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CenkrosData\Export\"/>
    </mc:Choice>
  </mc:AlternateContent>
  <bookViews>
    <workbookView xWindow="0" yWindow="0" windowWidth="0" windowHeight="0"/>
  </bookViews>
  <sheets>
    <sheet name="Rekapitulácia stavby" sheetId="1" r:id="rId1"/>
    <sheet name="20180301 - Kaštieľ-Fasáda" sheetId="2" r:id="rId2"/>
    <sheet name="20180302 - Kaštieľ-Vnút.o..." sheetId="3" r:id="rId3"/>
    <sheet name="20180303 - Kaštieľ-Podlah..." sheetId="4" r:id="rId4"/>
    <sheet name="20180304 - Kaštieľ-Obkl.a..." sheetId="5" r:id="rId5"/>
    <sheet name="20180305 - Kaštieľ-Oprava..." sheetId="6" r:id="rId6"/>
    <sheet name="20180306 - Kaštieľ-Vým.ok..." sheetId="7" r:id="rId7"/>
    <sheet name="20180308 - Kaštieľ-Merani..." sheetId="8" r:id="rId8"/>
    <sheet name="20230101 - Kaštieľ-Suterén" sheetId="9" r:id="rId9"/>
    <sheet name="20230102 - Kaštieľ-Prízemie" sheetId="10" r:id="rId10"/>
    <sheet name="20230103 - Kaštieľ-Poschodie" sheetId="11" r:id="rId11"/>
    <sheet name="20230105 - Kaštieľ-Exteriér" sheetId="12" r:id="rId12"/>
    <sheet name="20230106 - Kaštieľ-Reštau..." sheetId="13" r:id="rId13"/>
    <sheet name="20230108 - Kaštieľ-ELI-si..." sheetId="14" r:id="rId14"/>
    <sheet name="20230109 - Kaštieľ-ELI-sl..." sheetId="15" r:id="rId15"/>
    <sheet name="20230110 - Kaštieľ-ZTI" sheetId="16" r:id="rId16"/>
    <sheet name="20230111 - Kaštieľ-Vykuro..." sheetId="17" r:id="rId17"/>
  </sheets>
  <definedNames>
    <definedName name="_xlnm.Print_Area" localSheetId="0">'Rekapitulácia stavby'!$D$4:$AO$76,'Rekapitulácia stavby'!$C$82:$AQ$111</definedName>
    <definedName name="_xlnm.Print_Titles" localSheetId="0">'Rekapitulácia stavby'!$92:$92</definedName>
    <definedName name="_xlnm._FilterDatabase" localSheetId="1" hidden="1">'20180301 - Kaštieľ-Fasáda'!$C$119:$K$149</definedName>
    <definedName name="_xlnm.Print_Area" localSheetId="1">'20180301 - Kaštieľ-Fasáda'!$C$4:$J$76,'20180301 - Kaštieľ-Fasáda'!$C$82:$J$101,'20180301 - Kaštieľ-Fasáda'!$C$107:$J$149</definedName>
    <definedName name="_xlnm.Print_Titles" localSheetId="1">'20180301 - Kaštieľ-Fasáda'!$119:$119</definedName>
    <definedName name="_xlnm._FilterDatabase" localSheetId="2" hidden="1">'20180302 - Kaštieľ-Vnút.o...'!$C$121:$K$161</definedName>
    <definedName name="_xlnm.Print_Area" localSheetId="2">'20180302 - Kaštieľ-Vnút.o...'!$C$4:$J$76,'20180302 - Kaštieľ-Vnút.o...'!$C$82:$J$103,'20180302 - Kaštieľ-Vnút.o...'!$C$109:$J$161</definedName>
    <definedName name="_xlnm.Print_Titles" localSheetId="2">'20180302 - Kaštieľ-Vnút.o...'!$121:$121</definedName>
    <definedName name="_xlnm._FilterDatabase" localSheetId="3" hidden="1">'20180303 - Kaštieľ-Podlah...'!$C$117:$K$127</definedName>
    <definedName name="_xlnm.Print_Area" localSheetId="3">'20180303 - Kaštieľ-Podlah...'!$C$4:$J$76,'20180303 - Kaštieľ-Podlah...'!$C$82:$J$99,'20180303 - Kaštieľ-Podlah...'!$C$105:$J$127</definedName>
    <definedName name="_xlnm.Print_Titles" localSheetId="3">'20180303 - Kaštieľ-Podlah...'!$117:$117</definedName>
    <definedName name="_xlnm._FilterDatabase" localSheetId="4" hidden="1">'20180304 - Kaštieľ-Obkl.a...'!$C$127:$K$182</definedName>
    <definedName name="_xlnm.Print_Area" localSheetId="4">'20180304 - Kaštieľ-Obkl.a...'!$C$4:$J$76,'20180304 - Kaštieľ-Obkl.a...'!$C$82:$J$109,'20180304 - Kaštieľ-Obkl.a...'!$C$115:$J$182</definedName>
    <definedName name="_xlnm.Print_Titles" localSheetId="4">'20180304 - Kaštieľ-Obkl.a...'!$127:$127</definedName>
    <definedName name="_xlnm._FilterDatabase" localSheetId="5" hidden="1">'20180305 - Kaštieľ-Oprava...'!$C$130:$K$390</definedName>
    <definedName name="_xlnm.Print_Area" localSheetId="5">'20180305 - Kaštieľ-Oprava...'!$C$4:$J$76,'20180305 - Kaštieľ-Oprava...'!$C$82:$J$112,'20180305 - Kaštieľ-Oprava...'!$C$118:$J$390</definedName>
    <definedName name="_xlnm.Print_Titles" localSheetId="5">'20180305 - Kaštieľ-Oprava...'!$130:$130</definedName>
    <definedName name="_xlnm._FilterDatabase" localSheetId="6" hidden="1">'20180306 - Kaštieľ-Vým.ok...'!$C$121:$K$281</definedName>
    <definedName name="_xlnm.Print_Area" localSheetId="6">'20180306 - Kaštieľ-Vým.ok...'!$C$4:$J$76,'20180306 - Kaštieľ-Vým.ok...'!$C$82:$J$103,'20180306 - Kaštieľ-Vým.ok...'!$C$109:$J$281</definedName>
    <definedName name="_xlnm.Print_Titles" localSheetId="6">'20180306 - Kaštieľ-Vým.ok...'!$121:$121</definedName>
    <definedName name="_xlnm._FilterDatabase" localSheetId="7" hidden="1">'20180308 - Kaštieľ-Merani...'!$C$116:$K$124</definedName>
    <definedName name="_xlnm.Print_Area" localSheetId="7">'20180308 - Kaštieľ-Merani...'!$C$4:$J$76,'20180308 - Kaštieľ-Merani...'!$C$82:$J$98,'20180308 - Kaštieľ-Merani...'!$C$104:$J$124</definedName>
    <definedName name="_xlnm.Print_Titles" localSheetId="7">'20180308 - Kaštieľ-Merani...'!$116:$116</definedName>
    <definedName name="_xlnm._FilterDatabase" localSheetId="8" hidden="1">'20230101 - Kaštieľ-Suterén'!$C$135:$K$1084</definedName>
    <definedName name="_xlnm.Print_Area" localSheetId="8">'20230101 - Kaštieľ-Suterén'!$C$4:$J$76,'20230101 - Kaštieľ-Suterén'!$C$82:$J$117,'20230101 - Kaštieľ-Suterén'!$C$123:$J$1084</definedName>
    <definedName name="_xlnm.Print_Titles" localSheetId="8">'20230101 - Kaštieľ-Suterén'!$135:$135</definedName>
    <definedName name="_xlnm._FilterDatabase" localSheetId="9" hidden="1">'20230102 - Kaštieľ-Prízemie'!$C$129:$K$289</definedName>
    <definedName name="_xlnm.Print_Area" localSheetId="9">'20230102 - Kaštieľ-Prízemie'!$C$4:$J$76,'20230102 - Kaštieľ-Prízemie'!$C$82:$J$111,'20230102 - Kaštieľ-Prízemie'!$C$117:$J$289</definedName>
    <definedName name="_xlnm.Print_Titles" localSheetId="9">'20230102 - Kaštieľ-Prízemie'!$129:$129</definedName>
    <definedName name="_xlnm._FilterDatabase" localSheetId="10" hidden="1">'20230103 - Kaštieľ-Poschodie'!$C$118:$K$134</definedName>
    <definedName name="_xlnm.Print_Area" localSheetId="10">'20230103 - Kaštieľ-Poschodie'!$C$4:$J$76,'20230103 - Kaštieľ-Poschodie'!$C$82:$J$100,'20230103 - Kaštieľ-Poschodie'!$C$106:$J$134</definedName>
    <definedName name="_xlnm.Print_Titles" localSheetId="10">'20230103 - Kaštieľ-Poschodie'!$118:$118</definedName>
    <definedName name="_xlnm._FilterDatabase" localSheetId="11" hidden="1">'20230105 - Kaštieľ-Exteriér'!$C$128:$K$328</definedName>
    <definedName name="_xlnm.Print_Area" localSheetId="11">'20230105 - Kaštieľ-Exteriér'!$C$4:$J$76,'20230105 - Kaštieľ-Exteriér'!$C$82:$J$110,'20230105 - Kaštieľ-Exteriér'!$C$116:$J$328</definedName>
    <definedName name="_xlnm.Print_Titles" localSheetId="11">'20230105 - Kaštieľ-Exteriér'!$128:$128</definedName>
    <definedName name="_xlnm._FilterDatabase" localSheetId="12" hidden="1">'20230106 - Kaštieľ-Reštau...'!$C$122:$K$154</definedName>
    <definedName name="_xlnm.Print_Area" localSheetId="12">'20230106 - Kaštieľ-Reštau...'!$C$4:$J$76,'20230106 - Kaštieľ-Reštau...'!$C$82:$J$104,'20230106 - Kaštieľ-Reštau...'!$C$110:$J$154</definedName>
    <definedName name="_xlnm.Print_Titles" localSheetId="12">'20230106 - Kaštieľ-Reštau...'!$122:$122</definedName>
    <definedName name="_xlnm._FilterDatabase" localSheetId="13" hidden="1">'20230108 - Kaštieľ-ELI-si...'!$C$121:$K$324</definedName>
    <definedName name="_xlnm.Print_Area" localSheetId="13">'20230108 - Kaštieľ-ELI-si...'!$C$4:$J$76,'20230108 - Kaštieľ-ELI-si...'!$C$82:$J$103,'20230108 - Kaštieľ-ELI-si...'!$C$109:$J$324</definedName>
    <definedName name="_xlnm.Print_Titles" localSheetId="13">'20230108 - Kaštieľ-ELI-si...'!$121:$121</definedName>
    <definedName name="_xlnm._FilterDatabase" localSheetId="14" hidden="1">'20230109 - Kaštieľ-ELI-sl...'!$C$121:$K$276</definedName>
    <definedName name="_xlnm.Print_Area" localSheetId="14">'20230109 - Kaštieľ-ELI-sl...'!$C$4:$J$76,'20230109 - Kaštieľ-ELI-sl...'!$C$82:$J$103,'20230109 - Kaštieľ-ELI-sl...'!$C$109:$J$276</definedName>
    <definedName name="_xlnm.Print_Titles" localSheetId="14">'20230109 - Kaštieľ-ELI-sl...'!$121:$121</definedName>
    <definedName name="_xlnm._FilterDatabase" localSheetId="15" hidden="1">'20230110 - Kaštieľ-ZTI'!$C$137:$K$382</definedName>
    <definedName name="_xlnm.Print_Area" localSheetId="15">'20230110 - Kaštieľ-ZTI'!$C$4:$J$76,'20230110 - Kaštieľ-ZTI'!$C$82:$J$119,'20230110 - Kaštieľ-ZTI'!$C$125:$J$382</definedName>
    <definedName name="_xlnm.Print_Titles" localSheetId="15">'20230110 - Kaštieľ-ZTI'!$137:$137</definedName>
    <definedName name="_xlnm._FilterDatabase" localSheetId="16" hidden="1">'20230111 - Kaštieľ-Vykuro...'!$C$119:$K$189</definedName>
    <definedName name="_xlnm.Print_Area" localSheetId="16">'20230111 - Kaštieľ-Vykuro...'!$C$4:$J$76,'20230111 - Kaštieľ-Vykuro...'!$C$82:$J$101,'20230111 - Kaštieľ-Vykuro...'!$C$107:$J$189</definedName>
    <definedName name="_xlnm.Print_Titles" localSheetId="16">'20230111 - Kaštieľ-Vykuro...'!$119:$119</definedName>
  </definedNames>
  <calcPr/>
</workbook>
</file>

<file path=xl/calcChain.xml><?xml version="1.0" encoding="utf-8"?>
<calcChain xmlns="http://schemas.openxmlformats.org/spreadsheetml/2006/main">
  <c i="17" l="1" r="T140"/>
  <c r="R140"/>
  <c r="J37"/>
  <c r="J36"/>
  <c i="1" r="AY110"/>
  <c i="17" r="J35"/>
  <c i="1" r="AX110"/>
  <c i="17"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16" r="J37"/>
  <c r="J36"/>
  <c i="1" r="AY109"/>
  <c i="16" r="J35"/>
  <c i="1" r="AX109"/>
  <c i="16" r="BI382"/>
  <c r="BH382"/>
  <c r="BG382"/>
  <c r="BE382"/>
  <c r="T382"/>
  <c r="T381"/>
  <c r="R382"/>
  <c r="R381"/>
  <c r="P382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4"/>
  <c r="BH374"/>
  <c r="BG374"/>
  <c r="BE374"/>
  <c r="T374"/>
  <c r="R374"/>
  <c r="P374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4"/>
  <c r="BH344"/>
  <c r="BG344"/>
  <c r="BE344"/>
  <c r="T344"/>
  <c r="R344"/>
  <c r="P344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2"/>
  <c r="BH332"/>
  <c r="BG332"/>
  <c r="BE332"/>
  <c r="T332"/>
  <c r="R332"/>
  <c r="P332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59"/>
  <c r="BH259"/>
  <c r="BG259"/>
  <c r="BE259"/>
  <c r="T259"/>
  <c r="T258"/>
  <c r="R259"/>
  <c r="R258"/>
  <c r="P259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T252"/>
  <c r="R253"/>
  <c r="R252"/>
  <c r="P253"/>
  <c r="P252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2"/>
  <c r="BH192"/>
  <c r="BG192"/>
  <c r="BE192"/>
  <c r="T192"/>
  <c r="T191"/>
  <c r="R192"/>
  <c r="R191"/>
  <c r="P192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2"/>
  <c r="BH172"/>
  <c r="BG172"/>
  <c r="BE172"/>
  <c r="T172"/>
  <c r="T171"/>
  <c r="R172"/>
  <c r="R171"/>
  <c r="P172"/>
  <c r="P171"/>
  <c r="BI167"/>
  <c r="BH167"/>
  <c r="BG167"/>
  <c r="BE167"/>
  <c r="T167"/>
  <c r="R167"/>
  <c r="P167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4"/>
  <c r="BH154"/>
  <c r="BG154"/>
  <c r="BE154"/>
  <c r="T154"/>
  <c r="T153"/>
  <c r="R154"/>
  <c r="R153"/>
  <c r="P154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J135"/>
  <c r="J134"/>
  <c r="F134"/>
  <c r="F132"/>
  <c r="E130"/>
  <c r="J92"/>
  <c r="J91"/>
  <c r="F91"/>
  <c r="F89"/>
  <c r="E87"/>
  <c r="J18"/>
  <c r="E18"/>
  <c r="F135"/>
  <c r="J17"/>
  <c r="J12"/>
  <c r="J89"/>
  <c r="E7"/>
  <c r="E85"/>
  <c i="15" r="J37"/>
  <c r="J36"/>
  <c i="1" r="AY108"/>
  <c i="15" r="J35"/>
  <c i="1" r="AX108"/>
  <c i="15"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14" r="J37"/>
  <c r="J36"/>
  <c i="1" r="AY107"/>
  <c i="14" r="J35"/>
  <c i="1" r="AX107"/>
  <c i="14"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2"/>
  <c r="BH312"/>
  <c r="BG312"/>
  <c r="BE312"/>
  <c r="T312"/>
  <c r="R312"/>
  <c r="P312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J119"/>
  <c r="J118"/>
  <c r="F118"/>
  <c r="F116"/>
  <c r="E114"/>
  <c r="J92"/>
  <c r="J91"/>
  <c r="F91"/>
  <c r="F89"/>
  <c r="E87"/>
  <c r="J18"/>
  <c r="E18"/>
  <c r="F119"/>
  <c r="J17"/>
  <c r="J12"/>
  <c r="J89"/>
  <c r="E7"/>
  <c r="E85"/>
  <c i="13" r="J37"/>
  <c r="J36"/>
  <c i="1" r="AY106"/>
  <c i="13" r="J35"/>
  <c i="1" r="AX106"/>
  <c i="13"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7"/>
  <c r="BH147"/>
  <c r="BG147"/>
  <c r="BE147"/>
  <c r="T147"/>
  <c r="R147"/>
  <c r="P147"/>
  <c r="BI144"/>
  <c r="BH144"/>
  <c r="BG144"/>
  <c r="BE144"/>
  <c r="T144"/>
  <c r="R144"/>
  <c r="P144"/>
  <c r="BI142"/>
  <c r="BH142"/>
  <c r="BG142"/>
  <c r="BE142"/>
  <c r="T142"/>
  <c r="T141"/>
  <c r="R142"/>
  <c r="R141"/>
  <c r="P142"/>
  <c r="P141"/>
  <c r="BI140"/>
  <c r="BH140"/>
  <c r="BG140"/>
  <c r="BE140"/>
  <c r="T140"/>
  <c r="T139"/>
  <c r="R140"/>
  <c r="R139"/>
  <c r="P140"/>
  <c r="P139"/>
  <c r="BI138"/>
  <c r="BH138"/>
  <c r="BG138"/>
  <c r="BE138"/>
  <c r="T138"/>
  <c r="R138"/>
  <c r="P138"/>
  <c r="BI137"/>
  <c r="BH137"/>
  <c r="BG137"/>
  <c r="BE137"/>
  <c r="T137"/>
  <c r="R137"/>
  <c r="P137"/>
  <c r="BI135"/>
  <c r="BH135"/>
  <c r="BG135"/>
  <c r="BE135"/>
  <c r="T135"/>
  <c r="T134"/>
  <c r="R135"/>
  <c r="R134"/>
  <c r="P135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J120"/>
  <c r="J119"/>
  <c r="F119"/>
  <c r="F117"/>
  <c r="E115"/>
  <c r="J92"/>
  <c r="J91"/>
  <c r="F91"/>
  <c r="F89"/>
  <c r="E87"/>
  <c r="J18"/>
  <c r="E18"/>
  <c r="F120"/>
  <c r="J17"/>
  <c r="J12"/>
  <c r="J89"/>
  <c r="E7"/>
  <c r="E113"/>
  <c i="12" r="J37"/>
  <c r="J36"/>
  <c i="1" r="AY105"/>
  <c i="12" r="J35"/>
  <c i="1" r="AX105"/>
  <c i="12" r="BI323"/>
  <c r="BH323"/>
  <c r="BG323"/>
  <c r="BE323"/>
  <c r="T323"/>
  <c r="T318"/>
  <c r="R323"/>
  <c r="R318"/>
  <c r="P323"/>
  <c r="P318"/>
  <c r="BI319"/>
  <c r="BH319"/>
  <c r="BG319"/>
  <c r="BE319"/>
  <c r="T319"/>
  <c r="R319"/>
  <c r="P319"/>
  <c r="BI317"/>
  <c r="BH317"/>
  <c r="BG317"/>
  <c r="BE317"/>
  <c r="T317"/>
  <c r="R317"/>
  <c r="P317"/>
  <c r="BI313"/>
  <c r="BH313"/>
  <c r="BG313"/>
  <c r="BE313"/>
  <c r="T313"/>
  <c r="R313"/>
  <c r="P313"/>
  <c r="BI308"/>
  <c r="BH308"/>
  <c r="BG308"/>
  <c r="BE308"/>
  <c r="T308"/>
  <c r="T307"/>
  <c r="R308"/>
  <c r="R307"/>
  <c r="P308"/>
  <c r="P307"/>
  <c r="BI306"/>
  <c r="BH306"/>
  <c r="BG306"/>
  <c r="BE306"/>
  <c r="T306"/>
  <c r="R306"/>
  <c r="P306"/>
  <c r="BI303"/>
  <c r="BH303"/>
  <c r="BG303"/>
  <c r="BE303"/>
  <c r="T303"/>
  <c r="R303"/>
  <c r="P303"/>
  <c r="BI302"/>
  <c r="BH302"/>
  <c r="BG302"/>
  <c r="BE302"/>
  <c r="T302"/>
  <c r="R302"/>
  <c r="P302"/>
  <c r="BI300"/>
  <c r="BH300"/>
  <c r="BG300"/>
  <c r="BE300"/>
  <c r="T300"/>
  <c r="R300"/>
  <c r="P300"/>
  <c r="BI299"/>
  <c r="BH299"/>
  <c r="BG299"/>
  <c r="BE299"/>
  <c r="T299"/>
  <c r="R299"/>
  <c r="P299"/>
  <c r="BI295"/>
  <c r="BH295"/>
  <c r="BG295"/>
  <c r="BE295"/>
  <c r="T295"/>
  <c r="R295"/>
  <c r="P295"/>
  <c r="BI294"/>
  <c r="BH294"/>
  <c r="BG294"/>
  <c r="BE294"/>
  <c r="T294"/>
  <c r="R294"/>
  <c r="P294"/>
  <c r="BI290"/>
  <c r="BH290"/>
  <c r="BG290"/>
  <c r="BE290"/>
  <c r="T290"/>
  <c r="R290"/>
  <c r="P290"/>
  <c r="BI289"/>
  <c r="BH289"/>
  <c r="BG289"/>
  <c r="BE289"/>
  <c r="T289"/>
  <c r="R289"/>
  <c r="P289"/>
  <c r="BI286"/>
  <c r="BH286"/>
  <c r="BG286"/>
  <c r="BE286"/>
  <c r="T286"/>
  <c r="R286"/>
  <c r="P286"/>
  <c r="BI285"/>
  <c r="BH285"/>
  <c r="BG285"/>
  <c r="BE285"/>
  <c r="T285"/>
  <c r="R285"/>
  <c r="P285"/>
  <c r="BI281"/>
  <c r="BH281"/>
  <c r="BG281"/>
  <c r="BE281"/>
  <c r="T281"/>
  <c r="R281"/>
  <c r="P281"/>
  <c r="BI280"/>
  <c r="BH280"/>
  <c r="BG280"/>
  <c r="BE280"/>
  <c r="T280"/>
  <c r="R280"/>
  <c r="P280"/>
  <c r="BI277"/>
  <c r="BH277"/>
  <c r="BG277"/>
  <c r="BE277"/>
  <c r="T277"/>
  <c r="R277"/>
  <c r="P277"/>
  <c r="BI274"/>
  <c r="BH274"/>
  <c r="BG274"/>
  <c r="BE274"/>
  <c r="T274"/>
  <c r="R274"/>
  <c r="P274"/>
  <c r="BI271"/>
  <c r="BH271"/>
  <c r="BG271"/>
  <c r="BE271"/>
  <c r="T271"/>
  <c r="R271"/>
  <c r="P271"/>
  <c r="BI268"/>
  <c r="BH268"/>
  <c r="BG268"/>
  <c r="BE268"/>
  <c r="T268"/>
  <c r="R268"/>
  <c r="P268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59"/>
  <c r="BH259"/>
  <c r="BG259"/>
  <c r="BE259"/>
  <c r="T259"/>
  <c r="R259"/>
  <c r="P259"/>
  <c r="BI256"/>
  <c r="BH256"/>
  <c r="BG256"/>
  <c r="BE256"/>
  <c r="T256"/>
  <c r="R256"/>
  <c r="P256"/>
  <c r="BI254"/>
  <c r="BH254"/>
  <c r="BG254"/>
  <c r="BE254"/>
  <c r="T254"/>
  <c r="R254"/>
  <c r="P254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42"/>
  <c r="BH242"/>
  <c r="BG242"/>
  <c r="BE242"/>
  <c r="T242"/>
  <c r="R242"/>
  <c r="P242"/>
  <c r="BI238"/>
  <c r="BH238"/>
  <c r="BG238"/>
  <c r="BE238"/>
  <c r="T238"/>
  <c r="R238"/>
  <c r="P238"/>
  <c r="BI235"/>
  <c r="BH235"/>
  <c r="BG235"/>
  <c r="BE235"/>
  <c r="T235"/>
  <c r="R235"/>
  <c r="P235"/>
  <c r="BI233"/>
  <c r="BH233"/>
  <c r="BG233"/>
  <c r="BE233"/>
  <c r="T233"/>
  <c r="R233"/>
  <c r="P233"/>
  <c r="BI230"/>
  <c r="BH230"/>
  <c r="BG230"/>
  <c r="BE230"/>
  <c r="T230"/>
  <c r="R230"/>
  <c r="P230"/>
  <c r="BI226"/>
  <c r="BH226"/>
  <c r="BG226"/>
  <c r="BE226"/>
  <c r="T226"/>
  <c r="R226"/>
  <c r="P226"/>
  <c r="BI223"/>
  <c r="BH223"/>
  <c r="BG223"/>
  <c r="BE223"/>
  <c r="T223"/>
  <c r="R223"/>
  <c r="P223"/>
  <c r="BI221"/>
  <c r="BH221"/>
  <c r="BG221"/>
  <c r="BE221"/>
  <c r="T221"/>
  <c r="R221"/>
  <c r="P221"/>
  <c r="BI218"/>
  <c r="BH218"/>
  <c r="BG218"/>
  <c r="BE218"/>
  <c r="T218"/>
  <c r="R218"/>
  <c r="P218"/>
  <c r="BI216"/>
  <c r="BH216"/>
  <c r="BG216"/>
  <c r="BE216"/>
  <c r="T216"/>
  <c r="R216"/>
  <c r="P216"/>
  <c r="BI213"/>
  <c r="BH213"/>
  <c r="BG213"/>
  <c r="BE213"/>
  <c r="T213"/>
  <c r="R213"/>
  <c r="P213"/>
  <c r="BI209"/>
  <c r="BH209"/>
  <c r="BG209"/>
  <c r="BE209"/>
  <c r="T209"/>
  <c r="T208"/>
  <c r="R209"/>
  <c r="R208"/>
  <c r="P209"/>
  <c r="P208"/>
  <c r="BI207"/>
  <c r="BH207"/>
  <c r="BG207"/>
  <c r="BE207"/>
  <c r="T207"/>
  <c r="R207"/>
  <c r="P207"/>
  <c r="BI203"/>
  <c r="BH203"/>
  <c r="BG203"/>
  <c r="BE203"/>
  <c r="T203"/>
  <c r="R203"/>
  <c r="P203"/>
  <c r="BI200"/>
  <c r="BH200"/>
  <c r="BG200"/>
  <c r="BE200"/>
  <c r="T200"/>
  <c r="T199"/>
  <c r="R200"/>
  <c r="R199"/>
  <c r="P200"/>
  <c r="P199"/>
  <c r="BI198"/>
  <c r="BH198"/>
  <c r="BG198"/>
  <c r="BE198"/>
  <c r="T198"/>
  <c r="R198"/>
  <c r="P198"/>
  <c r="BI196"/>
  <c r="BH196"/>
  <c r="BG196"/>
  <c r="BE196"/>
  <c r="T196"/>
  <c r="R196"/>
  <c r="P196"/>
  <c r="BI194"/>
  <c r="BH194"/>
  <c r="BG194"/>
  <c r="BE194"/>
  <c r="T194"/>
  <c r="R194"/>
  <c r="P194"/>
  <c r="BI193"/>
  <c r="BH193"/>
  <c r="BG193"/>
  <c r="BE193"/>
  <c r="T193"/>
  <c r="R193"/>
  <c r="P193"/>
  <c r="BI189"/>
  <c r="BH189"/>
  <c r="BG189"/>
  <c r="BE189"/>
  <c r="T189"/>
  <c r="R189"/>
  <c r="P189"/>
  <c r="BI183"/>
  <c r="BH183"/>
  <c r="BG183"/>
  <c r="BE183"/>
  <c r="T183"/>
  <c r="R183"/>
  <c r="P183"/>
  <c r="BI176"/>
  <c r="BH176"/>
  <c r="BG176"/>
  <c r="BE176"/>
  <c r="T176"/>
  <c r="R176"/>
  <c r="P176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6"/>
  <c r="BH156"/>
  <c r="BG156"/>
  <c r="BE156"/>
  <c r="T156"/>
  <c r="R156"/>
  <c r="P156"/>
  <c r="BI151"/>
  <c r="BH151"/>
  <c r="BG151"/>
  <c r="BE151"/>
  <c r="T151"/>
  <c r="R151"/>
  <c r="P151"/>
  <c r="BI147"/>
  <c r="BH147"/>
  <c r="BG147"/>
  <c r="BE147"/>
  <c r="T147"/>
  <c r="R147"/>
  <c r="P147"/>
  <c r="BI142"/>
  <c r="BH142"/>
  <c r="BG142"/>
  <c r="BE142"/>
  <c r="T142"/>
  <c r="R142"/>
  <c r="P142"/>
  <c r="BI140"/>
  <c r="BH140"/>
  <c r="BG140"/>
  <c r="BE140"/>
  <c r="T140"/>
  <c r="R140"/>
  <c r="P140"/>
  <c r="BI136"/>
  <c r="BH136"/>
  <c r="BG136"/>
  <c r="BE136"/>
  <c r="T136"/>
  <c r="R136"/>
  <c r="P136"/>
  <c r="BI132"/>
  <c r="BH132"/>
  <c r="BG132"/>
  <c r="BE132"/>
  <c r="T132"/>
  <c r="R132"/>
  <c r="P132"/>
  <c r="J126"/>
  <c r="J125"/>
  <c r="F125"/>
  <c r="F123"/>
  <c r="E121"/>
  <c r="J92"/>
  <c r="J91"/>
  <c r="F91"/>
  <c r="F89"/>
  <c r="E87"/>
  <c r="J18"/>
  <c r="E18"/>
  <c r="F92"/>
  <c r="J17"/>
  <c r="J12"/>
  <c r="J89"/>
  <c r="E7"/>
  <c r="E119"/>
  <c i="11" r="J37"/>
  <c r="J36"/>
  <c i="1" r="AY104"/>
  <c i="11" r="J35"/>
  <c i="1" r="AX104"/>
  <c i="11" r="BI134"/>
  <c r="BH134"/>
  <c r="BG134"/>
  <c r="BE134"/>
  <c r="T134"/>
  <c r="R134"/>
  <c r="P134"/>
  <c r="BI133"/>
  <c r="BH133"/>
  <c r="BG133"/>
  <c r="BE133"/>
  <c r="T133"/>
  <c r="R133"/>
  <c r="P133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2"/>
  <c r="BH122"/>
  <c r="BG122"/>
  <c r="BE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92"/>
  <c r="J17"/>
  <c r="J12"/>
  <c r="J89"/>
  <c r="E7"/>
  <c r="E109"/>
  <c i="10" r="J37"/>
  <c r="J36"/>
  <c i="1" r="AY103"/>
  <c i="10" r="J35"/>
  <c i="1" r="AX103"/>
  <c i="10" r="BI289"/>
  <c r="BH289"/>
  <c r="BG289"/>
  <c r="BE289"/>
  <c r="T289"/>
  <c r="T288"/>
  <c r="R289"/>
  <c r="R288"/>
  <c r="P289"/>
  <c r="P288"/>
  <c r="BI286"/>
  <c r="BH286"/>
  <c r="BG286"/>
  <c r="BE286"/>
  <c r="T286"/>
  <c r="T285"/>
  <c r="R286"/>
  <c r="R285"/>
  <c r="P286"/>
  <c r="P285"/>
  <c r="BI282"/>
  <c r="BH282"/>
  <c r="BG282"/>
  <c r="BE282"/>
  <c r="T282"/>
  <c r="R282"/>
  <c r="P282"/>
  <c r="BI279"/>
  <c r="BH279"/>
  <c r="BG279"/>
  <c r="BE279"/>
  <c r="T279"/>
  <c r="R279"/>
  <c r="P279"/>
  <c r="BI276"/>
  <c r="BH276"/>
  <c r="BG276"/>
  <c r="BE276"/>
  <c r="T276"/>
  <c r="R276"/>
  <c r="P276"/>
  <c r="BI274"/>
  <c r="BH274"/>
  <c r="BG274"/>
  <c r="BE274"/>
  <c r="T274"/>
  <c r="R274"/>
  <c r="P274"/>
  <c r="BI269"/>
  <c r="BH269"/>
  <c r="BG269"/>
  <c r="BE269"/>
  <c r="T269"/>
  <c r="R269"/>
  <c r="P269"/>
  <c r="BI267"/>
  <c r="BH267"/>
  <c r="BG267"/>
  <c r="BE267"/>
  <c r="T267"/>
  <c r="R267"/>
  <c r="P267"/>
  <c r="BI259"/>
  <c r="BH259"/>
  <c r="BG259"/>
  <c r="BE259"/>
  <c r="T259"/>
  <c r="R259"/>
  <c r="P259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3"/>
  <c r="BH253"/>
  <c r="BG253"/>
  <c r="BE253"/>
  <c r="T253"/>
  <c r="R253"/>
  <c r="P253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5"/>
  <c r="BH245"/>
  <c r="BG245"/>
  <c r="BE245"/>
  <c r="T245"/>
  <c r="R245"/>
  <c r="P245"/>
  <c r="BI243"/>
  <c r="BH243"/>
  <c r="BG243"/>
  <c r="BE243"/>
  <c r="T243"/>
  <c r="R243"/>
  <c r="P243"/>
  <c r="BI237"/>
  <c r="BH237"/>
  <c r="BG237"/>
  <c r="BE237"/>
  <c r="T237"/>
  <c r="R237"/>
  <c r="P237"/>
  <c r="BI234"/>
  <c r="BH234"/>
  <c r="BG234"/>
  <c r="BE234"/>
  <c r="T234"/>
  <c r="R234"/>
  <c r="P234"/>
  <c r="BI232"/>
  <c r="BH232"/>
  <c r="BG232"/>
  <c r="BE232"/>
  <c r="T232"/>
  <c r="T222"/>
  <c r="R232"/>
  <c r="R222"/>
  <c r="P232"/>
  <c r="P222"/>
  <c r="BI223"/>
  <c r="BH223"/>
  <c r="BG223"/>
  <c r="BE223"/>
  <c r="T223"/>
  <c r="R223"/>
  <c r="P223"/>
  <c r="BI220"/>
  <c r="BH220"/>
  <c r="BG220"/>
  <c r="BE220"/>
  <c r="T220"/>
  <c r="R220"/>
  <c r="P220"/>
  <c r="BI219"/>
  <c r="BH219"/>
  <c r="BG219"/>
  <c r="BE219"/>
  <c r="T219"/>
  <c r="R219"/>
  <c r="P219"/>
  <c r="BI217"/>
  <c r="BH217"/>
  <c r="BG217"/>
  <c r="BE217"/>
  <c r="T217"/>
  <c r="R217"/>
  <c r="P217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09"/>
  <c r="BH209"/>
  <c r="BG209"/>
  <c r="BE209"/>
  <c r="T209"/>
  <c r="R209"/>
  <c r="P209"/>
  <c r="BI207"/>
  <c r="BH207"/>
  <c r="BG207"/>
  <c r="BE207"/>
  <c r="T207"/>
  <c r="R207"/>
  <c r="P207"/>
  <c r="BI206"/>
  <c r="BH206"/>
  <c r="BG206"/>
  <c r="BE206"/>
  <c r="T206"/>
  <c r="R206"/>
  <c r="P206"/>
  <c r="BI204"/>
  <c r="BH204"/>
  <c r="BG204"/>
  <c r="BE204"/>
  <c r="T204"/>
  <c r="R204"/>
  <c r="P204"/>
  <c r="BI178"/>
  <c r="BH178"/>
  <c r="BG178"/>
  <c r="BE178"/>
  <c r="T178"/>
  <c r="R178"/>
  <c r="P178"/>
  <c r="BI177"/>
  <c r="BH177"/>
  <c r="BG177"/>
  <c r="BE177"/>
  <c r="T177"/>
  <c r="R177"/>
  <c r="P177"/>
  <c r="BI172"/>
  <c r="BH172"/>
  <c r="BG172"/>
  <c r="BE172"/>
  <c r="T172"/>
  <c r="R172"/>
  <c r="P172"/>
  <c r="BI164"/>
  <c r="BH164"/>
  <c r="BG164"/>
  <c r="BE164"/>
  <c r="T164"/>
  <c r="R164"/>
  <c r="P164"/>
  <c r="BI161"/>
  <c r="BH161"/>
  <c r="BG161"/>
  <c r="BE161"/>
  <c r="T161"/>
  <c r="R161"/>
  <c r="P161"/>
  <c r="BI156"/>
  <c r="BH156"/>
  <c r="BG156"/>
  <c r="BE156"/>
  <c r="T156"/>
  <c r="R156"/>
  <c r="P156"/>
  <c r="BI151"/>
  <c r="BH151"/>
  <c r="BG151"/>
  <c r="BE151"/>
  <c r="T151"/>
  <c r="R151"/>
  <c r="P151"/>
  <c r="BI148"/>
  <c r="BH148"/>
  <c r="BG148"/>
  <c r="BE148"/>
  <c r="T148"/>
  <c r="R148"/>
  <c r="P148"/>
  <c r="BI144"/>
  <c r="BH144"/>
  <c r="BG144"/>
  <c r="BE144"/>
  <c r="T144"/>
  <c r="R144"/>
  <c r="P144"/>
  <c r="BI133"/>
  <c r="BH133"/>
  <c r="BG133"/>
  <c r="BE133"/>
  <c r="T133"/>
  <c r="R133"/>
  <c r="P133"/>
  <c r="J127"/>
  <c r="J126"/>
  <c r="F126"/>
  <c r="F124"/>
  <c r="E122"/>
  <c r="J92"/>
  <c r="J91"/>
  <c r="F91"/>
  <c r="F89"/>
  <c r="E87"/>
  <c r="J18"/>
  <c r="E18"/>
  <c r="F92"/>
  <c r="J17"/>
  <c r="J12"/>
  <c r="J124"/>
  <c r="E7"/>
  <c r="E85"/>
  <c i="9" r="J37"/>
  <c r="J36"/>
  <c i="1" r="AY102"/>
  <c i="9" r="J35"/>
  <c i="1" r="AX102"/>
  <c i="9" r="BI1083"/>
  <c r="BH1083"/>
  <c r="BG1083"/>
  <c r="BE1083"/>
  <c r="T1083"/>
  <c r="R1083"/>
  <c r="P1083"/>
  <c r="BI1082"/>
  <c r="BH1082"/>
  <c r="BG1082"/>
  <c r="BE1082"/>
  <c r="T1082"/>
  <c r="R1082"/>
  <c r="P1082"/>
  <c r="BI1080"/>
  <c r="BH1080"/>
  <c r="BG1080"/>
  <c r="BE1080"/>
  <c r="T1080"/>
  <c r="R1080"/>
  <c r="P1080"/>
  <c r="BI1075"/>
  <c r="BH1075"/>
  <c r="BG1075"/>
  <c r="BE1075"/>
  <c r="T1075"/>
  <c r="T1074"/>
  <c r="T1073"/>
  <c r="R1075"/>
  <c r="R1074"/>
  <c r="R1073"/>
  <c r="P1075"/>
  <c r="P1074"/>
  <c r="P1073"/>
  <c r="BI1069"/>
  <c r="BH1069"/>
  <c r="BG1069"/>
  <c r="BE1069"/>
  <c r="T1069"/>
  <c r="R1069"/>
  <c r="P1069"/>
  <c r="BI1057"/>
  <c r="BH1057"/>
  <c r="BG1057"/>
  <c r="BE1057"/>
  <c r="T1057"/>
  <c r="R1057"/>
  <c r="P1057"/>
  <c r="BI1038"/>
  <c r="BH1038"/>
  <c r="BG1038"/>
  <c r="BE1038"/>
  <c r="T1038"/>
  <c r="R1038"/>
  <c r="P1038"/>
  <c r="BI1030"/>
  <c r="BH1030"/>
  <c r="BG1030"/>
  <c r="BE1030"/>
  <c r="T1030"/>
  <c r="T1022"/>
  <c r="R1030"/>
  <c r="R1022"/>
  <c r="P1030"/>
  <c r="P1022"/>
  <c r="BI1023"/>
  <c r="BH1023"/>
  <c r="BG1023"/>
  <c r="BE1023"/>
  <c r="T1023"/>
  <c r="R1023"/>
  <c r="P1023"/>
  <c r="BI1020"/>
  <c r="BH1020"/>
  <c r="BG1020"/>
  <c r="BE1020"/>
  <c r="T1020"/>
  <c r="R1020"/>
  <c r="P1020"/>
  <c r="BI1018"/>
  <c r="BH1018"/>
  <c r="BG1018"/>
  <c r="BE1018"/>
  <c r="T1018"/>
  <c r="R1018"/>
  <c r="P1018"/>
  <c r="BI1014"/>
  <c r="BH1014"/>
  <c r="BG1014"/>
  <c r="BE1014"/>
  <c r="T1014"/>
  <c r="R1014"/>
  <c r="P1014"/>
  <c r="BI1012"/>
  <c r="BH1012"/>
  <c r="BG1012"/>
  <c r="BE1012"/>
  <c r="T1012"/>
  <c r="R1012"/>
  <c r="P1012"/>
  <c r="BI1011"/>
  <c r="BH1011"/>
  <c r="BG1011"/>
  <c r="BE1011"/>
  <c r="T1011"/>
  <c r="R1011"/>
  <c r="P1011"/>
  <c r="BI1009"/>
  <c r="BH1009"/>
  <c r="BG1009"/>
  <c r="BE1009"/>
  <c r="T1009"/>
  <c r="R1009"/>
  <c r="P1009"/>
  <c r="BI1000"/>
  <c r="BH1000"/>
  <c r="BG1000"/>
  <c r="BE1000"/>
  <c r="T1000"/>
  <c r="R1000"/>
  <c r="P1000"/>
  <c r="BI996"/>
  <c r="BH996"/>
  <c r="BG996"/>
  <c r="BE996"/>
  <c r="T996"/>
  <c r="R996"/>
  <c r="P996"/>
  <c r="BI994"/>
  <c r="BH994"/>
  <c r="BG994"/>
  <c r="BE994"/>
  <c r="T994"/>
  <c r="R994"/>
  <c r="P994"/>
  <c r="BI992"/>
  <c r="BH992"/>
  <c r="BG992"/>
  <c r="BE992"/>
  <c r="T992"/>
  <c r="R992"/>
  <c r="P992"/>
  <c r="BI990"/>
  <c r="BH990"/>
  <c r="BG990"/>
  <c r="BE990"/>
  <c r="T990"/>
  <c r="R990"/>
  <c r="P990"/>
  <c r="BI988"/>
  <c r="BH988"/>
  <c r="BG988"/>
  <c r="BE988"/>
  <c r="T988"/>
  <c r="R988"/>
  <c r="P988"/>
  <c r="BI987"/>
  <c r="BH987"/>
  <c r="BG987"/>
  <c r="BE987"/>
  <c r="T987"/>
  <c r="R987"/>
  <c r="P987"/>
  <c r="BI983"/>
  <c r="BH983"/>
  <c r="BG983"/>
  <c r="BE983"/>
  <c r="T983"/>
  <c r="R983"/>
  <c r="P983"/>
  <c r="BI982"/>
  <c r="BH982"/>
  <c r="BG982"/>
  <c r="BE982"/>
  <c r="T982"/>
  <c r="R982"/>
  <c r="P982"/>
  <c r="BI979"/>
  <c r="BH979"/>
  <c r="BG979"/>
  <c r="BE979"/>
  <c r="T979"/>
  <c r="R979"/>
  <c r="P979"/>
  <c r="BI978"/>
  <c r="BH978"/>
  <c r="BG978"/>
  <c r="BE978"/>
  <c r="T978"/>
  <c r="R978"/>
  <c r="P978"/>
  <c r="BI975"/>
  <c r="BH975"/>
  <c r="BG975"/>
  <c r="BE975"/>
  <c r="T975"/>
  <c r="R975"/>
  <c r="P975"/>
  <c r="BI973"/>
  <c r="BH973"/>
  <c r="BG973"/>
  <c r="BE973"/>
  <c r="T973"/>
  <c r="R973"/>
  <c r="P973"/>
  <c r="BI967"/>
  <c r="BH967"/>
  <c r="BG967"/>
  <c r="BE967"/>
  <c r="T967"/>
  <c r="R967"/>
  <c r="P967"/>
  <c r="BI966"/>
  <c r="BH966"/>
  <c r="BG966"/>
  <c r="BE966"/>
  <c r="T966"/>
  <c r="R966"/>
  <c r="P966"/>
  <c r="BI962"/>
  <c r="BH962"/>
  <c r="BG962"/>
  <c r="BE962"/>
  <c r="T962"/>
  <c r="R962"/>
  <c r="P962"/>
  <c r="BI961"/>
  <c r="BH961"/>
  <c r="BG961"/>
  <c r="BE961"/>
  <c r="T961"/>
  <c r="R961"/>
  <c r="P961"/>
  <c r="BI958"/>
  <c r="BH958"/>
  <c r="BG958"/>
  <c r="BE958"/>
  <c r="T958"/>
  <c r="R958"/>
  <c r="P958"/>
  <c r="BI951"/>
  <c r="BH951"/>
  <c r="BG951"/>
  <c r="BE951"/>
  <c r="T951"/>
  <c r="R951"/>
  <c r="P951"/>
  <c r="BI950"/>
  <c r="BH950"/>
  <c r="BG950"/>
  <c r="BE950"/>
  <c r="T950"/>
  <c r="R950"/>
  <c r="P950"/>
  <c r="BI949"/>
  <c r="BH949"/>
  <c r="BG949"/>
  <c r="BE949"/>
  <c r="T949"/>
  <c r="R949"/>
  <c r="P949"/>
  <c r="BI947"/>
  <c r="BH947"/>
  <c r="BG947"/>
  <c r="BE947"/>
  <c r="T947"/>
  <c r="R947"/>
  <c r="P947"/>
  <c r="BI946"/>
  <c r="BH946"/>
  <c r="BG946"/>
  <c r="BE946"/>
  <c r="T946"/>
  <c r="R946"/>
  <c r="P946"/>
  <c r="BI945"/>
  <c r="BH945"/>
  <c r="BG945"/>
  <c r="BE945"/>
  <c r="T945"/>
  <c r="R945"/>
  <c r="P945"/>
  <c r="BI929"/>
  <c r="BH929"/>
  <c r="BG929"/>
  <c r="BE929"/>
  <c r="T929"/>
  <c r="R929"/>
  <c r="P929"/>
  <c r="BI897"/>
  <c r="BH897"/>
  <c r="BG897"/>
  <c r="BE897"/>
  <c r="T897"/>
  <c r="R897"/>
  <c r="P897"/>
  <c r="BI893"/>
  <c r="BH893"/>
  <c r="BG893"/>
  <c r="BE893"/>
  <c r="T893"/>
  <c r="R893"/>
  <c r="P893"/>
  <c r="BI889"/>
  <c r="BH889"/>
  <c r="BG889"/>
  <c r="BE889"/>
  <c r="T889"/>
  <c r="R889"/>
  <c r="P889"/>
  <c r="BI887"/>
  <c r="BH887"/>
  <c r="BG887"/>
  <c r="BE887"/>
  <c r="T887"/>
  <c r="R887"/>
  <c r="P887"/>
  <c r="BI883"/>
  <c r="BH883"/>
  <c r="BG883"/>
  <c r="BE883"/>
  <c r="T883"/>
  <c r="R883"/>
  <c r="P883"/>
  <c r="BI882"/>
  <c r="BH882"/>
  <c r="BG882"/>
  <c r="BE882"/>
  <c r="T882"/>
  <c r="R882"/>
  <c r="P882"/>
  <c r="BI877"/>
  <c r="BH877"/>
  <c r="BG877"/>
  <c r="BE877"/>
  <c r="T877"/>
  <c r="R877"/>
  <c r="P877"/>
  <c r="BI875"/>
  <c r="BH875"/>
  <c r="BG875"/>
  <c r="BE875"/>
  <c r="T875"/>
  <c r="R875"/>
  <c r="P875"/>
  <c r="BI868"/>
  <c r="BH868"/>
  <c r="BG868"/>
  <c r="BE868"/>
  <c r="T868"/>
  <c r="R868"/>
  <c r="P868"/>
  <c r="BI866"/>
  <c r="BH866"/>
  <c r="BG866"/>
  <c r="BE866"/>
  <c r="T866"/>
  <c r="R866"/>
  <c r="P866"/>
  <c r="BI862"/>
  <c r="BH862"/>
  <c r="BG862"/>
  <c r="BE862"/>
  <c r="T862"/>
  <c r="R862"/>
  <c r="P862"/>
  <c r="BI858"/>
  <c r="BH858"/>
  <c r="BG858"/>
  <c r="BE858"/>
  <c r="T858"/>
  <c r="R858"/>
  <c r="P858"/>
  <c r="BI856"/>
  <c r="BH856"/>
  <c r="BG856"/>
  <c r="BE856"/>
  <c r="T856"/>
  <c r="R856"/>
  <c r="P856"/>
  <c r="BI854"/>
  <c r="BH854"/>
  <c r="BG854"/>
  <c r="BE854"/>
  <c r="T854"/>
  <c r="R854"/>
  <c r="P854"/>
  <c r="BI849"/>
  <c r="BH849"/>
  <c r="BG849"/>
  <c r="BE849"/>
  <c r="T849"/>
  <c r="R849"/>
  <c r="P849"/>
  <c r="BI846"/>
  <c r="BH846"/>
  <c r="BG846"/>
  <c r="BE846"/>
  <c r="T846"/>
  <c r="R846"/>
  <c r="P846"/>
  <c r="BI845"/>
  <c r="BH845"/>
  <c r="BG845"/>
  <c r="BE845"/>
  <c r="T845"/>
  <c r="R845"/>
  <c r="P845"/>
  <c r="BI844"/>
  <c r="BH844"/>
  <c r="BG844"/>
  <c r="BE844"/>
  <c r="T844"/>
  <c r="R844"/>
  <c r="P844"/>
  <c r="BI842"/>
  <c r="BH842"/>
  <c r="BG842"/>
  <c r="BE842"/>
  <c r="T842"/>
  <c r="R842"/>
  <c r="P842"/>
  <c r="BI841"/>
  <c r="BH841"/>
  <c r="BG841"/>
  <c r="BE841"/>
  <c r="T841"/>
  <c r="R841"/>
  <c r="P841"/>
  <c r="BI840"/>
  <c r="BH840"/>
  <c r="BG840"/>
  <c r="BE840"/>
  <c r="T840"/>
  <c r="R840"/>
  <c r="P840"/>
  <c r="BI838"/>
  <c r="BH838"/>
  <c r="BG838"/>
  <c r="BE838"/>
  <c r="T838"/>
  <c r="R838"/>
  <c r="P838"/>
  <c r="BI837"/>
  <c r="BH837"/>
  <c r="BG837"/>
  <c r="BE837"/>
  <c r="T837"/>
  <c r="R837"/>
  <c r="P837"/>
  <c r="BI836"/>
  <c r="BH836"/>
  <c r="BG836"/>
  <c r="BE836"/>
  <c r="T836"/>
  <c r="R836"/>
  <c r="P836"/>
  <c r="BI835"/>
  <c r="BH835"/>
  <c r="BG835"/>
  <c r="BE835"/>
  <c r="T835"/>
  <c r="R835"/>
  <c r="P835"/>
  <c r="BI833"/>
  <c r="BH833"/>
  <c r="BG833"/>
  <c r="BE833"/>
  <c r="T833"/>
  <c r="R833"/>
  <c r="P833"/>
  <c r="BI831"/>
  <c r="BH831"/>
  <c r="BG831"/>
  <c r="BE831"/>
  <c r="T831"/>
  <c r="R831"/>
  <c r="P831"/>
  <c r="BI829"/>
  <c r="BH829"/>
  <c r="BG829"/>
  <c r="BE829"/>
  <c r="T829"/>
  <c r="R829"/>
  <c r="P829"/>
  <c r="BI828"/>
  <c r="BH828"/>
  <c r="BG828"/>
  <c r="BE828"/>
  <c r="T828"/>
  <c r="R828"/>
  <c r="P828"/>
  <c r="BI827"/>
  <c r="BH827"/>
  <c r="BG827"/>
  <c r="BE827"/>
  <c r="T827"/>
  <c r="R827"/>
  <c r="P827"/>
  <c r="BI826"/>
  <c r="BH826"/>
  <c r="BG826"/>
  <c r="BE826"/>
  <c r="T826"/>
  <c r="R826"/>
  <c r="P826"/>
  <c r="BI825"/>
  <c r="BH825"/>
  <c r="BG825"/>
  <c r="BE825"/>
  <c r="T825"/>
  <c r="R825"/>
  <c r="P825"/>
  <c r="BI824"/>
  <c r="BH824"/>
  <c r="BG824"/>
  <c r="BE824"/>
  <c r="T824"/>
  <c r="R824"/>
  <c r="P824"/>
  <c r="BI823"/>
  <c r="BH823"/>
  <c r="BG823"/>
  <c r="BE823"/>
  <c r="T823"/>
  <c r="R823"/>
  <c r="P823"/>
  <c r="BI818"/>
  <c r="BH818"/>
  <c r="BG818"/>
  <c r="BE818"/>
  <c r="T818"/>
  <c r="R818"/>
  <c r="P818"/>
  <c r="BI815"/>
  <c r="BH815"/>
  <c r="BG815"/>
  <c r="BE815"/>
  <c r="T815"/>
  <c r="R815"/>
  <c r="P815"/>
  <c r="BI812"/>
  <c r="BH812"/>
  <c r="BG812"/>
  <c r="BE812"/>
  <c r="T812"/>
  <c r="R812"/>
  <c r="P812"/>
  <c r="BI810"/>
  <c r="BH810"/>
  <c r="BG810"/>
  <c r="BE810"/>
  <c r="T810"/>
  <c r="R810"/>
  <c r="P810"/>
  <c r="BI807"/>
  <c r="BH807"/>
  <c r="BG807"/>
  <c r="BE807"/>
  <c r="T807"/>
  <c r="R807"/>
  <c r="P807"/>
  <c r="BI805"/>
  <c r="BH805"/>
  <c r="BG805"/>
  <c r="BE805"/>
  <c r="T805"/>
  <c r="R805"/>
  <c r="P805"/>
  <c r="BI801"/>
  <c r="BH801"/>
  <c r="BG801"/>
  <c r="BE801"/>
  <c r="T801"/>
  <c r="R801"/>
  <c r="P801"/>
  <c r="BI786"/>
  <c r="BH786"/>
  <c r="BG786"/>
  <c r="BE786"/>
  <c r="T786"/>
  <c r="R786"/>
  <c r="P786"/>
  <c r="BI782"/>
  <c r="BH782"/>
  <c r="BG782"/>
  <c r="BE782"/>
  <c r="T782"/>
  <c r="R782"/>
  <c r="P782"/>
  <c r="BI781"/>
  <c r="BH781"/>
  <c r="BG781"/>
  <c r="BE781"/>
  <c r="T781"/>
  <c r="R781"/>
  <c r="P781"/>
  <c r="BI766"/>
  <c r="BH766"/>
  <c r="BG766"/>
  <c r="BE766"/>
  <c r="T766"/>
  <c r="R766"/>
  <c r="P766"/>
  <c r="BI761"/>
  <c r="BH761"/>
  <c r="BG761"/>
  <c r="BE761"/>
  <c r="T761"/>
  <c r="R761"/>
  <c r="P761"/>
  <c r="BI757"/>
  <c r="BH757"/>
  <c r="BG757"/>
  <c r="BE757"/>
  <c r="T757"/>
  <c r="R757"/>
  <c r="P757"/>
  <c r="BI753"/>
  <c r="BH753"/>
  <c r="BG753"/>
  <c r="BE753"/>
  <c r="T753"/>
  <c r="R753"/>
  <c r="P753"/>
  <c r="BI749"/>
  <c r="BH749"/>
  <c r="BG749"/>
  <c r="BE749"/>
  <c r="T749"/>
  <c r="R749"/>
  <c r="P749"/>
  <c r="BI747"/>
  <c r="BH747"/>
  <c r="BG747"/>
  <c r="BE747"/>
  <c r="T747"/>
  <c r="R747"/>
  <c r="P747"/>
  <c r="BI743"/>
  <c r="BH743"/>
  <c r="BG743"/>
  <c r="BE743"/>
  <c r="T743"/>
  <c r="R743"/>
  <c r="P743"/>
  <c r="BI738"/>
  <c r="BH738"/>
  <c r="BG738"/>
  <c r="BE738"/>
  <c r="T738"/>
  <c r="R738"/>
  <c r="P738"/>
  <c r="BI735"/>
  <c r="BH735"/>
  <c r="BG735"/>
  <c r="BE735"/>
  <c r="T735"/>
  <c r="R735"/>
  <c r="P735"/>
  <c r="BI734"/>
  <c r="BH734"/>
  <c r="BG734"/>
  <c r="BE734"/>
  <c r="T734"/>
  <c r="R734"/>
  <c r="P734"/>
  <c r="BI732"/>
  <c r="BH732"/>
  <c r="BG732"/>
  <c r="BE732"/>
  <c r="T732"/>
  <c r="R732"/>
  <c r="P732"/>
  <c r="BI729"/>
  <c r="BH729"/>
  <c r="BG729"/>
  <c r="BE729"/>
  <c r="T729"/>
  <c r="R729"/>
  <c r="P729"/>
  <c r="BI728"/>
  <c r="BH728"/>
  <c r="BG728"/>
  <c r="BE728"/>
  <c r="T728"/>
  <c r="R728"/>
  <c r="P728"/>
  <c r="BI725"/>
  <c r="BH725"/>
  <c r="BG725"/>
  <c r="BE725"/>
  <c r="T725"/>
  <c r="R725"/>
  <c r="P725"/>
  <c r="BI724"/>
  <c r="BH724"/>
  <c r="BG724"/>
  <c r="BE724"/>
  <c r="T724"/>
  <c r="R724"/>
  <c r="P724"/>
  <c r="BI723"/>
  <c r="BH723"/>
  <c r="BG723"/>
  <c r="BE723"/>
  <c r="T723"/>
  <c r="R723"/>
  <c r="P723"/>
  <c r="BI722"/>
  <c r="BH722"/>
  <c r="BG722"/>
  <c r="BE722"/>
  <c r="T722"/>
  <c r="R722"/>
  <c r="P722"/>
  <c r="BI719"/>
  <c r="BH719"/>
  <c r="BG719"/>
  <c r="BE719"/>
  <c r="T719"/>
  <c r="R719"/>
  <c r="P719"/>
  <c r="BI694"/>
  <c r="BH694"/>
  <c r="BG694"/>
  <c r="BE694"/>
  <c r="T694"/>
  <c r="R694"/>
  <c r="P694"/>
  <c r="BI690"/>
  <c r="BH690"/>
  <c r="BG690"/>
  <c r="BE690"/>
  <c r="T690"/>
  <c r="R690"/>
  <c r="P690"/>
  <c r="BI664"/>
  <c r="BH664"/>
  <c r="BG664"/>
  <c r="BE664"/>
  <c r="T664"/>
  <c r="R664"/>
  <c r="P664"/>
  <c r="BI627"/>
  <c r="BH627"/>
  <c r="BG627"/>
  <c r="BE627"/>
  <c r="T627"/>
  <c r="R627"/>
  <c r="P627"/>
  <c r="BI625"/>
  <c r="BH625"/>
  <c r="BG625"/>
  <c r="BE625"/>
  <c r="T625"/>
  <c r="R625"/>
  <c r="P625"/>
  <c r="BI608"/>
  <c r="BH608"/>
  <c r="BG608"/>
  <c r="BE608"/>
  <c r="T608"/>
  <c r="R608"/>
  <c r="P608"/>
  <c r="BI607"/>
  <c r="BH607"/>
  <c r="BG607"/>
  <c r="BE607"/>
  <c r="T607"/>
  <c r="R607"/>
  <c r="P607"/>
  <c r="BI606"/>
  <c r="BH606"/>
  <c r="BG606"/>
  <c r="BE606"/>
  <c r="T606"/>
  <c r="R606"/>
  <c r="P606"/>
  <c r="BI604"/>
  <c r="BH604"/>
  <c r="BG604"/>
  <c r="BE604"/>
  <c r="T604"/>
  <c r="R604"/>
  <c r="P604"/>
  <c r="BI600"/>
  <c r="BH600"/>
  <c r="BG600"/>
  <c r="BE600"/>
  <c r="T600"/>
  <c r="R600"/>
  <c r="P600"/>
  <c r="BI598"/>
  <c r="BH598"/>
  <c r="BG598"/>
  <c r="BE598"/>
  <c r="T598"/>
  <c r="R598"/>
  <c r="P598"/>
  <c r="BI593"/>
  <c r="BH593"/>
  <c r="BG593"/>
  <c r="BE593"/>
  <c r="T593"/>
  <c r="R593"/>
  <c r="P593"/>
  <c r="BI589"/>
  <c r="BH589"/>
  <c r="BG589"/>
  <c r="BE589"/>
  <c r="T589"/>
  <c r="R589"/>
  <c r="P589"/>
  <c r="BI586"/>
  <c r="BH586"/>
  <c r="BG586"/>
  <c r="BE586"/>
  <c r="T586"/>
  <c r="R586"/>
  <c r="P586"/>
  <c r="BI582"/>
  <c r="BH582"/>
  <c r="BG582"/>
  <c r="BE582"/>
  <c r="T582"/>
  <c r="R582"/>
  <c r="P582"/>
  <c r="BI581"/>
  <c r="BH581"/>
  <c r="BG581"/>
  <c r="BE581"/>
  <c r="T581"/>
  <c r="R581"/>
  <c r="P581"/>
  <c r="BI579"/>
  <c r="BH579"/>
  <c r="BG579"/>
  <c r="BE579"/>
  <c r="T579"/>
  <c r="R579"/>
  <c r="P579"/>
  <c r="BI576"/>
  <c r="BH576"/>
  <c r="BG576"/>
  <c r="BE576"/>
  <c r="T576"/>
  <c r="R576"/>
  <c r="P576"/>
  <c r="BI573"/>
  <c r="BH573"/>
  <c r="BG573"/>
  <c r="BE573"/>
  <c r="T573"/>
  <c r="R573"/>
  <c r="P573"/>
  <c r="BI568"/>
  <c r="BH568"/>
  <c r="BG568"/>
  <c r="BE568"/>
  <c r="T568"/>
  <c r="R568"/>
  <c r="P568"/>
  <c r="BI561"/>
  <c r="BH561"/>
  <c r="BG561"/>
  <c r="BE561"/>
  <c r="T561"/>
  <c r="R561"/>
  <c r="P561"/>
  <c r="BI554"/>
  <c r="BH554"/>
  <c r="BG554"/>
  <c r="BE554"/>
  <c r="T554"/>
  <c r="R554"/>
  <c r="P554"/>
  <c r="BI525"/>
  <c r="BH525"/>
  <c r="BG525"/>
  <c r="BE525"/>
  <c r="T525"/>
  <c r="R525"/>
  <c r="P525"/>
  <c r="BI492"/>
  <c r="BH492"/>
  <c r="BG492"/>
  <c r="BE492"/>
  <c r="T492"/>
  <c r="R492"/>
  <c r="P492"/>
  <c r="BI461"/>
  <c r="BH461"/>
  <c r="BG461"/>
  <c r="BE461"/>
  <c r="T461"/>
  <c r="R461"/>
  <c r="P461"/>
  <c r="BI428"/>
  <c r="BH428"/>
  <c r="BG428"/>
  <c r="BE428"/>
  <c r="T428"/>
  <c r="R428"/>
  <c r="P428"/>
  <c r="BI426"/>
  <c r="BH426"/>
  <c r="BG426"/>
  <c r="BE426"/>
  <c r="T426"/>
  <c r="R426"/>
  <c r="P426"/>
  <c r="BI424"/>
  <c r="BH424"/>
  <c r="BG424"/>
  <c r="BE424"/>
  <c r="T424"/>
  <c r="R424"/>
  <c r="P424"/>
  <c r="BI416"/>
  <c r="BH416"/>
  <c r="BG416"/>
  <c r="BE416"/>
  <c r="T416"/>
  <c r="R416"/>
  <c r="P416"/>
  <c r="BI413"/>
  <c r="BH413"/>
  <c r="BG413"/>
  <c r="BE413"/>
  <c r="T413"/>
  <c r="R413"/>
  <c r="P413"/>
  <c r="BI410"/>
  <c r="BH410"/>
  <c r="BG410"/>
  <c r="BE410"/>
  <c r="T410"/>
  <c r="R410"/>
  <c r="P410"/>
  <c r="BI406"/>
  <c r="BH406"/>
  <c r="BG406"/>
  <c r="BE406"/>
  <c r="T406"/>
  <c r="R406"/>
  <c r="P406"/>
  <c r="BI393"/>
  <c r="BH393"/>
  <c r="BG393"/>
  <c r="BE393"/>
  <c r="T393"/>
  <c r="R393"/>
  <c r="P393"/>
  <c r="BI391"/>
  <c r="BH391"/>
  <c r="BG391"/>
  <c r="BE391"/>
  <c r="T391"/>
  <c r="R391"/>
  <c r="P391"/>
  <c r="BI389"/>
  <c r="BH389"/>
  <c r="BG389"/>
  <c r="BE389"/>
  <c r="T389"/>
  <c r="R389"/>
  <c r="P389"/>
  <c r="BI340"/>
  <c r="BH340"/>
  <c r="BG340"/>
  <c r="BE340"/>
  <c r="T340"/>
  <c r="R340"/>
  <c r="P340"/>
  <c r="BI335"/>
  <c r="BH335"/>
  <c r="BG335"/>
  <c r="BE335"/>
  <c r="T335"/>
  <c r="R335"/>
  <c r="P335"/>
  <c r="BI330"/>
  <c r="BH330"/>
  <c r="BG330"/>
  <c r="BE330"/>
  <c r="T330"/>
  <c r="R330"/>
  <c r="P330"/>
  <c r="BI323"/>
  <c r="BH323"/>
  <c r="BG323"/>
  <c r="BE323"/>
  <c r="T323"/>
  <c r="R323"/>
  <c r="P323"/>
  <c r="BI316"/>
  <c r="BH316"/>
  <c r="BG316"/>
  <c r="BE316"/>
  <c r="T316"/>
  <c r="R316"/>
  <c r="P316"/>
  <c r="BI315"/>
  <c r="BH315"/>
  <c r="BG315"/>
  <c r="BE315"/>
  <c r="T315"/>
  <c r="R315"/>
  <c r="P315"/>
  <c r="BI312"/>
  <c r="BH312"/>
  <c r="BG312"/>
  <c r="BE312"/>
  <c r="T312"/>
  <c r="R312"/>
  <c r="P312"/>
  <c r="BI310"/>
  <c r="BH310"/>
  <c r="BG310"/>
  <c r="BE310"/>
  <c r="T310"/>
  <c r="R310"/>
  <c r="P310"/>
  <c r="BI308"/>
  <c r="BH308"/>
  <c r="BG308"/>
  <c r="BE308"/>
  <c r="T308"/>
  <c r="R308"/>
  <c r="P308"/>
  <c r="BI297"/>
  <c r="BH297"/>
  <c r="BG297"/>
  <c r="BE297"/>
  <c r="T297"/>
  <c r="R297"/>
  <c r="P297"/>
  <c r="BI294"/>
  <c r="BH294"/>
  <c r="BG294"/>
  <c r="BE294"/>
  <c r="T294"/>
  <c r="R294"/>
  <c r="P294"/>
  <c r="BI293"/>
  <c r="BH293"/>
  <c r="BG293"/>
  <c r="BE293"/>
  <c r="T293"/>
  <c r="R293"/>
  <c r="P293"/>
  <c r="BI291"/>
  <c r="BH291"/>
  <c r="BG291"/>
  <c r="BE291"/>
  <c r="T291"/>
  <c r="R291"/>
  <c r="P291"/>
  <c r="BI280"/>
  <c r="BH280"/>
  <c r="BG280"/>
  <c r="BE280"/>
  <c r="T280"/>
  <c r="R280"/>
  <c r="P280"/>
  <c r="BI231"/>
  <c r="BH231"/>
  <c r="BG231"/>
  <c r="BE231"/>
  <c r="T231"/>
  <c r="R231"/>
  <c r="P231"/>
  <c r="BI212"/>
  <c r="BH212"/>
  <c r="BG212"/>
  <c r="BE212"/>
  <c r="T212"/>
  <c r="R212"/>
  <c r="P212"/>
  <c r="BI184"/>
  <c r="BH184"/>
  <c r="BG184"/>
  <c r="BE184"/>
  <c r="T184"/>
  <c r="R184"/>
  <c r="P184"/>
  <c r="BI166"/>
  <c r="BH166"/>
  <c r="BG166"/>
  <c r="BE166"/>
  <c r="T166"/>
  <c r="R166"/>
  <c r="P166"/>
  <c r="BI139"/>
  <c r="BH139"/>
  <c r="BG139"/>
  <c r="BE139"/>
  <c r="T139"/>
  <c r="R139"/>
  <c r="P139"/>
  <c r="J133"/>
  <c r="J132"/>
  <c r="F132"/>
  <c r="F130"/>
  <c r="E128"/>
  <c r="J92"/>
  <c r="J91"/>
  <c r="F91"/>
  <c r="F89"/>
  <c r="E87"/>
  <c r="J18"/>
  <c r="E18"/>
  <c r="F92"/>
  <c r="J17"/>
  <c r="J12"/>
  <c r="J130"/>
  <c r="E7"/>
  <c r="E85"/>
  <c i="8" r="J37"/>
  <c r="J36"/>
  <c i="1" r="AY101"/>
  <c i="8" r="J35"/>
  <c i="1" r="AX101"/>
  <c i="8" r="BI124"/>
  <c r="BH124"/>
  <c r="BG124"/>
  <c r="BE124"/>
  <c r="T124"/>
  <c r="R124"/>
  <c r="P124"/>
  <c r="BI123"/>
  <c r="BH123"/>
  <c r="BG123"/>
  <c r="BE123"/>
  <c r="T123"/>
  <c r="R123"/>
  <c r="P123"/>
  <c r="BI122"/>
  <c r="BH122"/>
  <c r="BG122"/>
  <c r="BE122"/>
  <c r="T122"/>
  <c r="R122"/>
  <c r="P122"/>
  <c r="BI121"/>
  <c r="BH121"/>
  <c r="BG121"/>
  <c r="BE121"/>
  <c r="T121"/>
  <c r="R121"/>
  <c r="P121"/>
  <c r="BI120"/>
  <c r="BH120"/>
  <c r="BG120"/>
  <c r="BE120"/>
  <c r="T120"/>
  <c r="R120"/>
  <c r="P120"/>
  <c r="BI119"/>
  <c r="BH119"/>
  <c r="BG119"/>
  <c r="BE119"/>
  <c r="T119"/>
  <c r="R119"/>
  <c r="P119"/>
  <c r="J114"/>
  <c r="J113"/>
  <c r="F113"/>
  <c r="F111"/>
  <c r="E109"/>
  <c r="J92"/>
  <c r="J91"/>
  <c r="F91"/>
  <c r="F89"/>
  <c r="E87"/>
  <c r="J18"/>
  <c r="E18"/>
  <c r="F92"/>
  <c r="J17"/>
  <c r="J12"/>
  <c r="J111"/>
  <c r="E7"/>
  <c r="E85"/>
  <c i="7" r="J37"/>
  <c r="J36"/>
  <c i="1" r="AY100"/>
  <c i="7" r="J35"/>
  <c i="1" r="AX100"/>
  <c i="7" r="BI277"/>
  <c r="BH277"/>
  <c r="BG277"/>
  <c r="BE277"/>
  <c r="T277"/>
  <c r="T276"/>
  <c r="R277"/>
  <c r="R276"/>
  <c r="P277"/>
  <c r="P276"/>
  <c r="BI275"/>
  <c r="BH275"/>
  <c r="BG275"/>
  <c r="BE275"/>
  <c r="T275"/>
  <c r="R275"/>
  <c r="P275"/>
  <c r="BI274"/>
  <c r="BH274"/>
  <c r="BG274"/>
  <c r="BE274"/>
  <c r="T274"/>
  <c r="R274"/>
  <c r="P274"/>
  <c r="BI265"/>
  <c r="BH265"/>
  <c r="BG265"/>
  <c r="BE265"/>
  <c r="T265"/>
  <c r="R265"/>
  <c r="P265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49"/>
  <c r="BH249"/>
  <c r="BG249"/>
  <c r="BE249"/>
  <c r="T249"/>
  <c r="R249"/>
  <c r="P249"/>
  <c r="BI245"/>
  <c r="BH245"/>
  <c r="BG245"/>
  <c r="BE245"/>
  <c r="T245"/>
  <c r="R245"/>
  <c r="P245"/>
  <c r="BI244"/>
  <c r="BH244"/>
  <c r="BG244"/>
  <c r="BE244"/>
  <c r="T244"/>
  <c r="R244"/>
  <c r="P244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4"/>
  <c r="BH234"/>
  <c r="BG234"/>
  <c r="BE234"/>
  <c r="T234"/>
  <c r="R234"/>
  <c r="P234"/>
  <c r="BI233"/>
  <c r="BH233"/>
  <c r="BG233"/>
  <c r="BE233"/>
  <c r="T233"/>
  <c r="R233"/>
  <c r="P233"/>
  <c r="BI228"/>
  <c r="BH228"/>
  <c r="BG228"/>
  <c r="BE228"/>
  <c r="T228"/>
  <c r="R228"/>
  <c r="P228"/>
  <c r="BI225"/>
  <c r="BH225"/>
  <c r="BG225"/>
  <c r="BE225"/>
  <c r="T225"/>
  <c r="R225"/>
  <c r="P225"/>
  <c r="BI222"/>
  <c r="BH222"/>
  <c r="BG222"/>
  <c r="BE222"/>
  <c r="T222"/>
  <c r="R222"/>
  <c r="P222"/>
  <c r="BI219"/>
  <c r="BH219"/>
  <c r="BG219"/>
  <c r="BE219"/>
  <c r="T219"/>
  <c r="R219"/>
  <c r="P219"/>
  <c r="BI216"/>
  <c r="BH216"/>
  <c r="BG216"/>
  <c r="BE216"/>
  <c r="T216"/>
  <c r="R216"/>
  <c r="P216"/>
  <c r="BI213"/>
  <c r="BH213"/>
  <c r="BG213"/>
  <c r="BE213"/>
  <c r="T213"/>
  <c r="R213"/>
  <c r="P213"/>
  <c r="BI210"/>
  <c r="BH210"/>
  <c r="BG210"/>
  <c r="BE210"/>
  <c r="T210"/>
  <c r="R210"/>
  <c r="P210"/>
  <c r="BI207"/>
  <c r="BH207"/>
  <c r="BG207"/>
  <c r="BE207"/>
  <c r="T207"/>
  <c r="R207"/>
  <c r="P207"/>
  <c r="BI204"/>
  <c r="BH204"/>
  <c r="BG204"/>
  <c r="BE204"/>
  <c r="T204"/>
  <c r="R204"/>
  <c r="P204"/>
  <c r="BI201"/>
  <c r="BH201"/>
  <c r="BG201"/>
  <c r="BE201"/>
  <c r="T201"/>
  <c r="R201"/>
  <c r="P201"/>
  <c r="BI198"/>
  <c r="BH198"/>
  <c r="BG198"/>
  <c r="BE198"/>
  <c r="T198"/>
  <c r="R198"/>
  <c r="P198"/>
  <c r="BI195"/>
  <c r="BH195"/>
  <c r="BG195"/>
  <c r="BE195"/>
  <c r="T195"/>
  <c r="R195"/>
  <c r="P195"/>
  <c r="BI192"/>
  <c r="BH192"/>
  <c r="BG192"/>
  <c r="BE192"/>
  <c r="T192"/>
  <c r="R192"/>
  <c r="P192"/>
  <c r="BI189"/>
  <c r="BH189"/>
  <c r="BG189"/>
  <c r="BE189"/>
  <c r="T189"/>
  <c r="R189"/>
  <c r="P189"/>
  <c r="BI186"/>
  <c r="BH186"/>
  <c r="BG186"/>
  <c r="BE186"/>
  <c r="T186"/>
  <c r="R186"/>
  <c r="P186"/>
  <c r="BI183"/>
  <c r="BH183"/>
  <c r="BG183"/>
  <c r="BE183"/>
  <c r="T183"/>
  <c r="R183"/>
  <c r="P183"/>
  <c r="BI180"/>
  <c r="BH180"/>
  <c r="BG180"/>
  <c r="BE180"/>
  <c r="T180"/>
  <c r="R180"/>
  <c r="P180"/>
  <c r="BI177"/>
  <c r="BH177"/>
  <c r="BG177"/>
  <c r="BE177"/>
  <c r="T177"/>
  <c r="R177"/>
  <c r="P177"/>
  <c r="BI176"/>
  <c r="BH176"/>
  <c r="BG176"/>
  <c r="BE176"/>
  <c r="T176"/>
  <c r="R176"/>
  <c r="P176"/>
  <c r="BI173"/>
  <c r="BH173"/>
  <c r="BG173"/>
  <c r="BE173"/>
  <c r="T173"/>
  <c r="R173"/>
  <c r="P173"/>
  <c r="BI170"/>
  <c r="BH170"/>
  <c r="BG170"/>
  <c r="BE170"/>
  <c r="T170"/>
  <c r="R170"/>
  <c r="P170"/>
  <c r="BI167"/>
  <c r="BH167"/>
  <c r="BG167"/>
  <c r="BE167"/>
  <c r="T167"/>
  <c r="R167"/>
  <c r="P167"/>
  <c r="BI164"/>
  <c r="BH164"/>
  <c r="BG164"/>
  <c r="BE164"/>
  <c r="T164"/>
  <c r="R164"/>
  <c r="P164"/>
  <c r="BI161"/>
  <c r="BH161"/>
  <c r="BG161"/>
  <c r="BE161"/>
  <c r="T161"/>
  <c r="R161"/>
  <c r="P161"/>
  <c r="BI158"/>
  <c r="BH158"/>
  <c r="BG158"/>
  <c r="BE158"/>
  <c r="T158"/>
  <c r="R158"/>
  <c r="P158"/>
  <c r="BI155"/>
  <c r="BH155"/>
  <c r="BG155"/>
  <c r="BE155"/>
  <c r="T155"/>
  <c r="R155"/>
  <c r="P155"/>
  <c r="BI152"/>
  <c r="BH152"/>
  <c r="BG152"/>
  <c r="BE152"/>
  <c r="T152"/>
  <c r="R152"/>
  <c r="P152"/>
  <c r="BI149"/>
  <c r="BH149"/>
  <c r="BG149"/>
  <c r="BE149"/>
  <c r="T149"/>
  <c r="R149"/>
  <c r="P149"/>
  <c r="BI145"/>
  <c r="BH145"/>
  <c r="BG145"/>
  <c r="BE145"/>
  <c r="T145"/>
  <c r="R145"/>
  <c r="P145"/>
  <c r="BI142"/>
  <c r="BH142"/>
  <c r="BG142"/>
  <c r="BE142"/>
  <c r="T142"/>
  <c r="T141"/>
  <c r="R142"/>
  <c r="R141"/>
  <c r="P142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29"/>
  <c r="BH129"/>
  <c r="BG129"/>
  <c r="BE129"/>
  <c r="T129"/>
  <c r="R129"/>
  <c r="P129"/>
  <c r="BI128"/>
  <c r="BH128"/>
  <c r="BG128"/>
  <c r="BE128"/>
  <c r="T128"/>
  <c r="R128"/>
  <c r="P128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116"/>
  <c r="E7"/>
  <c r="E112"/>
  <c i="6" r="J37"/>
  <c r="J36"/>
  <c i="1" r="AY99"/>
  <c i="6" r="J35"/>
  <c i="1" r="AX99"/>
  <c i="6" r="BI390"/>
  <c r="BH390"/>
  <c r="BG390"/>
  <c r="BE390"/>
  <c r="T390"/>
  <c r="R390"/>
  <c r="P390"/>
  <c r="BI389"/>
  <c r="BH389"/>
  <c r="BG389"/>
  <c r="BE389"/>
  <c r="T389"/>
  <c r="R389"/>
  <c r="P389"/>
  <c r="BI385"/>
  <c r="BH385"/>
  <c r="BG385"/>
  <c r="BE385"/>
  <c r="T385"/>
  <c r="R385"/>
  <c r="P385"/>
  <c r="BI383"/>
  <c r="BH383"/>
  <c r="BG383"/>
  <c r="BE383"/>
  <c r="T383"/>
  <c r="R383"/>
  <c r="P383"/>
  <c r="BI380"/>
  <c r="BH380"/>
  <c r="BG380"/>
  <c r="BE380"/>
  <c r="T380"/>
  <c r="R380"/>
  <c r="P380"/>
  <c r="BI369"/>
  <c r="BH369"/>
  <c r="BG369"/>
  <c r="BE369"/>
  <c r="T369"/>
  <c r="R369"/>
  <c r="P369"/>
  <c r="BI359"/>
  <c r="BH359"/>
  <c r="BG359"/>
  <c r="BE359"/>
  <c r="T359"/>
  <c r="R359"/>
  <c r="P359"/>
  <c r="BI358"/>
  <c r="BH358"/>
  <c r="BG358"/>
  <c r="BE358"/>
  <c r="T358"/>
  <c r="R358"/>
  <c r="P358"/>
  <c r="BI354"/>
  <c r="BH354"/>
  <c r="BG354"/>
  <c r="BE354"/>
  <c r="T354"/>
  <c r="R354"/>
  <c r="P354"/>
  <c r="BI353"/>
  <c r="BH353"/>
  <c r="BG353"/>
  <c r="BE353"/>
  <c r="T353"/>
  <c r="R353"/>
  <c r="P353"/>
  <c r="BI351"/>
  <c r="BH351"/>
  <c r="BG351"/>
  <c r="BE351"/>
  <c r="T351"/>
  <c r="R351"/>
  <c r="P351"/>
  <c r="BI350"/>
  <c r="BH350"/>
  <c r="BG350"/>
  <c r="BE350"/>
  <c r="T350"/>
  <c r="R350"/>
  <c r="P350"/>
  <c r="BI347"/>
  <c r="BH347"/>
  <c r="BG347"/>
  <c r="BE347"/>
  <c r="T347"/>
  <c r="R347"/>
  <c r="P347"/>
  <c r="BI343"/>
  <c r="BH343"/>
  <c r="BG343"/>
  <c r="BE343"/>
  <c r="T343"/>
  <c r="R343"/>
  <c r="P343"/>
  <c r="BI339"/>
  <c r="BH339"/>
  <c r="BG339"/>
  <c r="BE339"/>
  <c r="T339"/>
  <c r="R339"/>
  <c r="P339"/>
  <c r="BI335"/>
  <c r="BH335"/>
  <c r="BG335"/>
  <c r="BE335"/>
  <c r="T335"/>
  <c r="R335"/>
  <c r="P335"/>
  <c r="BI329"/>
  <c r="BH329"/>
  <c r="BG329"/>
  <c r="BE329"/>
  <c r="T329"/>
  <c r="R329"/>
  <c r="P329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19"/>
  <c r="BH319"/>
  <c r="BG319"/>
  <c r="BE319"/>
  <c r="T319"/>
  <c r="R319"/>
  <c r="P319"/>
  <c r="BI315"/>
  <c r="BH315"/>
  <c r="BG315"/>
  <c r="BE315"/>
  <c r="T315"/>
  <c r="R315"/>
  <c r="P315"/>
  <c r="BI311"/>
  <c r="BH311"/>
  <c r="BG311"/>
  <c r="BE311"/>
  <c r="T311"/>
  <c r="R311"/>
  <c r="P311"/>
  <c r="BI310"/>
  <c r="BH310"/>
  <c r="BG310"/>
  <c r="BE310"/>
  <c r="T310"/>
  <c r="R310"/>
  <c r="P310"/>
  <c r="BI305"/>
  <c r="BH305"/>
  <c r="BG305"/>
  <c r="BE305"/>
  <c r="T305"/>
  <c r="R305"/>
  <c r="P305"/>
  <c r="BI299"/>
  <c r="BH299"/>
  <c r="BG299"/>
  <c r="BE299"/>
  <c r="T299"/>
  <c r="R299"/>
  <c r="P299"/>
  <c r="BI297"/>
  <c r="BH297"/>
  <c r="BG297"/>
  <c r="BE297"/>
  <c r="T297"/>
  <c r="T296"/>
  <c r="R297"/>
  <c r="R296"/>
  <c r="P297"/>
  <c r="P296"/>
  <c r="BI295"/>
  <c r="BH295"/>
  <c r="BG295"/>
  <c r="BE295"/>
  <c r="T295"/>
  <c r="R295"/>
  <c r="P295"/>
  <c r="BI294"/>
  <c r="BH294"/>
  <c r="BG294"/>
  <c r="BE294"/>
  <c r="T294"/>
  <c r="R294"/>
  <c r="P294"/>
  <c r="BI292"/>
  <c r="BH292"/>
  <c r="BG292"/>
  <c r="BE292"/>
  <c r="T292"/>
  <c r="R292"/>
  <c r="P292"/>
  <c r="BI290"/>
  <c r="BH290"/>
  <c r="BG290"/>
  <c r="BE290"/>
  <c r="T290"/>
  <c r="R290"/>
  <c r="P290"/>
  <c r="BI286"/>
  <c r="BH286"/>
  <c r="BG286"/>
  <c r="BE286"/>
  <c r="T286"/>
  <c r="R286"/>
  <c r="P286"/>
  <c r="BI284"/>
  <c r="BH284"/>
  <c r="BG284"/>
  <c r="BE284"/>
  <c r="T284"/>
  <c r="R284"/>
  <c r="P284"/>
  <c r="BI282"/>
  <c r="BH282"/>
  <c r="BG282"/>
  <c r="BE282"/>
  <c r="T282"/>
  <c r="R282"/>
  <c r="P282"/>
  <c r="BI280"/>
  <c r="BH280"/>
  <c r="BG280"/>
  <c r="BE280"/>
  <c r="T280"/>
  <c r="R280"/>
  <c r="P280"/>
  <c r="BI278"/>
  <c r="BH278"/>
  <c r="BG278"/>
  <c r="BE278"/>
  <c r="T278"/>
  <c r="R278"/>
  <c r="P278"/>
  <c r="BI275"/>
  <c r="BH275"/>
  <c r="BG275"/>
  <c r="BE275"/>
  <c r="T275"/>
  <c r="R275"/>
  <c r="P275"/>
  <c r="BI270"/>
  <c r="BH270"/>
  <c r="BG270"/>
  <c r="BE270"/>
  <c r="T270"/>
  <c r="R270"/>
  <c r="P270"/>
  <c r="BI266"/>
  <c r="BH266"/>
  <c r="BG266"/>
  <c r="BE266"/>
  <c r="T266"/>
  <c r="R266"/>
  <c r="P266"/>
  <c r="BI263"/>
  <c r="BH263"/>
  <c r="BG263"/>
  <c r="BE263"/>
  <c r="T263"/>
  <c r="R263"/>
  <c r="P263"/>
  <c r="BI261"/>
  <c r="BH261"/>
  <c r="BG261"/>
  <c r="BE261"/>
  <c r="T261"/>
  <c r="R261"/>
  <c r="P261"/>
  <c r="BI257"/>
  <c r="BH257"/>
  <c r="BG257"/>
  <c r="BE257"/>
  <c r="T257"/>
  <c r="R257"/>
  <c r="P257"/>
  <c r="BI253"/>
  <c r="BH253"/>
  <c r="BG253"/>
  <c r="BE253"/>
  <c r="T253"/>
  <c r="R253"/>
  <c r="P253"/>
  <c r="BI250"/>
  <c r="BH250"/>
  <c r="BG250"/>
  <c r="BE250"/>
  <c r="T250"/>
  <c r="R250"/>
  <c r="P250"/>
  <c r="BI248"/>
  <c r="BH248"/>
  <c r="BG248"/>
  <c r="BE248"/>
  <c r="T248"/>
  <c r="R248"/>
  <c r="P248"/>
  <c r="BI246"/>
  <c r="BH246"/>
  <c r="BG246"/>
  <c r="BE246"/>
  <c r="T246"/>
  <c r="R246"/>
  <c r="P246"/>
  <c r="BI244"/>
  <c r="BH244"/>
  <c r="BG244"/>
  <c r="BE244"/>
  <c r="T244"/>
  <c r="R244"/>
  <c r="P244"/>
  <c r="BI240"/>
  <c r="BH240"/>
  <c r="BG240"/>
  <c r="BE240"/>
  <c r="T240"/>
  <c r="R240"/>
  <c r="P240"/>
  <c r="BI237"/>
  <c r="BH237"/>
  <c r="BG237"/>
  <c r="BE237"/>
  <c r="T237"/>
  <c r="R237"/>
  <c r="P237"/>
  <c r="BI236"/>
  <c r="BH236"/>
  <c r="BG236"/>
  <c r="BE236"/>
  <c r="T236"/>
  <c r="R236"/>
  <c r="P236"/>
  <c r="BI232"/>
  <c r="BH232"/>
  <c r="BG232"/>
  <c r="BE232"/>
  <c r="T232"/>
  <c r="R232"/>
  <c r="P232"/>
  <c r="BI229"/>
  <c r="BH229"/>
  <c r="BG229"/>
  <c r="BE229"/>
  <c r="T229"/>
  <c r="R229"/>
  <c r="P229"/>
  <c r="BI228"/>
  <c r="BH228"/>
  <c r="BG228"/>
  <c r="BE228"/>
  <c r="T228"/>
  <c r="R228"/>
  <c r="P228"/>
  <c r="BI225"/>
  <c r="BH225"/>
  <c r="BG225"/>
  <c r="BE225"/>
  <c r="T225"/>
  <c r="R225"/>
  <c r="P225"/>
  <c r="BI220"/>
  <c r="BH220"/>
  <c r="BG220"/>
  <c r="BE220"/>
  <c r="T220"/>
  <c r="R220"/>
  <c r="P220"/>
  <c r="BI217"/>
  <c r="BH217"/>
  <c r="BG217"/>
  <c r="BE217"/>
  <c r="T217"/>
  <c r="R217"/>
  <c r="P217"/>
  <c r="BI214"/>
  <c r="BH214"/>
  <c r="BG214"/>
  <c r="BE214"/>
  <c r="T214"/>
  <c r="R214"/>
  <c r="P214"/>
  <c r="BI213"/>
  <c r="BH213"/>
  <c r="BG213"/>
  <c r="BE213"/>
  <c r="T213"/>
  <c r="R213"/>
  <c r="P213"/>
  <c r="BI209"/>
  <c r="BH209"/>
  <c r="BG209"/>
  <c r="BE209"/>
  <c r="T209"/>
  <c r="R209"/>
  <c r="P209"/>
  <c r="BI208"/>
  <c r="BH208"/>
  <c r="BG208"/>
  <c r="BE208"/>
  <c r="T208"/>
  <c r="R208"/>
  <c r="P208"/>
  <c r="BI205"/>
  <c r="BH205"/>
  <c r="BG205"/>
  <c r="BE205"/>
  <c r="T205"/>
  <c r="R205"/>
  <c r="P205"/>
  <c r="BI202"/>
  <c r="BH202"/>
  <c r="BG202"/>
  <c r="BE202"/>
  <c r="T202"/>
  <c r="R202"/>
  <c r="P202"/>
  <c r="BI192"/>
  <c r="BH192"/>
  <c r="BG192"/>
  <c r="BE192"/>
  <c r="T192"/>
  <c r="R192"/>
  <c r="P192"/>
  <c r="BI183"/>
  <c r="BH183"/>
  <c r="BG183"/>
  <c r="BE183"/>
  <c r="T183"/>
  <c r="R183"/>
  <c r="P183"/>
  <c r="BI181"/>
  <c r="BH181"/>
  <c r="BG181"/>
  <c r="BE181"/>
  <c r="T181"/>
  <c r="R181"/>
  <c r="P181"/>
  <c r="BI179"/>
  <c r="BH179"/>
  <c r="BG179"/>
  <c r="BE179"/>
  <c r="T179"/>
  <c r="R179"/>
  <c r="P179"/>
  <c r="BI175"/>
  <c r="BH175"/>
  <c r="BG175"/>
  <c r="BE175"/>
  <c r="T175"/>
  <c r="R175"/>
  <c r="P175"/>
  <c r="BI172"/>
  <c r="BH172"/>
  <c r="BG172"/>
  <c r="BE172"/>
  <c r="T172"/>
  <c r="R172"/>
  <c r="P172"/>
  <c r="BI168"/>
  <c r="BH168"/>
  <c r="BG168"/>
  <c r="BE168"/>
  <c r="T168"/>
  <c r="R168"/>
  <c r="P168"/>
  <c r="BI166"/>
  <c r="BH166"/>
  <c r="BG166"/>
  <c r="BE166"/>
  <c r="T166"/>
  <c r="R166"/>
  <c r="P166"/>
  <c r="BI163"/>
  <c r="BH163"/>
  <c r="BG163"/>
  <c r="BE163"/>
  <c r="T163"/>
  <c r="R163"/>
  <c r="P163"/>
  <c r="BI160"/>
  <c r="BH160"/>
  <c r="BG160"/>
  <c r="BE160"/>
  <c r="T160"/>
  <c r="R160"/>
  <c r="P160"/>
  <c r="BI157"/>
  <c r="BH157"/>
  <c r="BG157"/>
  <c r="BE157"/>
  <c r="T157"/>
  <c r="R157"/>
  <c r="P157"/>
  <c r="BI147"/>
  <c r="BH147"/>
  <c r="BG147"/>
  <c r="BE147"/>
  <c r="T147"/>
  <c r="R147"/>
  <c r="P147"/>
  <c r="BI144"/>
  <c r="BH144"/>
  <c r="BG144"/>
  <c r="BE144"/>
  <c r="T144"/>
  <c r="R144"/>
  <c r="P144"/>
  <c r="BI140"/>
  <c r="BH140"/>
  <c r="BG140"/>
  <c r="BE140"/>
  <c r="T140"/>
  <c r="R140"/>
  <c r="P140"/>
  <c r="BI135"/>
  <c r="BH135"/>
  <c r="BG135"/>
  <c r="BE135"/>
  <c r="T135"/>
  <c r="R135"/>
  <c r="P135"/>
  <c r="BI133"/>
  <c r="BH133"/>
  <c r="BG133"/>
  <c r="BE133"/>
  <c r="T133"/>
  <c r="T132"/>
  <c r="R133"/>
  <c r="R132"/>
  <c r="P133"/>
  <c r="P132"/>
  <c r="J128"/>
  <c r="J127"/>
  <c r="F127"/>
  <c r="F125"/>
  <c r="E123"/>
  <c r="J92"/>
  <c r="J91"/>
  <c r="F91"/>
  <c r="F89"/>
  <c r="E87"/>
  <c r="J18"/>
  <c r="E18"/>
  <c r="F92"/>
  <c r="J17"/>
  <c r="J12"/>
  <c r="J125"/>
  <c r="E7"/>
  <c r="E121"/>
  <c i="5" r="J37"/>
  <c r="J36"/>
  <c i="1" r="AY98"/>
  <c i="5" r="J35"/>
  <c i="1" r="AX98"/>
  <c i="5" r="BI182"/>
  <c r="BH182"/>
  <c r="BG182"/>
  <c r="BE182"/>
  <c r="T182"/>
  <c r="R182"/>
  <c r="P182"/>
  <c r="BI181"/>
  <c r="BH181"/>
  <c r="BG181"/>
  <c r="BE181"/>
  <c r="T181"/>
  <c r="R181"/>
  <c r="P181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3"/>
  <c r="BH173"/>
  <c r="BG173"/>
  <c r="BE173"/>
  <c r="T173"/>
  <c r="R173"/>
  <c r="P173"/>
  <c r="BI172"/>
  <c r="BH172"/>
  <c r="BG172"/>
  <c r="BE172"/>
  <c r="T172"/>
  <c r="R172"/>
  <c r="P172"/>
  <c r="BI170"/>
  <c r="BH170"/>
  <c r="BG170"/>
  <c r="BE170"/>
  <c r="T170"/>
  <c r="R170"/>
  <c r="P170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1"/>
  <c r="BH161"/>
  <c r="BG161"/>
  <c r="BE161"/>
  <c r="T161"/>
  <c r="R161"/>
  <c r="P161"/>
  <c r="BI160"/>
  <c r="BH160"/>
  <c r="BG160"/>
  <c r="BE160"/>
  <c r="T160"/>
  <c r="R160"/>
  <c r="P160"/>
  <c r="BI157"/>
  <c r="BH157"/>
  <c r="BG157"/>
  <c r="BE157"/>
  <c r="T157"/>
  <c r="T156"/>
  <c r="R157"/>
  <c r="R156"/>
  <c r="P157"/>
  <c r="P156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5"/>
  <c r="BH145"/>
  <c r="BG145"/>
  <c r="BE145"/>
  <c r="T145"/>
  <c r="R145"/>
  <c r="P145"/>
  <c r="BI140"/>
  <c r="BH140"/>
  <c r="BG140"/>
  <c r="BE140"/>
  <c r="T140"/>
  <c r="R140"/>
  <c r="P140"/>
  <c r="BI137"/>
  <c r="BH137"/>
  <c r="BG137"/>
  <c r="BE137"/>
  <c r="T137"/>
  <c r="R137"/>
  <c r="P137"/>
  <c r="BI134"/>
  <c r="BH134"/>
  <c r="BG134"/>
  <c r="BE134"/>
  <c r="T134"/>
  <c r="R134"/>
  <c r="P134"/>
  <c r="BI131"/>
  <c r="BH131"/>
  <c r="BG131"/>
  <c r="BE131"/>
  <c r="T131"/>
  <c r="R131"/>
  <c r="P131"/>
  <c r="J125"/>
  <c r="J124"/>
  <c r="F124"/>
  <c r="F122"/>
  <c r="E120"/>
  <c r="J92"/>
  <c r="J91"/>
  <c r="F91"/>
  <c r="F89"/>
  <c r="E87"/>
  <c r="J18"/>
  <c r="E18"/>
  <c r="F125"/>
  <c r="J17"/>
  <c r="J12"/>
  <c r="J89"/>
  <c r="E7"/>
  <c r="E85"/>
  <c i="4" r="J119"/>
  <c r="J37"/>
  <c r="J36"/>
  <c i="1" r="AY97"/>
  <c i="4" r="J35"/>
  <c i="1" r="AX97"/>
  <c i="4" r="BI127"/>
  <c r="BH127"/>
  <c r="BG127"/>
  <c r="BE127"/>
  <c r="T127"/>
  <c r="R127"/>
  <c r="P127"/>
  <c r="BI121"/>
  <c r="BH121"/>
  <c r="BG121"/>
  <c r="BE121"/>
  <c r="T121"/>
  <c r="R121"/>
  <c r="P121"/>
  <c r="J97"/>
  <c r="J115"/>
  <c r="J114"/>
  <c r="F114"/>
  <c r="F112"/>
  <c r="E110"/>
  <c r="J92"/>
  <c r="J91"/>
  <c r="F91"/>
  <c r="F89"/>
  <c r="E87"/>
  <c r="J18"/>
  <c r="E18"/>
  <c r="F92"/>
  <c r="J17"/>
  <c r="J12"/>
  <c r="J112"/>
  <c r="E7"/>
  <c r="E108"/>
  <c i="3" r="J37"/>
  <c r="J36"/>
  <c i="1" r="AY96"/>
  <c i="3" r="J35"/>
  <c i="1" r="AX96"/>
  <c i="3" r="BI161"/>
  <c r="BH161"/>
  <c r="BG161"/>
  <c r="BE161"/>
  <c r="T161"/>
  <c r="R161"/>
  <c r="P161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3"/>
  <c r="BH143"/>
  <c r="BG143"/>
  <c r="BE143"/>
  <c r="T143"/>
  <c r="R143"/>
  <c r="P143"/>
  <c r="BI137"/>
  <c r="BH137"/>
  <c r="BG137"/>
  <c r="BE137"/>
  <c r="T137"/>
  <c r="R137"/>
  <c r="P137"/>
  <c r="BI136"/>
  <c r="BH136"/>
  <c r="BG136"/>
  <c r="BE136"/>
  <c r="T136"/>
  <c r="R136"/>
  <c r="P136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J119"/>
  <c r="J118"/>
  <c r="F118"/>
  <c r="F116"/>
  <c r="E114"/>
  <c r="J92"/>
  <c r="J91"/>
  <c r="F91"/>
  <c r="F89"/>
  <c r="E87"/>
  <c r="J18"/>
  <c r="E18"/>
  <c r="F92"/>
  <c r="J17"/>
  <c r="J12"/>
  <c r="J89"/>
  <c r="E7"/>
  <c r="E112"/>
  <c i="2" r="J37"/>
  <c r="J36"/>
  <c i="1" r="AY95"/>
  <c i="2" r="J35"/>
  <c i="1" r="AX95"/>
  <c i="2" r="BI149"/>
  <c r="BH149"/>
  <c r="BG149"/>
  <c r="BE149"/>
  <c r="T149"/>
  <c r="R149"/>
  <c r="P149"/>
  <c r="BI146"/>
  <c r="BH146"/>
  <c r="BG146"/>
  <c r="BE146"/>
  <c r="T146"/>
  <c r="R146"/>
  <c r="P146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3"/>
  <c r="BH133"/>
  <c r="BG133"/>
  <c r="BE133"/>
  <c r="T133"/>
  <c r="T132"/>
  <c r="R133"/>
  <c r="R132"/>
  <c r="P133"/>
  <c r="P132"/>
  <c r="BI131"/>
  <c r="BH131"/>
  <c r="BG131"/>
  <c r="BE131"/>
  <c r="T131"/>
  <c r="R131"/>
  <c r="P131"/>
  <c r="BI123"/>
  <c r="BH123"/>
  <c r="BG123"/>
  <c r="BE123"/>
  <c r="T123"/>
  <c r="R123"/>
  <c r="P123"/>
  <c r="J117"/>
  <c r="J116"/>
  <c r="F116"/>
  <c r="F114"/>
  <c r="E112"/>
  <c r="J92"/>
  <c r="J91"/>
  <c r="F91"/>
  <c r="F89"/>
  <c r="E87"/>
  <c r="J18"/>
  <c r="E18"/>
  <c r="F117"/>
  <c r="J17"/>
  <c r="J12"/>
  <c r="J114"/>
  <c r="E7"/>
  <c r="E85"/>
  <c i="1" r="L90"/>
  <c r="AM90"/>
  <c r="AM89"/>
  <c r="L89"/>
  <c r="AM87"/>
  <c r="L87"/>
  <c r="L85"/>
  <c r="L84"/>
  <c i="2" r="BK143"/>
  <c r="J131"/>
  <c i="3" r="J130"/>
  <c r="BK131"/>
  <c r="J128"/>
  <c i="5" r="BK152"/>
  <c r="J163"/>
  <c r="J151"/>
  <c r="BK131"/>
  <c r="J131"/>
  <c i="6" r="BK237"/>
  <c r="BK347"/>
  <c r="BK324"/>
  <c r="J217"/>
  <c r="J280"/>
  <c i="10" r="J161"/>
  <c i="11" r="BK134"/>
  <c i="12" r="J289"/>
  <c r="J246"/>
  <c r="BK281"/>
  <c r="J254"/>
  <c r="J172"/>
  <c r="BK221"/>
  <c r="BK156"/>
  <c r="BK248"/>
  <c r="BK299"/>
  <c r="J263"/>
  <c r="BK256"/>
  <c r="J265"/>
  <c i="13" r="J152"/>
  <c r="BK150"/>
  <c r="J133"/>
  <c r="BK133"/>
  <c i="14" r="BK290"/>
  <c r="J210"/>
  <c r="J135"/>
  <c r="BK270"/>
  <c r="J228"/>
  <c r="J154"/>
  <c r="J317"/>
  <c r="BK289"/>
  <c r="BK208"/>
  <c r="BK197"/>
  <c r="J168"/>
  <c r="J292"/>
  <c r="BK217"/>
  <c r="J314"/>
  <c r="J263"/>
  <c r="BK219"/>
  <c r="J140"/>
  <c r="BK183"/>
  <c r="BK299"/>
  <c r="J217"/>
  <c r="BK169"/>
  <c r="BK324"/>
  <c r="J257"/>
  <c r="BK213"/>
  <c r="BK140"/>
  <c r="BK284"/>
  <c r="J181"/>
  <c r="J153"/>
  <c r="J280"/>
  <c r="BK203"/>
  <c r="J312"/>
  <c r="BK246"/>
  <c r="BK131"/>
  <c r="J234"/>
  <c r="BK207"/>
  <c r="BK160"/>
  <c i="15" r="BK189"/>
  <c r="J137"/>
  <c r="BK217"/>
  <c r="J252"/>
  <c r="BK214"/>
  <c r="J177"/>
  <c r="J151"/>
  <c r="BK135"/>
  <c r="BK236"/>
  <c r="J166"/>
  <c r="BK126"/>
  <c r="J269"/>
  <c r="BK193"/>
  <c r="J266"/>
  <c r="J175"/>
  <c r="BK258"/>
  <c r="J156"/>
  <c r="BK255"/>
  <c r="BK239"/>
  <c r="BK136"/>
  <c r="BK205"/>
  <c r="J251"/>
  <c r="J197"/>
  <c r="BK143"/>
  <c r="BK213"/>
  <c r="BK164"/>
  <c i="16" r="J288"/>
  <c r="BK239"/>
  <c r="BK200"/>
  <c r="J358"/>
  <c r="BK291"/>
  <c r="J232"/>
  <c r="J339"/>
  <c r="BK240"/>
  <c r="BK174"/>
  <c r="J315"/>
  <c r="J259"/>
  <c r="J161"/>
  <c r="BK359"/>
  <c r="J299"/>
  <c r="BK216"/>
  <c r="J333"/>
  <c r="J222"/>
  <c r="BK312"/>
  <c r="BK268"/>
  <c r="J216"/>
  <c r="J148"/>
  <c r="J368"/>
  <c r="BK311"/>
  <c r="J175"/>
  <c r="J369"/>
  <c r="J303"/>
  <c r="BK245"/>
  <c r="BK158"/>
  <c r="J373"/>
  <c r="J304"/>
  <c r="J158"/>
  <c r="BK276"/>
  <c r="BK232"/>
  <c r="BK189"/>
  <c r="J363"/>
  <c r="J313"/>
  <c i="2" r="J142"/>
  <c r="BK133"/>
  <c i="3" r="BK148"/>
  <c r="J161"/>
  <c r="J126"/>
  <c r="BK128"/>
  <c i="5" r="BK153"/>
  <c r="J150"/>
  <c r="J134"/>
  <c r="J181"/>
  <c r="BK166"/>
  <c i="6" r="BK270"/>
  <c r="J299"/>
  <c r="J209"/>
  <c r="J385"/>
  <c r="J295"/>
  <c r="J351"/>
  <c r="BK228"/>
  <c r="J319"/>
  <c r="BK225"/>
  <c r="BK310"/>
  <c r="J220"/>
  <c r="BK257"/>
  <c r="J284"/>
  <c r="J244"/>
  <c i="7" r="J228"/>
  <c r="BK183"/>
  <c r="BK204"/>
  <c r="BK129"/>
  <c r="J277"/>
  <c r="J137"/>
  <c r="BK145"/>
  <c r="BK207"/>
  <c i="8" r="BK121"/>
  <c r="BK123"/>
  <c i="9" r="J827"/>
  <c r="BK554"/>
  <c r="J738"/>
  <c r="BK393"/>
  <c r="J947"/>
  <c r="BK561"/>
  <c r="BK837"/>
  <c r="BK845"/>
  <c r="BK586"/>
  <c r="BK856"/>
  <c r="J786"/>
  <c r="BK694"/>
  <c r="BK312"/>
  <c r="BK1030"/>
  <c r="J987"/>
  <c r="J893"/>
  <c r="BK627"/>
  <c r="J335"/>
  <c r="J1075"/>
  <c r="J978"/>
  <c r="BK854"/>
  <c r="BK827"/>
  <c r="BK1075"/>
  <c r="J994"/>
  <c r="J866"/>
  <c r="J694"/>
  <c r="BK994"/>
  <c r="J845"/>
  <c r="BK979"/>
  <c r="BK606"/>
  <c r="BK280"/>
  <c i="10" r="J213"/>
  <c r="J237"/>
  <c r="BK206"/>
  <c r="J253"/>
  <c r="BK151"/>
  <c r="J267"/>
  <c r="J223"/>
  <c r="BK279"/>
  <c r="BK214"/>
  <c r="BK257"/>
  <c i="11" r="BK133"/>
  <c i="12" r="J302"/>
  <c r="BK142"/>
  <c r="J142"/>
  <c r="J268"/>
  <c r="J259"/>
  <c r="BK235"/>
  <c r="BK271"/>
  <c r="BK303"/>
  <c r="J323"/>
  <c r="J207"/>
  <c r="J286"/>
  <c r="BK294"/>
  <c r="J226"/>
  <c r="J303"/>
  <c r="J151"/>
  <c r="BK263"/>
  <c i="13" r="BK132"/>
  <c r="J138"/>
  <c r="J135"/>
  <c i="14" r="J283"/>
  <c r="J261"/>
  <c r="BK178"/>
  <c r="BK136"/>
  <c r="BK292"/>
  <c r="J254"/>
  <c r="BK191"/>
  <c r="J144"/>
  <c r="BK302"/>
  <c r="BK254"/>
  <c r="J206"/>
  <c r="BK179"/>
  <c r="J137"/>
  <c r="J266"/>
  <c r="BK200"/>
  <c r="BK315"/>
  <c r="BK252"/>
  <c r="BK181"/>
  <c r="J313"/>
  <c r="BK199"/>
  <c r="J211"/>
  <c r="J147"/>
  <c r="J309"/>
  <c r="J270"/>
  <c r="BK190"/>
  <c r="BK128"/>
  <c r="BK242"/>
  <c r="J174"/>
  <c r="BK312"/>
  <c r="BK249"/>
  <c r="BK193"/>
  <c r="BK260"/>
  <c r="BK195"/>
  <c r="J287"/>
  <c r="J239"/>
  <c r="BK223"/>
  <c r="J187"/>
  <c i="15" r="J258"/>
  <c r="J192"/>
  <c r="J147"/>
  <c r="BK129"/>
  <c r="J214"/>
  <c r="J126"/>
  <c r="J244"/>
  <c r="J198"/>
  <c r="BK160"/>
  <c r="J123"/>
  <c r="BK235"/>
  <c r="BK149"/>
  <c r="J257"/>
  <c r="J213"/>
  <c r="J152"/>
  <c r="J233"/>
  <c r="BK274"/>
  <c r="J210"/>
  <c r="BK173"/>
  <c r="BK238"/>
  <c r="J215"/>
  <c r="J139"/>
  <c r="BK222"/>
  <c r="BK243"/>
  <c r="BK215"/>
  <c r="J159"/>
  <c r="BK206"/>
  <c r="BK178"/>
  <c i="16" r="J372"/>
  <c r="BK285"/>
  <c r="J237"/>
  <c r="BK180"/>
  <c r="BK351"/>
  <c r="J281"/>
  <c r="J211"/>
  <c r="BK330"/>
  <c r="J248"/>
  <c r="J172"/>
  <c r="BK342"/>
  <c r="J279"/>
  <c r="BK225"/>
  <c r="BK372"/>
  <c r="BK335"/>
  <c r="J316"/>
  <c r="BK224"/>
  <c r="BK355"/>
  <c r="BK274"/>
  <c r="BK184"/>
  <c r="J367"/>
  <c r="BK297"/>
  <c r="BK227"/>
  <c r="J180"/>
  <c r="BK376"/>
  <c r="BK343"/>
  <c r="BK208"/>
  <c r="J184"/>
  <c r="J376"/>
  <c r="BK341"/>
  <c r="BK284"/>
  <c r="J239"/>
  <c r="J382"/>
  <c r="J340"/>
  <c r="BK219"/>
  <c r="BK264"/>
  <c r="J209"/>
  <c i="17" r="BK162"/>
  <c r="BK148"/>
  <c r="J171"/>
  <c r="BK137"/>
  <c r="J135"/>
  <c r="J132"/>
  <c r="BK177"/>
  <c r="BK126"/>
  <c r="BK164"/>
  <c r="BK146"/>
  <c r="BK169"/>
  <c i="2" r="J146"/>
  <c r="BK149"/>
  <c i="3" r="J148"/>
  <c r="BK137"/>
  <c r="BK143"/>
  <c i="4" r="BK127"/>
  <c i="5" r="BK161"/>
  <c r="BK178"/>
  <c r="J153"/>
  <c r="BK145"/>
  <c r="J148"/>
  <c r="BK163"/>
  <c i="6" r="J339"/>
  <c r="BK335"/>
  <c r="BK246"/>
  <c r="J229"/>
  <c r="J237"/>
  <c r="BK294"/>
  <c r="BK168"/>
  <c r="BK278"/>
  <c r="J175"/>
  <c r="J383"/>
  <c r="BK390"/>
  <c r="J246"/>
  <c i="7" r="BK189"/>
  <c r="J177"/>
  <c r="J170"/>
  <c r="BK274"/>
  <c r="BK228"/>
  <c r="BK137"/>
  <c i="8" r="J123"/>
  <c i="9" r="BK866"/>
  <c r="BK825"/>
  <c r="J897"/>
  <c r="BK722"/>
  <c r="J340"/>
  <c r="J664"/>
  <c r="J856"/>
  <c r="J139"/>
  <c r="BK184"/>
  <c r="BK841"/>
  <c r="J749"/>
  <c r="BK576"/>
  <c r="BK1057"/>
  <c r="BK992"/>
  <c r="BK887"/>
  <c r="J604"/>
  <c r="J1057"/>
  <c r="BK988"/>
  <c r="BK882"/>
  <c r="BK734"/>
  <c r="BK316"/>
  <c r="J996"/>
  <c r="J882"/>
  <c r="J728"/>
  <c r="J1014"/>
  <c r="BK893"/>
  <c r="BK568"/>
  <c r="J725"/>
  <c r="BK391"/>
  <c i="10" r="BK269"/>
  <c r="J206"/>
  <c r="J178"/>
  <c r="BK172"/>
  <c r="BK250"/>
  <c r="J232"/>
  <c r="BK213"/>
  <c r="BK217"/>
  <c r="J248"/>
  <c r="BK177"/>
  <c i="11" r="J130"/>
  <c r="J133"/>
  <c i="12" r="BK230"/>
  <c r="J183"/>
  <c r="J295"/>
  <c r="BK242"/>
  <c r="BK238"/>
  <c r="J230"/>
  <c r="BK162"/>
  <c r="J203"/>
  <c r="BK295"/>
  <c r="BK132"/>
  <c r="BK313"/>
  <c r="BK207"/>
  <c r="J290"/>
  <c r="BK280"/>
  <c i="13" r="J126"/>
  <c r="J153"/>
  <c r="J140"/>
  <c i="14" r="BK314"/>
  <c r="J246"/>
  <c r="BK146"/>
  <c r="J130"/>
  <c r="J269"/>
  <c r="J212"/>
  <c r="BK135"/>
  <c r="BK298"/>
  <c r="BK224"/>
  <c r="BK186"/>
  <c r="J298"/>
  <c r="BK237"/>
  <c r="J126"/>
  <c r="BK295"/>
  <c r="J236"/>
  <c r="J167"/>
  <c r="J307"/>
  <c r="J189"/>
  <c r="J308"/>
  <c r="J251"/>
  <c r="J208"/>
  <c r="BK322"/>
  <c r="J259"/>
  <c r="J215"/>
  <c r="BK148"/>
  <c r="J306"/>
  <c r="J267"/>
  <c r="J170"/>
  <c r="BK283"/>
  <c r="J223"/>
  <c r="BK185"/>
  <c r="BK305"/>
  <c r="BK259"/>
  <c r="J183"/>
  <c r="BK306"/>
  <c r="J249"/>
  <c r="BK228"/>
  <c r="J165"/>
  <c i="15" r="J234"/>
  <c r="J183"/>
  <c r="BK145"/>
  <c r="J259"/>
  <c r="BK171"/>
  <c r="BK263"/>
  <c r="J223"/>
  <c r="BK180"/>
  <c r="J142"/>
  <c r="J270"/>
  <c r="J176"/>
  <c r="BK127"/>
  <c r="BK240"/>
  <c r="J170"/>
  <c r="J265"/>
  <c r="J153"/>
  <c r="BK231"/>
  <c r="J193"/>
  <c r="BK266"/>
  <c r="J275"/>
  <c r="J172"/>
  <c r="J239"/>
  <c r="BK198"/>
  <c r="J225"/>
  <c r="J163"/>
  <c r="J249"/>
  <c r="J203"/>
  <c r="J161"/>
  <c i="16" r="BK310"/>
  <c r="J247"/>
  <c r="BK195"/>
  <c r="J346"/>
  <c r="BK282"/>
  <c r="BK147"/>
  <c r="J320"/>
  <c r="J154"/>
  <c r="BK339"/>
  <c r="J282"/>
  <c r="J242"/>
  <c r="J210"/>
  <c r="BK367"/>
  <c r="J318"/>
  <c r="J249"/>
  <c r="BK167"/>
  <c r="J322"/>
  <c r="BK247"/>
  <c r="BK366"/>
  <c r="BK236"/>
  <c r="J187"/>
  <c r="J149"/>
  <c r="J356"/>
  <c r="J308"/>
  <c r="J142"/>
  <c r="BK362"/>
  <c r="J321"/>
  <c r="BK246"/>
  <c r="J157"/>
  <c r="J357"/>
  <c r="J244"/>
  <c r="J200"/>
  <c r="J331"/>
  <c r="J223"/>
  <c r="BK151"/>
  <c r="J332"/>
  <c r="J285"/>
  <c r="J250"/>
  <c r="BK145"/>
  <c i="17" r="J144"/>
  <c r="J151"/>
  <c r="J173"/>
  <c r="BK145"/>
  <c r="BK122"/>
  <c r="BK185"/>
  <c r="J131"/>
  <c r="J167"/>
  <c r="BK135"/>
  <c r="BK166"/>
  <c r="BK142"/>
  <c r="J172"/>
  <c i="2" r="BK146"/>
  <c i="3" r="BK161"/>
  <c r="BK127"/>
  <c r="BK151"/>
  <c i="4" r="BK121"/>
  <c i="5" r="BK151"/>
  <c r="J152"/>
  <c r="BK134"/>
  <c r="BK160"/>
  <c i="6" r="BK266"/>
  <c r="BK280"/>
  <c r="J343"/>
  <c r="J160"/>
  <c r="BK329"/>
  <c r="BK140"/>
  <c r="J315"/>
  <c r="J183"/>
  <c r="BK248"/>
  <c r="BK297"/>
  <c r="J390"/>
  <c r="BK135"/>
  <c r="BK208"/>
  <c i="7" r="BK136"/>
  <c r="J192"/>
  <c r="BK186"/>
  <c r="BK244"/>
  <c r="J176"/>
  <c r="BK257"/>
  <c r="J275"/>
  <c r="BK277"/>
  <c r="BK261"/>
  <c r="BK161"/>
  <c i="8" r="BK119"/>
  <c i="9" r="J858"/>
  <c r="BK589"/>
  <c r="J862"/>
  <c r="J579"/>
  <c r="J291"/>
  <c r="J747"/>
  <c r="BK946"/>
  <c r="BK840"/>
  <c r="J166"/>
  <c r="J554"/>
  <c r="J889"/>
  <c r="J835"/>
  <c r="J723"/>
  <c r="BK323"/>
  <c r="BK1080"/>
  <c r="J983"/>
  <c r="J818"/>
  <c r="J410"/>
  <c r="BK1009"/>
  <c r="J961"/>
  <c r="J576"/>
  <c r="J988"/>
  <c r="J945"/>
  <c r="J719"/>
  <c r="BK929"/>
  <c r="J589"/>
  <c r="BK961"/>
  <c r="J607"/>
  <c r="BK389"/>
  <c i="10" r="BK276"/>
  <c r="BK212"/>
  <c r="J214"/>
  <c r="BK248"/>
  <c r="J148"/>
  <c r="J209"/>
  <c r="BK164"/>
  <c r="J289"/>
  <c r="J259"/>
  <c r="BK237"/>
  <c r="J156"/>
  <c i="11" r="J129"/>
  <c i="12" r="J277"/>
  <c r="BK136"/>
  <c r="J163"/>
  <c r="J251"/>
  <c r="BK290"/>
  <c r="J294"/>
  <c r="BK183"/>
  <c r="J256"/>
  <c r="J196"/>
  <c r="BK323"/>
  <c r="BK285"/>
  <c r="BK203"/>
  <c r="J189"/>
  <c r="J264"/>
  <c i="13" r="BK154"/>
  <c r="J137"/>
  <c r="J131"/>
  <c r="J150"/>
  <c i="14" r="J302"/>
  <c r="BK262"/>
  <c r="BK137"/>
  <c r="J278"/>
  <c r="J201"/>
  <c r="BK143"/>
  <c r="BK301"/>
  <c r="BK239"/>
  <c r="J205"/>
  <c r="J171"/>
  <c r="J132"/>
  <c r="J224"/>
  <c r="J125"/>
  <c r="BK273"/>
  <c r="BK229"/>
  <c r="BK161"/>
  <c r="BK216"/>
  <c r="J146"/>
  <c r="J216"/>
  <c r="BK164"/>
  <c r="J323"/>
  <c r="BK285"/>
  <c r="J233"/>
  <c r="J141"/>
  <c r="J288"/>
  <c r="J213"/>
  <c r="BK165"/>
  <c r="BK281"/>
  <c r="BK233"/>
  <c r="BK196"/>
  <c r="J315"/>
  <c r="J255"/>
  <c r="BK182"/>
  <c r="BK282"/>
  <c r="J237"/>
  <c r="J214"/>
  <c r="J166"/>
  <c i="15" r="BK228"/>
  <c r="J179"/>
  <c r="J131"/>
  <c i="5" r="BK157"/>
  <c r="J178"/>
  <c r="BK173"/>
  <c r="J161"/>
  <c i="6" r="J290"/>
  <c r="J257"/>
  <c r="BK305"/>
  <c r="BK311"/>
  <c r="J202"/>
  <c r="BK240"/>
  <c r="J294"/>
  <c r="BK286"/>
  <c r="BK380"/>
  <c r="J261"/>
  <c r="BK183"/>
  <c i="7" r="BK125"/>
  <c r="J186"/>
  <c r="J201"/>
  <c r="J265"/>
  <c r="BK201"/>
  <c r="BK198"/>
  <c r="J173"/>
  <c r="BK149"/>
  <c i="8" r="BK124"/>
  <c i="9" r="J946"/>
  <c r="J801"/>
  <c r="J461"/>
  <c r="J729"/>
  <c r="J406"/>
  <c r="J840"/>
  <c r="J929"/>
  <c r="J829"/>
  <c r="BK828"/>
  <c r="BK945"/>
  <c r="J810"/>
  <c r="BK573"/>
  <c r="BK1018"/>
  <c r="BK950"/>
  <c r="J724"/>
  <c r="BK582"/>
  <c r="J1083"/>
  <c r="BK1011"/>
  <c r="BK951"/>
  <c r="BK424"/>
  <c r="BK1000"/>
  <c r="BK875"/>
  <c r="J722"/>
  <c r="J1012"/>
  <c r="J732"/>
  <c r="J826"/>
  <c r="J312"/>
  <c i="10" r="J274"/>
  <c r="J276"/>
  <c i="15" r="BK225"/>
  <c r="BK181"/>
  <c r="J261"/>
  <c r="J168"/>
  <c r="BK261"/>
  <c r="J191"/>
  <c r="BK267"/>
  <c r="J232"/>
  <c r="BK197"/>
  <c r="BK260"/>
  <c r="BK209"/>
  <c r="BK161"/>
  <c r="J227"/>
  <c r="J160"/>
  <c i="16" r="BK300"/>
  <c r="J194"/>
  <c r="J326"/>
  <c r="BK214"/>
  <c r="BK331"/>
  <c r="BK148"/>
  <c r="J328"/>
  <c r="BK283"/>
  <c r="J231"/>
  <c r="J188"/>
  <c r="J351"/>
  <c r="J306"/>
  <c r="J236"/>
  <c r="BK363"/>
  <c r="BK275"/>
  <c r="J185"/>
  <c r="J370"/>
  <c r="BK298"/>
  <c r="BK228"/>
  <c r="BK177"/>
  <c r="BK382"/>
  <c r="BK345"/>
  <c r="BK253"/>
  <c r="J378"/>
  <c r="BK327"/>
  <c r="BK250"/>
  <c r="J156"/>
  <c r="BK350"/>
  <c r="BK290"/>
  <c r="J202"/>
  <c r="J365"/>
  <c r="J266"/>
  <c r="J220"/>
  <c r="J190"/>
  <c r="BK353"/>
  <c r="J287"/>
  <c r="BK196"/>
  <c i="17" r="BK182"/>
  <c r="J129"/>
  <c r="J141"/>
  <c r="J178"/>
  <c r="J180"/>
  <c r="J181"/>
  <c r="BK128"/>
  <c r="BK168"/>
  <c r="J189"/>
  <c r="BK167"/>
  <c r="BK180"/>
  <c r="BK160"/>
  <c r="J126"/>
  <c i="2" r="BK142"/>
  <c r="J141"/>
  <c i="3" r="BK133"/>
  <c r="J151"/>
  <c r="BK125"/>
  <c r="J129"/>
  <c i="5" r="J175"/>
  <c r="J173"/>
  <c r="J165"/>
  <c r="BK148"/>
  <c r="J145"/>
  <c r="BK165"/>
  <c i="6" r="J144"/>
  <c r="BK244"/>
  <c r="J286"/>
  <c r="J205"/>
  <c r="J350"/>
  <c r="BK263"/>
  <c r="J325"/>
  <c r="J140"/>
  <c r="J228"/>
  <c r="J359"/>
  <c r="J163"/>
  <c r="J253"/>
  <c r="BK209"/>
  <c i="7" r="J257"/>
  <c r="J125"/>
  <c r="BK139"/>
  <c r="BK128"/>
  <c r="BK158"/>
  <c r="BK213"/>
  <c r="BK275"/>
  <c r="J158"/>
  <c r="J189"/>
  <c i="8" r="J119"/>
  <c i="9" r="BK836"/>
  <c r="BK757"/>
  <c r="BK410"/>
  <c r="BK608"/>
  <c r="BK330"/>
  <c r="BK753"/>
  <c r="BK310"/>
  <c r="J838"/>
  <c r="J391"/>
  <c r="BK761"/>
  <c r="BK166"/>
  <c r="BK823"/>
  <c r="J761"/>
  <c r="BK413"/>
  <c r="J1082"/>
  <c r="J1011"/>
  <c r="J824"/>
  <c r="BK664"/>
  <c r="J426"/>
  <c r="J1069"/>
  <c r="BK996"/>
  <c r="J841"/>
  <c r="BK598"/>
  <c r="BK1038"/>
  <c r="BK958"/>
  <c r="BK826"/>
  <c r="BK625"/>
  <c r="BK975"/>
  <c r="BK801"/>
  <c r="BK990"/>
  <c r="BK735"/>
  <c r="J393"/>
  <c i="10" r="BK259"/>
  <c r="J204"/>
  <c r="J219"/>
  <c r="BK255"/>
  <c r="BK207"/>
  <c r="J243"/>
  <c r="J220"/>
  <c r="J245"/>
  <c r="BK223"/>
  <c i="11" r="J122"/>
  <c i="12" r="J271"/>
  <c r="J216"/>
  <c r="BK193"/>
  <c r="J218"/>
  <c r="BK226"/>
  <c r="BK264"/>
  <c r="BK306"/>
  <c r="BK160"/>
  <c r="BK147"/>
  <c r="J243"/>
  <c r="BK171"/>
  <c r="BK286"/>
  <c i="13" r="J147"/>
  <c r="BK140"/>
  <c r="BK137"/>
  <c r="BK131"/>
  <c r="BK142"/>
  <c i="14" r="J291"/>
  <c r="J221"/>
  <c r="BK156"/>
  <c r="J128"/>
  <c r="J258"/>
  <c r="J227"/>
  <c r="J186"/>
  <c r="BK318"/>
  <c r="BK279"/>
  <c r="BK192"/>
  <c r="BK150"/>
  <c r="J265"/>
  <c r="BK215"/>
  <c r="BK133"/>
  <c r="J310"/>
  <c r="J253"/>
  <c r="J204"/>
  <c r="BK286"/>
  <c r="BK155"/>
  <c r="BK261"/>
  <c r="J244"/>
  <c r="BK209"/>
  <c r="BK144"/>
  <c r="J305"/>
  <c r="BK258"/>
  <c r="BK232"/>
  <c r="BK167"/>
  <c r="BK291"/>
  <c r="BK268"/>
  <c r="J176"/>
  <c r="J319"/>
  <c r="BK274"/>
  <c r="J202"/>
  <c r="BK125"/>
  <c r="BK256"/>
  <c r="BK166"/>
  <c r="J293"/>
  <c r="J241"/>
  <c r="J196"/>
  <c r="BK130"/>
  <c i="15" r="J205"/>
  <c r="BK174"/>
  <c r="J144"/>
  <c r="BK223"/>
  <c r="BK134"/>
  <c r="BK224"/>
  <c r="J182"/>
  <c r="J157"/>
  <c r="J124"/>
  <c r="J189"/>
  <c r="BK138"/>
  <c r="BK123"/>
  <c r="J231"/>
  <c r="BK182"/>
  <c r="J133"/>
  <c r="BK200"/>
  <c r="BK148"/>
  <c r="BK219"/>
  <c r="BK269"/>
  <c r="BK234"/>
  <c r="BK220"/>
  <c r="BK265"/>
  <c r="BK221"/>
  <c r="BK256"/>
  <c r="J216"/>
  <c r="J165"/>
  <c r="BK259"/>
  <c r="J202"/>
  <c i="16" r="BK349"/>
  <c r="BK244"/>
  <c r="J150"/>
  <c r="BK306"/>
  <c r="BK213"/>
  <c r="J361"/>
  <c r="J275"/>
  <c r="J196"/>
  <c r="BK357"/>
  <c r="J295"/>
  <c r="BK243"/>
  <c r="BK220"/>
  <c r="BK370"/>
  <c r="BK319"/>
  <c r="J271"/>
  <c r="J208"/>
  <c r="BK354"/>
  <c r="BK289"/>
  <c r="BK248"/>
  <c r="BK160"/>
  <c r="BK313"/>
  <c r="BK269"/>
  <c r="BK217"/>
  <c r="BK378"/>
  <c r="BK324"/>
  <c r="J199"/>
  <c r="BK377"/>
  <c r="J334"/>
  <c r="J293"/>
  <c r="J225"/>
  <c r="J379"/>
  <c r="BK326"/>
  <c r="BK231"/>
  <c r="BK187"/>
  <c r="J350"/>
  <c r="BK210"/>
  <c r="J312"/>
  <c r="J280"/>
  <c r="BK222"/>
  <c r="J160"/>
  <c i="17" r="BK161"/>
  <c r="BK154"/>
  <c r="J139"/>
  <c r="J146"/>
  <c r="J156"/>
  <c r="BK173"/>
  <c r="BK178"/>
  <c r="J127"/>
  <c r="J169"/>
  <c r="BK152"/>
  <c r="J168"/>
  <c r="BK143"/>
  <c r="BK147"/>
  <c r="BK141"/>
  <c r="J152"/>
  <c r="J123"/>
  <c i="2" r="J123"/>
  <c i="3" r="J127"/>
  <c r="J136"/>
  <c r="BK130"/>
  <c i="4" r="F37"/>
  <c i="1" r="BD97"/>
  <c i="5" r="J157"/>
  <c r="BK182"/>
  <c i="6" r="BK275"/>
  <c r="J324"/>
  <c r="J347"/>
  <c r="BK175"/>
  <c r="J354"/>
  <c r="J297"/>
  <c r="BK339"/>
  <c r="J225"/>
  <c r="BK236"/>
  <c r="BK253"/>
  <c r="BK369"/>
  <c r="BK147"/>
  <c r="J329"/>
  <c r="BK315"/>
  <c r="BK261"/>
  <c r="BK217"/>
  <c r="J208"/>
  <c r="J181"/>
  <c r="J168"/>
  <c r="BK163"/>
  <c r="J157"/>
  <c r="BK325"/>
  <c r="J305"/>
  <c r="J275"/>
  <c r="BK157"/>
  <c i="7" r="BK239"/>
  <c r="J225"/>
  <c r="J198"/>
  <c r="BK155"/>
  <c r="BK253"/>
  <c r="BK176"/>
  <c r="BK245"/>
  <c r="J253"/>
  <c r="J261"/>
  <c r="BK265"/>
  <c r="J180"/>
  <c r="J136"/>
  <c i="8" r="J121"/>
  <c i="9" r="BK835"/>
  <c r="BK581"/>
  <c r="J875"/>
  <c r="BK461"/>
  <c r="J280"/>
  <c r="J593"/>
  <c r="BK868"/>
  <c r="BK833"/>
  <c r="J833"/>
  <c r="BK947"/>
  <c r="BK815"/>
  <c r="J734"/>
  <c r="J627"/>
  <c r="BK308"/>
  <c r="BK1023"/>
  <c r="BK967"/>
  <c r="BK782"/>
  <c r="J606"/>
  <c r="J1080"/>
  <c r="J1000"/>
  <c r="BK842"/>
  <c r="J568"/>
  <c r="BK973"/>
  <c r="J877"/>
  <c r="BK781"/>
  <c r="BK426"/>
  <c r="J990"/>
  <c r="J600"/>
  <c r="BK987"/>
  <c r="BK738"/>
  <c r="J310"/>
  <c i="10" r="BK253"/>
  <c r="J256"/>
  <c r="BK274"/>
  <c r="J286"/>
  <c r="BK286"/>
  <c r="BK219"/>
  <c r="J250"/>
  <c r="J215"/>
  <c i="11" r="BK122"/>
  <c i="12" r="BK200"/>
  <c r="J245"/>
  <c r="J280"/>
  <c r="BK245"/>
  <c r="BK246"/>
  <c r="BK233"/>
  <c r="J161"/>
  <c r="J274"/>
  <c r="BK216"/>
  <c r="J238"/>
  <c r="J136"/>
  <c r="J308"/>
  <c r="J170"/>
  <c i="13" r="J154"/>
  <c r="BK126"/>
  <c r="BK130"/>
  <c i="14" r="J321"/>
  <c r="BK248"/>
  <c r="J138"/>
  <c r="BK307"/>
  <c r="BK255"/>
  <c r="BK204"/>
  <c r="J145"/>
  <c r="J303"/>
  <c r="BK288"/>
  <c r="BK220"/>
  <c r="J191"/>
  <c r="J164"/>
  <c r="J299"/>
  <c r="BK241"/>
  <c r="BK177"/>
  <c r="BK316"/>
  <c r="J268"/>
  <c r="BK205"/>
  <c r="J316"/>
  <c r="J192"/>
  <c r="J294"/>
  <c r="J203"/>
  <c r="BK321"/>
  <c r="J295"/>
  <c r="BK227"/>
  <c r="J150"/>
  <c r="J289"/>
  <c r="J220"/>
  <c r="BK171"/>
  <c r="J301"/>
  <c r="BK211"/>
  <c r="J320"/>
  <c r="BK264"/>
  <c r="BK173"/>
  <c r="BK267"/>
  <c r="BK221"/>
  <c r="BK174"/>
  <c i="15" r="J253"/>
  <c r="J200"/>
  <c r="J148"/>
  <c r="J130"/>
  <c r="J201"/>
  <c r="J245"/>
  <c r="BK201"/>
  <c r="BK165"/>
  <c r="BK144"/>
  <c r="J127"/>
  <c r="J188"/>
  <c r="J155"/>
  <c r="BK124"/>
  <c r="J228"/>
  <c r="J180"/>
  <c r="J143"/>
  <c r="J206"/>
  <c r="BK147"/>
  <c r="BK257"/>
  <c r="BK208"/>
  <c r="J129"/>
  <c r="J262"/>
  <c r="BK237"/>
  <c r="BK158"/>
  <c r="BK249"/>
  <c r="BK203"/>
  <c r="BK241"/>
  <c r="J164"/>
  <c r="BK250"/>
  <c r="J196"/>
  <c r="J132"/>
  <c i="16" r="BK281"/>
  <c r="J151"/>
  <c r="J297"/>
  <c r="BK212"/>
  <c r="BK369"/>
  <c r="J290"/>
  <c r="J246"/>
  <c r="BK183"/>
  <c r="BK329"/>
  <c r="J261"/>
  <c r="J230"/>
  <c r="BK143"/>
  <c r="BK307"/>
  <c r="J217"/>
  <c r="J163"/>
  <c r="J276"/>
  <c r="J263"/>
  <c r="BK175"/>
  <c r="J311"/>
  <c r="BK279"/>
  <c r="J182"/>
  <c r="BK161"/>
  <c r="J375"/>
  <c r="J325"/>
  <c r="BK242"/>
  <c r="J380"/>
  <c r="J342"/>
  <c r="BK318"/>
  <c r="J240"/>
  <c r="J152"/>
  <c r="BK303"/>
  <c r="BK201"/>
  <c r="BK375"/>
  <c r="J319"/>
  <c r="BK233"/>
  <c r="J192"/>
  <c r="BK364"/>
  <c r="J314"/>
  <c r="J301"/>
  <c r="BK271"/>
  <c r="J233"/>
  <c r="J178"/>
  <c i="17" r="BK155"/>
  <c r="J150"/>
  <c r="BK136"/>
  <c r="J162"/>
  <c r="J145"/>
  <c r="BK175"/>
  <c r="J175"/>
  <c r="J170"/>
  <c r="BK138"/>
  <c r="BK172"/>
  <c r="BK189"/>
  <c r="J179"/>
  <c r="BK132"/>
  <c i="2" r="J133"/>
  <c r="BK123"/>
  <c i="3" r="J150"/>
  <c r="J125"/>
  <c r="BK136"/>
  <c i="4" r="J121"/>
  <c i="5" r="BK137"/>
  <c r="BK172"/>
  <c r="BK175"/>
  <c r="J182"/>
  <c r="BK181"/>
  <c i="6" r="J214"/>
  <c r="J232"/>
  <c r="J266"/>
  <c r="BK319"/>
  <c r="BK282"/>
  <c r="BK358"/>
  <c r="J135"/>
  <c r="J389"/>
  <c r="BK229"/>
  <c r="J358"/>
  <c r="BK389"/>
  <c r="BK213"/>
  <c i="7" r="J142"/>
  <c r="BK234"/>
  <c r="J149"/>
  <c r="BK238"/>
  <c r="BK142"/>
  <c r="J240"/>
  <c r="BK140"/>
  <c r="J234"/>
  <c r="J219"/>
  <c r="BK138"/>
  <c r="J210"/>
  <c r="J145"/>
  <c r="J128"/>
  <c i="8" r="J124"/>
  <c i="9" r="BK844"/>
  <c r="BK749"/>
  <c r="BK889"/>
  <c r="BK607"/>
  <c r="BK807"/>
  <c r="J586"/>
  <c r="J844"/>
  <c r="J389"/>
  <c r="BK766"/>
  <c r="BK897"/>
  <c r="J766"/>
  <c r="BK406"/>
  <c r="J231"/>
  <c r="BK978"/>
  <c r="J823"/>
  <c r="BK593"/>
  <c r="BK1082"/>
  <c r="J1023"/>
  <c r="J992"/>
  <c r="J958"/>
  <c r="J573"/>
  <c r="J982"/>
  <c r="J831"/>
  <c r="J413"/>
  <c r="BK743"/>
  <c i="12" r="BK196"/>
  <c r="BK161"/>
  <c r="BK243"/>
  <c r="J221"/>
  <c r="BK163"/>
  <c r="BK151"/>
  <c r="J242"/>
  <c r="J319"/>
  <c r="J235"/>
  <c r="J193"/>
  <c r="J248"/>
  <c i="13" r="J151"/>
  <c r="BK135"/>
  <c r="BK129"/>
  <c r="J127"/>
  <c i="14" r="BK269"/>
  <c r="J209"/>
  <c r="J134"/>
  <c r="J285"/>
  <c r="J247"/>
  <c r="J169"/>
  <c r="BK294"/>
  <c r="BK231"/>
  <c r="BK201"/>
  <c r="J127"/>
  <c r="BK235"/>
  <c r="J157"/>
  <c r="BK280"/>
  <c r="BK218"/>
  <c r="J129"/>
  <c r="BK234"/>
  <c r="BK149"/>
  <c r="BK238"/>
  <c r="J194"/>
  <c r="BK317"/>
  <c r="J284"/>
  <c r="J152"/>
  <c r="J324"/>
  <c r="BK187"/>
  <c r="J143"/>
  <c r="J242"/>
  <c r="BK124"/>
  <c r="BK275"/>
  <c r="J172"/>
  <c r="BK303"/>
  <c r="J231"/>
  <c r="J184"/>
  <c i="15" r="BK242"/>
  <c r="J171"/>
  <c r="J136"/>
  <c r="J158"/>
  <c r="BK251"/>
  <c r="J219"/>
  <c r="BK176"/>
  <c r="BK152"/>
  <c r="BK276"/>
  <c r="BK210"/>
  <c r="J145"/>
  <c r="J276"/>
  <c r="BK216"/>
  <c r="BK151"/>
  <c r="J207"/>
  <c r="BK132"/>
  <c r="J138"/>
  <c r="BK233"/>
  <c r="J186"/>
  <c r="BK254"/>
  <c r="BK204"/>
  <c r="BK227"/>
  <c r="J173"/>
  <c r="J154"/>
  <c r="J221"/>
  <c r="J169"/>
  <c i="16" r="BK337"/>
  <c r="J245"/>
  <c r="J229"/>
  <c r="BK141"/>
  <c r="J296"/>
  <c r="BK238"/>
  <c r="J186"/>
  <c r="J277"/>
  <c r="BK178"/>
  <c r="J354"/>
  <c r="BK299"/>
  <c r="BK270"/>
  <c r="BK229"/>
  <c r="BK142"/>
  <c r="BK336"/>
  <c r="J317"/>
  <c r="BK272"/>
  <c r="J213"/>
  <c r="J353"/>
  <c r="BK194"/>
  <c r="BK302"/>
  <c r="J241"/>
  <c r="BK172"/>
  <c r="BK344"/>
  <c r="J307"/>
  <c r="J147"/>
  <c r="BK348"/>
  <c r="J265"/>
  <c r="BK186"/>
  <c r="J371"/>
  <c r="J302"/>
  <c r="BK150"/>
  <c r="BK322"/>
  <c r="J228"/>
  <c r="J207"/>
  <c r="BK144"/>
  <c r="BK317"/>
  <c r="BK295"/>
  <c r="J255"/>
  <c r="J183"/>
  <c r="J141"/>
  <c i="17" r="J134"/>
  <c r="J149"/>
  <c r="BK181"/>
  <c r="BK159"/>
  <c r="J164"/>
  <c r="J182"/>
  <c r="J184"/>
  <c r="J176"/>
  <c r="BK151"/>
  <c r="J183"/>
  <c r="BK144"/>
  <c r="J148"/>
  <c r="J166"/>
  <c r="J133"/>
  <c i="2" r="J143"/>
  <c i="1" r="AS94"/>
  <c i="5" r="J176"/>
  <c r="J167"/>
  <c r="J166"/>
  <c r="J164"/>
  <c r="BK176"/>
  <c r="BK150"/>
  <c i="6" r="J213"/>
  <c r="BK354"/>
  <c r="BK220"/>
  <c r="BK351"/>
  <c r="BK383"/>
  <c r="BK284"/>
  <c r="J310"/>
  <c r="BK299"/>
  <c r="BK133"/>
  <c r="BK343"/>
  <c r="BK250"/>
  <c i="7" r="J195"/>
  <c r="BK180"/>
  <c r="BK219"/>
  <c r="J204"/>
  <c r="J139"/>
  <c r="BK173"/>
  <c r="BK192"/>
  <c i="8" r="J122"/>
  <c i="9" r="J846"/>
  <c r="BK818"/>
  <c r="J492"/>
  <c r="BK732"/>
  <c r="BK428"/>
  <c r="BK690"/>
  <c r="BK877"/>
  <c r="J815"/>
  <c r="J805"/>
  <c r="BK291"/>
  <c r="BK838"/>
  <c r="BK724"/>
  <c r="J424"/>
  <c r="BK1069"/>
  <c r="J975"/>
  <c r="BK810"/>
  <c r="BK600"/>
  <c r="BK139"/>
  <c r="J1030"/>
  <c r="BK966"/>
  <c r="J828"/>
  <c r="J308"/>
  <c r="J966"/>
  <c r="BK829"/>
  <c r="BK579"/>
  <c r="BK982"/>
  <c r="J598"/>
  <c r="J854"/>
  <c r="BK315"/>
  <c i="10" r="BK246"/>
  <c r="J177"/>
  <c r="J217"/>
  <c r="J164"/>
  <c r="BK245"/>
  <c r="J257"/>
  <c r="BK234"/>
  <c r="BK204"/>
  <c r="BK148"/>
  <c i="11" r="BK126"/>
  <c r="BK129"/>
  <c i="12" r="BK259"/>
  <c r="J140"/>
  <c r="J223"/>
  <c r="J194"/>
  <c r="J249"/>
  <c r="BK302"/>
  <c r="BK198"/>
  <c r="BK319"/>
  <c r="BK249"/>
  <c r="J132"/>
  <c r="J162"/>
  <c r="J213"/>
  <c i="13" r="BK153"/>
  <c r="BK147"/>
  <c r="BK144"/>
  <c r="BK128"/>
  <c i="14" r="BK272"/>
  <c r="J193"/>
  <c r="BK129"/>
  <c r="J277"/>
  <c r="BK240"/>
  <c r="J188"/>
  <c r="J136"/>
  <c r="BK293"/>
  <c r="BK250"/>
  <c r="BK202"/>
  <c r="BK175"/>
  <c r="BK278"/>
  <c r="BK236"/>
  <c r="BK319"/>
  <c r="J272"/>
  <c r="BK132"/>
  <c r="J131"/>
  <c r="BK127"/>
  <c r="J252"/>
  <c r="BK210"/>
  <c r="BK157"/>
  <c r="J296"/>
  <c r="J250"/>
  <c r="J156"/>
  <c r="BK323"/>
  <c r="BK212"/>
  <c r="J322"/>
  <c r="BK265"/>
  <c r="BK153"/>
  <c r="BK296"/>
  <c r="J222"/>
  <c r="BK138"/>
  <c r="J240"/>
  <c r="J199"/>
  <c i="15" r="J264"/>
  <c r="J208"/>
  <c r="BK177"/>
  <c r="BK128"/>
  <c r="J140"/>
  <c r="BK232"/>
  <c r="BK196"/>
  <c r="BK170"/>
  <c r="J146"/>
  <c r="BK253"/>
  <c r="J181"/>
  <c r="J135"/>
  <c r="J256"/>
  <c r="J185"/>
  <c r="BK146"/>
  <c r="J222"/>
  <c r="BK166"/>
  <c r="J250"/>
  <c r="BK207"/>
  <c r="J274"/>
  <c r="BK272"/>
  <c r="BK150"/>
  <c r="BK202"/>
  <c r="J226"/>
  <c r="BK169"/>
  <c r="BK153"/>
  <c r="BK245"/>
  <c r="BK191"/>
  <c r="BK125"/>
  <c i="16" r="J268"/>
  <c r="J234"/>
  <c r="BK146"/>
  <c r="BK286"/>
  <c r="J221"/>
  <c r="BK368"/>
  <c r="J273"/>
  <c r="J179"/>
  <c r="J337"/>
  <c r="BK280"/>
  <c r="J238"/>
  <c r="J174"/>
  <c r="BK323"/>
  <c r="J300"/>
  <c r="BK199"/>
  <c r="J344"/>
  <c r="BK262"/>
  <c r="J162"/>
  <c r="BK314"/>
  <c r="J286"/>
  <c r="BK218"/>
  <c r="J143"/>
  <c r="BK360"/>
  <c r="BK340"/>
  <c r="BK192"/>
  <c r="J359"/>
  <c r="BK304"/>
  <c r="BK185"/>
  <c r="BK358"/>
  <c r="BK237"/>
  <c r="BK154"/>
  <c r="BK333"/>
  <c r="BK288"/>
  <c r="J227"/>
  <c r="BK202"/>
  <c r="BK361"/>
  <c r="J310"/>
  <c r="J262"/>
  <c r="BK206"/>
  <c i="17" r="BK183"/>
  <c r="J128"/>
  <c r="J147"/>
  <c r="BK163"/>
  <c r="J163"/>
  <c r="BK176"/>
  <c r="J177"/>
  <c r="BK157"/>
  <c r="J122"/>
  <c r="J157"/>
  <c r="J161"/>
  <c r="J185"/>
  <c r="BK150"/>
  <c i="2" r="J149"/>
  <c i="3" r="J131"/>
  <c r="BK129"/>
  <c r="BK150"/>
  <c i="4" r="J127"/>
  <c i="5" r="BK167"/>
  <c r="BK177"/>
  <c r="BK164"/>
  <c r="J140"/>
  <c r="J172"/>
  <c r="BK170"/>
  <c i="6" r="J236"/>
  <c r="J292"/>
  <c r="J380"/>
  <c r="J179"/>
  <c r="BK353"/>
  <c r="BK181"/>
  <c r="J263"/>
  <c r="J270"/>
  <c r="J369"/>
  <c r="BK232"/>
  <c r="BK323"/>
  <c r="BK292"/>
  <c r="J192"/>
  <c i="7" r="BK152"/>
  <c r="J233"/>
  <c r="J138"/>
  <c r="J216"/>
  <c r="J239"/>
  <c r="J135"/>
  <c r="J207"/>
  <c r="J274"/>
  <c r="J140"/>
  <c r="BK167"/>
  <c r="J245"/>
  <c r="J155"/>
  <c r="BK225"/>
  <c r="BK135"/>
  <c i="9" r="BK862"/>
  <c r="BK824"/>
  <c r="J561"/>
  <c r="BK747"/>
  <c r="BK719"/>
  <c r="J294"/>
  <c r="J757"/>
  <c r="J316"/>
  <c r="J836"/>
  <c r="BK335"/>
  <c r="BK297"/>
  <c r="BK858"/>
  <c r="J807"/>
  <c r="J690"/>
  <c r="J297"/>
  <c r="J951"/>
  <c r="BK805"/>
  <c r="J1018"/>
  <c r="J950"/>
  <c r="BK786"/>
  <c r="BK849"/>
  <c r="J582"/>
  <c i="10" r="BK232"/>
  <c r="J172"/>
  <c r="BK161"/>
  <c r="J212"/>
  <c r="BK289"/>
  <c r="BK215"/>
  <c r="J144"/>
  <c i="11" r="J134"/>
  <c r="BK130"/>
  <c i="12" r="J209"/>
  <c r="BK176"/>
  <c r="BK265"/>
  <c r="BK209"/>
  <c r="J176"/>
  <c r="BK218"/>
  <c r="J285"/>
  <c r="BK308"/>
  <c r="BK170"/>
  <c r="J317"/>
  <c r="BK213"/>
  <c i="14" r="J142"/>
  <c r="J297"/>
  <c r="J226"/>
  <c r="J180"/>
  <c r="BK308"/>
  <c r="J275"/>
  <c r="J207"/>
  <c r="J190"/>
  <c r="J149"/>
  <c r="J274"/>
  <c r="BK172"/>
  <c r="J279"/>
  <c r="BK226"/>
  <c r="J160"/>
  <c r="J260"/>
  <c r="J311"/>
  <c r="J282"/>
  <c r="J232"/>
  <c r="BK170"/>
  <c r="BK320"/>
  <c r="BK251"/>
  <c r="BK142"/>
  <c r="BK287"/>
  <c r="BK154"/>
  <c r="J271"/>
  <c r="J197"/>
  <c r="BK310"/>
  <c r="BK225"/>
  <c r="J139"/>
  <c r="J273"/>
  <c r="J229"/>
  <c r="BK188"/>
  <c i="15" r="J260"/>
  <c r="J184"/>
  <c r="J150"/>
  <c r="J254"/>
  <c r="J141"/>
  <c r="J247"/>
  <c r="BK188"/>
  <c r="BK154"/>
  <c r="BK131"/>
  <c r="BK252"/>
  <c r="J195"/>
  <c r="J134"/>
  <c r="BK275"/>
  <c r="BK199"/>
  <c r="BK155"/>
  <c r="J211"/>
  <c r="BK273"/>
  <c r="BK211"/>
  <c r="J263"/>
  <c r="J255"/>
  <c r="BK156"/>
  <c r="BK248"/>
  <c r="BK184"/>
  <c r="J217"/>
  <c r="BK168"/>
  <c r="BK262"/>
  <c r="BK226"/>
  <c r="J194"/>
  <c r="BK137"/>
  <c i="16" r="J274"/>
  <c r="BK230"/>
  <c r="J330"/>
  <c r="J283"/>
  <c r="J347"/>
  <c r="BK266"/>
  <c r="J177"/>
  <c r="BK347"/>
  <c r="BK287"/>
  <c r="BK257"/>
  <c r="J189"/>
  <c r="BK371"/>
  <c r="BK320"/>
  <c r="J278"/>
  <c r="J214"/>
  <c r="J352"/>
  <c r="BK277"/>
  <c r="BK182"/>
  <c r="J335"/>
  <c r="J294"/>
  <c r="BK223"/>
  <c r="J176"/>
  <c r="BK380"/>
  <c r="J355"/>
  <c r="BK301"/>
  <c r="BK163"/>
  <c r="BK356"/>
  <c r="J272"/>
  <c r="BK209"/>
  <c r="J374"/>
  <c r="J324"/>
  <c r="J206"/>
  <c r="BK334"/>
  <c r="J291"/>
  <c r="J243"/>
  <c r="BK152"/>
  <c r="BK352"/>
  <c r="BK296"/>
  <c r="J253"/>
  <c r="BK179"/>
  <c i="17" r="J174"/>
  <c r="BK184"/>
  <c r="J138"/>
  <c r="BK170"/>
  <c r="BK134"/>
  <c r="J142"/>
  <c r="BK174"/>
  <c r="J143"/>
  <c r="BK171"/>
  <c r="BK156"/>
  <c r="BK188"/>
  <c r="BK186"/>
  <c r="BK124"/>
  <c r="J155"/>
  <c i="6" r="BK172"/>
  <c r="J311"/>
  <c r="J250"/>
  <c r="BK214"/>
  <c r="J172"/>
  <c r="BK166"/>
  <c r="BK160"/>
  <c r="J133"/>
  <c r="J323"/>
  <c r="BK295"/>
  <c r="BK202"/>
  <c r="J147"/>
  <c r="BK144"/>
  <c i="7" r="BK233"/>
  <c r="J222"/>
  <c r="J183"/>
  <c r="J129"/>
  <c r="BK249"/>
  <c r="BK210"/>
  <c r="J244"/>
  <c r="BK195"/>
  <c r="J238"/>
  <c r="J249"/>
  <c r="J161"/>
  <c r="BK170"/>
  <c r="BK164"/>
  <c r="BK222"/>
  <c r="BK240"/>
  <c i="8" r="J120"/>
  <c r="BK120"/>
  <c i="9" r="J753"/>
  <c r="J883"/>
  <c r="J525"/>
  <c r="BK231"/>
  <c r="J428"/>
  <c r="BK846"/>
  <c r="J812"/>
  <c r="BK604"/>
  <c r="J837"/>
  <c r="BK725"/>
  <c r="J330"/>
  <c r="BK1083"/>
  <c r="BK1014"/>
  <c r="J962"/>
  <c r="J781"/>
  <c r="J625"/>
  <c r="J315"/>
  <c r="BK1020"/>
  <c r="BK983"/>
  <c r="J949"/>
  <c r="BK729"/>
  <c r="BK294"/>
  <c r="J979"/>
  <c r="J868"/>
  <c r="BK212"/>
  <c r="BK883"/>
  <c r="J1009"/>
  <c r="J743"/>
  <c r="J581"/>
  <c i="10" r="BK243"/>
  <c r="BK256"/>
  <c r="J207"/>
  <c r="J255"/>
  <c r="J279"/>
  <c r="J282"/>
  <c r="BK267"/>
  <c r="J246"/>
  <c r="J133"/>
  <c i="11" r="J131"/>
  <c i="12" r="BK274"/>
  <c r="BK300"/>
  <c r="J156"/>
  <c r="BK251"/>
  <c r="J250"/>
  <c r="J281"/>
  <c r="J160"/>
  <c r="BK140"/>
  <c r="J171"/>
  <c r="BK317"/>
  <c r="BK250"/>
  <c r="J200"/>
  <c r="J233"/>
  <c r="J306"/>
  <c i="13" r="J144"/>
  <c r="J129"/>
  <c r="BK151"/>
  <c r="J132"/>
  <c r="BK138"/>
  <c i="14" r="J276"/>
  <c r="J218"/>
  <c r="BK145"/>
  <c r="J318"/>
  <c r="J256"/>
  <c r="J200"/>
  <c r="BK147"/>
  <c r="J300"/>
  <c r="BK230"/>
  <c r="J182"/>
  <c r="J148"/>
  <c r="J248"/>
  <c r="J173"/>
  <c r="BK300"/>
  <c r="J243"/>
  <c r="J178"/>
  <c r="J264"/>
  <c r="BK168"/>
  <c r="J281"/>
  <c r="J177"/>
  <c r="BK297"/>
  <c r="BK266"/>
  <c r="J219"/>
  <c r="J133"/>
  <c r="J245"/>
  <c r="BK180"/>
  <c r="J155"/>
  <c r="BK304"/>
  <c r="BK243"/>
  <c r="J195"/>
  <c r="BK271"/>
  <c r="BK184"/>
  <c r="BK276"/>
  <c r="J230"/>
  <c r="BK198"/>
  <c i="15" r="J267"/>
  <c r="J149"/>
  <c r="J248"/>
  <c r="BK271"/>
  <c r="J242"/>
  <c r="J190"/>
  <c r="J162"/>
  <c r="BK140"/>
  <c r="J240"/>
  <c r="BK185"/>
  <c r="BK130"/>
  <c r="J271"/>
  <c r="BK194"/>
  <c r="BK142"/>
  <c r="J199"/>
  <c r="J272"/>
  <c r="BK192"/>
  <c r="J268"/>
  <c r="J273"/>
  <c r="BK157"/>
  <c r="J238"/>
  <c r="BK183"/>
  <c r="BK218"/>
  <c r="BK179"/>
  <c r="BK133"/>
  <c r="J241"/>
  <c r="BK159"/>
  <c i="16" r="BK294"/>
  <c r="J256"/>
  <c r="BK176"/>
  <c r="J348"/>
  <c r="BK259"/>
  <c r="J201"/>
  <c r="BK332"/>
  <c r="J224"/>
  <c r="J343"/>
  <c r="J298"/>
  <c r="BK255"/>
  <c r="BK221"/>
  <c r="BK162"/>
  <c r="J360"/>
  <c r="BK305"/>
  <c r="BK235"/>
  <c r="BK346"/>
  <c r="J264"/>
  <c r="J146"/>
  <c r="J309"/>
  <c r="BK273"/>
  <c r="J205"/>
  <c r="J377"/>
  <c r="J323"/>
  <c r="J198"/>
  <c r="BK373"/>
  <c r="J329"/>
  <c r="J257"/>
  <c r="BK205"/>
  <c r="J364"/>
  <c r="J327"/>
  <c r="BK211"/>
  <c r="BK149"/>
  <c r="BK325"/>
  <c r="BK261"/>
  <c r="J219"/>
  <c r="J362"/>
  <c r="J284"/>
  <c r="BK249"/>
  <c r="BK156"/>
  <c i="17" r="J158"/>
  <c r="BK153"/>
  <c r="J137"/>
  <c r="J165"/>
  <c r="BK165"/>
  <c r="BK127"/>
  <c r="J159"/>
  <c r="BK158"/>
  <c r="J186"/>
  <c r="J124"/>
  <c r="J188"/>
  <c r="BK149"/>
  <c i="2" r="BK141"/>
  <c r="BK131"/>
  <c i="3" r="J143"/>
  <c r="J133"/>
  <c r="J137"/>
  <c r="BK126"/>
  <c i="5" r="J160"/>
  <c r="J170"/>
  <c r="J177"/>
  <c r="J137"/>
  <c r="BK140"/>
  <c i="6" r="J353"/>
  <c r="BK205"/>
  <c r="J282"/>
  <c r="BK290"/>
  <c r="BK179"/>
  <c r="J335"/>
  <c r="BK359"/>
  <c r="BK192"/>
  <c r="J166"/>
  <c r="J240"/>
  <c r="BK385"/>
  <c r="J278"/>
  <c r="BK350"/>
  <c r="J248"/>
  <c i="7" r="BK177"/>
  <c r="J167"/>
  <c r="J152"/>
  <c r="BK216"/>
  <c r="J164"/>
  <c r="J213"/>
  <c i="8" r="BK122"/>
  <c i="9" r="J849"/>
  <c r="J608"/>
  <c r="J416"/>
  <c r="BK728"/>
  <c r="BK416"/>
  <c r="J212"/>
  <c r="J323"/>
  <c r="J842"/>
  <c r="J293"/>
  <c r="BK723"/>
  <c r="J887"/>
  <c r="J782"/>
  <c r="BK492"/>
  <c r="BK293"/>
  <c r="J1020"/>
  <c r="J825"/>
  <c r="J735"/>
  <c r="BK340"/>
  <c r="J1038"/>
  <c r="J973"/>
  <c r="BK831"/>
  <c r="BK1012"/>
  <c r="BK949"/>
  <c r="BK812"/>
  <c r="J184"/>
  <c r="BK962"/>
  <c r="J967"/>
  <c r="BK525"/>
  <c i="10" r="BK220"/>
  <c r="BK178"/>
  <c r="BK133"/>
  <c r="BK144"/>
  <c r="BK156"/>
  <c r="J269"/>
  <c r="BK282"/>
  <c r="BK209"/>
  <c r="J234"/>
  <c r="J151"/>
  <c i="11" r="J126"/>
  <c r="BK131"/>
  <c i="12" r="J198"/>
  <c r="BK172"/>
  <c r="BK289"/>
  <c r="BK268"/>
  <c r="J299"/>
  <c r="J147"/>
  <c r="BK189"/>
  <c r="J300"/>
  <c r="BK254"/>
  <c r="J313"/>
  <c r="BK223"/>
  <c r="BK194"/>
  <c r="BK277"/>
  <c i="13" r="BK127"/>
  <c r="BK152"/>
  <c r="J142"/>
  <c r="J128"/>
  <c r="J130"/>
  <c i="14" r="BK263"/>
  <c r="J185"/>
  <c r="J304"/>
  <c r="BK257"/>
  <c r="J198"/>
  <c r="BK134"/>
  <c r="J290"/>
  <c r="J225"/>
  <c r="BK189"/>
  <c r="BK313"/>
  <c r="BK244"/>
  <c r="BK194"/>
  <c r="BK311"/>
  <c r="J262"/>
  <c r="J179"/>
  <c r="BK253"/>
  <c r="BK141"/>
  <c r="BK247"/>
  <c r="BK176"/>
  <c r="J124"/>
  <c r="BK277"/>
  <c r="BK214"/>
  <c r="BK139"/>
  <c r="BK222"/>
  <c r="J175"/>
  <c r="BK126"/>
  <c r="BK245"/>
  <c r="BK152"/>
  <c r="J286"/>
  <c r="J235"/>
  <c r="BK309"/>
  <c r="J238"/>
  <c r="BK206"/>
  <c r="J161"/>
  <c i="15" r="J218"/>
  <c r="J178"/>
  <c r="BK270"/>
  <c r="BK175"/>
  <c r="J243"/>
  <c r="BK186"/>
  <c r="BK163"/>
  <c r="J128"/>
  <c r="J237"/>
  <c r="J174"/>
  <c r="J125"/>
  <c r="J224"/>
  <c r="BK141"/>
  <c r="BK172"/>
  <c r="J220"/>
  <c r="BK190"/>
  <c r="BK244"/>
  <c r="J209"/>
  <c r="BK268"/>
  <c r="J235"/>
  <c r="BK264"/>
  <c r="J236"/>
  <c r="J204"/>
  <c r="BK162"/>
  <c r="BK247"/>
  <c r="BK195"/>
  <c r="BK139"/>
  <c i="16" r="BK293"/>
  <c r="J235"/>
  <c r="J305"/>
  <c r="J267"/>
  <c r="BK207"/>
  <c r="BK278"/>
  <c r="BK198"/>
  <c r="BK365"/>
  <c r="BK316"/>
  <c r="BK265"/>
  <c r="BK234"/>
  <c r="BK190"/>
  <c r="J366"/>
  <c r="BK315"/>
  <c r="J270"/>
  <c r="J181"/>
  <c r="BK308"/>
  <c r="BK188"/>
  <c r="J349"/>
  <c r="J289"/>
  <c r="J167"/>
  <c r="BK379"/>
  <c r="J341"/>
  <c r="J269"/>
  <c r="J195"/>
  <c r="BK374"/>
  <c r="BK328"/>
  <c r="BK267"/>
  <c r="BK241"/>
  <c r="BK181"/>
  <c r="J345"/>
  <c r="J218"/>
  <c r="J144"/>
  <c r="BK321"/>
  <c r="BK263"/>
  <c r="J212"/>
  <c r="J145"/>
  <c r="J336"/>
  <c r="BK309"/>
  <c r="BK256"/>
  <c r="BK157"/>
  <c i="17" r="J160"/>
  <c r="BK123"/>
  <c r="J130"/>
  <c r="J154"/>
  <c r="J136"/>
  <c r="BK133"/>
  <c r="BK139"/>
  <c r="J153"/>
  <c r="BK179"/>
  <c r="BK130"/>
  <c r="BK131"/>
  <c r="BK129"/>
  <c i="3" l="1" r="P135"/>
  <c i="5" r="P149"/>
  <c r="R162"/>
  <c r="T180"/>
  <c r="T179"/>
  <c i="6" r="R167"/>
  <c r="T235"/>
  <c r="P239"/>
  <c r="P238"/>
  <c r="R352"/>
  <c r="R379"/>
  <c i="7" r="R144"/>
  <c r="R143"/>
  <c i="9" r="T138"/>
  <c r="T230"/>
  <c r="BK843"/>
  <c r="J843"/>
  <c r="J102"/>
  <c r="T843"/>
  <c r="P848"/>
  <c r="R948"/>
  <c r="T1037"/>
  <c i="10" r="R150"/>
  <c r="P218"/>
  <c r="T233"/>
  <c r="R254"/>
  <c i="12" r="T222"/>
  <c r="P312"/>
  <c i="13" r="R125"/>
  <c i="14" r="P123"/>
  <c r="R151"/>
  <c i="15" r="R187"/>
  <c r="T212"/>
  <c i="16" r="R140"/>
  <c r="R155"/>
  <c r="R226"/>
  <c r="P338"/>
  <c i="5" r="BK144"/>
  <c r="J144"/>
  <c r="J99"/>
  <c r="BK171"/>
  <c r="J171"/>
  <c r="J105"/>
  <c r="R180"/>
  <c r="R179"/>
  <c i="6" r="R134"/>
  <c r="R201"/>
  <c r="T298"/>
  <c r="BK384"/>
  <c r="J384"/>
  <c r="J111"/>
  <c i="7" r="P144"/>
  <c r="P143"/>
  <c i="9" r="P138"/>
  <c r="BK230"/>
  <c r="J230"/>
  <c r="J99"/>
  <c r="P230"/>
  <c r="BK855"/>
  <c r="J855"/>
  <c r="J105"/>
  <c r="T948"/>
  <c r="R995"/>
  <c r="P1013"/>
  <c i="10" r="BK150"/>
  <c r="J150"/>
  <c r="J99"/>
  <c r="T247"/>
  <c r="R275"/>
  <c i="11" r="R125"/>
  <c r="R120"/>
  <c r="R119"/>
  <c i="12" r="R222"/>
  <c r="T312"/>
  <c i="13" r="T136"/>
  <c i="14" r="T151"/>
  <c i="15" r="R167"/>
  <c r="R246"/>
  <c i="16" r="BK140"/>
  <c r="T155"/>
  <c r="BK204"/>
  <c r="J204"/>
  <c r="J108"/>
  <c r="P292"/>
  <c i="2" r="R122"/>
  <c i="3" r="T124"/>
  <c r="T123"/>
  <c r="T149"/>
  <c i="4" r="R120"/>
  <c r="R118"/>
  <c i="5" r="BK149"/>
  <c r="J149"/>
  <c r="J100"/>
  <c r="R159"/>
  <c r="BK174"/>
  <c r="J174"/>
  <c r="J106"/>
  <c i="6" r="P167"/>
  <c r="P235"/>
  <c r="BK239"/>
  <c r="J239"/>
  <c r="J104"/>
  <c r="T239"/>
  <c r="T238"/>
  <c r="P352"/>
  <c r="P384"/>
  <c i="7" r="R124"/>
  <c r="R123"/>
  <c r="R122"/>
  <c i="9" r="R599"/>
  <c r="T888"/>
  <c r="P995"/>
  <c i="10" r="BK132"/>
  <c r="J132"/>
  <c r="J98"/>
  <c r="T132"/>
  <c r="BK258"/>
  <c r="J258"/>
  <c r="J107"/>
  <c i="11" r="P125"/>
  <c r="P120"/>
  <c r="P119"/>
  <c i="1" r="AU104"/>
  <c i="12" r="BK131"/>
  <c r="R131"/>
  <c r="T146"/>
  <c r="R212"/>
  <c i="13" r="BK125"/>
  <c r="P136"/>
  <c i="14" r="BK151"/>
  <c r="J151"/>
  <c r="J98"/>
  <c r="R159"/>
  <c r="R158"/>
  <c i="15" r="BK167"/>
  <c r="J167"/>
  <c r="J97"/>
  <c r="R212"/>
  <c r="P230"/>
  <c i="16" r="R173"/>
  <c r="BK226"/>
  <c r="J226"/>
  <c r="J110"/>
  <c r="BK338"/>
  <c r="J338"/>
  <c r="J117"/>
  <c i="17" r="BK121"/>
  <c i="2" r="R140"/>
  <c i="3" r="P124"/>
  <c r="P123"/>
  <c r="P149"/>
  <c i="5" r="R130"/>
  <c r="BK162"/>
  <c r="J162"/>
  <c r="J104"/>
  <c r="P174"/>
  <c i="6" r="P134"/>
  <c r="T201"/>
  <c r="BK298"/>
  <c r="J298"/>
  <c r="J107"/>
  <c i="9" r="P599"/>
  <c r="R888"/>
  <c r="BK995"/>
  <c r="J995"/>
  <c r="J110"/>
  <c r="R1079"/>
  <c i="10" r="R176"/>
  <c r="P233"/>
  <c r="P258"/>
  <c i="12" r="BK222"/>
  <c r="J222"/>
  <c r="J106"/>
  <c i="13" r="BK136"/>
  <c r="J136"/>
  <c r="J100"/>
  <c i="14" r="R123"/>
  <c r="BK159"/>
  <c r="BK158"/>
  <c r="J158"/>
  <c r="J99"/>
  <c i="15" r="BK212"/>
  <c r="J212"/>
  <c r="J99"/>
  <c r="R230"/>
  <c r="R229"/>
  <c r="R122"/>
  <c i="16" r="P140"/>
  <c r="T159"/>
  <c r="BK193"/>
  <c r="J193"/>
  <c r="J105"/>
  <c r="T215"/>
  <c r="T254"/>
  <c r="P260"/>
  <c i="17" r="R121"/>
  <c i="2" r="P140"/>
  <c i="3" r="T135"/>
  <c r="T134"/>
  <c i="4" r="T120"/>
  <c r="T118"/>
  <c i="5" r="R149"/>
  <c r="P162"/>
  <c r="P180"/>
  <c r="P179"/>
  <c i="6" r="BK146"/>
  <c r="J146"/>
  <c r="J99"/>
  <c r="T146"/>
  <c r="R235"/>
  <c r="R239"/>
  <c r="R238"/>
  <c r="BK352"/>
  <c r="J352"/>
  <c r="J108"/>
  <c r="T384"/>
  <c i="9" r="BK138"/>
  <c r="J138"/>
  <c r="J98"/>
  <c r="R138"/>
  <c r="R230"/>
  <c r="BK888"/>
  <c r="J888"/>
  <c r="J106"/>
  <c r="R974"/>
  <c r="P1037"/>
  <c i="10" r="P150"/>
  <c r="BK218"/>
  <c r="J218"/>
  <c r="J101"/>
  <c r="BK233"/>
  <c r="J233"/>
  <c r="J104"/>
  <c r="P247"/>
  <c r="T254"/>
  <c i="12" r="P155"/>
  <c r="R202"/>
  <c r="P212"/>
  <c i="13" r="P143"/>
  <c i="14" r="T163"/>
  <c r="T162"/>
  <c i="15" r="T187"/>
  <c r="T230"/>
  <c i="16" r="BK159"/>
  <c r="J159"/>
  <c r="J101"/>
  <c r="P197"/>
  <c r="P204"/>
  <c r="BK254"/>
  <c r="T338"/>
  <c i="17" r="P125"/>
  <c i="2" r="BK122"/>
  <c r="J122"/>
  <c r="J98"/>
  <c i="3" r="R124"/>
  <c r="R123"/>
  <c i="5" r="BK130"/>
  <c r="T149"/>
  <c r="R171"/>
  <c i="6" r="BK201"/>
  <c r="J201"/>
  <c r="J101"/>
  <c r="P247"/>
  <c i="7" r="BK124"/>
  <c r="J124"/>
  <c r="J98"/>
  <c i="9" r="T599"/>
  <c r="R843"/>
  <c r="R848"/>
  <c r="BK948"/>
  <c r="J948"/>
  <c r="J107"/>
  <c r="T995"/>
  <c r="T1013"/>
  <c r="P1079"/>
  <c i="10" r="BK176"/>
  <c r="J176"/>
  <c r="J100"/>
  <c r="R218"/>
  <c r="BK247"/>
  <c r="J247"/>
  <c r="J105"/>
  <c r="P254"/>
  <c r="P275"/>
  <c i="12" r="T131"/>
  <c r="P146"/>
  <c r="BK202"/>
  <c r="J202"/>
  <c r="J103"/>
  <c r="T212"/>
  <c i="13" r="R143"/>
  <c i="14" r="BK123"/>
  <c r="J123"/>
  <c r="J97"/>
  <c r="P151"/>
  <c r="T159"/>
  <c r="T158"/>
  <c i="15" r="P187"/>
  <c i="16" r="T140"/>
  <c r="BK173"/>
  <c r="J173"/>
  <c r="J103"/>
  <c r="P193"/>
  <c r="R215"/>
  <c r="BK292"/>
  <c r="J292"/>
  <c r="J116"/>
  <c i="17" r="P121"/>
  <c r="T121"/>
  <c r="R125"/>
  <c i="2" r="BK140"/>
  <c r="J140"/>
  <c r="J100"/>
  <c i="3" r="R149"/>
  <c i="6" r="BK167"/>
  <c r="J167"/>
  <c r="J100"/>
  <c r="R247"/>
  <c r="P379"/>
  <c r="P378"/>
  <c i="7" r="T144"/>
  <c r="T143"/>
  <c i="8" r="T118"/>
  <c r="T117"/>
  <c i="9" r="BK307"/>
  <c r="P843"/>
  <c r="BK848"/>
  <c r="J848"/>
  <c r="J104"/>
  <c r="T848"/>
  <c r="P948"/>
  <c r="R989"/>
  <c i="10" r="P176"/>
  <c r="T218"/>
  <c r="R258"/>
  <c i="16" r="P159"/>
  <c r="T226"/>
  <c r="R338"/>
  <c i="4" r="BK120"/>
  <c r="BK118"/>
  <c r="J118"/>
  <c r="J96"/>
  <c i="5" r="R144"/>
  <c r="T159"/>
  <c r="R174"/>
  <c i="6" r="P146"/>
  <c r="BK247"/>
  <c r="J247"/>
  <c r="J105"/>
  <c r="T352"/>
  <c i="7" r="P124"/>
  <c r="P123"/>
  <c r="P122"/>
  <c i="1" r="AU100"/>
  <c i="9" r="P307"/>
  <c r="P137"/>
  <c r="P888"/>
  <c r="BK989"/>
  <c r="J989"/>
  <c r="J109"/>
  <c r="R1037"/>
  <c i="10" r="T176"/>
  <c r="R233"/>
  <c r="BK254"/>
  <c r="J254"/>
  <c r="J106"/>
  <c r="T275"/>
  <c i="11" r="T125"/>
  <c r="T120"/>
  <c r="T119"/>
  <c i="12" r="P131"/>
  <c r="P130"/>
  <c r="BK146"/>
  <c r="J146"/>
  <c r="J99"/>
  <c r="R146"/>
  <c r="P202"/>
  <c i="13" r="R136"/>
  <c i="16" r="R159"/>
  <c r="T193"/>
  <c r="BK215"/>
  <c r="J215"/>
  <c r="J109"/>
  <c r="R254"/>
  <c r="R260"/>
  <c i="17" r="BK187"/>
  <c r="J187"/>
  <c r="J100"/>
  <c i="2" r="P122"/>
  <c r="P121"/>
  <c r="P120"/>
  <c i="1" r="AU95"/>
  <c i="5" r="P144"/>
  <c r="BK159"/>
  <c r="J159"/>
  <c r="J103"/>
  <c r="P171"/>
  <c r="BK180"/>
  <c r="BK179"/>
  <c r="J179"/>
  <c r="J107"/>
  <c i="6" r="T134"/>
  <c r="R146"/>
  <c r="BK235"/>
  <c r="J235"/>
  <c r="J102"/>
  <c r="R298"/>
  <c r="R384"/>
  <c i="7" r="T124"/>
  <c r="T123"/>
  <c r="T122"/>
  <c i="8" r="BK118"/>
  <c r="BK117"/>
  <c r="J117"/>
  <c r="J96"/>
  <c i="9" r="R307"/>
  <c r="R855"/>
  <c r="P974"/>
  <c r="T989"/>
  <c r="BK1079"/>
  <c r="J1079"/>
  <c r="J116"/>
  <c i="10" r="T150"/>
  <c i="12" r="BK155"/>
  <c r="J155"/>
  <c r="J100"/>
  <c r="BK212"/>
  <c r="J212"/>
  <c r="J105"/>
  <c i="13" r="P125"/>
  <c r="P124"/>
  <c r="P123"/>
  <c i="1" r="AU106"/>
  <c i="14" r="T123"/>
  <c r="T122"/>
  <c r="P159"/>
  <c r="P158"/>
  <c i="15" r="P167"/>
  <c r="BK246"/>
  <c r="J246"/>
  <c r="J102"/>
  <c i="16" r="P173"/>
  <c r="R193"/>
  <c r="P226"/>
  <c r="T292"/>
  <c i="2" r="T140"/>
  <c i="3" r="BK135"/>
  <c r="J135"/>
  <c r="J101"/>
  <c i="4" r="P120"/>
  <c r="P118"/>
  <c i="1" r="AU97"/>
  <c i="5" r="T130"/>
  <c r="P159"/>
  <c r="T171"/>
  <c i="6" r="BK134"/>
  <c r="J134"/>
  <c r="J98"/>
  <c r="P201"/>
  <c r="P298"/>
  <c r="T379"/>
  <c r="T378"/>
  <c i="8" r="R118"/>
  <c r="R117"/>
  <c i="12" r="T155"/>
  <c r="R312"/>
  <c i="13" r="T125"/>
  <c r="T124"/>
  <c i="14" r="R163"/>
  <c r="R162"/>
  <c i="15" r="P212"/>
  <c r="BK230"/>
  <c r="J230"/>
  <c r="J101"/>
  <c i="16" r="P155"/>
  <c r="R197"/>
  <c r="R204"/>
  <c r="P254"/>
  <c r="P251"/>
  <c r="T260"/>
  <c i="17" r="BK140"/>
  <c r="J140"/>
  <c r="J99"/>
  <c r="P187"/>
  <c i="2" r="T122"/>
  <c r="T121"/>
  <c r="T120"/>
  <c i="3" r="R135"/>
  <c r="R134"/>
  <c i="9" r="BK599"/>
  <c r="J599"/>
  <c r="J101"/>
  <c r="P855"/>
  <c r="T974"/>
  <c r="BK1037"/>
  <c r="J1037"/>
  <c r="J113"/>
  <c i="10" r="R132"/>
  <c r="R247"/>
  <c r="BK275"/>
  <c r="J275"/>
  <c r="J108"/>
  <c i="11" r="BK125"/>
  <c r="J125"/>
  <c r="J99"/>
  <c i="12" r="R155"/>
  <c r="T202"/>
  <c r="T201"/>
  <c i="13" r="T143"/>
  <c i="14" r="P163"/>
  <c r="P162"/>
  <c i="15" r="BK187"/>
  <c r="J187"/>
  <c r="J98"/>
  <c r="T246"/>
  <c i="16" r="BK155"/>
  <c r="J155"/>
  <c r="J100"/>
  <c r="T197"/>
  <c r="T204"/>
  <c r="R292"/>
  <c i="17" r="BK125"/>
  <c r="J125"/>
  <c r="J98"/>
  <c r="T125"/>
  <c r="R187"/>
  <c i="3" r="BK124"/>
  <c r="BK149"/>
  <c r="J149"/>
  <c r="J102"/>
  <c i="5" r="P130"/>
  <c r="P129"/>
  <c r="T144"/>
  <c r="T162"/>
  <c r="T174"/>
  <c i="6" r="T167"/>
  <c r="T247"/>
  <c r="BK379"/>
  <c r="BK378"/>
  <c r="J378"/>
  <c r="J109"/>
  <c i="7" r="BK144"/>
  <c r="J144"/>
  <c r="J101"/>
  <c i="8" r="P118"/>
  <c r="P117"/>
  <c i="1" r="AU101"/>
  <c i="9" r="T307"/>
  <c r="T137"/>
  <c r="T136"/>
  <c r="T855"/>
  <c r="T847"/>
  <c r="BK974"/>
  <c r="J974"/>
  <c r="J108"/>
  <c r="P989"/>
  <c r="BK1013"/>
  <c r="J1013"/>
  <c r="J111"/>
  <c r="R1013"/>
  <c r="T1079"/>
  <c i="10" r="P132"/>
  <c r="T258"/>
  <c i="12" r="P222"/>
  <c r="BK312"/>
  <c r="J312"/>
  <c r="J108"/>
  <c i="13" r="BK143"/>
  <c r="J143"/>
  <c r="J103"/>
  <c i="14" r="BK163"/>
  <c r="J163"/>
  <c r="J102"/>
  <c i="15" r="T167"/>
  <c r="P246"/>
  <c i="16" r="T173"/>
  <c r="BK197"/>
  <c r="J197"/>
  <c r="J106"/>
  <c r="P215"/>
  <c r="BK260"/>
  <c r="J260"/>
  <c r="J115"/>
  <c i="17" r="P140"/>
  <c r="T187"/>
  <c i="13" r="BK139"/>
  <c r="J139"/>
  <c r="J101"/>
  <c r="BK141"/>
  <c r="J141"/>
  <c r="J102"/>
  <c i="5" r="BK156"/>
  <c r="J156"/>
  <c r="J101"/>
  <c i="9" r="BK1074"/>
  <c r="J1074"/>
  <c r="J115"/>
  <c i="16" r="BK171"/>
  <c r="J171"/>
  <c r="J102"/>
  <c r="BK191"/>
  <c r="J191"/>
  <c r="J104"/>
  <c i="12" r="BK208"/>
  <c r="J208"/>
  <c r="J104"/>
  <c r="BK318"/>
  <c r="J318"/>
  <c r="J109"/>
  <c i="16" r="BK153"/>
  <c r="J153"/>
  <c r="J99"/>
  <c i="7" r="BK141"/>
  <c r="J141"/>
  <c r="J99"/>
  <c i="9" r="BK1022"/>
  <c r="J1022"/>
  <c r="J112"/>
  <c i="10" r="BK288"/>
  <c r="J288"/>
  <c r="J110"/>
  <c r="BK285"/>
  <c r="J285"/>
  <c r="J109"/>
  <c i="3" r="BK132"/>
  <c r="J132"/>
  <c r="J99"/>
  <c i="7" r="BK276"/>
  <c r="J276"/>
  <c r="J102"/>
  <c i="6" r="BK296"/>
  <c r="J296"/>
  <c r="J106"/>
  <c i="11" r="BK121"/>
  <c r="J121"/>
  <c r="J98"/>
  <c i="12" r="BK199"/>
  <c r="J199"/>
  <c r="J101"/>
  <c i="13" r="BK134"/>
  <c r="J134"/>
  <c r="J99"/>
  <c i="16" r="BK381"/>
  <c r="J381"/>
  <c r="J118"/>
  <c i="12" r="BK307"/>
  <c r="J307"/>
  <c r="J107"/>
  <c i="16" r="BK258"/>
  <c r="J258"/>
  <c r="J114"/>
  <c i="10" r="BK222"/>
  <c r="BK221"/>
  <c r="J221"/>
  <c r="J102"/>
  <c i="2" r="BK132"/>
  <c r="J132"/>
  <c r="J99"/>
  <c i="6" r="BK132"/>
  <c i="16" r="BK252"/>
  <c r="J252"/>
  <c r="J112"/>
  <c i="17" r="F117"/>
  <c r="BF146"/>
  <c r="BF160"/>
  <c r="BF175"/>
  <c r="BF178"/>
  <c r="J89"/>
  <c r="BF124"/>
  <c r="BF162"/>
  <c r="BF164"/>
  <c r="BF177"/>
  <c r="BF182"/>
  <c r="BF186"/>
  <c r="BF188"/>
  <c r="BF153"/>
  <c r="BF156"/>
  <c r="BF129"/>
  <c r="BF143"/>
  <c r="BF158"/>
  <c r="BF176"/>
  <c r="BF181"/>
  <c r="BF127"/>
  <c r="BF132"/>
  <c r="BF145"/>
  <c r="BF152"/>
  <c r="BF170"/>
  <c r="BF189"/>
  <c r="E85"/>
  <c r="BF136"/>
  <c r="BF139"/>
  <c r="BF154"/>
  <c r="BF173"/>
  <c r="BF184"/>
  <c i="16" r="J254"/>
  <c r="J113"/>
  <c i="17" r="BF147"/>
  <c r="BF165"/>
  <c r="BF166"/>
  <c r="BF167"/>
  <c r="BF169"/>
  <c r="BF172"/>
  <c i="16" r="J140"/>
  <c r="J98"/>
  <c i="17" r="BF123"/>
  <c r="BF126"/>
  <c r="BF128"/>
  <c r="BF130"/>
  <c r="BF134"/>
  <c r="BF148"/>
  <c r="BF151"/>
  <c r="BF163"/>
  <c r="BF171"/>
  <c r="BF183"/>
  <c r="BF137"/>
  <c r="BF138"/>
  <c r="BF150"/>
  <c r="BF157"/>
  <c r="BF161"/>
  <c r="BF141"/>
  <c r="BF149"/>
  <c r="BF159"/>
  <c r="BF179"/>
  <c i="16" r="BK203"/>
  <c r="J203"/>
  <c r="J107"/>
  <c i="17" r="BF122"/>
  <c r="BF131"/>
  <c r="BF133"/>
  <c r="BF142"/>
  <c r="BF144"/>
  <c r="BF155"/>
  <c r="BF174"/>
  <c r="BF180"/>
  <c r="BF135"/>
  <c r="BF168"/>
  <c r="BF185"/>
  <c i="16" r="F92"/>
  <c r="BF146"/>
  <c r="BF151"/>
  <c r="BF210"/>
  <c r="BF218"/>
  <c r="BF237"/>
  <c r="BF240"/>
  <c r="BF273"/>
  <c r="BF297"/>
  <c r="BF318"/>
  <c r="BF320"/>
  <c r="BF324"/>
  <c r="BF327"/>
  <c r="BF329"/>
  <c r="BF347"/>
  <c r="BF370"/>
  <c r="BF148"/>
  <c r="BF154"/>
  <c r="BF158"/>
  <c r="BF162"/>
  <c r="BF175"/>
  <c r="BF178"/>
  <c r="BF184"/>
  <c r="BF194"/>
  <c r="BF247"/>
  <c r="BF270"/>
  <c r="BF280"/>
  <c r="BF289"/>
  <c r="BF308"/>
  <c r="BF311"/>
  <c r="BF326"/>
  <c r="BF353"/>
  <c r="BF358"/>
  <c r="BF361"/>
  <c r="BF363"/>
  <c r="BF371"/>
  <c r="BF373"/>
  <c r="BF374"/>
  <c r="BF142"/>
  <c r="BF145"/>
  <c r="BF174"/>
  <c r="BF179"/>
  <c r="BF182"/>
  <c r="BF212"/>
  <c r="BF214"/>
  <c r="BF220"/>
  <c r="BF223"/>
  <c r="BF232"/>
  <c r="BF246"/>
  <c r="BF248"/>
  <c r="BF274"/>
  <c r="BF277"/>
  <c r="BF279"/>
  <c r="BF282"/>
  <c r="BF283"/>
  <c r="BF286"/>
  <c r="BF291"/>
  <c r="BF294"/>
  <c r="BF305"/>
  <c r="BF317"/>
  <c r="BF354"/>
  <c r="BF375"/>
  <c r="BF376"/>
  <c r="BF377"/>
  <c r="BF378"/>
  <c r="BF379"/>
  <c r="E128"/>
  <c r="BF144"/>
  <c r="BF160"/>
  <c r="BF167"/>
  <c r="BF176"/>
  <c r="BF195"/>
  <c r="BF207"/>
  <c r="BF222"/>
  <c r="BF259"/>
  <c r="BF287"/>
  <c r="BF298"/>
  <c r="BF314"/>
  <c r="BF322"/>
  <c r="BF336"/>
  <c r="BF351"/>
  <c r="BF357"/>
  <c r="BF366"/>
  <c r="BF380"/>
  <c r="BF185"/>
  <c r="BF205"/>
  <c r="BF209"/>
  <c r="BF225"/>
  <c r="BF236"/>
  <c r="BF245"/>
  <c r="BF264"/>
  <c r="BF267"/>
  <c r="BF276"/>
  <c r="BF293"/>
  <c r="BF316"/>
  <c r="BF334"/>
  <c r="BF346"/>
  <c r="BF364"/>
  <c r="BF369"/>
  <c r="BF382"/>
  <c r="BF150"/>
  <c r="BF188"/>
  <c r="BF192"/>
  <c r="BF196"/>
  <c r="BF219"/>
  <c r="BF231"/>
  <c r="BF234"/>
  <c r="BF238"/>
  <c r="BF242"/>
  <c r="BF255"/>
  <c r="BF263"/>
  <c r="BF290"/>
  <c r="BF300"/>
  <c r="BF303"/>
  <c r="BF315"/>
  <c r="BF339"/>
  <c r="BF356"/>
  <c r="BF360"/>
  <c r="J132"/>
  <c r="BF147"/>
  <c r="BF152"/>
  <c r="BF199"/>
  <c r="BF227"/>
  <c r="BF235"/>
  <c r="BF256"/>
  <c r="BF265"/>
  <c r="BF269"/>
  <c r="BF302"/>
  <c r="BF306"/>
  <c r="BF310"/>
  <c r="BF331"/>
  <c r="BF335"/>
  <c r="BF359"/>
  <c r="BF183"/>
  <c r="BF190"/>
  <c r="BF206"/>
  <c r="BF221"/>
  <c r="BF230"/>
  <c r="BF239"/>
  <c r="BF250"/>
  <c r="BF281"/>
  <c r="BF295"/>
  <c r="BF312"/>
  <c r="BF337"/>
  <c r="BF341"/>
  <c r="BF343"/>
  <c r="BF345"/>
  <c r="BF177"/>
  <c r="BF180"/>
  <c r="BF186"/>
  <c r="BF198"/>
  <c r="BF200"/>
  <c r="BF211"/>
  <c r="BF213"/>
  <c r="BF217"/>
  <c r="BF244"/>
  <c r="BF262"/>
  <c r="BF266"/>
  <c r="BF268"/>
  <c r="BF284"/>
  <c r="BF288"/>
  <c r="BF307"/>
  <c r="BF309"/>
  <c r="BF313"/>
  <c r="BF323"/>
  <c r="BF325"/>
  <c r="BF330"/>
  <c r="BF333"/>
  <c r="BF340"/>
  <c r="BF344"/>
  <c r="BF352"/>
  <c r="BF368"/>
  <c r="BF149"/>
  <c r="BF156"/>
  <c r="BF161"/>
  <c r="BF163"/>
  <c r="BF202"/>
  <c r="BF229"/>
  <c r="BF243"/>
  <c r="BF249"/>
  <c r="BF257"/>
  <c r="BF285"/>
  <c r="BF296"/>
  <c r="BF299"/>
  <c r="BF304"/>
  <c r="BF321"/>
  <c r="BF328"/>
  <c r="BF348"/>
  <c r="BF350"/>
  <c r="BF362"/>
  <c i="15" r="BK229"/>
  <c r="BK122"/>
  <c r="J122"/>
  <c r="J96"/>
  <c i="16" r="BF141"/>
  <c r="BF143"/>
  <c r="BF187"/>
  <c r="BF216"/>
  <c r="BF228"/>
  <c r="BF233"/>
  <c r="BF241"/>
  <c r="BF253"/>
  <c r="BF272"/>
  <c r="BF319"/>
  <c r="BF332"/>
  <c r="BF342"/>
  <c r="BF349"/>
  <c r="BF372"/>
  <c r="BF157"/>
  <c r="BF172"/>
  <c r="BF181"/>
  <c r="BF189"/>
  <c r="BF201"/>
  <c r="BF208"/>
  <c r="BF224"/>
  <c r="BF261"/>
  <c r="BF271"/>
  <c r="BF275"/>
  <c r="BF278"/>
  <c r="BF301"/>
  <c r="BF355"/>
  <c r="BF365"/>
  <c r="BF367"/>
  <c i="15" r="E85"/>
  <c r="BF127"/>
  <c r="BF136"/>
  <c r="BF150"/>
  <c r="BF176"/>
  <c r="BF197"/>
  <c r="BF204"/>
  <c r="BF222"/>
  <c r="BF228"/>
  <c r="BF236"/>
  <c r="BF238"/>
  <c r="BF251"/>
  <c i="14" r="J159"/>
  <c r="J100"/>
  <c i="15" r="BF138"/>
  <c r="BF144"/>
  <c r="BF146"/>
  <c r="BF180"/>
  <c r="BF207"/>
  <c r="BF223"/>
  <c r="BF234"/>
  <c r="BF237"/>
  <c r="BF239"/>
  <c r="BF247"/>
  <c r="BF262"/>
  <c r="BF266"/>
  <c r="BF165"/>
  <c r="BF175"/>
  <c r="BF185"/>
  <c r="BF193"/>
  <c r="BF208"/>
  <c r="BF231"/>
  <c r="BF240"/>
  <c r="BF250"/>
  <c r="BF269"/>
  <c r="J89"/>
  <c r="F119"/>
  <c r="BF126"/>
  <c r="BF130"/>
  <c r="BF140"/>
  <c r="BF141"/>
  <c r="BF145"/>
  <c r="BF147"/>
  <c r="BF151"/>
  <c r="BF159"/>
  <c r="BF163"/>
  <c r="BF192"/>
  <c r="BF198"/>
  <c r="BF201"/>
  <c r="BF206"/>
  <c r="BF211"/>
  <c r="BF216"/>
  <c r="BF233"/>
  <c r="BF235"/>
  <c r="BF263"/>
  <c r="BF275"/>
  <c r="BF227"/>
  <c r="BF242"/>
  <c r="BF245"/>
  <c r="BF256"/>
  <c r="BF264"/>
  <c r="BF271"/>
  <c i="14" r="BK162"/>
  <c r="J162"/>
  <c r="J101"/>
  <c i="15" r="BF124"/>
  <c r="BF133"/>
  <c r="BF143"/>
  <c r="BF148"/>
  <c r="BF154"/>
  <c r="BF157"/>
  <c r="BF160"/>
  <c r="BF168"/>
  <c r="BF170"/>
  <c r="BF174"/>
  <c r="BF182"/>
  <c r="BF184"/>
  <c r="BF200"/>
  <c r="BF213"/>
  <c r="BF241"/>
  <c r="BF265"/>
  <c r="BF270"/>
  <c r="BF123"/>
  <c r="BF158"/>
  <c r="BF173"/>
  <c r="BF181"/>
  <c r="BF225"/>
  <c r="BF258"/>
  <c r="BF153"/>
  <c r="BF156"/>
  <c r="BF171"/>
  <c r="BF178"/>
  <c r="BF183"/>
  <c r="BF189"/>
  <c r="BF195"/>
  <c r="BF203"/>
  <c r="BF210"/>
  <c r="BF214"/>
  <c r="BF217"/>
  <c r="BF226"/>
  <c r="BF232"/>
  <c r="BF259"/>
  <c r="BF267"/>
  <c r="BF274"/>
  <c r="BF276"/>
  <c r="BF128"/>
  <c r="BF131"/>
  <c r="BF152"/>
  <c r="BF161"/>
  <c r="BF169"/>
  <c r="BF177"/>
  <c r="BF190"/>
  <c r="BF202"/>
  <c r="BF218"/>
  <c r="BF221"/>
  <c r="BF273"/>
  <c r="BF125"/>
  <c r="BF129"/>
  <c r="BF137"/>
  <c r="BF155"/>
  <c r="BF191"/>
  <c r="BF248"/>
  <c r="BF253"/>
  <c r="BF255"/>
  <c r="BF257"/>
  <c r="BF268"/>
  <c r="BF135"/>
  <c r="BF142"/>
  <c r="BF149"/>
  <c r="BF166"/>
  <c r="BF172"/>
  <c r="BF179"/>
  <c r="BF186"/>
  <c r="BF194"/>
  <c r="BF199"/>
  <c r="BF205"/>
  <c r="BF215"/>
  <c r="BF220"/>
  <c r="BF224"/>
  <c r="BF244"/>
  <c r="BF249"/>
  <c r="BF252"/>
  <c r="BF260"/>
  <c r="BF272"/>
  <c r="BF132"/>
  <c r="BF134"/>
  <c r="BF139"/>
  <c r="BF162"/>
  <c r="BF164"/>
  <c r="BF188"/>
  <c r="BF196"/>
  <c r="BF209"/>
  <c r="BF219"/>
  <c r="BF243"/>
  <c r="BF254"/>
  <c r="BF261"/>
  <c i="14" r="BF136"/>
  <c r="BF156"/>
  <c r="BF171"/>
  <c r="BF176"/>
  <c r="BF177"/>
  <c r="BF179"/>
  <c r="BF181"/>
  <c r="BF232"/>
  <c r="BF250"/>
  <c r="BF259"/>
  <c r="BF274"/>
  <c r="BF291"/>
  <c r="BF297"/>
  <c r="BF301"/>
  <c r="J116"/>
  <c r="BF135"/>
  <c r="BF145"/>
  <c r="BF167"/>
  <c r="BF192"/>
  <c r="BF199"/>
  <c r="BF203"/>
  <c r="BF205"/>
  <c r="BF215"/>
  <c r="BF218"/>
  <c r="BF223"/>
  <c r="BF257"/>
  <c r="BF261"/>
  <c r="BF284"/>
  <c r="BF288"/>
  <c r="BF293"/>
  <c r="BF299"/>
  <c r="F92"/>
  <c r="BF133"/>
  <c r="BF154"/>
  <c r="BF169"/>
  <c r="BF213"/>
  <c r="BF224"/>
  <c r="BF226"/>
  <c r="BF228"/>
  <c r="BF235"/>
  <c r="BF252"/>
  <c r="BF254"/>
  <c r="BF256"/>
  <c r="BF268"/>
  <c r="BF289"/>
  <c r="BF307"/>
  <c r="BF314"/>
  <c r="BF322"/>
  <c r="E112"/>
  <c r="BF130"/>
  <c r="BF190"/>
  <c r="BF200"/>
  <c r="BF202"/>
  <c r="BF238"/>
  <c r="BF246"/>
  <c r="BF278"/>
  <c r="BF281"/>
  <c r="BF285"/>
  <c r="BF311"/>
  <c r="BF313"/>
  <c r="BF316"/>
  <c r="BF321"/>
  <c r="BF126"/>
  <c r="BF175"/>
  <c r="BF182"/>
  <c r="BF188"/>
  <c r="BF195"/>
  <c r="BF196"/>
  <c r="BF197"/>
  <c r="BF206"/>
  <c r="BF208"/>
  <c r="BF216"/>
  <c r="BF247"/>
  <c r="BF253"/>
  <c r="BF255"/>
  <c r="BF263"/>
  <c r="BF290"/>
  <c r="BF294"/>
  <c r="BF310"/>
  <c r="BF312"/>
  <c r="BF323"/>
  <c r="BF324"/>
  <c r="BF129"/>
  <c r="BF149"/>
  <c r="BF178"/>
  <c r="BF187"/>
  <c r="BF191"/>
  <c r="BF221"/>
  <c r="BF234"/>
  <c r="BF240"/>
  <c r="BF245"/>
  <c r="BF260"/>
  <c r="BF262"/>
  <c r="BF266"/>
  <c r="BF269"/>
  <c r="BF298"/>
  <c r="BF303"/>
  <c r="BF128"/>
  <c r="BF142"/>
  <c r="BF147"/>
  <c r="BF150"/>
  <c r="BF161"/>
  <c r="BF184"/>
  <c r="BF186"/>
  <c r="BF193"/>
  <c r="BF207"/>
  <c r="BF212"/>
  <c r="BF214"/>
  <c r="BF219"/>
  <c r="BF237"/>
  <c r="BF258"/>
  <c r="BF267"/>
  <c r="BF271"/>
  <c r="BF282"/>
  <c r="BF287"/>
  <c r="BF302"/>
  <c r="BF304"/>
  <c r="BF308"/>
  <c r="BF318"/>
  <c i="13" r="J125"/>
  <c r="J98"/>
  <c i="14" r="BF125"/>
  <c r="BF137"/>
  <c r="BF157"/>
  <c r="BF168"/>
  <c r="BF172"/>
  <c r="BF185"/>
  <c r="BF201"/>
  <c r="BF209"/>
  <c r="BF220"/>
  <c r="BF227"/>
  <c r="BF230"/>
  <c r="BF239"/>
  <c r="BF276"/>
  <c r="BF296"/>
  <c r="BF134"/>
  <c r="BF141"/>
  <c r="BF153"/>
  <c r="BF180"/>
  <c r="BF210"/>
  <c r="BF242"/>
  <c r="BF251"/>
  <c r="BF272"/>
  <c r="BF275"/>
  <c r="BF279"/>
  <c r="BF300"/>
  <c r="BF317"/>
  <c r="BF140"/>
  <c r="BF144"/>
  <c r="BF146"/>
  <c r="BF155"/>
  <c r="BF165"/>
  <c r="BF183"/>
  <c r="BF198"/>
  <c r="BF222"/>
  <c r="BF265"/>
  <c r="BF270"/>
  <c r="BF280"/>
  <c r="BF283"/>
  <c r="BF286"/>
  <c r="BF292"/>
  <c r="BF309"/>
  <c r="BF320"/>
  <c r="BF124"/>
  <c r="BF127"/>
  <c r="BF131"/>
  <c r="BF138"/>
  <c r="BF148"/>
  <c r="BF152"/>
  <c r="BF160"/>
  <c r="BF166"/>
  <c r="BF173"/>
  <c r="BF189"/>
  <c r="BF217"/>
  <c r="BF229"/>
  <c r="BF233"/>
  <c r="BF241"/>
  <c r="BF244"/>
  <c r="BF248"/>
  <c r="BF264"/>
  <c r="BF305"/>
  <c r="BF319"/>
  <c r="BF132"/>
  <c r="BF139"/>
  <c r="BF143"/>
  <c r="BF164"/>
  <c r="BF170"/>
  <c r="BF174"/>
  <c r="BF194"/>
  <c r="BF204"/>
  <c r="BF211"/>
  <c r="BF225"/>
  <c r="BF231"/>
  <c r="BF236"/>
  <c r="BF243"/>
  <c r="BF249"/>
  <c r="BF273"/>
  <c r="BF277"/>
  <c r="BF295"/>
  <c r="BF306"/>
  <c r="BF315"/>
  <c i="12" r="J131"/>
  <c r="J98"/>
  <c i="13" r="BF131"/>
  <c r="E85"/>
  <c r="BF130"/>
  <c r="BF140"/>
  <c r="BF133"/>
  <c r="BF135"/>
  <c r="BF138"/>
  <c r="F92"/>
  <c r="BF137"/>
  <c i="12" r="BK201"/>
  <c r="J201"/>
  <c r="J102"/>
  <c i="13" r="BF144"/>
  <c r="BF150"/>
  <c r="BF152"/>
  <c r="BF153"/>
  <c r="J117"/>
  <c r="BF132"/>
  <c r="BF154"/>
  <c r="BF127"/>
  <c r="BF129"/>
  <c r="BF147"/>
  <c r="BF126"/>
  <c r="BF128"/>
  <c r="BF142"/>
  <c r="BF151"/>
  <c i="12" r="E85"/>
  <c r="BF132"/>
  <c r="BF142"/>
  <c r="BF162"/>
  <c r="BF189"/>
  <c r="BF221"/>
  <c r="BF238"/>
  <c r="BF254"/>
  <c r="BF281"/>
  <c r="BF306"/>
  <c r="BF308"/>
  <c r="BF313"/>
  <c r="F126"/>
  <c r="BF213"/>
  <c r="BF242"/>
  <c r="BF246"/>
  <c r="BF285"/>
  <c i="11" r="BK120"/>
  <c r="J120"/>
  <c r="J97"/>
  <c i="12" r="BF286"/>
  <c r="BF317"/>
  <c r="BF319"/>
  <c r="BF156"/>
  <c r="BF264"/>
  <c r="BF300"/>
  <c r="BF151"/>
  <c r="BF172"/>
  <c r="BF200"/>
  <c r="BF226"/>
  <c r="BF259"/>
  <c r="BF280"/>
  <c r="BF299"/>
  <c r="BF323"/>
  <c r="BF160"/>
  <c r="BF198"/>
  <c r="BF245"/>
  <c r="BF251"/>
  <c r="BF268"/>
  <c r="J123"/>
  <c r="BF136"/>
  <c r="BF209"/>
  <c r="BF235"/>
  <c r="BF265"/>
  <c r="BF274"/>
  <c r="BF295"/>
  <c r="BF140"/>
  <c r="BF183"/>
  <c r="BF207"/>
  <c r="BF223"/>
  <c r="BF230"/>
  <c r="BF233"/>
  <c r="BF243"/>
  <c r="BF171"/>
  <c r="BF271"/>
  <c r="BF302"/>
  <c r="BF147"/>
  <c r="BF161"/>
  <c r="BF193"/>
  <c r="BF196"/>
  <c r="BF203"/>
  <c r="BF290"/>
  <c r="BF170"/>
  <c r="BF194"/>
  <c r="BF218"/>
  <c r="BF248"/>
  <c r="BF249"/>
  <c r="BF250"/>
  <c r="BF263"/>
  <c r="BF277"/>
  <c r="BF289"/>
  <c r="BF294"/>
  <c r="BF303"/>
  <c r="BF163"/>
  <c r="BF176"/>
  <c r="BF216"/>
  <c r="BF256"/>
  <c i="11" r="F116"/>
  <c i="10" r="J222"/>
  <c r="J103"/>
  <c i="11" r="J113"/>
  <c r="E85"/>
  <c r="BF134"/>
  <c r="BF129"/>
  <c r="BF133"/>
  <c i="10" r="BK131"/>
  <c r="J131"/>
  <c r="J97"/>
  <c i="11" r="BF126"/>
  <c r="BF130"/>
  <c r="BF122"/>
  <c r="BF131"/>
  <c i="9" r="BK1073"/>
  <c r="J1073"/>
  <c r="J114"/>
  <c i="10" r="E120"/>
  <c r="BF148"/>
  <c r="BF204"/>
  <c r="BF209"/>
  <c r="BF213"/>
  <c r="BF234"/>
  <c r="BF206"/>
  <c r="BF259"/>
  <c r="BF282"/>
  <c r="BF133"/>
  <c r="BF151"/>
  <c r="BF212"/>
  <c r="BF237"/>
  <c r="BF246"/>
  <c r="BF274"/>
  <c r="BF286"/>
  <c r="F127"/>
  <c r="BF172"/>
  <c r="BF177"/>
  <c r="BF215"/>
  <c r="BF223"/>
  <c r="BF245"/>
  <c r="BF279"/>
  <c r="BF156"/>
  <c r="BF248"/>
  <c r="BF255"/>
  <c r="BF289"/>
  <c i="9" r="J307"/>
  <c r="J100"/>
  <c i="10" r="J89"/>
  <c i="9" r="BK847"/>
  <c r="J847"/>
  <c r="J103"/>
  <c i="10" r="BF219"/>
  <c r="BF178"/>
  <c r="BF232"/>
  <c r="BF256"/>
  <c r="BF267"/>
  <c r="BF144"/>
  <c r="BF164"/>
  <c r="BF220"/>
  <c r="BF253"/>
  <c r="BF257"/>
  <c r="BF269"/>
  <c r="BF250"/>
  <c r="BF207"/>
  <c r="BF214"/>
  <c r="BF276"/>
  <c r="BF161"/>
  <c r="BF217"/>
  <c r="BF243"/>
  <c i="9" r="J89"/>
  <c r="E126"/>
  <c r="F133"/>
  <c r="BF722"/>
  <c r="BF766"/>
  <c r="BF823"/>
  <c r="BF829"/>
  <c r="BF841"/>
  <c r="BF862"/>
  <c r="BF868"/>
  <c r="BF887"/>
  <c r="BF893"/>
  <c r="BF945"/>
  <c r="BF958"/>
  <c r="BF975"/>
  <c r="BF983"/>
  <c r="BF994"/>
  <c r="BF996"/>
  <c r="BF581"/>
  <c r="BF608"/>
  <c r="BF664"/>
  <c r="BF690"/>
  <c r="BF728"/>
  <c r="BF747"/>
  <c r="BF753"/>
  <c r="BF836"/>
  <c r="BF877"/>
  <c r="BF961"/>
  <c r="BF979"/>
  <c r="BF992"/>
  <c r="BF1011"/>
  <c i="8" r="J118"/>
  <c r="J97"/>
  <c i="9" r="BF340"/>
  <c r="BF393"/>
  <c r="BF598"/>
  <c r="BF723"/>
  <c r="BF729"/>
  <c r="BF732"/>
  <c r="BF757"/>
  <c r="BF807"/>
  <c r="BF827"/>
  <c r="BF837"/>
  <c r="BF842"/>
  <c r="BF889"/>
  <c r="BF946"/>
  <c r="BF951"/>
  <c r="BF962"/>
  <c r="BF967"/>
  <c r="BF978"/>
  <c r="BF987"/>
  <c r="BF1012"/>
  <c r="BF1014"/>
  <c r="BF1018"/>
  <c r="BF1020"/>
  <c r="BF1023"/>
  <c r="BF1057"/>
  <c r="BF1080"/>
  <c r="BF291"/>
  <c r="BF315"/>
  <c r="BF330"/>
  <c r="BF428"/>
  <c r="BF579"/>
  <c r="BF625"/>
  <c r="BF627"/>
  <c r="BF694"/>
  <c r="BF725"/>
  <c r="BF738"/>
  <c r="BF749"/>
  <c r="BF781"/>
  <c r="BF801"/>
  <c r="BF833"/>
  <c r="BF858"/>
  <c r="BF866"/>
  <c r="BF883"/>
  <c r="BF949"/>
  <c r="BF950"/>
  <c r="BF973"/>
  <c r="BF982"/>
  <c r="BF988"/>
  <c r="BF990"/>
  <c r="BF1000"/>
  <c r="BF1009"/>
  <c r="BF1038"/>
  <c r="BF166"/>
  <c r="BF391"/>
  <c r="BF413"/>
  <c r="BF416"/>
  <c r="BF492"/>
  <c r="BF743"/>
  <c r="BF812"/>
  <c r="BF828"/>
  <c r="BF849"/>
  <c r="BF875"/>
  <c r="BF966"/>
  <c r="BF1030"/>
  <c r="BF1069"/>
  <c r="BF1075"/>
  <c r="BF1082"/>
  <c r="BF1083"/>
  <c r="BF139"/>
  <c r="BF184"/>
  <c r="BF212"/>
  <c r="BF310"/>
  <c r="BF426"/>
  <c r="BF525"/>
  <c r="BF554"/>
  <c r="BF561"/>
  <c r="BF586"/>
  <c r="BF786"/>
  <c r="BF825"/>
  <c r="BF826"/>
  <c r="BF844"/>
  <c r="BF845"/>
  <c r="BF846"/>
  <c r="BF882"/>
  <c r="BF293"/>
  <c r="BF308"/>
  <c r="BF335"/>
  <c r="BF410"/>
  <c r="BF461"/>
  <c r="BF719"/>
  <c r="BF724"/>
  <c r="BF815"/>
  <c r="BF824"/>
  <c r="BF835"/>
  <c r="BF838"/>
  <c r="BF856"/>
  <c r="BF280"/>
  <c r="BF294"/>
  <c r="BF818"/>
  <c r="BF312"/>
  <c r="BF406"/>
  <c r="BF607"/>
  <c r="BF734"/>
  <c r="BF782"/>
  <c r="BF810"/>
  <c r="BF297"/>
  <c r="BF573"/>
  <c r="BF576"/>
  <c r="BF589"/>
  <c r="BF604"/>
  <c r="BF606"/>
  <c r="BF947"/>
  <c r="BF929"/>
  <c r="BF231"/>
  <c r="BF316"/>
  <c r="BF323"/>
  <c r="BF389"/>
  <c r="BF424"/>
  <c r="BF568"/>
  <c r="BF582"/>
  <c r="BF593"/>
  <c r="BF600"/>
  <c r="BF735"/>
  <c r="BF761"/>
  <c r="BF805"/>
  <c r="BF831"/>
  <c r="BF840"/>
  <c r="BF854"/>
  <c r="BF897"/>
  <c i="8" r="J89"/>
  <c i="7" r="BK123"/>
  <c r="J123"/>
  <c r="J97"/>
  <c i="8" r="E107"/>
  <c r="F114"/>
  <c r="BF121"/>
  <c r="BF124"/>
  <c i="7" r="BK143"/>
  <c r="J143"/>
  <c r="J100"/>
  <c i="8" r="BF120"/>
  <c r="BF119"/>
  <c r="BF123"/>
  <c r="BF122"/>
  <c i="7" r="BF173"/>
  <c r="BF228"/>
  <c r="BF210"/>
  <c r="BF219"/>
  <c r="BF265"/>
  <c r="BF275"/>
  <c i="6" r="J132"/>
  <c r="J97"/>
  <c i="7" r="BF135"/>
  <c r="BF186"/>
  <c r="BF216"/>
  <c r="BF233"/>
  <c i="6" r="J379"/>
  <c r="J110"/>
  <c i="7" r="BF128"/>
  <c r="BF140"/>
  <c r="BF149"/>
  <c r="BF180"/>
  <c r="BF195"/>
  <c r="BF253"/>
  <c r="BF257"/>
  <c r="F119"/>
  <c r="BF129"/>
  <c r="BF261"/>
  <c r="BF274"/>
  <c r="BF277"/>
  <c r="J89"/>
  <c r="BF137"/>
  <c r="BF145"/>
  <c r="BF155"/>
  <c r="BF164"/>
  <c r="BF176"/>
  <c r="BF189"/>
  <c r="BF249"/>
  <c r="BF158"/>
  <c r="BF170"/>
  <c r="BF183"/>
  <c i="6" r="BK238"/>
  <c r="J238"/>
  <c r="J103"/>
  <c i="7" r="BF192"/>
  <c r="BF201"/>
  <c r="BF207"/>
  <c r="BF213"/>
  <c r="BF225"/>
  <c r="BF240"/>
  <c r="BF152"/>
  <c r="BF198"/>
  <c r="BF204"/>
  <c r="BF239"/>
  <c r="BF245"/>
  <c r="E85"/>
  <c r="BF125"/>
  <c r="BF136"/>
  <c r="BF142"/>
  <c r="BF177"/>
  <c r="BF222"/>
  <c r="BF238"/>
  <c r="BF244"/>
  <c r="BF139"/>
  <c r="BF161"/>
  <c r="BF167"/>
  <c r="BF138"/>
  <c r="BF234"/>
  <c i="6" r="J89"/>
  <c r="BF166"/>
  <c r="BF175"/>
  <c r="BF205"/>
  <c r="BF232"/>
  <c r="BF237"/>
  <c r="BF248"/>
  <c r="BF278"/>
  <c i="5" r="BK158"/>
  <c r="J158"/>
  <c r="J102"/>
  <c i="6" r="BF135"/>
  <c r="BF209"/>
  <c r="BF263"/>
  <c r="BF319"/>
  <c r="BF335"/>
  <c r="BF160"/>
  <c r="BF286"/>
  <c r="BF294"/>
  <c r="BF311"/>
  <c r="BF325"/>
  <c r="BF351"/>
  <c r="BF380"/>
  <c r="BF383"/>
  <c r="BF389"/>
  <c r="F128"/>
  <c r="BF140"/>
  <c r="BF214"/>
  <c r="BF229"/>
  <c r="BF280"/>
  <c r="BF297"/>
  <c r="BF324"/>
  <c r="BF347"/>
  <c r="BF183"/>
  <c r="BF228"/>
  <c r="BF257"/>
  <c r="BF266"/>
  <c r="BF275"/>
  <c r="BF343"/>
  <c r="BF385"/>
  <c r="BF390"/>
  <c r="BF157"/>
  <c r="BF202"/>
  <c r="BF217"/>
  <c r="BF323"/>
  <c r="BF350"/>
  <c i="5" r="J180"/>
  <c r="J108"/>
  <c i="6" r="E85"/>
  <c r="BF147"/>
  <c r="BF236"/>
  <c r="BF246"/>
  <c r="BF353"/>
  <c r="BF144"/>
  <c r="BF213"/>
  <c r="BF220"/>
  <c r="BF244"/>
  <c r="BF250"/>
  <c r="BF284"/>
  <c r="BF315"/>
  <c r="BF358"/>
  <c i="5" r="J130"/>
  <c r="J98"/>
  <c i="6" r="BF181"/>
  <c r="BF208"/>
  <c r="BF225"/>
  <c r="BF240"/>
  <c r="BF310"/>
  <c r="BF339"/>
  <c r="BF369"/>
  <c r="BF192"/>
  <c r="BF261"/>
  <c r="BF270"/>
  <c r="BF282"/>
  <c r="BF292"/>
  <c r="BF299"/>
  <c r="BF329"/>
  <c r="BF163"/>
  <c r="BF172"/>
  <c r="BF305"/>
  <c r="BF359"/>
  <c r="BF133"/>
  <c r="BF168"/>
  <c r="BF179"/>
  <c r="BF253"/>
  <c r="BF290"/>
  <c r="BF295"/>
  <c r="BF354"/>
  <c i="5" r="BF131"/>
  <c r="BF157"/>
  <c r="BF166"/>
  <c r="BF175"/>
  <c r="J122"/>
  <c r="BF164"/>
  <c r="BF134"/>
  <c r="BF145"/>
  <c r="BF151"/>
  <c r="BF176"/>
  <c r="BF181"/>
  <c r="BF152"/>
  <c r="BF160"/>
  <c r="BF163"/>
  <c r="BF182"/>
  <c r="BF150"/>
  <c r="BF165"/>
  <c r="BF172"/>
  <c r="E118"/>
  <c r="BF137"/>
  <c r="BF161"/>
  <c i="4" r="J120"/>
  <c r="J98"/>
  <c i="5" r="BF140"/>
  <c r="F92"/>
  <c r="BF148"/>
  <c r="BF153"/>
  <c r="BF177"/>
  <c r="BF170"/>
  <c r="BF173"/>
  <c r="BF178"/>
  <c r="BF167"/>
  <c i="3" r="J124"/>
  <c r="J98"/>
  <c r="BK134"/>
  <c r="J134"/>
  <c r="J100"/>
  <c i="4" r="F115"/>
  <c r="E85"/>
  <c r="J89"/>
  <c r="BF121"/>
  <c r="BF127"/>
  <c i="3" r="E85"/>
  <c r="J116"/>
  <c r="BF133"/>
  <c r="BF148"/>
  <c r="F119"/>
  <c r="BF137"/>
  <c r="BF127"/>
  <c r="BF150"/>
  <c r="BF161"/>
  <c r="BF128"/>
  <c r="BF143"/>
  <c r="BF151"/>
  <c r="BF126"/>
  <c r="BF130"/>
  <c r="BF136"/>
  <c i="2" r="BK121"/>
  <c r="BK120"/>
  <c r="J120"/>
  <c r="J96"/>
  <c i="3" r="BF131"/>
  <c r="BF129"/>
  <c r="BF125"/>
  <c i="2" r="BF149"/>
  <c r="E110"/>
  <c r="F92"/>
  <c r="BF146"/>
  <c r="BF133"/>
  <c r="BF131"/>
  <c r="J89"/>
  <c r="BF143"/>
  <c r="BF142"/>
  <c r="BF123"/>
  <c r="BF141"/>
  <c r="F33"/>
  <c i="1" r="AZ95"/>
  <c i="5" r="F37"/>
  <c i="1" r="BD98"/>
  <c i="7" r="J33"/>
  <c i="1" r="AV100"/>
  <c i="9" r="F36"/>
  <c i="1" r="BC102"/>
  <c i="16" r="F36"/>
  <c i="1" r="BC109"/>
  <c i="2" r="J33"/>
  <c i="1" r="AV95"/>
  <c i="5" r="F33"/>
  <c i="1" r="AZ98"/>
  <c i="7" r="F37"/>
  <c i="1" r="BD100"/>
  <c i="10" r="F33"/>
  <c i="1" r="AZ103"/>
  <c i="12" r="J33"/>
  <c i="1" r="AV105"/>
  <c i="15" r="F33"/>
  <c i="1" r="AZ108"/>
  <c i="15" r="J33"/>
  <c i="1" r="AV108"/>
  <c i="16" r="J33"/>
  <c i="1" r="AV109"/>
  <c i="3" r="F35"/>
  <c i="1" r="BB96"/>
  <c i="6" r="F35"/>
  <c i="1" r="BB99"/>
  <c i="10" r="F37"/>
  <c i="1" r="BD103"/>
  <c i="13" r="F33"/>
  <c i="1" r="AZ106"/>
  <c i="13" r="F37"/>
  <c i="1" r="BD106"/>
  <c i="13" r="F35"/>
  <c i="1" r="BB106"/>
  <c i="14" r="J33"/>
  <c i="1" r="AV107"/>
  <c i="16" r="F33"/>
  <c i="1" r="AZ109"/>
  <c i="3" r="F33"/>
  <c i="1" r="AZ96"/>
  <c i="6" r="J33"/>
  <c i="1" r="AV99"/>
  <c i="11" r="F33"/>
  <c i="1" r="AZ104"/>
  <c i="11" r="F35"/>
  <c i="1" r="BB104"/>
  <c i="11" r="F37"/>
  <c i="1" r="BD104"/>
  <c i="12" r="F37"/>
  <c i="1" r="BD105"/>
  <c i="14" r="F36"/>
  <c i="1" r="BC107"/>
  <c i="17" r="F35"/>
  <c i="1" r="BB110"/>
  <c i="3" r="F37"/>
  <c i="1" r="BD96"/>
  <c i="6" r="F36"/>
  <c i="1" r="BC99"/>
  <c i="10" r="F36"/>
  <c i="1" r="BC103"/>
  <c i="13" r="J33"/>
  <c i="1" r="AV106"/>
  <c i="13" r="F36"/>
  <c i="1" r="BC106"/>
  <c i="14" r="F33"/>
  <c i="1" r="AZ107"/>
  <c i="15" r="F37"/>
  <c i="1" r="BD108"/>
  <c i="2" r="F35"/>
  <c i="1" r="BB95"/>
  <c i="5" r="J33"/>
  <c i="1" r="AV98"/>
  <c i="8" r="J33"/>
  <c i="1" r="AV101"/>
  <c i="8" r="F35"/>
  <c i="1" r="BB101"/>
  <c i="9" r="F33"/>
  <c i="1" r="AZ102"/>
  <c i="17" r="F36"/>
  <c i="1" r="BC110"/>
  <c i="2" r="F37"/>
  <c i="1" r="BD95"/>
  <c i="5" r="F35"/>
  <c i="1" r="BB98"/>
  <c i="7" r="F36"/>
  <c i="1" r="BC100"/>
  <c i="8" r="J30"/>
  <c i="10" r="J33"/>
  <c i="1" r="AV103"/>
  <c i="12" r="F36"/>
  <c i="1" r="BC105"/>
  <c i="15" r="F35"/>
  <c i="1" r="BB108"/>
  <c i="15" r="F36"/>
  <c i="1" r="BC108"/>
  <c i="3" r="J33"/>
  <c i="1" r="AV96"/>
  <c i="7" r="F33"/>
  <c i="1" r="AZ100"/>
  <c i="9" r="F35"/>
  <c i="1" r="BB102"/>
  <c i="17" r="J33"/>
  <c i="1" r="AV110"/>
  <c i="4" r="F35"/>
  <c i="1" r="BB97"/>
  <c i="4" r="F36"/>
  <c i="1" r="BC97"/>
  <c i="6" r="F33"/>
  <c i="1" r="AZ99"/>
  <c i="11" r="J33"/>
  <c i="1" r="AV104"/>
  <c i="11" r="F36"/>
  <c i="1" r="BC104"/>
  <c i="12" r="F33"/>
  <c i="1" r="AZ105"/>
  <c i="14" r="F35"/>
  <c i="1" r="BB107"/>
  <c i="16" r="F35"/>
  <c i="1" r="BB109"/>
  <c i="2" r="F36"/>
  <c i="1" r="BC95"/>
  <c i="5" r="F36"/>
  <c i="1" r="BC98"/>
  <c i="8" r="F33"/>
  <c i="1" r="AZ101"/>
  <c i="8" r="F36"/>
  <c i="1" r="BC101"/>
  <c i="8" r="F37"/>
  <c i="1" r="BD101"/>
  <c i="9" r="J33"/>
  <c i="1" r="AV102"/>
  <c i="17" r="F37"/>
  <c i="1" r="BD110"/>
  <c i="3" r="F36"/>
  <c i="1" r="BC96"/>
  <c i="6" r="F37"/>
  <c i="1" r="BD99"/>
  <c i="10" r="F35"/>
  <c i="1" r="BB103"/>
  <c i="12" r="F35"/>
  <c i="1" r="BB105"/>
  <c i="14" r="F37"/>
  <c i="1" r="BD107"/>
  <c i="17" r="F33"/>
  <c i="1" r="AZ110"/>
  <c i="4" r="J33"/>
  <c i="1" r="AV97"/>
  <c i="4" r="F33"/>
  <c i="1" r="AZ97"/>
  <c i="4" r="J30"/>
  <c i="7" r="F35"/>
  <c i="1" r="BB100"/>
  <c i="9" r="F37"/>
  <c i="1" r="BD102"/>
  <c i="16" r="F37"/>
  <c i="1" r="BD109"/>
  <c i="10" l="1" r="P131"/>
  <c i="14" r="R122"/>
  <c i="3" r="BK123"/>
  <c r="J123"/>
  <c r="J97"/>
  <c i="5" r="T158"/>
  <c i="16" r="R203"/>
  <c i="12" r="T130"/>
  <c r="T129"/>
  <c i="10" r="P221"/>
  <c i="16" r="P203"/>
  <c i="12" r="P201"/>
  <c r="P129"/>
  <c i="1" r="AU105"/>
  <c i="10" r="R221"/>
  <c i="16" r="T203"/>
  <c i="17" r="T120"/>
  <c i="12" r="R201"/>
  <c i="3" r="T122"/>
  <c i="15" r="T229"/>
  <c r="T122"/>
  <c i="16" r="T251"/>
  <c i="12" r="R130"/>
  <c r="R129"/>
  <c i="16" r="R139"/>
  <c i="5" r="T129"/>
  <c r="T128"/>
  <c i="10" r="T131"/>
  <c i="5" r="R158"/>
  <c i="16" r="BK251"/>
  <c r="J251"/>
  <c r="J111"/>
  <c i="6" r="P131"/>
  <c i="1" r="AU99"/>
  <c i="15" r="P229"/>
  <c r="P122"/>
  <c i="1" r="AU108"/>
  <c i="9" r="R847"/>
  <c i="16" r="R251"/>
  <c i="10" r="R131"/>
  <c r="R130"/>
  <c i="5" r="R129"/>
  <c r="R128"/>
  <c i="10" r="T221"/>
  <c i="9" r="P847"/>
  <c r="P136"/>
  <c i="1" r="AU102"/>
  <c i="17" r="P120"/>
  <c i="1" r="AU110"/>
  <c i="3" r="R122"/>
  <c i="9" r="R137"/>
  <c r="R136"/>
  <c i="16" r="P139"/>
  <c r="P138"/>
  <c i="1" r="AU109"/>
  <c i="17" r="BK120"/>
  <c r="J120"/>
  <c i="9" r="BK137"/>
  <c r="J137"/>
  <c r="J97"/>
  <c i="17" r="R120"/>
  <c i="2" r="R121"/>
  <c r="R120"/>
  <c i="13" r="T123"/>
  <c i="5" r="P158"/>
  <c r="P128"/>
  <c i="1" r="AU98"/>
  <c i="16" r="T139"/>
  <c r="T138"/>
  <c i="13" r="BK124"/>
  <c r="J124"/>
  <c r="J97"/>
  <c i="14" r="P122"/>
  <c i="1" r="AU107"/>
  <c i="6" r="R378"/>
  <c i="12" r="BK130"/>
  <c r="J130"/>
  <c r="J97"/>
  <c i="6" r="R131"/>
  <c i="13" r="R124"/>
  <c r="R123"/>
  <c i="6" r="T131"/>
  <c i="5" r="BK129"/>
  <c r="J129"/>
  <c r="J97"/>
  <c i="3" r="P134"/>
  <c r="P122"/>
  <c i="1" r="AU96"/>
  <c i="17" r="J121"/>
  <c r="J97"/>
  <c i="16" r="BK139"/>
  <c r="J139"/>
  <c r="J97"/>
  <c i="15" r="J229"/>
  <c r="J100"/>
  <c i="14" r="BK122"/>
  <c r="J122"/>
  <c r="J96"/>
  <c i="12" r="BK129"/>
  <c r="J129"/>
  <c r="J96"/>
  <c i="11" r="BK119"/>
  <c r="J119"/>
  <c i="10" r="BK130"/>
  <c r="J130"/>
  <c r="J96"/>
  <c i="9" r="BK136"/>
  <c r="J136"/>
  <c i="1" r="AG101"/>
  <c i="7" r="BK122"/>
  <c r="J122"/>
  <c r="J96"/>
  <c i="6" r="BK131"/>
  <c r="J131"/>
  <c i="1" r="AG97"/>
  <c i="3" r="BK122"/>
  <c r="J122"/>
  <c r="J96"/>
  <c i="2" r="J121"/>
  <c r="J97"/>
  <c i="6" r="J34"/>
  <c i="1" r="AW99"/>
  <c r="AT99"/>
  <c r="AZ94"/>
  <c r="W29"/>
  <c r="BD94"/>
  <c r="W33"/>
  <c i="3" r="F34"/>
  <c i="1" r="BA96"/>
  <c i="9" r="J30"/>
  <c i="1" r="AG102"/>
  <c i="11" r="F34"/>
  <c i="1" r="BA104"/>
  <c i="12" r="J34"/>
  <c i="1" r="AW105"/>
  <c r="AT105"/>
  <c i="17" r="F34"/>
  <c i="1" r="BA110"/>
  <c i="3" r="J34"/>
  <c i="1" r="AW96"/>
  <c r="AT96"/>
  <c i="10" r="J34"/>
  <c i="1" r="AW103"/>
  <c r="AT103"/>
  <c i="16" r="F34"/>
  <c i="1" r="BA109"/>
  <c i="17" r="J30"/>
  <c i="1" r="AG110"/>
  <c i="5" r="F34"/>
  <c i="1" r="BA98"/>
  <c i="10" r="F34"/>
  <c i="1" r="BA103"/>
  <c i="15" r="J30"/>
  <c i="1" r="AG108"/>
  <c i="16" r="J34"/>
  <c i="1" r="AW109"/>
  <c r="AT109"/>
  <c i="2" r="F34"/>
  <c i="1" r="BA95"/>
  <c i="9" r="F34"/>
  <c i="1" r="BA102"/>
  <c i="4" r="J34"/>
  <c i="1" r="AW97"/>
  <c r="AT97"/>
  <c r="AN97"/>
  <c i="8" r="F34"/>
  <c i="1" r="BA101"/>
  <c i="9" r="J34"/>
  <c i="1" r="AW102"/>
  <c r="AT102"/>
  <c i="5" r="J34"/>
  <c i="1" r="AW98"/>
  <c r="AT98"/>
  <c i="11" r="J34"/>
  <c i="1" r="AW104"/>
  <c r="AT104"/>
  <c i="13" r="J34"/>
  <c i="1" r="AW106"/>
  <c r="AT106"/>
  <c i="14" r="J34"/>
  <c i="1" r="AW107"/>
  <c r="AT107"/>
  <c i="2" r="J30"/>
  <c i="1" r="AG95"/>
  <c i="6" r="F34"/>
  <c i="1" r="BA99"/>
  <c r="BB94"/>
  <c r="W31"/>
  <c r="BC94"/>
  <c r="AY94"/>
  <c i="6" r="J30"/>
  <c i="1" r="AG99"/>
  <c i="7" r="F34"/>
  <c i="1" r="BA100"/>
  <c i="14" r="F34"/>
  <c i="1" r="BA107"/>
  <c i="2" r="J34"/>
  <c i="1" r="AW95"/>
  <c r="AT95"/>
  <c i="8" r="J34"/>
  <c i="1" r="AW101"/>
  <c r="AT101"/>
  <c r="AN101"/>
  <c i="11" r="J30"/>
  <c i="1" r="AG104"/>
  <c i="12" r="F34"/>
  <c i="1" r="BA105"/>
  <c i="17" r="J34"/>
  <c i="1" r="AW110"/>
  <c r="AT110"/>
  <c r="AN110"/>
  <c i="15" r="F34"/>
  <c i="1" r="BA108"/>
  <c i="4" r="F34"/>
  <c i="1" r="BA97"/>
  <c i="7" r="J34"/>
  <c i="1" r="AW100"/>
  <c r="AT100"/>
  <c i="13" r="F34"/>
  <c i="1" r="BA106"/>
  <c i="15" r="J34"/>
  <c i="1" r="AW108"/>
  <c r="AT108"/>
  <c i="10" l="1" r="T130"/>
  <c i="16" r="R138"/>
  <c i="10" r="P130"/>
  <c i="1" r="AU103"/>
  <c i="5" r="BK128"/>
  <c r="J128"/>
  <c i="17" r="J96"/>
  <c i="13" r="BK123"/>
  <c r="J123"/>
  <c i="16" r="BK138"/>
  <c r="J138"/>
  <c r="J96"/>
  <c i="17" r="J39"/>
  <c i="1" r="AN108"/>
  <c i="15" r="J39"/>
  <c i="1" r="AN104"/>
  <c i="11" r="J96"/>
  <c r="J39"/>
  <c i="1" r="AN102"/>
  <c i="9" r="J96"/>
  <c r="J39"/>
  <c i="8" r="J39"/>
  <c i="1" r="AN99"/>
  <c i="6" r="J96"/>
  <c r="J39"/>
  <c i="4" r="J39"/>
  <c i="1" r="AN95"/>
  <c i="2" r="J39"/>
  <c i="14" r="J30"/>
  <c i="1" r="AG107"/>
  <c r="AN107"/>
  <c r="AX94"/>
  <c r="AU94"/>
  <c i="10" r="J30"/>
  <c i="1" r="AG103"/>
  <c r="AN103"/>
  <c i="5" r="J30"/>
  <c i="1" r="AG98"/>
  <c r="BA94"/>
  <c r="AW94"/>
  <c r="AK30"/>
  <c i="13" r="J30"/>
  <c i="1" r="AG106"/>
  <c i="12" r="J30"/>
  <c i="1" r="AG105"/>
  <c r="AN105"/>
  <c i="7" r="J30"/>
  <c i="1" r="AG100"/>
  <c r="AN100"/>
  <c r="W32"/>
  <c i="3" r="J30"/>
  <c i="1" r="AG96"/>
  <c r="AV94"/>
  <c r="AK29"/>
  <c i="13" l="1" r="J39"/>
  <c i="5" r="J39"/>
  <c i="13" r="J96"/>
  <c i="5" r="J96"/>
  <c i="14" r="J39"/>
  <c i="12" r="J39"/>
  <c i="10" r="J39"/>
  <c i="7" r="J39"/>
  <c i="3" r="J39"/>
  <c i="1" r="AN96"/>
  <c r="AN98"/>
  <c r="AN106"/>
  <c r="W30"/>
  <c i="16" r="J30"/>
  <c i="1" r="AG109"/>
  <c r="AN109"/>
  <c r="AT94"/>
  <c i="16" l="1" r="J39"/>
  <c i="1"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<sst xmlns="http://schemas.openxmlformats.org/spreadsheetml/2006/main">
  <si>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</si>
  <si>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</si>
  <si>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</si>
  <si>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</si>
  <si>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</si>
  <si>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{975f487a-a4c9-443a-a1c5-ac2ebd7dee63}</t>
  </si>
  <si>
    <t>0,001</t>
  </si>
  <si>
    <t>20</t>
  </si>
  <si>
    <t>0,01</t>
  </si>
  <si>
    <t>REKAPITULÁCIA STAVBY</t>
  </si>
  <si>
    <t xml:space="preserve">v ---  nižšie sa nachádzajú doplnkové a pomocné údaje k zostavám  --- v</t>
  </si>
  <si>
    <t>Návod na vyplnenie</t>
  </si>
  <si>
    <t>Kód:</t>
  </si>
  <si>
    <t>SNM_HUM_VO_zavazny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</si>
  <si>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</si>
  <si>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</si>
  <si>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Obnova areálu a kaštieľa Dolná Krupá</t>
  </si>
  <si>
    <t>JKSO:</t>
  </si>
  <si>
    <t>KS:</t>
  </si>
  <si>
    <t>Miesto:</t>
  </si>
  <si>
    <t>Kaštieľ Dolná Krupá</t>
  </si>
  <si>
    <t>Dátum:</t>
  </si>
  <si>
    <t>30. 1. 2023</t>
  </si>
  <si>
    <t>Objednávateľ:</t>
  </si>
  <si>
    <t>IČO:</t>
  </si>
  <si>
    <t>SNM, Vajanského nábrežie 2, 810 06 Bratislava</t>
  </si>
  <si>
    <t>IČ DPH:</t>
  </si>
  <si>
    <t>Zhotoviteľ:</t>
  </si>
  <si>
    <t>Vyplň údaj</t>
  </si>
  <si>
    <t>Projektant:</t>
  </si>
  <si>
    <t>Ing.Vladimír Kobliška</t>
  </si>
  <si>
    <t>True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</si>
  <si>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</si>
  <si>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</si>
  <si>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</si>
  <si>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</si>
  <si>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</si>
  <si>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</si>
  <si>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</si>
  <si>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</si>
  <si>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</si>
  <si>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</si>
  <si>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</si>
  <si>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</si>
  <si>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</si>
  <si>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</si>
  <si>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</si>
  <si>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</si>
  <si>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</si>
  <si>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</si>
  <si>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</si>
  <si>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</si>
  <si>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</si>
  <si>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</si>
  <si>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</si>
  <si>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</si>
  <si>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</si>
  <si>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</si>
  <si>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</si>
  <si>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</si>
  <si>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</si>
  <si>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</si>
  <si>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</si>
  <si>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</si>
  <si>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</si>
  <si>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</si>
  <si>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</si>
  <si>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</si>
  <si>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</si>
  <si>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</si>
  <si>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</si>
  <si>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</si>
  <si>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</si>
  <si>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</si>
  <si>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</si>
  <si>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</si>
  <si>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</si>
  <si>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</si>
  <si>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</si>
  <si>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20180301</t>
  </si>
  <si>
    <t>Kaštieľ-Fasáda</t>
  </si>
  <si>
    <t>STA</t>
  </si>
  <si>
    <t>1</t>
  </si>
  <si>
    <t>{4c9728b4-8c0d-4336-8dad-449ebc0adc0b}</t>
  </si>
  <si>
    <t>20180302</t>
  </si>
  <si>
    <t>Kaštieľ-Vnút.om,SDK,stav.úpravy a maľby</t>
  </si>
  <si>
    <t>{ea531eb1-0e52-4528-b844-45175f548135}</t>
  </si>
  <si>
    <t>20180303</t>
  </si>
  <si>
    <t>Kaštieľ-Podlahy drev.a PVC podklad.vrsvy obsiah.v ker.podl. vr.demontáže</t>
  </si>
  <si>
    <t>{ab0c1839-e835-4a15-974e-8cc9c76a37a8}</t>
  </si>
  <si>
    <t>20180304</t>
  </si>
  <si>
    <t>Kaštieľ-Obkl.a dlažby soc. zariad+podkl.vrsvy podláh suterén vr.demont.podkl.vrstiev</t>
  </si>
  <si>
    <t>{4417f984-876e-4a7b-adce-e5d727e8ced7}</t>
  </si>
  <si>
    <t>20180305</t>
  </si>
  <si>
    <t>Kaštieľ-Oprava prekrytia anglického dvorca</t>
  </si>
  <si>
    <t>{f471bbc8-f7cc-4c13-9320-c691ac233786}</t>
  </si>
  <si>
    <t>20180306</t>
  </si>
  <si>
    <t>Kaštieľ-Vým.okien,dverí,parapetov</t>
  </si>
  <si>
    <t>{1f9126d3-27be-458e-a2bb-bda704b2d6a4}</t>
  </si>
  <si>
    <t>20180308</t>
  </si>
  <si>
    <t>Kaštieľ-Meranie a regulácia</t>
  </si>
  <si>
    <t>{3f31c90b-c81f-45df-8c88-3769f65bed7c}</t>
  </si>
  <si>
    <t>20230101</t>
  </si>
  <si>
    <t>Kaštieľ-Suterén</t>
  </si>
  <si>
    <t>{12eb19d0-920d-4866-bf65-98acc2be9d36}</t>
  </si>
  <si>
    <t>20230102</t>
  </si>
  <si>
    <t>Kaštieľ-Prízemie</t>
  </si>
  <si>
    <t>{7906e956-301b-493a-81da-e861b6f8d61c}</t>
  </si>
  <si>
    <t>20230103</t>
  </si>
  <si>
    <t>Kaštieľ-Poschodie</t>
  </si>
  <si>
    <t>{ca60b362-9ad4-48f0-a617-54735eaae2be}</t>
  </si>
  <si>
    <t>20230105</t>
  </si>
  <si>
    <t>Kaštieľ-Exteriér</t>
  </si>
  <si>
    <t>{24828a5e-68b6-4796-ab24-5312586e6c4d}</t>
  </si>
  <si>
    <t>20230106</t>
  </si>
  <si>
    <t>Kaštieľ-Reštaurátorské práce-interiér</t>
  </si>
  <si>
    <t>{0b7638bf-d055-4359-a1f8-31a9646ed82d}</t>
  </si>
  <si>
    <t>20230108</t>
  </si>
  <si>
    <t>Kaštieľ-ELI-silnoprúd</t>
  </si>
  <si>
    <t>{582eb96e-df97-4f86-96bb-181b30ae562b}</t>
  </si>
  <si>
    <t>20230109</t>
  </si>
  <si>
    <t>Kaštieľ-ELI-slaboprúd</t>
  </si>
  <si>
    <t>{a89cd8e2-92e3-4bdb-a03c-f58c17fb655c}</t>
  </si>
  <si>
    <t>20230110</t>
  </si>
  <si>
    <t>Kaštieľ-ZTI</t>
  </si>
  <si>
    <t>{1bf66985-9cf5-444e-bdca-d674bb736a88}</t>
  </si>
  <si>
    <t>20230111</t>
  </si>
  <si>
    <t>Kaštieľ-Vykurovanie</t>
  </si>
  <si>
    <t>{2984580d-926c-47ef-ada2-f992106a260a}</t>
  </si>
  <si>
    <t xml:space="preserve"> </t>
  </si>
  <si>
    <t>KRYCÍ LIST ROZPOČTU</t>
  </si>
  <si>
    <t>Objekt:</t>
  </si>
  <si>
    <t>20180301 - Kaštieľ-Fasáda</t>
  </si>
  <si>
    <t>REKAPITULÁCIA ROZPOČTU</t>
  </si>
  <si>
    <t>Kód dielu - Popis</t>
  </si>
  <si>
    <t>Cena celkom [EUR]</t>
  </si>
  <si>
    <t>Náklady z rozpočtu</t>
  </si>
  <si>
    <t>-1</t>
  </si>
  <si>
    <t>PSV - Práce a dodávky PSV</t>
  </si>
  <si>
    <t xml:space="preserve">    711 - Izolácie proti vode a vlhkosti</t>
  </si>
  <si>
    <t xml:space="preserve">    763 - Konštrukcie - drevostavby</t>
  </si>
  <si>
    <t xml:space="preserve">    764 - Konštrukcie klampiarske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</si>
  <si>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</si>
  <si>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</si>
  <si>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</si>
  <si>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</si>
  <si>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</si>
  <si>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</si>
  <si>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</si>
  <si>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</si>
  <si>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</si>
  <si>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</si>
  <si>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</si>
  <si>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</si>
  <si>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PSV</t>
  </si>
  <si>
    <t>Práce a dodávky PSV</t>
  </si>
  <si>
    <t>2</t>
  </si>
  <si>
    <t>ROZPOCET</t>
  </si>
  <si>
    <t>711</t>
  </si>
  <si>
    <t>Izolácie proti vode a vlhkosti</t>
  </si>
  <si>
    <t>K</t>
  </si>
  <si>
    <t>711199098</t>
  </si>
  <si>
    <t>Stierka hydroizol tes.hmotou proti vlhkosti</t>
  </si>
  <si>
    <t>M2</t>
  </si>
  <si>
    <t>16</t>
  </si>
  <si>
    <t>1242507679</t>
  </si>
  <si>
    <t>VV</t>
  </si>
  <si>
    <t>"alternatíva hydroizolácia s nataveným</t>
  </si>
  <si>
    <t>"pod schodiskovými stupnami</t>
  </si>
  <si>
    <t>"šírka x dľžka"6,0*7,6</t>
  </si>
  <si>
    <t>"bočné steny schodiska</t>
  </si>
  <si>
    <t>"dľžka x výška x počet"(1,0+1,1*3+0,7+0,5*5)*1,1*2</t>
  </si>
  <si>
    <t>6,0*1,0*2</t>
  </si>
  <si>
    <t>Súčet</t>
  </si>
  <si>
    <t>4</t>
  </si>
  <si>
    <t>998711102</t>
  </si>
  <si>
    <t>Presun hmôt pre izoláciu proti vode v objekt.v.nad 6 do 12m</t>
  </si>
  <si>
    <t>t</t>
  </si>
  <si>
    <t>-1649351731</t>
  </si>
  <si>
    <t>763</t>
  </si>
  <si>
    <t>Konštrukcie - drevostavby</t>
  </si>
  <si>
    <t>3</t>
  </si>
  <si>
    <t>763153099.1</t>
  </si>
  <si>
    <t>Revízne otvory pre zdvojené dutinové podlahy KNAUF otvor 600x600 mm</t>
  </si>
  <si>
    <t>ks</t>
  </si>
  <si>
    <t>-1794475731</t>
  </si>
  <si>
    <t>"prízemie"</t>
  </si>
  <si>
    <t>"m.č.1,05"5</t>
  </si>
  <si>
    <t>"m.č.1,04"8</t>
  </si>
  <si>
    <t>"m.č.1,06"7</t>
  </si>
  <si>
    <t>"m.č.1,07"5</t>
  </si>
  <si>
    <t>764</t>
  </si>
  <si>
    <t>Konštrukcie klampiarske</t>
  </si>
  <si>
    <t>764259232</t>
  </si>
  <si>
    <t>Žlaby z medeného CU plechu kotlík štvorhranný pre pododkvapové žľaby rozmerov 200 x 300 x 400 mm</t>
  </si>
  <si>
    <t>KUS</t>
  </si>
  <si>
    <t>-288117242</t>
  </si>
  <si>
    <t>5</t>
  </si>
  <si>
    <t>764359821</t>
  </si>
  <si>
    <t xml:space="preserve">Demontáž žľabov kotlíka oválneho a štvorhranného, so sklonom do 45°    0,0032t</t>
  </si>
  <si>
    <t>1695627739</t>
  </si>
  <si>
    <t>6</t>
  </si>
  <si>
    <t>764454803</t>
  </si>
  <si>
    <t xml:space="preserve">Demontáž odpadových rúr alebo ich častí rúr kruhových, s priemerom 150 mm       0,00356t</t>
  </si>
  <si>
    <t>M</t>
  </si>
  <si>
    <t>1494209632</t>
  </si>
  <si>
    <t>"K1-dľžka x počet "11,75*8</t>
  </si>
  <si>
    <t>7</t>
  </si>
  <si>
    <t>764554204</t>
  </si>
  <si>
    <t>Odpadové rúry z medeného Cu plechu kruhové s priemerom 150 mm</t>
  </si>
  <si>
    <t>-1465042990</t>
  </si>
  <si>
    <t>8</t>
  </si>
  <si>
    <t>998764102</t>
  </si>
  <si>
    <t>Presun hmôt pre konštrukcie klampiarske v objektoch výšky nad 6 do 12 m</t>
  </si>
  <si>
    <t>-1112424063</t>
  </si>
  <si>
    <t>20180302 - Kaštieľ-Vnút.om,SDK,stav.úpravy a maľby</t>
  </si>
  <si>
    <t>HSV - Práce a dodávky HSV</t>
  </si>
  <si>
    <t xml:space="preserve">    6 - Úpravy povrchov, podlahy, osadenie</t>
  </si>
  <si>
    <t xml:space="preserve">    99 - Presun hmôt HSV</t>
  </si>
  <si>
    <t xml:space="preserve">    784 - Maľby</t>
  </si>
  <si>
    <t>HSV</t>
  </si>
  <si>
    <t>Práce a dodávky HSV</t>
  </si>
  <si>
    <t>Úpravy povrchov, podlahy, osadenie</t>
  </si>
  <si>
    <t>611421231</t>
  </si>
  <si>
    <t>Oprava vnútorných vápenných omietok stropov železobetónových rovných tvárnicových a klenieb,opravovaná plocha nad 5 do 10%,štuková,bez použitia cementu</t>
  </si>
  <si>
    <t>m2</t>
  </si>
  <si>
    <t>-1125059157</t>
  </si>
  <si>
    <t>611471427.1</t>
  </si>
  <si>
    <t>Úprava stropov 2 x ručné nanášanie a vyhľadenie vápenným jemným štukom bez použitia cementu</t>
  </si>
  <si>
    <t>-388310867</t>
  </si>
  <si>
    <t>612421231</t>
  </si>
  <si>
    <t>Oprava vnútorných vápenných omietok stien, opravovaná plocha nad 5 do 10 %,štuková bez použitia cementu</t>
  </si>
  <si>
    <t>-1200300497</t>
  </si>
  <si>
    <t>612421642</t>
  </si>
  <si>
    <t>Sanačná omietka vnútorných stien vápenná bez použitia cementu</t>
  </si>
  <si>
    <t>1238200780</t>
  </si>
  <si>
    <t>612421643</t>
  </si>
  <si>
    <t>Vnútorná omietka stien vápenná bez použitia cementu</t>
  </si>
  <si>
    <t>-153838784</t>
  </si>
  <si>
    <t>612421650</t>
  </si>
  <si>
    <t>Rohová omietacia lišta</t>
  </si>
  <si>
    <t>-1950742274</t>
  </si>
  <si>
    <t>612471427.1</t>
  </si>
  <si>
    <t>Úprava stien 2 x ručné nanášanie s prehladením vápenným jemným štukom bez použitia cementu</t>
  </si>
  <si>
    <t>-2001032458</t>
  </si>
  <si>
    <t>99</t>
  </si>
  <si>
    <t>Presun hmôt HSV</t>
  </si>
  <si>
    <t>998011002</t>
  </si>
  <si>
    <t>Presun hmôt pre budovy JKSO 801, 803,812,zvislá konštr.z tehál,tvárnic,z kovu výšky do 12 m</t>
  </si>
  <si>
    <t>153453109</t>
  </si>
  <si>
    <t>9</t>
  </si>
  <si>
    <t>763111112</t>
  </si>
  <si>
    <t>SDK priečka s izoláciou hr. 100 mm jednoduchá obyčajná kca CW a UW dosky 1x tl 12,5 mm</t>
  </si>
  <si>
    <t>243414960</t>
  </si>
  <si>
    <t>10</t>
  </si>
  <si>
    <t>763111132</t>
  </si>
  <si>
    <t>SDK priečka s izoláciou hr. 100 mm jednoduchá impregnovaná kca CW a UW dosky 1x tl 12,5 mm</t>
  </si>
  <si>
    <t>-1801215936</t>
  </si>
  <si>
    <t>"suterén-dľžka x výška</t>
  </si>
  <si>
    <t>"m.č.007"(1,4+2,27+0,9+1,4)*3,3</t>
  </si>
  <si>
    <t>"m.č.008"(1,65+1,5+1,4+0,1+0,8)*3,3</t>
  </si>
  <si>
    <t>"m.č.009"(1,1+1,75+2,8)*3,3-0,55*3,2</t>
  </si>
  <si>
    <t>11</t>
  </si>
  <si>
    <t>763111134</t>
  </si>
  <si>
    <t>SDK priečka s izoláciou hr. 125 mm jednoduchá impregnovaná kca CW a UW dosky 1x hr.150mm</t>
  </si>
  <si>
    <t>-758984604</t>
  </si>
  <si>
    <t>"m.č.006"(2*2,5+2,2)*3,3</t>
  </si>
  <si>
    <t>"m.č.007,008"(4,22+1,2+0,1+0,15+1,5)*3,3</t>
  </si>
  <si>
    <t>12</t>
  </si>
  <si>
    <t>998763303</t>
  </si>
  <si>
    <t>Presun hmôt pre sádrokartónové konštrukcie v objektoch výšky od 7 do 24 m</t>
  </si>
  <si>
    <t>996891630</t>
  </si>
  <si>
    <t>784</t>
  </si>
  <si>
    <t>Maľby</t>
  </si>
  <si>
    <t>13</t>
  </si>
  <si>
    <t>784451272</t>
  </si>
  <si>
    <t>Maľby vápenné bez pačok. jednofar. dvojnásobné v miestn. výšky nad 3,80 do 5,00 m</t>
  </si>
  <si>
    <t>-1490153812</t>
  </si>
  <si>
    <t>14</t>
  </si>
  <si>
    <t>784452200</t>
  </si>
  <si>
    <t>Maľba stien a stropov na sadrokarton</t>
  </si>
  <si>
    <t>1690429489</t>
  </si>
  <si>
    <t>"poschodie m.č.202-205</t>
  </si>
  <si>
    <t>(2*3,63+8,2)*2,3*2</t>
  </si>
  <si>
    <t>"suterén</t>
  </si>
  <si>
    <t>"m.č.007"(1,4+2,27+0,9+1,4)*3,3*2</t>
  </si>
  <si>
    <t>"m.č.008"(1,65+1,5+1,4+0,1+0,8)*3,3*2</t>
  </si>
  <si>
    <t>"m.č.009"((1,1+1,75+2,8)*3,3-0,55*3,2)*2</t>
  </si>
  <si>
    <t>"m.č.006"(2*2,5+2,2)*3,3*2</t>
  </si>
  <si>
    <t>"m.č.007,008"(4,22+1,2+0,1+0,15+1,5)*3,3*2</t>
  </si>
  <si>
    <t>15</t>
  </si>
  <si>
    <t>784452213</t>
  </si>
  <si>
    <t>Vytmelenie sadrokartonových plôch</t>
  </si>
  <si>
    <t>1240761671</t>
  </si>
  <si>
    <t>20180303 - Kaštieľ-Podlahy drev.a PVC podklad.vrsvy obsiah.v ker.podl. vr.demontáže</t>
  </si>
  <si>
    <t>775 - Podlahy vlysové a parketové</t>
  </si>
  <si>
    <t>775</t>
  </si>
  <si>
    <t>Podlahy vlysové a parketové</t>
  </si>
  <si>
    <t>775551225.3</t>
  </si>
  <si>
    <t>D+M Drevená parketová dlážka na 1np bude prispôsobená rozmerom parkiet dlážky- priblížiť k dobovému stavu zachyt.na histor.fotografiách vr.olišt. Masívne dubové parkety hrúbka 22mm pero-drážka 70x500mm stromčekové kladenie-natur čistá povrchová štruktúra</t>
  </si>
  <si>
    <t>-1105779786</t>
  </si>
  <si>
    <t>"v.archit.plochy miestností dľa jednotl.podl.</t>
  </si>
  <si>
    <t>"ozn.Po5-prízemie m.č.104-107,112-115,117,121</t>
  </si>
  <si>
    <t>84,01+72,6+73,46+61,87+24,53+36,4+17,85+9,33</t>
  </si>
  <si>
    <t>17,9+32,35</t>
  </si>
  <si>
    <t>998775102</t>
  </si>
  <si>
    <t>Presun hmôt pre podlahy vlysové a parketové v objektoch výšky nad 6 do 12 m</t>
  </si>
  <si>
    <t>-1595857260</t>
  </si>
  <si>
    <t>20180304 - Kaštieľ-Obkl.a dlažby soc. zariad+podkl.vrsvy podláh suterén vr.demont.podkl.vrstiev</t>
  </si>
  <si>
    <t xml:space="preserve">    8 - Rúrové vedenie</t>
  </si>
  <si>
    <t xml:space="preserve">    9 - Ostatné konštrukcie a práce-búranie</t>
  </si>
  <si>
    <t xml:space="preserve">    771 - Podlahy z dlaždíc</t>
  </si>
  <si>
    <t xml:space="preserve">    772 - Podlahy z prírodného a konglomerovaného kameňa</t>
  </si>
  <si>
    <t xml:space="preserve">    781 - Obklady</t>
  </si>
  <si>
    <t>M - Práce a dodávky M</t>
  </si>
  <si>
    <t xml:space="preserve">    44-M - Hasiace prístroje</t>
  </si>
  <si>
    <t>631571003.2</t>
  </si>
  <si>
    <t>Násyp z kremičitého štrkopiesku</t>
  </si>
  <si>
    <t>m3</t>
  </si>
  <si>
    <t>-1261844086</t>
  </si>
  <si>
    <t>"dlažba z drev.klátikov plocha x hrúbka P11"49,17*0,05</t>
  </si>
  <si>
    <t>632477203</t>
  </si>
  <si>
    <t>Samonivelizačná podl. hmota, na nasiakavý podklad hr. 5 mm -vyspravenie podlahy AD</t>
  </si>
  <si>
    <t>-1351268880</t>
  </si>
  <si>
    <t>"plocha dľa ker.dlažba Po1,Po2"293,64+13,79</t>
  </si>
  <si>
    <t>632477205</t>
  </si>
  <si>
    <t>Samonivelizačná podl.hmota nivelit,na nasiakavý podklad,vnútorné použitie,hr.10mm</t>
  </si>
  <si>
    <t>-2144094489</t>
  </si>
  <si>
    <t>"plocha dľa kamen.dlažby Po3,Po3a"46,92+57,32</t>
  </si>
  <si>
    <t>632951127</t>
  </si>
  <si>
    <t>Dlažba z drevených klátikov impregn. so zal. škár kociek veľ. do 100x100x100 mm z reziva dubového exteriér</t>
  </si>
  <si>
    <t>1318403854</t>
  </si>
  <si>
    <t>"ozn.P11-prízemie pred hl.vstupom-dľžka x šírka x stratné</t>
  </si>
  <si>
    <t>(3,56+5,38)*5,5*1,3</t>
  </si>
  <si>
    <t>Rúrové vedenie</t>
  </si>
  <si>
    <t>899103111</t>
  </si>
  <si>
    <t>Osadenie poklopu liatinového a oceľového vrátane rámu hmotn. nad 100 do 150 kg</t>
  </si>
  <si>
    <t>-270464461</t>
  </si>
  <si>
    <t>"kanály ÚK"2</t>
  </si>
  <si>
    <t>5524311100.1</t>
  </si>
  <si>
    <t>Poklop ťažký rám 600X600 mm</t>
  </si>
  <si>
    <t>1107397471</t>
  </si>
  <si>
    <t>Ostatné konštrukcie a práce-búranie</t>
  </si>
  <si>
    <t>953944116</t>
  </si>
  <si>
    <t>Nastrelenie klinca typu A D 8x30 až 70mm</t>
  </si>
  <si>
    <t>-664207265</t>
  </si>
  <si>
    <t>959791115</t>
  </si>
  <si>
    <t>ozn.,V2 Krbová vetracia mriežka so žalúziou, farba biela s plechovou prechodkou</t>
  </si>
  <si>
    <t>-1535365880</t>
  </si>
  <si>
    <t>959791115.1</t>
  </si>
  <si>
    <t>ozn.,V2 Krbová vetracia mriežka so žalúziou, farba mosadzná, rustikálna s plechovou prechodkou</t>
  </si>
  <si>
    <t>719469069</t>
  </si>
  <si>
    <t>959791116</t>
  </si>
  <si>
    <t>ozn.V3 Odvetr.potrubie kúpelní na posch.s napoj na zber.potr.DN150 vr.spät.klapiek,prip.potr.na ventil. a vetracích komínkov vr.vybúr.otvoru a spätnej povrch.úpravy</t>
  </si>
  <si>
    <t>m</t>
  </si>
  <si>
    <t>238791704</t>
  </si>
  <si>
    <t>95"m"</t>
  </si>
  <si>
    <t>998011002.S</t>
  </si>
  <si>
    <t>Presun hmôt pre budovy občianskej výstavby (801), budovy pre bývanie (803) budovy pre výrobu a služby (812), s nosnou zvislou konštrukciou murovanou z tehál, alebo tvárnic, alebo kovovou, výšky nad 6 do 12 m</t>
  </si>
  <si>
    <t>353449823</t>
  </si>
  <si>
    <t>763124144</t>
  </si>
  <si>
    <t>SDK stena predsad.pred WCs izol.hr.12,5mm jednoduchá požiarna impreg.UW a CW dosky tl 150mm</t>
  </si>
  <si>
    <t>593597083</t>
  </si>
  <si>
    <t>-1391972499</t>
  </si>
  <si>
    <t>771</t>
  </si>
  <si>
    <t>Podlahy z dlaždíc</t>
  </si>
  <si>
    <t>771271210.1</t>
  </si>
  <si>
    <t>ozn.V4 Dod+mont prechod. lišty-medzi dlažbou a dlažbou</t>
  </si>
  <si>
    <t>553066771</t>
  </si>
  <si>
    <t>771445014.1</t>
  </si>
  <si>
    <t>Montáž soklíkov z obkladačiek hutných, keramických do tmelu,rovné</t>
  </si>
  <si>
    <t>-1646168391</t>
  </si>
  <si>
    <t>771575109</t>
  </si>
  <si>
    <t>Montáž podláh z dlaždíc keram. ukladanie do tmelu bez povrch. úpravy alebo glaz.</t>
  </si>
  <si>
    <t>-2110876729</t>
  </si>
  <si>
    <t>17</t>
  </si>
  <si>
    <t>5976398021.5</t>
  </si>
  <si>
    <t xml:space="preserve">Keramická dlažba  600/600 s protišmykovým prevedením, farba sivá</t>
  </si>
  <si>
    <t>32</t>
  </si>
  <si>
    <t>408355747</t>
  </si>
  <si>
    <t>18</t>
  </si>
  <si>
    <t>5976398021.6</t>
  </si>
  <si>
    <t xml:space="preserve">Keramická dlažba  450/450mm s protišmykovým prevedením, farba sivá</t>
  </si>
  <si>
    <t>1604160740</t>
  </si>
  <si>
    <t>"Po3,Po6+soklík"(46,92+35,77+73,5*0,15)*1,05</t>
  </si>
  <si>
    <t>19</t>
  </si>
  <si>
    <t>998771102</t>
  </si>
  <si>
    <t>Presun hmôt pre podlahy z dlaždíc v objekt.v.nad 6 do 12m</t>
  </si>
  <si>
    <t>1432762357</t>
  </si>
  <si>
    <t>772</t>
  </si>
  <si>
    <t>Podlahy z prírodného a konglomerovaného kameňa</t>
  </si>
  <si>
    <t>772501140.1</t>
  </si>
  <si>
    <t>D+M Kamenná dlažba klad.so škárami medzi jednotl.kamen.platňami do malt.lôžka z váp.malty a vyškár.váp.maltou 400x400mm protišmyková, samočistice povrchové zušľachtenie</t>
  </si>
  <si>
    <t>31233018</t>
  </si>
  <si>
    <t>21</t>
  </si>
  <si>
    <t>998772102</t>
  </si>
  <si>
    <t>Presun hmôt pre kamennú dlažbu v objekt.v.nad 6 do 12m</t>
  </si>
  <si>
    <t>-1250235154</t>
  </si>
  <si>
    <t>781</t>
  </si>
  <si>
    <t>Obklady</t>
  </si>
  <si>
    <t>22</t>
  </si>
  <si>
    <t>781445020</t>
  </si>
  <si>
    <t>Montáž obkladov stien z obkladačiek hutných, keramických do tmelu</t>
  </si>
  <si>
    <t>1928583094</t>
  </si>
  <si>
    <t>23</t>
  </si>
  <si>
    <t>5976579602.2</t>
  </si>
  <si>
    <t>Obkladačky keramické 300x600mm veľkorozmerný keramický obklad, farebnosť určí KPÚ</t>
  </si>
  <si>
    <t>1776631545</t>
  </si>
  <si>
    <t>24</t>
  </si>
  <si>
    <t>781469715</t>
  </si>
  <si>
    <t>Dod+osad rohové,kútové a ukončujúce lišty,1m2 je 1mb</t>
  </si>
  <si>
    <t>1399962916</t>
  </si>
  <si>
    <t>25</t>
  </si>
  <si>
    <t>998781102</t>
  </si>
  <si>
    <t>Presun hmôt pre obklady keramické v objek.v.nad 6 do 12m</t>
  </si>
  <si>
    <t>1415423027</t>
  </si>
  <si>
    <t>Práce a dodávky M</t>
  </si>
  <si>
    <t>44-M</t>
  </si>
  <si>
    <t>Hasiace prístroje</t>
  </si>
  <si>
    <t>26</t>
  </si>
  <si>
    <t>449831301.0</t>
  </si>
  <si>
    <t>Hasiaci prístroj práškový P6</t>
  </si>
  <si>
    <t>844277768</t>
  </si>
  <si>
    <t>27</t>
  </si>
  <si>
    <t>449831306</t>
  </si>
  <si>
    <t xml:space="preserve">Hasiaci prístroj snehový  CO2 kg</t>
  </si>
  <si>
    <t>-1087007027</t>
  </si>
  <si>
    <t>20180305 - Kaštieľ-Oprava prekrytia anglického dvorca</t>
  </si>
  <si>
    <t>2 - Zakladanie</t>
  </si>
  <si>
    <t>3 - Zvislé a kompletné konštrukcie</t>
  </si>
  <si>
    <t>4 - Vodorovné konštrukcie</t>
  </si>
  <si>
    <t>6 - Úpravy povrchov, podlahy, osadenie</t>
  </si>
  <si>
    <t>9 - Ostatné konštrukcie a práce-búranie</t>
  </si>
  <si>
    <t>99 - Presun hmôt HSV</t>
  </si>
  <si>
    <t xml:space="preserve">    1 - Zemné práce</t>
  </si>
  <si>
    <t>711 - Izolácie proti vode a vlhkosti</t>
  </si>
  <si>
    <t>764 - Konštrukcie klampiarske</t>
  </si>
  <si>
    <t>767 - Konštrukcie doplnkové kovové</t>
  </si>
  <si>
    <t>783 - Nátery</t>
  </si>
  <si>
    <t xml:space="preserve">    721 - Zdravotechnika - vnútorná kanalizácia</t>
  </si>
  <si>
    <t xml:space="preserve">    769 - Montáže vzduchotechnických zariadení</t>
  </si>
  <si>
    <t>Zakladanie</t>
  </si>
  <si>
    <t>216904391</t>
  </si>
  <si>
    <t>Príplatok k cene za ručné dočistenie oceľovými kefami</t>
  </si>
  <si>
    <t>1171688918</t>
  </si>
  <si>
    <t>Zvislé a kompletné konštrukcie</t>
  </si>
  <si>
    <t>317941127</t>
  </si>
  <si>
    <t>Dodávka+montáž+osadenie+náter oceľovej konštrukcie</t>
  </si>
  <si>
    <t>kg</t>
  </si>
  <si>
    <t>-1178642377</t>
  </si>
  <si>
    <t>"L100/100/10 pre osadenie stropných dosiek</t>
  </si>
  <si>
    <t>"dľžka x hmotnosť na bežný m x stratné</t>
  </si>
  <si>
    <t>(1,2*9+1,5+1,8)*15,04*1,08</t>
  </si>
  <si>
    <t>389381001</t>
  </si>
  <si>
    <t>Dobetónovanie prefabrikovaných konštrukcií vr.deb. a oddeb.</t>
  </si>
  <si>
    <t>-2112701776</t>
  </si>
  <si>
    <t>"stropné dosky-viď architektúra"1,44</t>
  </si>
  <si>
    <t>"dobetonávka vyústenia kanalizácie-kuchyňa"0,85</t>
  </si>
  <si>
    <t>389381001.1</t>
  </si>
  <si>
    <t>356665632</t>
  </si>
  <si>
    <t>"plocha"(9,25+6,56)*0,1+"dobetonávka ukončenia zákrytových dosiek"1,5</t>
  </si>
  <si>
    <t>Vodorovné konštrukcie</t>
  </si>
  <si>
    <t>411121221</t>
  </si>
  <si>
    <t>Montáž dosky stropnej prefabrikovanej zo železobetónu šírky 600mm dľ.do 1800mm</t>
  </si>
  <si>
    <t>-1338802022</t>
  </si>
  <si>
    <t>"celková dľžka / dľžka dosky je počet kusov</t>
  </si>
  <si>
    <t>"(16,3+1,5+14,11+1,2+5,33)/0,6 je "64</t>
  </si>
  <si>
    <t>"(5,38+11,28+1,0+14,21+4,3+6,89)/0,6 je"72</t>
  </si>
  <si>
    <t>Medzisúčet</t>
  </si>
  <si>
    <t>"4,13/0,6 je"7</t>
  </si>
  <si>
    <t>"(5,84-1,6)/0,6 je"7</t>
  </si>
  <si>
    <t>5934317200</t>
  </si>
  <si>
    <t>Stropná doska hrúbky 15 rozm.60/120 cm</t>
  </si>
  <si>
    <t>1342868640</t>
  </si>
  <si>
    <t>"kus x stratné "136*1,01</t>
  </si>
  <si>
    <t>5934317400</t>
  </si>
  <si>
    <t>Stropná doska hrúbky 15 rozm.60/150 cm</t>
  </si>
  <si>
    <t>-1931358056</t>
  </si>
  <si>
    <t>"kus x stratné "7*1,01</t>
  </si>
  <si>
    <t>5934316500</t>
  </si>
  <si>
    <t>Stropná doska hrúbky 15 rozm.60/180 cm</t>
  </si>
  <si>
    <t>-1752930959</t>
  </si>
  <si>
    <t>417361821</t>
  </si>
  <si>
    <t>Výstuž stužujúcich pásov a vencov z beton.ocele 10505</t>
  </si>
  <si>
    <t>134223182</t>
  </si>
  <si>
    <t>617451222</t>
  </si>
  <si>
    <t>Vnútorná omietka cementová uzavretých kanálov hladká</t>
  </si>
  <si>
    <t>746038347</t>
  </si>
  <si>
    <t>"priestor v tuneli</t>
  </si>
  <si>
    <t>9,84*(0,96+1,95)</t>
  </si>
  <si>
    <t>622463260</t>
  </si>
  <si>
    <t>Špeciálna vysprávka reprofilačnou maltou</t>
  </si>
  <si>
    <t>-907179074</t>
  </si>
  <si>
    <t>"dľžka x výška x koeficient x kusy "1,05*0,25*1,3*2*3</t>
  </si>
  <si>
    <t>627991042</t>
  </si>
  <si>
    <t>Vodotesný tmel</t>
  </si>
  <si>
    <t>1896124908</t>
  </si>
  <si>
    <t>"dľžky "16,3+11,16+1,2+1,42+5,33+2,55+1,9+5,84</t>
  </si>
  <si>
    <t>5,38+11,28+1,0+11,24+2,88+6,89</t>
  </si>
  <si>
    <t>632200070.S</t>
  </si>
  <si>
    <t>Montáž dlažby na plochých strechách, terasách, balkónoch kladená na sucho dlaždicami rozmerov 500x500 mm na rektifikačné terče výšky 25-70 mm</t>
  </si>
  <si>
    <t>1972544068</t>
  </si>
  <si>
    <t>"plocha dobetonávky"(9,25+6,56)+"plocha dvorce"(48,42+34,38)</t>
  </si>
  <si>
    <t>592460023000.S1</t>
  </si>
  <si>
    <t>Platňa krycia - štokovaný sivý betón v zmysle rozhodnutia KPU</t>
  </si>
  <si>
    <t>719025506</t>
  </si>
  <si>
    <t>98,61*1,05 "Prepočítané koeficientom množstva</t>
  </si>
  <si>
    <t>-1906830983</t>
  </si>
  <si>
    <t>"otvorená časť-podlaha-dľžka x šírka</t>
  </si>
  <si>
    <t>12,37*(1,15+0,93)*0,5</t>
  </si>
  <si>
    <t>11,26*(2,13+1,23)*0,5</t>
  </si>
  <si>
    <t>11,55*(1,2+2,35)*0,5</t>
  </si>
  <si>
    <t>(11,2+1,28)*(1,09+1,25)*0,5</t>
  </si>
  <si>
    <t>9,84*1,05</t>
  </si>
  <si>
    <t>632477208</t>
  </si>
  <si>
    <t>Stierková hmota vápenným jemným štukom bez použitia cementu</t>
  </si>
  <si>
    <t>1527002513</t>
  </si>
  <si>
    <t>"oporný múr v otvorenej časti-dľžka x výška</t>
  </si>
  <si>
    <t>(1,15+23,6+24,0+1,25)*2,25</t>
  </si>
  <si>
    <t>"otvorená časť-podlaha</t>
  </si>
  <si>
    <t>916362112.S</t>
  </si>
  <si>
    <t>Osadenie cestného obrubníka betónového stojatého so zaliatím a zatrením škár cementovou maltou, so zhotovením lôžka s bočnou oporou z betónu prostého tr. C 16/20</t>
  </si>
  <si>
    <t>-1821623554</t>
  </si>
  <si>
    <t>28,9+28,87</t>
  </si>
  <si>
    <t>918101112.S</t>
  </si>
  <si>
    <t>Lôžko pod obrubníky, krajníky alebo obruby z dlažobných kociek z betónu prostého tr. C 16/20</t>
  </si>
  <si>
    <t>-1863056903</t>
  </si>
  <si>
    <t>(28,9+28,87)*0,06</t>
  </si>
  <si>
    <t>919735124</t>
  </si>
  <si>
    <t>Rezanie betónového krytu alebo podkladu tr. nad C 12/15 hr. nad 150 do 200 mm</t>
  </si>
  <si>
    <t>1082646284</t>
  </si>
  <si>
    <t>953992325.1</t>
  </si>
  <si>
    <t>Systém lep.kotiev vč.vrtu a chem.kotvy do D20 mm</t>
  </si>
  <si>
    <t>kus</t>
  </si>
  <si>
    <t>-1937506704</t>
  </si>
  <si>
    <t>"anglické dvorce"</t>
  </si>
  <si>
    <t xml:space="preserve">"pre osadenie T-profilov na  podopretie rohov"</t>
  </si>
  <si>
    <t>953992325.2</t>
  </si>
  <si>
    <t>Systém lep.kotiev vč.vrtu a chem.kotvy do D50 mm</t>
  </si>
  <si>
    <t>-1095542004</t>
  </si>
  <si>
    <t>971042441</t>
  </si>
  <si>
    <t xml:space="preserve">Vybúranie otvoru v betónových priečkach a stenách plochy do 0,25 m2,hr.do 300 mm,  -0,16500t</t>
  </si>
  <si>
    <t>-579397806</t>
  </si>
  <si>
    <t>"pre Z6"1</t>
  </si>
  <si>
    <t>971042551</t>
  </si>
  <si>
    <t xml:space="preserve">Vybúranie otvoru v betónových priečkach a stenách plochy do 1 m2, akejkolvek hr.,  -2,20000t</t>
  </si>
  <si>
    <t>-1946410853</t>
  </si>
  <si>
    <t>"pre Z5-dľžka x šírka x hrúbka "0,9*0,9*0,2</t>
  </si>
  <si>
    <t>972056015.S</t>
  </si>
  <si>
    <t>Jadrové vrty diamantovými korunkami do stropných konštrukcií železobetónových nad D 150 do 160 mm -0,00048 t</t>
  </si>
  <si>
    <t>cm</t>
  </si>
  <si>
    <t>-1810998174</t>
  </si>
  <si>
    <t>"anglické dvorce -prestupy pre dažďové zvody"</t>
  </si>
  <si>
    <t>12,0*8</t>
  </si>
  <si>
    <t>7,0*8</t>
  </si>
  <si>
    <t>972056016.1</t>
  </si>
  <si>
    <t>Jadrové vrty diamantovými korunkami do stropných konštrukcií železobetónových nad D 160 do 170 mm -0,00054 t</t>
  </si>
  <si>
    <t>-1545720421</t>
  </si>
  <si>
    <t>"anglické dvorce -odvetranie"</t>
  </si>
  <si>
    <t>20,0*3</t>
  </si>
  <si>
    <t>978015271</t>
  </si>
  <si>
    <t xml:space="preserve">Otlčenie omietok vonkajších, s vyškriabaním škár v I. až IV.st., zlož., v rozsahu do 100 %,  -0,05900t</t>
  </si>
  <si>
    <t>976089431</t>
  </si>
  <si>
    <t>979024441.S</t>
  </si>
  <si>
    <t>Očistenie vybúraných obrubníkov, krajníkov, dosiek alebo panelov od spojovacieho materiálu s odprataním a uložením očistených hmôt a spojovacieho materiálu na skládku na vzdialenosť do 10 m obrubníkov, krajníkov vybúraných z akéhokoľvek lôžka a s akoukoľvek výplňou škár</t>
  </si>
  <si>
    <t>1217628976</t>
  </si>
  <si>
    <t>28</t>
  </si>
  <si>
    <t>979031110.1</t>
  </si>
  <si>
    <t xml:space="preserve">Montáž  a dodávka historizujúcej odvetrávacej hlavice z umelého kameňa - pol. V5</t>
  </si>
  <si>
    <t>-691280700</t>
  </si>
  <si>
    <t>"novonavrhované konštrukcie -ostatné výrobky"</t>
  </si>
  <si>
    <t>"V5"3</t>
  </si>
  <si>
    <t>29</t>
  </si>
  <si>
    <t>998011001</t>
  </si>
  <si>
    <t>Presun hmôt pre budovy murované výšky do 6 m</t>
  </si>
  <si>
    <t>T</t>
  </si>
  <si>
    <t>-764697441</t>
  </si>
  <si>
    <t>30</t>
  </si>
  <si>
    <t>-2140586518</t>
  </si>
  <si>
    <t>Zemné práce</t>
  </si>
  <si>
    <t>31</t>
  </si>
  <si>
    <t>131211101.S</t>
  </si>
  <si>
    <t>Hĺbenie jám - ručný výkop v hornine tr. 3 - ručným náradím súdržných</t>
  </si>
  <si>
    <t>-488837079</t>
  </si>
  <si>
    <t>"základ pre odvetrávaciu hlavicu"</t>
  </si>
  <si>
    <t>"V5"</t>
  </si>
  <si>
    <t>0,600*0,600*0,700*3</t>
  </si>
  <si>
    <t>131211119.S</t>
  </si>
  <si>
    <t>Hĺbenie jám - ručný výkop v hornine tr. 3 - ručným náradím príplatok za lepivosť horniny</t>
  </si>
  <si>
    <t>-1085093117</t>
  </si>
  <si>
    <t>0,756*0,3</t>
  </si>
  <si>
    <t>33</t>
  </si>
  <si>
    <t>162201102.S</t>
  </si>
  <si>
    <t>Vodorovné premiestnenie výkopku za sucha pre všetky druhy dopravných prostriedkov bez naloženia výkopu, avšak so zložením bez rozhrnutia z horniny 1 až 4 na vzdialenosť nad 20 do 50 m</t>
  </si>
  <si>
    <t>748811256</t>
  </si>
  <si>
    <t>34</t>
  </si>
  <si>
    <t>711471051</t>
  </si>
  <si>
    <t xml:space="preserve">Zhotovenie  izolácie proti tlakovej vode termoplastami vodorovne fóliou PVC položenou voľne</t>
  </si>
  <si>
    <t>-1776379666</t>
  </si>
  <si>
    <t>35</t>
  </si>
  <si>
    <t>2833000220</t>
  </si>
  <si>
    <t>Fólia 803 hr.2,00 mm hnedá, mliecna, signálna</t>
  </si>
  <si>
    <t>2018973205</t>
  </si>
  <si>
    <t>36</t>
  </si>
  <si>
    <t>711472051.S</t>
  </si>
  <si>
    <t>Zhotovenie izolácie proti povrchovej a podpovrchovej tlakovej vode termoplastami na ploche zvislej fóliou PVC položenou voľne so zvarením spoju</t>
  </si>
  <si>
    <t>-429725841</t>
  </si>
  <si>
    <t>"k ceste"(4,15+17,57)*0,3</t>
  </si>
  <si>
    <t>"vonkajší obvod"(46,49+33,4)*0,3</t>
  </si>
  <si>
    <t>37</t>
  </si>
  <si>
    <t>-1330521369</t>
  </si>
  <si>
    <t>"vonkajší obvod"(46,49+33,4+"pri ceste"17,57)*0,3</t>
  </si>
  <si>
    <t>29,238*1,2 "Prepočítané koeficientom množstva</t>
  </si>
  <si>
    <t>38</t>
  </si>
  <si>
    <t>711491171</t>
  </si>
  <si>
    <t xml:space="preserve">Zhotovenie  izolácie proti tlakovej vode z ochrannej textílie podkladnej vrstvy vodorovne</t>
  </si>
  <si>
    <t>357899955</t>
  </si>
  <si>
    <t>39</t>
  </si>
  <si>
    <t>6936651300</t>
  </si>
  <si>
    <t xml:space="preserve">Geotextília netkaná polypropylénová  PP 300</t>
  </si>
  <si>
    <t>-77836830</t>
  </si>
  <si>
    <t>"plocha dobetonávky"((9,25+6,56)+"plocha dvorce"(48,42+34,38))*2</t>
  </si>
  <si>
    <t>197,22*1,05 "Prepočítané koeficientom množstva</t>
  </si>
  <si>
    <t>40</t>
  </si>
  <si>
    <t>711491271.S</t>
  </si>
  <si>
    <t>Zhotovenie textílie na ploche zvislej podkladná vrstva</t>
  </si>
  <si>
    <t>-338407981</t>
  </si>
  <si>
    <t>"k ceste"(4,15+17,57)*0,6"0,3m zalomené dolu""0,1m +0,1 m zalomené hore"</t>
  </si>
  <si>
    <t>"vonkajší obvod"(46,49+33,4)*0,4"0,3m zalomené dolu""0,1m zalomené hore"</t>
  </si>
  <si>
    <t>41</t>
  </si>
  <si>
    <t>1200774214</t>
  </si>
  <si>
    <t>30,483*2,05 "Prepočítané koeficientom množstva</t>
  </si>
  <si>
    <t>42</t>
  </si>
  <si>
    <t>711777278.S</t>
  </si>
  <si>
    <t>Zhotovenie detailov termoplastami dilatačných škár - uzáver opracovanie rúrových prestupov na pevnú alebo voľnú prírubu dotesnenie tmelom priemer do 200 mm</t>
  </si>
  <si>
    <t>1643735180</t>
  </si>
  <si>
    <t>43</t>
  </si>
  <si>
    <t>283220001200</t>
  </si>
  <si>
    <t>Hydroizolačná fólia PVC-P FATRAFOL 804, hr. 2 mm, š. 1,2 m, izolácia balkónov, strešných detailov, farba sivá, FATRA IZOLFA</t>
  </si>
  <si>
    <t>97894974</t>
  </si>
  <si>
    <t>13,3333333333333*0,6 "Prepočítané koeficientom množstva</t>
  </si>
  <si>
    <t>44</t>
  </si>
  <si>
    <t>711790100.S</t>
  </si>
  <si>
    <t>Zhotovenie detailov k hydroizolačným fóliam pre etapové ukončenie, líniové kotvenie, ukončenie na zvislej hrane stenová lišta rš. 50 mm</t>
  </si>
  <si>
    <t>726547626</t>
  </si>
  <si>
    <t>45,29+33,4+4,15+17,57</t>
  </si>
  <si>
    <t>45</t>
  </si>
  <si>
    <t>311970001500.S</t>
  </si>
  <si>
    <t>Vrut do dĺžky 150 mm na upevnenie do kombi dosiek</t>
  </si>
  <si>
    <t>257283691</t>
  </si>
  <si>
    <t>100,41*1,05 "Prepočítané koeficientom množstva</t>
  </si>
  <si>
    <t>46</t>
  </si>
  <si>
    <t>553430004400.S</t>
  </si>
  <si>
    <t>Pásik z poplastovaného plechu pre ukončenie fólií z PVC š. 50 mm, dĺ. 2 m</t>
  </si>
  <si>
    <t>1127214594</t>
  </si>
  <si>
    <t>47</t>
  </si>
  <si>
    <t>711790110.S</t>
  </si>
  <si>
    <t>Zhotovenie detailov k hydroizolačným fóliam pre kotvenie na vnútorných a vonkajších hranách kútová lišta rš. 70 mm</t>
  </si>
  <si>
    <t>210441927</t>
  </si>
  <si>
    <t>46,49+33,4</t>
  </si>
  <si>
    <t>48</t>
  </si>
  <si>
    <t>-1735283313</t>
  </si>
  <si>
    <t>97,46*1,05 "Prepočítané koeficientom množstva</t>
  </si>
  <si>
    <t>49</t>
  </si>
  <si>
    <t>553430004700.S</t>
  </si>
  <si>
    <t>Lišta kútová z poplastovaného plechu pre ukončenie fólií z PVC š. 70 mm, dĺ. 2 m</t>
  </si>
  <si>
    <t>1937164434</t>
  </si>
  <si>
    <t>50</t>
  </si>
  <si>
    <t>998711101</t>
  </si>
  <si>
    <t>Presun hmôt pre izoláciu proti vode v objektoch v.do 6m</t>
  </si>
  <si>
    <t>1521874577</t>
  </si>
  <si>
    <t>51</t>
  </si>
  <si>
    <t>Presun hmôt pre izoláciu proti vode v objektoch výšky nad 6 do 12 m</t>
  </si>
  <si>
    <t>-171850829</t>
  </si>
  <si>
    <t>52</t>
  </si>
  <si>
    <t>998764101</t>
  </si>
  <si>
    <t>Presun hmôt pre konštr.klampiarske v objektoch v.do 6m</t>
  </si>
  <si>
    <t>-44918111</t>
  </si>
  <si>
    <t>767</t>
  </si>
  <si>
    <t>Konštrukcie doplnkové kovové</t>
  </si>
  <si>
    <t>53</t>
  </si>
  <si>
    <t>767211113.S</t>
  </si>
  <si>
    <t>Montáž schodov rovných a podiest, so zábradlím, osadených na oceľovú konštrukciu do muriva - pol. Z1,Z3</t>
  </si>
  <si>
    <t>645019301</t>
  </si>
  <si>
    <t>"novonavrhované konštrukcie"</t>
  </si>
  <si>
    <t xml:space="preserve">"Z1"161,0 </t>
  </si>
  <si>
    <t>"Z3"64,0</t>
  </si>
  <si>
    <t>54</t>
  </si>
  <si>
    <t>767392135.S1</t>
  </si>
  <si>
    <t>D+M+O+N kilogramových konštrukcií</t>
  </si>
  <si>
    <t>-1463030214</t>
  </si>
  <si>
    <t>"dľa výkazu zámočníckych konštrukcií</t>
  </si>
  <si>
    <t>"zábradlie pri AD dopln.o podpor.konštr.pre popín.rastliny</t>
  </si>
  <si>
    <t>"ozn.Z4 "346,0</t>
  </si>
  <si>
    <t>55</t>
  </si>
  <si>
    <t>767392135.1</t>
  </si>
  <si>
    <t xml:space="preserve">ozn.Z2 D+M Masívne kvetináče z umelého kameňa  vedľa hlavného vstupu</t>
  </si>
  <si>
    <t>45491898</t>
  </si>
  <si>
    <t>56</t>
  </si>
  <si>
    <t>767510111.S</t>
  </si>
  <si>
    <t>Montáž kanálových krytov osadenie krytov</t>
  </si>
  <si>
    <t>-1274188745</t>
  </si>
  <si>
    <t>"Z7"2*16,0</t>
  </si>
  <si>
    <t>57</t>
  </si>
  <si>
    <t>767662121.S</t>
  </si>
  <si>
    <t>Montáž mreží pevných zváraním</t>
  </si>
  <si>
    <t>-1966785894</t>
  </si>
  <si>
    <t>"Z5"2*0,9*0,9</t>
  </si>
  <si>
    <t>58</t>
  </si>
  <si>
    <t>767662310.S</t>
  </si>
  <si>
    <t>Montáž mreží pevných otváravých</t>
  </si>
  <si>
    <t>2113285056</t>
  </si>
  <si>
    <t>"Z6"0,4*0,4</t>
  </si>
  <si>
    <t>59</t>
  </si>
  <si>
    <t>767995103.S</t>
  </si>
  <si>
    <t>Montáž ostatných atypických kovových stavebných doplnkových konštrukcií nad 10 do 20 kg</t>
  </si>
  <si>
    <t>-1648049777</t>
  </si>
  <si>
    <t>60</t>
  </si>
  <si>
    <t>133340000100.S</t>
  </si>
  <si>
    <t>Tyč oceľová T úzka 40x40x5 mm, ozn. 11 373</t>
  </si>
  <si>
    <t>-1999055246</t>
  </si>
  <si>
    <t>61</t>
  </si>
  <si>
    <t>767995200.S</t>
  </si>
  <si>
    <t>Výroba atypického výrobku mreže</t>
  </si>
  <si>
    <t>-666559182</t>
  </si>
  <si>
    <t>"Z5"2*27,7</t>
  </si>
  <si>
    <t>62</t>
  </si>
  <si>
    <t>767995230.S</t>
  </si>
  <si>
    <t>Výroba atypického výrobku schody</t>
  </si>
  <si>
    <t>597919648</t>
  </si>
  <si>
    <t>"Z1"161,0</t>
  </si>
  <si>
    <t>63</t>
  </si>
  <si>
    <t>767995231.S1</t>
  </si>
  <si>
    <t>-1906011820</t>
  </si>
  <si>
    <t>"Z6"7,5</t>
  </si>
  <si>
    <t>64</t>
  </si>
  <si>
    <t>767995365.S1</t>
  </si>
  <si>
    <t>Výroba doplnku stavebného atypického o hmotnosti od 10,01 do 20,0 kg stupňa zložitosti 3</t>
  </si>
  <si>
    <t>-1662491860</t>
  </si>
  <si>
    <t>65</t>
  </si>
  <si>
    <t>767996801</t>
  </si>
  <si>
    <t xml:space="preserve">Demontáž ostatných doplnkov stavieb s hmotnosťou jednotlivých dielov konštrukcií do 50 kg,  -0,00100t</t>
  </si>
  <si>
    <t>131813853</t>
  </si>
  <si>
    <t>"ozn.OZ2-dľa výkazu "2*11,0</t>
  </si>
  <si>
    <t>"ozn.OR "15,0</t>
  </si>
  <si>
    <t>66</t>
  </si>
  <si>
    <t>767996803</t>
  </si>
  <si>
    <t xml:space="preserve">Demontáž ostatných doplnkov stavieb s hmotnosťou jednotlivých dielov konšt. nad 100 do 250 kg,  -0,00100t</t>
  </si>
  <si>
    <t>378623265</t>
  </si>
  <si>
    <t>"ozn.OS-dľa výkazu "161,0</t>
  </si>
  <si>
    <t>67</t>
  </si>
  <si>
    <t>998767101</t>
  </si>
  <si>
    <t>Presun hmôt pre kovové stavebné doplnkové konštrukcie v objektoch výšky do 6 m</t>
  </si>
  <si>
    <t>1431758846</t>
  </si>
  <si>
    <t>68</t>
  </si>
  <si>
    <t>998767102.S</t>
  </si>
  <si>
    <t>Presun hmôt pre kovové stavebné a doplnkové konštrukcie v objektoch výšky nad 6 do 12 m</t>
  </si>
  <si>
    <t>179932567</t>
  </si>
  <si>
    <t>783</t>
  </si>
  <si>
    <t>Nátery</t>
  </si>
  <si>
    <t>69</t>
  </si>
  <si>
    <t>783174530.S</t>
  </si>
  <si>
    <t>Nátery oceľových konštrukcií polyuretánové ľahkých "C" alebo veľmi ľahkých "CC" dvojnásobné 2x s emailovaním - 140µm</t>
  </si>
  <si>
    <t>-197877674</t>
  </si>
  <si>
    <t>70</t>
  </si>
  <si>
    <t>783174537.S</t>
  </si>
  <si>
    <t>Nátery oceľových konštrukcií polyuretánové ľahkých "C" alebo veľmi ľahkých "CC" základné - 35µm</t>
  </si>
  <si>
    <t>533467643</t>
  </si>
  <si>
    <t>"zámočnícky výrobok - podopretie rohov , oc T profil"</t>
  </si>
  <si>
    <t>6*1,3*0,04*4</t>
  </si>
  <si>
    <t>71</t>
  </si>
  <si>
    <t>783225400.S</t>
  </si>
  <si>
    <t>Nátery kovových stavebných doplnkových konštrukcií syntetické na vzduchu schnúce dvojnásobné 1x s email. a tmel, - 105µm</t>
  </si>
  <si>
    <t>2067288860</t>
  </si>
  <si>
    <t>72</t>
  </si>
  <si>
    <t>783226100.S</t>
  </si>
  <si>
    <t>Nátery kovových stavebných doplnkových konštrukcií syntetické na vzduchu schnúce základné - 35µm</t>
  </si>
  <si>
    <t>-1694337937</t>
  </si>
  <si>
    <t>"Z1"0,16*0,310*2*1,0*10+10*0,16*2*2</t>
  </si>
  <si>
    <t>"Z3"0,180*0,270*2*4*0,8+0,180*4*2*2+0,06*4*0,720</t>
  </si>
  <si>
    <t>"Z4"50,0*1,0</t>
  </si>
  <si>
    <t>"Z5"0,9*0,9</t>
  </si>
  <si>
    <t>"Z6"0,4*0,4*2</t>
  </si>
  <si>
    <t>"Z7"0,7*1,6*2*2</t>
  </si>
  <si>
    <t>73</t>
  </si>
  <si>
    <t>783903812</t>
  </si>
  <si>
    <t>Ostatné práce odmastenie chemickými saponátmi</t>
  </si>
  <si>
    <t>1562271859</t>
  </si>
  <si>
    <t>721</t>
  </si>
  <si>
    <t>Zdravotechnika - vnútorná kanalizácia</t>
  </si>
  <si>
    <t>74</t>
  </si>
  <si>
    <t>721242117.11</t>
  </si>
  <si>
    <t xml:space="preserve">Historické lapače strešných splavenín  liatinové - zo šedej liatiny DN 150 - D+M, prvok V14</t>
  </si>
  <si>
    <t>1997564301</t>
  </si>
  <si>
    <t>75</t>
  </si>
  <si>
    <t>998721202.S</t>
  </si>
  <si>
    <t>Presun hmôt pre vnútornú kanalizáciu v objektoch výšky nad 6 do 12 m</t>
  </si>
  <si>
    <t>%</t>
  </si>
  <si>
    <t>631633135</t>
  </si>
  <si>
    <t>769</t>
  </si>
  <si>
    <t>Montáže vzduchotechnických zariadení</t>
  </si>
  <si>
    <t>76</t>
  </si>
  <si>
    <t>769021250.1</t>
  </si>
  <si>
    <t>Montáž ohybnej PVC hadice priemeru 500-630 mm</t>
  </si>
  <si>
    <t>-1660344202</t>
  </si>
  <si>
    <t>"exterier"</t>
  </si>
  <si>
    <t>"odvetranie anglických dvorcov"</t>
  </si>
  <si>
    <t>3*3,0</t>
  </si>
  <si>
    <t>77</t>
  </si>
  <si>
    <t>42984003015.1</t>
  </si>
  <si>
    <t>Hadica ohybná PVC s polyamidovou tkaninou d 508 mm, mechanicky odolná</t>
  </si>
  <si>
    <t>-527546821</t>
  </si>
  <si>
    <t>78</t>
  </si>
  <si>
    <t>998769203.S</t>
  </si>
  <si>
    <t>Presun hmôt pre montáž vzduchotechnických zariadení v stavbách (objektoch) výšky nad 7 do 24 m</t>
  </si>
  <si>
    <t>1116243990</t>
  </si>
  <si>
    <t>20180306 - Kaštieľ-Vým.okien,dverí,parapetov</t>
  </si>
  <si>
    <t xml:space="preserve">    766 - Konštrukcie stolárske</t>
  </si>
  <si>
    <t xml:space="preserve">    783 - Nátery</t>
  </si>
  <si>
    <t>968061126</t>
  </si>
  <si>
    <t>Vyvesenie alebo zavesenie dreveného dverného krídla nad 2 m2</t>
  </si>
  <si>
    <t>-696385053</t>
  </si>
  <si>
    <t>"D25-27,29,31-39"1+1+1+1+1+1+1+1+1+1+1+1+1</t>
  </si>
  <si>
    <t>968062355</t>
  </si>
  <si>
    <t>Vybúranie drevených a kovových rámov okien dvojitých alebo zdvojených, plochy do 2 m2 -0,063 t</t>
  </si>
  <si>
    <t>2077590882</t>
  </si>
  <si>
    <t>968072459</t>
  </si>
  <si>
    <t>Vybúranie okien,stien,dvier,copilitov,mreží,sklobet.tvárnic vč.vyvesenia a parapetov vonkajších a vnútorných</t>
  </si>
  <si>
    <t>-1585442422</t>
  </si>
  <si>
    <t>"D46"1,3*2,1*1</t>
  </si>
  <si>
    <t>"D47"1,3*2,1*1</t>
  </si>
  <si>
    <t>"D48"1,3*2,1</t>
  </si>
  <si>
    <t>"D22,D23" 0,8*2*2</t>
  </si>
  <si>
    <t>968072877</t>
  </si>
  <si>
    <t>Vybúranie a vybratie kovových stien (mreží)</t>
  </si>
  <si>
    <t>276967349</t>
  </si>
  <si>
    <t>979011111</t>
  </si>
  <si>
    <t>Zvislá doprava sutiny a vybúraných hmôt za prvé podlažie nad alebo pod základným podlažím</t>
  </si>
  <si>
    <t>410493961</t>
  </si>
  <si>
    <t>979081111</t>
  </si>
  <si>
    <t>Odvoz sutiny a vybúraných hmôt na skládku do 1 km</t>
  </si>
  <si>
    <t>-661749633</t>
  </si>
  <si>
    <t>979081121</t>
  </si>
  <si>
    <t>Odvoz sutiny a vybúr.hmôt na skládku za každý ďalší 1km</t>
  </si>
  <si>
    <t>274017564</t>
  </si>
  <si>
    <t>979082111</t>
  </si>
  <si>
    <t>Vnútrostavenisková doprava sutiny a vybúr.hmôt do 10m</t>
  </si>
  <si>
    <t>920643539</t>
  </si>
  <si>
    <t>979089012.0</t>
  </si>
  <si>
    <t>Poplatok za skladovanie-betón,tehly,dlaždice (17 01 ),ostatné</t>
  </si>
  <si>
    <t>141493921</t>
  </si>
  <si>
    <t>1712273493</t>
  </si>
  <si>
    <t>766</t>
  </si>
  <si>
    <t>Konštrukcie stolárske</t>
  </si>
  <si>
    <t>766-D01001</t>
  </si>
  <si>
    <t>ozn.D1 D+M+O-Novonavrhované vnút.drev.hladké dvere v oceľ.zárubni 600/1970mm farba hnedá,vr.kovanie zámok,kľučka-kľučka,zár.oceľ, bez prahu</t>
  </si>
  <si>
    <t>-1557671631</t>
  </si>
  <si>
    <t>"šírka x výška x kusy pre všetky dvere</t>
  </si>
  <si>
    <t>"1pp+1np"0,6*1,97*(5)</t>
  </si>
  <si>
    <t>766-D08008</t>
  </si>
  <si>
    <t>ozn.D8 D+M+O-Nový remes.-umel.výrobok-Masívne otvár.dvere s kazet.vzorom v masívnej rám.zárubni 900/2000mm farba hnedá,historizujúce kovanie vr.závesov dverí,v cene zár.,dvere,kovanie</t>
  </si>
  <si>
    <t>-547139137</t>
  </si>
  <si>
    <t>"1pp"0,8*2,0*1</t>
  </si>
  <si>
    <t>766-D15015</t>
  </si>
  <si>
    <t>ozn.D15 D+M+O-Nový remes.-umel.výrobok-Masívne otvár.dvere hladké do oblož.drev.zárubne 800/2000mm farba hnedá,historizujúce kovanie vr.závesov dverí,v cene zár.,dvere,kovanie</t>
  </si>
  <si>
    <t>2053101712</t>
  </si>
  <si>
    <t>"1np"0,8*2,0*1</t>
  </si>
  <si>
    <t>766-D16016</t>
  </si>
  <si>
    <t>ozn.D16 D+M+O-Nový remes.-umel.výrobok-Masívne otvár.dvere hladké do oblož.drev.zárubne 900/2000mm farba hnedá,historizujúce kovanie vr.závesov dverí,v cene zár.,dvere,kovanie</t>
  </si>
  <si>
    <t>-1744392265</t>
  </si>
  <si>
    <t>"1np"0,9*2,0*1</t>
  </si>
  <si>
    <t>766-D17017</t>
  </si>
  <si>
    <t>ozn.D17 D+M+O-Nový remes.-umel.výrobok-Masívne 2-kr.otvár.dvere v oblož.zárubni.kazet.vzor na krídlach 1200/2500mm, farba hnedá,historizujúce kovanie vr.závesov dverí, vrátane šikmého prahu</t>
  </si>
  <si>
    <t>514453571</t>
  </si>
  <si>
    <t>"1np"1,2*2,5</t>
  </si>
  <si>
    <t>766-D18018</t>
  </si>
  <si>
    <t>ozn.D18 D+M+O-Nový remes.-umel.výrobok-Masívne otvár.dvere hladké do oblož.drev.zárubne 900/2000mm farba hnedá,vr.kovania v cene zár.,dvere,kovanie</t>
  </si>
  <si>
    <t>-1121258342</t>
  </si>
  <si>
    <t>766-D19019</t>
  </si>
  <si>
    <t>ozn.D19 D+M+O-Nový remes.-umel.výrobok-Masívne otvár.dvere hladké do oblož.drev.zárubne 600/2000mm farba hnedá,vr.kovania v cene zár.,dvere,kovanie</t>
  </si>
  <si>
    <t>1346606658</t>
  </si>
  <si>
    <t>"1np"0,6*2,0*1</t>
  </si>
  <si>
    <t>766-D20020</t>
  </si>
  <si>
    <t>ozn.D20 D+M+O-Nový remes.-umel.výrobok-Masívne otvár.dvere hladké do oblož.drev.zárubne 600/2000mm farba hnedá,vr.kovania v cene zár.,dvere,kovanie</t>
  </si>
  <si>
    <t>-1523871985</t>
  </si>
  <si>
    <t>766-D21021</t>
  </si>
  <si>
    <t>ozn.D21 D+M+O-Nový remes.-umel.výrobok-Masívne otvár.dvere s kazet.vzorom v masívnej rám.zárubni 900/2000mm farba hnedá,historizujúce kovanie vr.závesov dverí,vr.bezp.kovania v cene zár.,dvere,kovanie</t>
  </si>
  <si>
    <t>53981333</t>
  </si>
  <si>
    <t>766-D22022</t>
  </si>
  <si>
    <t>ozn.D22 D+M+O-Nové jednokrídlové dvere so skrytou zárubňou 800/200mm vrátane kovania</t>
  </si>
  <si>
    <t>-1688927990</t>
  </si>
  <si>
    <t>766-D23023</t>
  </si>
  <si>
    <t>ozn.D23 D+M+O-Nové jednokrídlové dvere so skrytou zárubňou 800/200mm vrátane kovania</t>
  </si>
  <si>
    <t>349333868</t>
  </si>
  <si>
    <t>766-D24024</t>
  </si>
  <si>
    <t>ozn.D24 D+M+O-Nový remes.-umel.výrobok-Masívne otvár.dvere s kazet.vzorom v masívnej rám.zárubni 800/2000mm farba hnedá,historizujúce kovanie vr.závesov dverí</t>
  </si>
  <si>
    <t>915753990</t>
  </si>
  <si>
    <t>766-D25025</t>
  </si>
  <si>
    <t xml:space="preserve">ozn.D25 D+M+O-reštaurátorsky obnovenie výplne remes.-umel.výrobok-Masívne otvár.dvere s kazet.vzorom a presklením  v masívnej rám.zárubni 1250/2500mm farba hnedá,historizujúce kovanie vr.závesov dverí</t>
  </si>
  <si>
    <t>1486270333</t>
  </si>
  <si>
    <t>"1np"1,25*2,5*1</t>
  </si>
  <si>
    <t>766-D26026</t>
  </si>
  <si>
    <t>ozn.D26 D+M+O-reštaurátorsky obnovenie jestv.výplne remes.-umel.výrobok-Masívne 2-kr.otvár.dvere s preskl.časťami,s nadsvetl.v masívnej rám.zárubni 1600/3200mm,upraviť aj masív.prah, farba hnedá,historizujúce kovanie vr.závesov dverí</t>
  </si>
  <si>
    <t>-21989959</t>
  </si>
  <si>
    <t>"1np"1,6*3,2*1</t>
  </si>
  <si>
    <t>766-D27027</t>
  </si>
  <si>
    <t>ozn.D27 D+M+O-reštaurátorsky obnovenie jestv.výplne remes.-umel.výrobok-Masívne 2-kr.otvár.dvere s kazet.reliefom na krídle v masívnej rám.zárubni 1270/2500, farba hnedá,historizujúce kovanie vr.závesov dverí</t>
  </si>
  <si>
    <t>527363164</t>
  </si>
  <si>
    <t>"1np"1,27*2,5*1</t>
  </si>
  <si>
    <t>766-D28028</t>
  </si>
  <si>
    <t>ozn.D28 D+M+O-obnovenie jestv.výplne remes.-umel.výrobok-Masívne otvár.dvere s kazet.vzorom v masívnej rám.zárubni 800/2000mm farba hnedá,historizujúce kovanie vr.závesov dverí a prahu</t>
  </si>
  <si>
    <t>-1997958993</t>
  </si>
  <si>
    <t>766-D29029</t>
  </si>
  <si>
    <t>ozn.D29 D+M+O-obnovenie jestv.výplne remes.-umel.výrobok-Masívne 2-kr.otvár.dvere s kazet.vzorom v masívnej rám.zárubni 1200/2000mm farba hnedá,historizujúce kovanie vr.závesov dverí</t>
  </si>
  <si>
    <t>1725891598</t>
  </si>
  <si>
    <t>"1np"1,2*2,0*1</t>
  </si>
  <si>
    <t>766-D30030</t>
  </si>
  <si>
    <t>ozn.D30 D+M+O-obnovenie jestv.výplne remes.-umel.výrobok-Masívne otvár.dvere s kazet.vzorom v masívnej rám.zárubni 800/2000mm farba hnedá,historizujúce kovanie vr.závesov dverí</t>
  </si>
  <si>
    <t>-449877757</t>
  </si>
  <si>
    <t>766-D31031</t>
  </si>
  <si>
    <t>ozn.D31 D+M+O-reštaurátorsky obnovenie jestv.výplne remes.-umel.výrobok-Masívne 2-kr.otvár.dvere v oblož.zárubni.kazet.vzor na krídlach 1400/2600mm, farba hnedá,historizujúce kovanie vr.závesov dverí</t>
  </si>
  <si>
    <t>kpl</t>
  </si>
  <si>
    <t>-1120711698</t>
  </si>
  <si>
    <t>"1np"1</t>
  </si>
  <si>
    <t>766-D32032</t>
  </si>
  <si>
    <t>ozn.D32 D+M+O-reštaurátorsky obnovenie jestv.výplne remes.-umel.výrobok-Masívne 2-kr.otvár.dvere v oblož.zárubni.kazet.vzor na krídlach 1400/2600mm, farba hnedá,historizujúce kovanie vr.závesov dverí</t>
  </si>
  <si>
    <t>144116056</t>
  </si>
  <si>
    <t>766-D33033</t>
  </si>
  <si>
    <t>ozn.D33 D+M+O-reštaurátorsky obnovenie jestv.výplne remes.-umel.výrobok-Masívne 2-kr.otvár.dvere v oblož.zárubni.kazet.vzor na krídlach 1400/2600mm, farba hnedá,historizujúce kovanie vr.závesov dverí</t>
  </si>
  <si>
    <t>-841644951</t>
  </si>
  <si>
    <t>766-D34034</t>
  </si>
  <si>
    <t>ozn.D34 D+M+O-reštaurátorsky obnovenie jestv.výplne remes.-umel.výrobok-Masívne 2-kr.otvár.dvere v oblož.zárubni.kazet.vzor na krídlach 1400/2600mm, farba hnedá,historizujúce kovanie vr.závesov dverí</t>
  </si>
  <si>
    <t>1813909444</t>
  </si>
  <si>
    <t>766-D35035</t>
  </si>
  <si>
    <t>ozn.D35 D+M+O-reštaurátorsky obnovenie jestv.výplne remes.-umel.výrobok-Masívne 2-kr.dvere v mur.výklenkoch v zárubni.kazet.vzor na krídlach 1450/2000mm, farba hnedá,historizujúce kovanie vr.závesov dverí</t>
  </si>
  <si>
    <t>-996248988</t>
  </si>
  <si>
    <t>766-D36036</t>
  </si>
  <si>
    <t>ozn.D36 D+M+O-reštaurátorsky obnovenie jestv.výplne remes.-umel.výrobok-Masívne 2-kr.dvere v mur.výklenkoch v zárubni.kazet.vzor na krídlach 1450/2000mm, farba hnedá,historizujúce kovanie vr.závesov dverí</t>
  </si>
  <si>
    <t>2057959155</t>
  </si>
  <si>
    <t>766-D37037</t>
  </si>
  <si>
    <t>ozn.D37 D+M+O-reštaurátorsky obnovenie jestv.výplne remes.-umel.výrobok-Masívne 2-kr.vnút.okno s poloblúkom 1550/3400mm, farba hnedá,historizujúce kovanie vr.závesov okien</t>
  </si>
  <si>
    <t>-660878023</t>
  </si>
  <si>
    <t>"1np"1,55*3,4*1</t>
  </si>
  <si>
    <t>766-D38038</t>
  </si>
  <si>
    <t>ozn.D38 D+M+O-reštaurátorsky obnovenie jestv.výplne remes.-umel.výrobok-Masívne 2-kr.vnút.okno s poloblúkom 1550/3400mm, farba hnedá,historizujúce kovanie vr.závesov okien</t>
  </si>
  <si>
    <t>-1621306610</t>
  </si>
  <si>
    <t>766-D38039a</t>
  </si>
  <si>
    <t>1326234488</t>
  </si>
  <si>
    <t>"1np"1,55*3,3</t>
  </si>
  <si>
    <t>766-D45051.1</t>
  </si>
  <si>
    <t>Umelecko-remeselný výrobok - drevený exterierový prah dverí</t>
  </si>
  <si>
    <t>-1692807653</t>
  </si>
  <si>
    <t>"hlavné vstupne dvere D39"1</t>
  </si>
  <si>
    <t>766-O01001</t>
  </si>
  <si>
    <t>ozn.O1 D+M+O+N Nový remes.-umel.výr.-Fas.drev.dvojité okno,na vonk.povrchu von otvár.,v int.dnu otvár.1300/1300mm vonk.rám predsad.pred fasádou,v hornej č. oplech.rímsou s okapom,kovová mreža v strede okna izol.2-sklo,kovanie kľučka-kľučka,zaisť.prvok</t>
  </si>
  <si>
    <t>766617227</t>
  </si>
  <si>
    <t>"šírka x výška x kusy pre všetky okná</t>
  </si>
  <si>
    <t>"bez parapetu</t>
  </si>
  <si>
    <t>"1.pp"1,3*1,3*2</t>
  </si>
  <si>
    <t>766-O010011</t>
  </si>
  <si>
    <t>ozn.O2 D+M+O+N Nový remes.-umel.výr.-Fas.drev.dvojité okno,2-kr.na vonk.povrchu von otvár.,v int.dnu otvár.1100/1300mm vonk.rám predsad.pred fasádou,v hornej č. oplech.rímsou s okapom,kov.mreža v strede okna izol.2-sklo,kovanie kľučka-kľučka,zaisť.prvok</t>
  </si>
  <si>
    <t>1471941102</t>
  </si>
  <si>
    <t>766-O02002</t>
  </si>
  <si>
    <t>825166022</t>
  </si>
  <si>
    <t>"parapet drev.masívna doska</t>
  </si>
  <si>
    <t>"1.pp"1,1*1,3*2</t>
  </si>
  <si>
    <t>766-O020021</t>
  </si>
  <si>
    <t>250198062</t>
  </si>
  <si>
    <t>766-O03003</t>
  </si>
  <si>
    <t>1800676804</t>
  </si>
  <si>
    <t>766-O05005</t>
  </si>
  <si>
    <t>ozn.O5 D+M+O+N Nový remes.-umel.výr.-Fas.drev.dvojité okno,2-kr.na vonk.povrchu von otvár.,v int.dnu otvár.850/1300mm vonk.rám predsad.pred fasádou,v hornej č. oplech.rímsou s okapom,kov.mreža v strede okna izol.2-sklo,kovanie kľučka-kľučka,zaisť.prvok</t>
  </si>
  <si>
    <t>1631093788</t>
  </si>
  <si>
    <t>"1.pp"0,85*1,3*1</t>
  </si>
  <si>
    <t>766-M01001</t>
  </si>
  <si>
    <t>D+M+O+N-Nové mreže na okná</t>
  </si>
  <si>
    <t>1936288906</t>
  </si>
  <si>
    <t>766-Ož1001</t>
  </si>
  <si>
    <t>ozn.Ož1 D+M+O Nový remes.umel.výr.fasádna drevená pevná žalúzia, 2KR, rozmer 1300x1300 mm, ostenie hl. 200 mm obložené drevom, vonkajší rám predsadený pred fasádu v hornej časti oplechovaný, farba hnedá</t>
  </si>
  <si>
    <t>1404249179</t>
  </si>
  <si>
    <t>"podrobnosti viď PD</t>
  </si>
  <si>
    <t>"mč 010 kaplnka"1</t>
  </si>
  <si>
    <t>766-Ož2a002</t>
  </si>
  <si>
    <t>ozn.O2 a Ož2 D+M+O Nový remes.umel.výr.drev. okno dvojité,2KR,rozmer1100x1300,ostenie hl.450 mm,s integrov.drev. žalúziou,vonkajší rám predsadený pred fasádu,mreža, na interiérovú obrubu napojené VZT potr.,farba svetlosivá</t>
  </si>
  <si>
    <t>800484359</t>
  </si>
  <si>
    <t>"mč 013"2</t>
  </si>
  <si>
    <t>766-Ož3003</t>
  </si>
  <si>
    <t>ozn.O1 a Ož3 D+M+O Nový remes.umel.výr.drev. okno dvojité,2KR,rozmer1300x1300,ostenie hl.450 mm,s integrov.drev. žalúziou,vonkajší rám predsadený pred fasádu,mreža, v hornej časti oplechovaný,na interiérovú obrubu napojené VZT potr. 200x200mm,farba hnedá</t>
  </si>
  <si>
    <t>287650944</t>
  </si>
  <si>
    <t>"mč 014 regulačná stanica plynu"1</t>
  </si>
  <si>
    <t>766-Ož4004</t>
  </si>
  <si>
    <t>ozn.Ož4 D+M+O Nový remes.umel.výr. fasádna drev. pevná žalúzia, rozmer 600x200mm, ostenie hl.450 mm obložené drevom, vonkajší rám predsad, pred fasádu v hornej časti oplechovaný, na interiérovú obrubu napojené VZT potrubie 200x200mm, farba hnedá</t>
  </si>
  <si>
    <t>856269959</t>
  </si>
  <si>
    <t>766-Ož5a002</t>
  </si>
  <si>
    <t>ozn.O2 a Ož5 D+M+O Nový remes.umel.výr.drev. okno dvojité,2KR,rozmer1100x1300,ostenie hl.450 mm,s integrov.drev. žalúziou,vonkajší rám predsadený pred fasádu,mreža, na interiérovú obrubu napojené VZT potr.,farba svetlosivá</t>
  </si>
  <si>
    <t>-863668342</t>
  </si>
  <si>
    <t>"mč 008 a 009"2</t>
  </si>
  <si>
    <t>766-P01001</t>
  </si>
  <si>
    <t>D+M+O-Nové okenné parapety-vnút.časť-drevený masív</t>
  </si>
  <si>
    <t>1827741355</t>
  </si>
  <si>
    <t>" vyrobiť ako kópie pôvodných v.a š.</t>
  </si>
  <si>
    <t xml:space="preserve">"parapetov pred oknom z vnút.strany  miestnosti</t>
  </si>
  <si>
    <t>"1.pp-šírka x výška x počet</t>
  </si>
  <si>
    <t xml:space="preserve">"okno O1 1300/1300  </t>
  </si>
  <si>
    <t>1,3*0,85*11</t>
  </si>
  <si>
    <t xml:space="preserve">"okno O2 1100/1300  </t>
  </si>
  <si>
    <t>1,1*0,85*12</t>
  </si>
  <si>
    <t>998766102</t>
  </si>
  <si>
    <t>Presun hmot pre konštr.stolárske v objekt.v.nad 6 do 12m</t>
  </si>
  <si>
    <t>2143825537</t>
  </si>
  <si>
    <t>998766202.S</t>
  </si>
  <si>
    <t>Presun hmôt pre stolárske konštrukcie v objektoch výšky nad 6 do 12 m</t>
  </si>
  <si>
    <t>-1808720751</t>
  </si>
  <si>
    <t>783225400</t>
  </si>
  <si>
    <t>Nátery kov.stav.dopln.konš.syntet.na vzduchu schnúce dvojnás.1x email a tmelením</t>
  </si>
  <si>
    <t>788071100</t>
  </si>
  <si>
    <t>"pôv.zárubne-2.np-šírka+2xvýška x rozvin.šírka x kusy</t>
  </si>
  <si>
    <t>"D42"(0,8+2*1,97)*0,22*18</t>
  </si>
  <si>
    <t>"D43"(0,6+2*1,97)*0,22*16</t>
  </si>
  <si>
    <t>20180308 - Kaštieľ-Meranie a regulácia</t>
  </si>
  <si>
    <t>21.7 - Ostatné práce a inžinierska činnosť</t>
  </si>
  <si>
    <t>21.7</t>
  </si>
  <si>
    <t>Ostatné práce a inžinierska činnosť</t>
  </si>
  <si>
    <t>7.1</t>
  </si>
  <si>
    <t>Software - konfigurácia a oživenie riadenia na podcentrále</t>
  </si>
  <si>
    <t>-1320470270</t>
  </si>
  <si>
    <t>7.3</t>
  </si>
  <si>
    <t>Oživenie a kompletácia</t>
  </si>
  <si>
    <t>1661894567</t>
  </si>
  <si>
    <t>7.4</t>
  </si>
  <si>
    <t>Komplexné skúšky</t>
  </si>
  <si>
    <t>-1591672161</t>
  </si>
  <si>
    <t>7.5</t>
  </si>
  <si>
    <t>Revízia elektro a MAR</t>
  </si>
  <si>
    <t>182434864</t>
  </si>
  <si>
    <t>7.8</t>
  </si>
  <si>
    <t>Podružný materiál</t>
  </si>
  <si>
    <t>1581399307</t>
  </si>
  <si>
    <t>7.9</t>
  </si>
  <si>
    <t>PPV</t>
  </si>
  <si>
    <t>-796071861</t>
  </si>
  <si>
    <t>20230101 - Kaštieľ-Suterén</t>
  </si>
  <si>
    <t xml:space="preserve">    2 - Zakladanie</t>
  </si>
  <si>
    <t xml:space="preserve">    3 - Zvislé a kompletné konštrukcie</t>
  </si>
  <si>
    <t xml:space="preserve">    767 - Konštrukcie doplnkové kovové</t>
  </si>
  <si>
    <t>N00 - Nepomenované práce</t>
  </si>
  <si>
    <t xml:space="preserve">    N01 - Nepomenovaný diel</t>
  </si>
  <si>
    <t>VRN - Investičné náklady neobsiahnuté v cenách</t>
  </si>
  <si>
    <t>216904211.S.1</t>
  </si>
  <si>
    <t>Očistenie plôch stlačeným vzduchom skalných</t>
  </si>
  <si>
    <t>59130679</t>
  </si>
  <si>
    <t>"suterén"</t>
  </si>
  <si>
    <t>"m.č.0.05"</t>
  </si>
  <si>
    <t>30,2*1,6</t>
  </si>
  <si>
    <t>"m.č.0.01"</t>
  </si>
  <si>
    <t>45,0*1,6</t>
  </si>
  <si>
    <t>"podschodiskový priestor"</t>
  </si>
  <si>
    <t>24,2*2,5+32,0</t>
  </si>
  <si>
    <t>"m.č.0.02"</t>
  </si>
  <si>
    <t>33,0*1,6</t>
  </si>
  <si>
    <t>"m.č.0.06 - kuchyňa"</t>
  </si>
  <si>
    <t>31,6*1,6</t>
  </si>
  <si>
    <t>"m.č.0.06 - schodisko do exterieru"</t>
  </si>
  <si>
    <t>7,5*2,5</t>
  </si>
  <si>
    <t>"m.č.0.18"</t>
  </si>
  <si>
    <t>6,4*2,0</t>
  </si>
  <si>
    <t>"m.č.0.12"</t>
  </si>
  <si>
    <t>14,4*1,6</t>
  </si>
  <si>
    <t>"m.č.0.04 - všetky chodby"</t>
  </si>
  <si>
    <t>54,5*1,8</t>
  </si>
  <si>
    <t>"m.č.0.09 "</t>
  </si>
  <si>
    <t>15,2*1,6</t>
  </si>
  <si>
    <t>"m.č.0.07-0.08 - wc "</t>
  </si>
  <si>
    <t>11,7+1,8</t>
  </si>
  <si>
    <t>"m.č.0.03"</t>
  </si>
  <si>
    <t>8,8*1,6</t>
  </si>
  <si>
    <t>-689954785</t>
  </si>
  <si>
    <t>"technické zázemie"</t>
  </si>
  <si>
    <t>"stropy"</t>
  </si>
  <si>
    <t>"5 m.č. 017 chodba pred kotolňou"3,1*5,2*1,1"R"</t>
  </si>
  <si>
    <t>"015" "klenba"(3,785*6,5+1,32*0,6)*1,1"R"</t>
  </si>
  <si>
    <t>"016"9,06*"klenba"6,015*1,1"R"+"nadpražie okien"1,415*0,750*3</t>
  </si>
  <si>
    <t>"steny"</t>
  </si>
  <si>
    <t>"7 m.č. 017 chodba do mazutu""zadaná stena"3,93+"vstupy"(2,15*0,73)*2+2,59*3,51*2-"2re"0,9*2*2</t>
  </si>
  <si>
    <t>"m.č.016" "priečelia Acad"17,49*2</t>
  </si>
  <si>
    <t>"m.č.016" "bočné steny Acad"29,1*2-"okná"1,255*1,3*3+"ostenia pod oknami"0,75*1,42*6</t>
  </si>
  <si>
    <t xml:space="preserve">"m.č.015" "bočné steny Acad"21,57*2-"okno a dvere"(1,255*1,35-0,9*2)+"ostenia  pod oknami"1,22*2</t>
  </si>
  <si>
    <t>"m.č.016" " ostenia okien Acad"1,03*6</t>
  </si>
  <si>
    <t>"m.č.016" " prímurovka plocha pôdorysná"9,06*0,2*2+4,5*0,2*2</t>
  </si>
  <si>
    <t>"m.č.016" "preklad -deliaca stena" 5,36*2</t>
  </si>
  <si>
    <t>"m.č.015" " prímurovka plocha pôdorysná"6,5*0,16*2+2,83*0,16*2</t>
  </si>
  <si>
    <t>1386169373</t>
  </si>
  <si>
    <t>721202778</t>
  </si>
  <si>
    <t>310238211.S</t>
  </si>
  <si>
    <t>Zamurovanie otvoru s plochou nad 0,25 m2 do 1 m2 v murive nadzákladovom akýmikoľvek tehlami pálenými pre akúkoľvek hrúbku múra, na akúkoľvek maltu vápennocementovú</t>
  </si>
  <si>
    <t>1538988590</t>
  </si>
  <si>
    <t>"domurovanie drážok"</t>
  </si>
  <si>
    <t>0,53</t>
  </si>
  <si>
    <t>"domurovanie otvoru pri R-UK"</t>
  </si>
  <si>
    <t>1,2*0,95*0,150-1,1*0,55*0,15</t>
  </si>
  <si>
    <t>0,31</t>
  </si>
  <si>
    <t>"domurovanie drážok po potrubiach"</t>
  </si>
  <si>
    <t>0,3*0,15*2,2+0,3*0,15*2,0+0,45*0,25*2,2</t>
  </si>
  <si>
    <t>"domurovanie vodorovnej drážky fasádnej steny"</t>
  </si>
  <si>
    <t>0,3*0,1*11,4</t>
  </si>
  <si>
    <t>"domurovanie drážky s odvetraním podlahy"</t>
  </si>
  <si>
    <t>0,4*0,150*2,4</t>
  </si>
  <si>
    <t>"m.č.0.06 kuchyňa""</t>
  </si>
  <si>
    <t>0,3*0,15*2,2+0,3*0,15*2,2+0,2*0,2*2,2</t>
  </si>
  <si>
    <t>"domurovanie otvoru nad prekladom"</t>
  </si>
  <si>
    <t>0,6*1,5*0,150</t>
  </si>
  <si>
    <t>0,3*0,1*2,5</t>
  </si>
  <si>
    <t>"domurovanie šiestich drážok po potrubiach "</t>
  </si>
  <si>
    <t>0,35*0,2*2,7*6</t>
  </si>
  <si>
    <t>"domurovanie niky pri elektrorozvádzačoch a hydrante"</t>
  </si>
  <si>
    <t>1,5</t>
  </si>
  <si>
    <t>"domurovanie dvoch vodorovných drážok -0.04a.dve nad sebou</t>
  </si>
  <si>
    <t>0,1*0,05*15,7*2</t>
  </si>
  <si>
    <t>"m.č.0.10 - kaplnka"</t>
  </si>
  <si>
    <t>"domurovanie malej niky pri stupačke"</t>
  </si>
  <si>
    <t>0,3*0,3*0,15</t>
  </si>
  <si>
    <t>"m.č.0.09"</t>
  </si>
  <si>
    <t xml:space="preserve">"domurovanie jednej drážky po potrubiach +  kontrólne dvierka"</t>
  </si>
  <si>
    <t>0,5*0,2*3,0</t>
  </si>
  <si>
    <t>"domurovanie jednej drážky po potrubiach "</t>
  </si>
  <si>
    <t>0,3*0,2*2,2</t>
  </si>
  <si>
    <t>"domurovanie po presunutom hydrante"</t>
  </si>
  <si>
    <t>0,7*0,7*0,2</t>
  </si>
  <si>
    <t xml:space="preserve">"vyspravenie  rohu muriva"</t>
  </si>
  <si>
    <t>0,1</t>
  </si>
  <si>
    <t>"zamurovanie 3 ks sondy do komína"</t>
  </si>
  <si>
    <t>(0,5*0,5*0,3)*3</t>
  </si>
  <si>
    <t>310239211.S</t>
  </si>
  <si>
    <t>Zamurovanie otvoru s plochou nad 1 m2 do 4 m2 v murive nadzákladovom akýmikoľvek tehlami pálenými pre akúkoľvek hrúbku múra na akúkoľvek maltu vápennocementovú</t>
  </si>
  <si>
    <t>-430230678</t>
  </si>
  <si>
    <t>"domurovanie niky pri schodisku z kuchyne"</t>
  </si>
  <si>
    <t>0,9*0,150*2,2</t>
  </si>
  <si>
    <t>"domurovanie veľkej šachty s potrubím"</t>
  </si>
  <si>
    <t>0,6*0,45*3,2</t>
  </si>
  <si>
    <t>"zamurovanie dverí"</t>
  </si>
  <si>
    <t>1,0*2,0*0,150</t>
  </si>
  <si>
    <t>311271301</t>
  </si>
  <si>
    <t>Murivo nosné (m3) z debniacich tvárnic PREMAC s betónovou výplňou C 16/20 (bez výstuže) hr. 200 mm</t>
  </si>
  <si>
    <t>-1059822687</t>
  </si>
  <si>
    <t>"murivo schodnicové pod schody vstupu do kaplnky" 1,11"m2"*2*0,2</t>
  </si>
  <si>
    <t>311361825.S</t>
  </si>
  <si>
    <t>Výstuž pre murivo z betónových debniacich tvárnic s betónovou výplňou z ocele B500 (10 505)</t>
  </si>
  <si>
    <t>2015305633</t>
  </si>
  <si>
    <t>317162333</t>
  </si>
  <si>
    <t>Keramický spriahntutý preklad POROTHERM KP 14,5 osadený do maltového lôžka šírky 145 mm, výšky 71 mm, dĺžky 1250 mm</t>
  </si>
  <si>
    <t>-654978666</t>
  </si>
  <si>
    <t>"m.č. 005"</t>
  </si>
  <si>
    <t>"nad rozvadzač UK"1</t>
  </si>
  <si>
    <t>319202321.S</t>
  </si>
  <si>
    <t>Vyrovnanie nerovného povrchu vnútorného a vonkajšieho muriva bez pomocného lešenia, bez odsekania chybných tehál primurovaním hr. nad 30 mm do 80 mm</t>
  </si>
  <si>
    <t>32171881</t>
  </si>
  <si>
    <t>5,0</t>
  </si>
  <si>
    <t>"m.č.0.06 kuchyňa"</t>
  </si>
  <si>
    <t>0,5</t>
  </si>
  <si>
    <t>"vyspravenie muriva a rohov v ploche"</t>
  </si>
  <si>
    <t>610991111.S</t>
  </si>
  <si>
    <t>Zakrývanie výplní vnútorných okenných otvorov, predmetov a konštrukcií, ktoré sa zhotovujú pred úpravami povrchu, a obalenie osadených dverných zárubní pred znečistením pri úpravách povrchu nástrekom plastický lepivých) maltovín vrátane neskoršieho odkrytia vykonávané akýmkoľvek vhodným spôsobom</t>
  </si>
  <si>
    <t>-400484757</t>
  </si>
  <si>
    <t>"strop kaplnky"3,41*5,43</t>
  </si>
  <si>
    <t>-701584612</t>
  </si>
  <si>
    <t>"potrubia"(3,2+6,5+0,58+1,16+1+1,33+0,1+4,3+2,65+0,9+4,9+9,1+3,4+3*3,2)*1</t>
  </si>
  <si>
    <t>611421421.S</t>
  </si>
  <si>
    <t>Oprava vnútorných vápenných omietok stropov železobetónových rovných tvárnicových a klenieb v množstve opravenej plochy nad 30 do 50 % hladkých</t>
  </si>
  <si>
    <t>-492707516</t>
  </si>
  <si>
    <t>"koniec chodby 0.04a - telefónna ústredňa"</t>
  </si>
  <si>
    <t>"strop"(2,41+0,88)*1,4</t>
  </si>
  <si>
    <t>611421501.1</t>
  </si>
  <si>
    <t>Príplatok za 1x rákosovanie v množstve opravenej plochy omietka štuková nad 30 do 50 %</t>
  </si>
  <si>
    <t>-486516573</t>
  </si>
  <si>
    <t>611460213.S</t>
  </si>
  <si>
    <t>Vnútorná omietka stropov zo suchých zmesí vápenná jadrová pre historické stavby (hrubá) hr. 20 mm</t>
  </si>
  <si>
    <t>2014332425</t>
  </si>
  <si>
    <t>"m.č. 0.06"</t>
  </si>
  <si>
    <t>"preklad medzi kuchyňou a sálou"</t>
  </si>
  <si>
    <t>1,250*0,500</t>
  </si>
  <si>
    <t>"m.č. 006 preklad nad otvorom smerom do exterieru"</t>
  </si>
  <si>
    <t>(1,275+2*1,0)*0,500</t>
  </si>
  <si>
    <t>611460222.S</t>
  </si>
  <si>
    <t>Vnútorná omietka stropov zo suchých zmesí vápenná štuková pre historické stavby (jemná) hr. 4 mm</t>
  </si>
  <si>
    <t>-298829756</t>
  </si>
  <si>
    <t>611481112.S</t>
  </si>
  <si>
    <t>Potiahnutie stropov rovných, trámových vnútorných v ploche alebo pruhoch na plnom podklade alebo na podklade s dutinami (pod omietku), vrátane pribitia strún a vypnutia pletivom keramickým a funkčne podobným</t>
  </si>
  <si>
    <t>1372184582</t>
  </si>
  <si>
    <t>"Suterén"</t>
  </si>
  <si>
    <t>"m.č. 0.06 "</t>
  </si>
  <si>
    <t>1,250*1,0</t>
  </si>
  <si>
    <t>612421421.S</t>
  </si>
  <si>
    <t>Oprava vnútorných vápenných omietok stien, v množstve opravenej plochy nad 30 do 50 % hladkých</t>
  </si>
  <si>
    <t>566171720</t>
  </si>
  <si>
    <t>"steny"6,340*4,20-1,1650*2,10</t>
  </si>
  <si>
    <t>"ostenie"(0,707+0,801)/2*1,100</t>
  </si>
  <si>
    <t>162968445</t>
  </si>
  <si>
    <t>"vyrovnanie ostenia pred osadením okien"</t>
  </si>
  <si>
    <t>"m.č. 0.16"</t>
  </si>
  <si>
    <t>"O1"1,3*3*0,600*3</t>
  </si>
  <si>
    <t>"m.č. 0.05"</t>
  </si>
  <si>
    <t>"O2"(1,1+2*1,3)*0,600*3</t>
  </si>
  <si>
    <t>"m.č. 0.01"</t>
  </si>
  <si>
    <t>"O3"3,344*0,600*2</t>
  </si>
  <si>
    <t>"m.č. 0.02"</t>
  </si>
  <si>
    <t>"O4"1,806*0,600*3</t>
  </si>
  <si>
    <t>"m.č. 0.15"</t>
  </si>
  <si>
    <t>"O1"1,3*3*0,600</t>
  </si>
  <si>
    <t>"m.č. 0.14"</t>
  </si>
  <si>
    <t>"m.č. 0.13"</t>
  </si>
  <si>
    <t>"O2"(1,1+2*1,3)*0,600*2</t>
  </si>
  <si>
    <t>"m.č. 0.04a"</t>
  </si>
  <si>
    <t>"m.č. 0.08"</t>
  </si>
  <si>
    <t>"O2"(1,1+2*1,3)*0,600</t>
  </si>
  <si>
    <t>"m.č. 0.09"</t>
  </si>
  <si>
    <t>"m.č. 0.10"</t>
  </si>
  <si>
    <t>"m.č. 0.12"</t>
  </si>
  <si>
    <t>"vyspravenie omietky po vybúraní 3 ks otvorov odvetrania 500x500"</t>
  </si>
  <si>
    <t>0,600*3</t>
  </si>
  <si>
    <t>"vyspravenie omietky po zosilnení naddverných prekladov - m.č. 006 "</t>
  </si>
  <si>
    <t>3,0*0,5*3</t>
  </si>
  <si>
    <t>"omietnutie zámurovamných dverí"</t>
  </si>
  <si>
    <t>1,0*2,0*2</t>
  </si>
  <si>
    <t>"vyspravenie omietky okolo osadenej zárubni"</t>
  </si>
  <si>
    <t>(1,1650+2*2,10)*0,250</t>
  </si>
  <si>
    <t>"vyspravenie omietky okolo požiarnych dverí"</t>
  </si>
  <si>
    <t>(0,9+2*2,0)*0,300*0,300*2</t>
  </si>
  <si>
    <t>612421643.1</t>
  </si>
  <si>
    <t>Oprava vnútorných vápenných omietok stien, v množstve opravenej plochy do 5 % štukových</t>
  </si>
  <si>
    <t>579079770</t>
  </si>
  <si>
    <t>"múrik zábradlia" (1,02*3,41)*2</t>
  </si>
  <si>
    <t>Omietacie profily osadené do špeciálnej malty, rohový profil z pozinkovaného plechu pre hrúbku omietky 8 až 12 mm</t>
  </si>
  <si>
    <t>115692205</t>
  </si>
  <si>
    <t>3,41*2</t>
  </si>
  <si>
    <t>612423731.S1</t>
  </si>
  <si>
    <t>Omietka rýh v stenách maltou vápennou šírky ryhy nad 300 mm omietkou štukovou</t>
  </si>
  <si>
    <t>-706509037</t>
  </si>
  <si>
    <t>"vyspravenie stien do hĺbky 100 mm -štuková vrstva"</t>
  </si>
  <si>
    <t>1,7*1,2</t>
  </si>
  <si>
    <t xml:space="preserve">Súčet </t>
  </si>
  <si>
    <t>612425951.S1</t>
  </si>
  <si>
    <t>Omietka vápenná vnútorného ostenia okenného alebo dverného štuková</t>
  </si>
  <si>
    <t>-1185210321</t>
  </si>
  <si>
    <t>"m.č. 0.06 schodisko do exterieru"</t>
  </si>
  <si>
    <t>612451082.S</t>
  </si>
  <si>
    <t>Zatretie škár murovaných vnútorných konštrukcií, pilierov alebo stĺpov akýmkoľvek druhom malty použitej na murovanie muriva (do roviny líca) z tehál alebo kameňa</t>
  </si>
  <si>
    <t>1070883273</t>
  </si>
  <si>
    <t xml:space="preserve">"výmera prednástrek  - 50 % vysprávok plochy stien"</t>
  </si>
  <si>
    <t>(265,060+313,020)*0,5</t>
  </si>
  <si>
    <t>612460152.S</t>
  </si>
  <si>
    <t>Prednástrek vnútorných stien zo suchých zmesí vápenný hr. 3 mm</t>
  </si>
  <si>
    <t>58926509</t>
  </si>
  <si>
    <t>612460243.S</t>
  </si>
  <si>
    <t>Vnútorná omietka stien zo suchých zmesí vápennocementová jadrová (hrubá) hr. 20 mm</t>
  </si>
  <si>
    <t>2079568894</t>
  </si>
  <si>
    <t>"pod obklad"</t>
  </si>
  <si>
    <t>31,6*1,6*1,5</t>
  </si>
  <si>
    <t>21,0</t>
  </si>
  <si>
    <t>612460363.S</t>
  </si>
  <si>
    <t>Vnútorná omietka stien zo suchých zmesí vápennocementová jednovrstvová hr. 10 mm</t>
  </si>
  <si>
    <t>-207585761</t>
  </si>
  <si>
    <t>"6 kotolňa-miestnosť pred kotolňou""obvod"5,76*"v"2,1-0,6*2</t>
  </si>
  <si>
    <t>612465110</t>
  </si>
  <si>
    <t>Príprava vnútorného podkladu stien BAUMIT cementový Prednástrek, strojné nanášanie</t>
  </si>
  <si>
    <t>-1271616726</t>
  </si>
  <si>
    <t>612466113.S1</t>
  </si>
  <si>
    <t>Vnútorný sanačný systém stien bezcementový, príprava podkladu, sanačný prednástrek krytie 100 %</t>
  </si>
  <si>
    <t>-1327785840</t>
  </si>
  <si>
    <t>"sokel v-500mm"</t>
  </si>
  <si>
    <t>30,2*0,5</t>
  </si>
  <si>
    <t>45,0*0,5</t>
  </si>
  <si>
    <t>24,0*2,5+32</t>
  </si>
  <si>
    <t>33,0*0,5</t>
  </si>
  <si>
    <t>"m.č.0.06 -schody do exterieru"</t>
  </si>
  <si>
    <t>6,4*0,5</t>
  </si>
  <si>
    <t>14,4*0,5</t>
  </si>
  <si>
    <t>54,5*0,5</t>
  </si>
  <si>
    <t>15,2*0,5</t>
  </si>
  <si>
    <t>4,4</t>
  </si>
  <si>
    <t>612466113.S2</t>
  </si>
  <si>
    <t>1712620588</t>
  </si>
  <si>
    <t>"nad soklom"</t>
  </si>
  <si>
    <t>30,2*1,1</t>
  </si>
  <si>
    <t>45*1,1</t>
  </si>
  <si>
    <t>33,0*1,1</t>
  </si>
  <si>
    <t>6,4*1,5</t>
  </si>
  <si>
    <t>14,4*1,1</t>
  </si>
  <si>
    <t>70,7</t>
  </si>
  <si>
    <t>16,7</t>
  </si>
  <si>
    <t>9,6</t>
  </si>
  <si>
    <t>612466163.S1</t>
  </si>
  <si>
    <t>Vnútorný sanačný systém stien bezcementový, sanačná omietka hr. 20 mm</t>
  </si>
  <si>
    <t>-1094266075</t>
  </si>
  <si>
    <t>"omietka 2x20mm"</t>
  </si>
  <si>
    <t>214,500*2</t>
  </si>
  <si>
    <t>612466163.S2</t>
  </si>
  <si>
    <t>1807662553</t>
  </si>
  <si>
    <t>45,0*1,1</t>
  </si>
  <si>
    <t>241,460*2</t>
  </si>
  <si>
    <t>612481119.S</t>
  </si>
  <si>
    <t>Potiahnutie vnútorných stien alebo ostatných plôch rovných i zaoblených v ploche alebo v pruhoch na plnom podklade alebo na podklade s dutinami (pod omietku) sklotextilnou mriežkou s celoplošným prilepením</t>
  </si>
  <si>
    <t>470617284</t>
  </si>
  <si>
    <t>621460114.1</t>
  </si>
  <si>
    <t>Príprava vonkajšieho podkladu podhľadov na hladké nenasiakavé podklady adhéznym mostíkom</t>
  </si>
  <si>
    <t>293245269</t>
  </si>
  <si>
    <t>631315661.S</t>
  </si>
  <si>
    <t>Mazanina z betónu prostého (m3) (z kameniva) hladená dreveným hladidlom hr. nad 120 do 240 mm tr. C 20/25</t>
  </si>
  <si>
    <t>-2018488811</t>
  </si>
  <si>
    <t>"m.č. 0.15"1,750*0,300*0,150*2</t>
  </si>
  <si>
    <t>"m.č. 0.16"2,500*0,400*0,150*4</t>
  </si>
  <si>
    <t>631571001.S</t>
  </si>
  <si>
    <t>Násyp pod podlahy, mazaniny a dlažby, vodorovný alebo v spáde, s utlačením a urovnaním povrchu, pre spevnenie podkladov z kameniva ťaženého 0-4 mm</t>
  </si>
  <si>
    <t>-1138379392</t>
  </si>
  <si>
    <t>"niky pod schodami"</t>
  </si>
  <si>
    <t>5*1,400*1,20*0,03</t>
  </si>
  <si>
    <t>631571002.S</t>
  </si>
  <si>
    <t>-680891240</t>
  </si>
  <si>
    <t>5*1,400*1,20*0,06</t>
  </si>
  <si>
    <t>632001051.S</t>
  </si>
  <si>
    <t>Zhotovenie penetračného náteru pre potery a stierky jednonásobného</t>
  </si>
  <si>
    <t>-1640122932</t>
  </si>
  <si>
    <t>"podlaha" 3,41*1,32</t>
  </si>
  <si>
    <t>585520009100.S</t>
  </si>
  <si>
    <t>Základný penetračný náter na zvýšenie priľnavosti k nasiakavému podkladu</t>
  </si>
  <si>
    <t>-598968195</t>
  </si>
  <si>
    <t>632451421.S</t>
  </si>
  <si>
    <t>Doplnenie cementového poteru na mazaninách a betónových podkladoch hladeného dreveným alebo oceľovým hladidlom (s dodaním hmôt) s plochou jednotlivo do 4 m2 a hr. nad 10 do 20 mm</t>
  </si>
  <si>
    <t>1264695802</t>
  </si>
  <si>
    <t>"poter schodiska "</t>
  </si>
  <si>
    <t>2,0*2,0</t>
  </si>
  <si>
    <t>632451671.S1</t>
  </si>
  <si>
    <t>Oprava betónových schodiskových stupňov a podest reprofilačnou polymércementovou maltou hr. 10 mm</t>
  </si>
  <si>
    <t>217693146</t>
  </si>
  <si>
    <t>"oprava dlažby na schodoch"</t>
  </si>
  <si>
    <t>"m.č. 013 kotolňa"1,5</t>
  </si>
  <si>
    <t>597740001000.S</t>
  </si>
  <si>
    <t>Dlaždice keramické s protišmykovým povrchom, lxv 300x300 mm, jednofarebné</t>
  </si>
  <si>
    <t>-1707121959</t>
  </si>
  <si>
    <t>1,5*1,2 "Prepočítané koeficientom množstva</t>
  </si>
  <si>
    <t>632452628.S</t>
  </si>
  <si>
    <t>Cementová samonivelizačná stierka zo suchých zmesí pevnosti v tlaku 20 MPa hr. 20 mm</t>
  </si>
  <si>
    <t>-1824546376</t>
  </si>
  <si>
    <t>"m.č.0.15"17,69</t>
  </si>
  <si>
    <t>"m.č.0.16"39,56</t>
  </si>
  <si>
    <t>"m.č.0.17"31,90</t>
  </si>
  <si>
    <t>72511-9309</t>
  </si>
  <si>
    <t>Zaplnenie dilatačných škár v mazaninách tmelom silikónovým šírky škáry do 5 mm</t>
  </si>
  <si>
    <t>1591867474</t>
  </si>
  <si>
    <t>919735122</t>
  </si>
  <si>
    <t>Rezanie betónového krytu alebo podkladu tr. nad C 12/15 hr. nad 50 do 100 mm</t>
  </si>
  <si>
    <t>-892030634</t>
  </si>
  <si>
    <t>"drážky pre odvetranie podlahy-napojenie do komína "</t>
  </si>
  <si>
    <t>0,5*3</t>
  </si>
  <si>
    <t>941941041.S</t>
  </si>
  <si>
    <t>Montáž lešenia ľahkého pracovného radového, s podlahami, šírky nad 1,00 do 1,20 m, výšky do 10 m</t>
  </si>
  <si>
    <t>2027408260</t>
  </si>
  <si>
    <t>"obvod miestnosti"(5,43*2+3,41*2)*6,2</t>
  </si>
  <si>
    <t>941941291.S</t>
  </si>
  <si>
    <t>Montáž lešenia ľahkého pracovného radového, s podlahami, príplatok za prvý a každý ďalší i začatý mesiac použitia lešenia šírky nad 1,00 do 1,20 m, výšky do 10 m</t>
  </si>
  <si>
    <t>1571647331</t>
  </si>
  <si>
    <t>941941841.S</t>
  </si>
  <si>
    <t>Demontáž lešenia ľahkého pracovného radového s podlahami šírky nad 1,00 do 1,20 m a výšky do 10 m</t>
  </si>
  <si>
    <t>-1030227462</t>
  </si>
  <si>
    <t>941955002</t>
  </si>
  <si>
    <t>Lešenie ľahké pracovné pomocné, s výškou lešeňovej podlahy nad 1,20 do 1,90 m</t>
  </si>
  <si>
    <t>1239808446</t>
  </si>
  <si>
    <t>"m.č.016"9,020*1,2</t>
  </si>
  <si>
    <t>"m.č.005"(5,350+5,620)*1,2</t>
  </si>
  <si>
    <t>"m.č.001"1,450*1,2*3</t>
  </si>
  <si>
    <t>"m.č.002"(3,0+3,0+3,750)*1,2</t>
  </si>
  <si>
    <t>"m.č.006"9,380*1,2</t>
  </si>
  <si>
    <t>"m.č.015"3,130*1,2</t>
  </si>
  <si>
    <t>"m.č.014"3,050*1,2</t>
  </si>
  <si>
    <t>"m.č.013"3,850*1,2</t>
  </si>
  <si>
    <t>"m.č.003"2,660*1,2</t>
  </si>
  <si>
    <t>"m.č.008"1,1*1,2</t>
  </si>
  <si>
    <t>"m.č.009"1,1*1,2</t>
  </si>
  <si>
    <t>"m.č.010"3,410*1,2</t>
  </si>
  <si>
    <t>"m.č.011"1,550*1,2</t>
  </si>
  <si>
    <t>"m.č.012"3,2*1,2</t>
  </si>
  <si>
    <t>941955002.S</t>
  </si>
  <si>
    <t>-88369543</t>
  </si>
  <si>
    <t>"plocha podláh"20,22+44,2+24,25</t>
  </si>
  <si>
    <t>952901110.S</t>
  </si>
  <si>
    <t>Čistenie budov umývaním vonkajších plôch okien a dverí</t>
  </si>
  <si>
    <t>-81898525</t>
  </si>
  <si>
    <t>"O1"(1,3*1,3)*4*3</t>
  </si>
  <si>
    <t>"O2"(1,1*1,3)*4*3</t>
  </si>
  <si>
    <t>"O3"(1,3*0,650)*4*2+0,45</t>
  </si>
  <si>
    <t>"O2"(1,1*1,3)*3</t>
  </si>
  <si>
    <t>"O1"(1,3*1,3)*3</t>
  </si>
  <si>
    <t>"O4"0,5*3</t>
  </si>
  <si>
    <t>"O1"(1,3*1,3)*4</t>
  </si>
  <si>
    <t>"O2"(1,1*1,3)*4*2</t>
  </si>
  <si>
    <t>"O2"(1,1*1,3)*4</t>
  </si>
  <si>
    <t>"D47"1,1*2,1*2</t>
  </si>
  <si>
    <t>"D48"0,8*2,1*2</t>
  </si>
  <si>
    <t>"D46"1,3*2,1*2</t>
  </si>
  <si>
    <t>952901111.S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</si>
  <si>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do 4 m</t>
  </si>
  <si>
    <t>1124483583</t>
  </si>
  <si>
    <t>"m.č.001"101,38</t>
  </si>
  <si>
    <t>"m.č.002"63,20</t>
  </si>
  <si>
    <t>"m.č.003"9,23</t>
  </si>
  <si>
    <t>"m.č.004a1"27,58</t>
  </si>
  <si>
    <t>"m.č.004b"5,27</t>
  </si>
  <si>
    <t>"m.č.004c"8,57</t>
  </si>
  <si>
    <t>"m.č.004d"9,20</t>
  </si>
  <si>
    <t>"m.č.004e"5,29</t>
  </si>
  <si>
    <t>"m.č.005"58,84</t>
  </si>
  <si>
    <t>"m.č.006"57,32</t>
  </si>
  <si>
    <t>"m.č.007"8,71</t>
  </si>
  <si>
    <t>"m.č.008"5,94</t>
  </si>
  <si>
    <t>"m.č.009"12,10</t>
  </si>
  <si>
    <t>"m.č.010"18,87</t>
  </si>
  <si>
    <t>"m.č.011"4,73</t>
  </si>
  <si>
    <t>"m.č.012"13,11</t>
  </si>
  <si>
    <t>"m.č.013"42,60</t>
  </si>
  <si>
    <t>"m.č.014"10,17</t>
  </si>
  <si>
    <t>"m.č.015"20,22</t>
  </si>
  <si>
    <t>"m.č.016"44,20</t>
  </si>
  <si>
    <t>"m.č.017"24,25</t>
  </si>
  <si>
    <t>"m.č.018"2,33</t>
  </si>
  <si>
    <t>"m.č.013 kotolňa"42,60*1,2</t>
  </si>
  <si>
    <t>952901114.S</t>
  </si>
  <si>
    <t>Vyčistenie budov bytovej, alebo občianskej výstavby - zametenie a umytie podláh, dlažieb, obkladov, schodov v miestnostiach, chodbách a schodiskách, vyčistenie a umytie okien, dverí s rámami, zárubňami, umytie a vyčistenie iných zasklených a natieraných plôch a zariaďovacích predmetov pred odovzdaním do užívania pri svetlej výške podlaží nad 4 m</t>
  </si>
  <si>
    <t>-888512894</t>
  </si>
  <si>
    <t>"0.10 kaplnka"18,87</t>
  </si>
  <si>
    <t xml:space="preserve">"0.11 schodisko z exterieru do  kaplnky"5,33</t>
  </si>
  <si>
    <t>952901521.S</t>
  </si>
  <si>
    <t>Vyčistenie ostatných objektov(napr. kanálov, zásobníkov, kôlní a pod.) vynesenie zvyškov stavebnej sutiny, kropenie a 2 x zametenie podláh, oprášenie stien a výplní otvorov akejkoľvek výšky podlaží</t>
  </si>
  <si>
    <t>1844656408</t>
  </si>
  <si>
    <t>953942401.S</t>
  </si>
  <si>
    <t>Osadzovanie drobných kovových predmetov so zaliatím cementovou maltou, liatinových rámov poklopu v podlahách, alebo čistiacich dvierok v dymových kanáloch (bez dodania) liatinového rámu</t>
  </si>
  <si>
    <t>1917192288</t>
  </si>
  <si>
    <t>"0.09"1+"suterén"6</t>
  </si>
  <si>
    <t>553410067200.S</t>
  </si>
  <si>
    <t>Revízne dvierka kovové, rozmer 200x200 mm</t>
  </si>
  <si>
    <t>-870107259</t>
  </si>
  <si>
    <t>953943112.S</t>
  </si>
  <si>
    <t>Osadzovanie drobných kovových predmetov so zaliatím cementovou maltou, ostatných výrobkov inde neuvedených, bez dodania, do vynechaných či vysekaných káps muriva, so zaistením polohy, so zaliatím cementovou maltou, hmotnosti nad 1 do 5 kg/kus</t>
  </si>
  <si>
    <t>-1813567453</t>
  </si>
  <si>
    <t>553410067200.S1</t>
  </si>
  <si>
    <t>-1684300813</t>
  </si>
  <si>
    <t>953947951.S</t>
  </si>
  <si>
    <t>Montáž kovovej vetracej mriežky hranatej, plochy do 0,06 m2</t>
  </si>
  <si>
    <t>1279161304</t>
  </si>
  <si>
    <t>"m.č. 0.11"</t>
  </si>
  <si>
    <t>"otvory pod schodiskom"2</t>
  </si>
  <si>
    <t>429720338900.S</t>
  </si>
  <si>
    <t>Mriežka ventilačná kovová, hranatá so sieťkou, rozmery šxvxhr 150x150x8 mm, pozinkovaná</t>
  </si>
  <si>
    <t>928850958</t>
  </si>
  <si>
    <t>953991121.S</t>
  </si>
  <si>
    <t>Dodanie a osadenie príchytiek vrátane vyvŕtavania otvorov (s dodaním hmôt), v stenách do muriva z tehál alebo mäkkého kameňa vonkajší profil príchytky 10-12 mm</t>
  </si>
  <si>
    <t>1431442384</t>
  </si>
  <si>
    <t>250,0</t>
  </si>
  <si>
    <t>953997967.S</t>
  </si>
  <si>
    <t>Montáž plastovej vetracej mriežky kruhovej, plochy nad 0,008 m2</t>
  </si>
  <si>
    <t>-183267138</t>
  </si>
  <si>
    <t>"miestnosť 0.07+0.08""VZT"2</t>
  </si>
  <si>
    <t>429720338700.S</t>
  </si>
  <si>
    <t>Mriežka ventilačná plastová, kruhová, priemer 150 mm</t>
  </si>
  <si>
    <t>-409800972</t>
  </si>
  <si>
    <t>959941021.S</t>
  </si>
  <si>
    <t>Chemická kotva s kotevným svorníkom tesnená polyesterovou živicou pre chemické kotvenie, s vyvŕtaním otvoru do muriva z tehál plných M12/10/135 mm</t>
  </si>
  <si>
    <t>1379117805</t>
  </si>
  <si>
    <t>959941142.S</t>
  </si>
  <si>
    <t>Chemická kotva s kotevným svorníkom tesnená chemickou ampulkou do betónu, železobetónu a prírodného kameňa, s vyvŕtaním otvoru M20/105/300 mm</t>
  </si>
  <si>
    <t>-369699092</t>
  </si>
  <si>
    <t>"m.č. 0.06 spevnenie naddverných prekladov chem.kotvami"</t>
  </si>
  <si>
    <t>962031132.S</t>
  </si>
  <si>
    <t>Búranie priečok alebo vybúranie otvorov prierezovej plochy nad 4 m2 v priečkach, z akýchkoľvek tehál pálených, plných alebo dutých na maltu vápennú alebo vápennocementovú, hr. do 150 mm -0,196 t</t>
  </si>
  <si>
    <t>-544853136</t>
  </si>
  <si>
    <t>"m.č.12"</t>
  </si>
  <si>
    <t>"vybúranie predsteny z CDM"</t>
  </si>
  <si>
    <t>10,0*2,5</t>
  </si>
  <si>
    <t>962032231.S</t>
  </si>
  <si>
    <t>Búranie muriva nadzákladového alebo vybúranie otvorov prierezovej plochy nad 4 m2 v murive nadzákladovom, z akýchkoľvek tehál pálených, vápenopieskových, cementových na akúkoľvek maltu -1,905 t</t>
  </si>
  <si>
    <t>-1094483827</t>
  </si>
  <si>
    <t>"pod vybúraným oknom"0,635*0,52*1,255</t>
  </si>
  <si>
    <t>965043331.S</t>
  </si>
  <si>
    <t>Búranie podkladov pod dlažby alebo liatych celistvých dlažieb a mazanín betónových s poterom alebo terazzom hr. do 100 mm, plochy do 4 m2 -2,200 t</t>
  </si>
  <si>
    <t>1754885581</t>
  </si>
  <si>
    <t>"vyburanie betonového poteru schodiska "</t>
  </si>
  <si>
    <t>2,0*2,0*0,05</t>
  </si>
  <si>
    <t>965043421.S</t>
  </si>
  <si>
    <t>Búranie podkladov pod dlažby alebo liatych celistvých dlažieb a mazanín betónových s poterom alebo terazzom hr. do 150 mm, plochy do 1 m2 -2,200 t</t>
  </si>
  <si>
    <t>-14212051</t>
  </si>
  <si>
    <t>0,8*0,8*0,15</t>
  </si>
  <si>
    <t>965049120.S1</t>
  </si>
  <si>
    <t>Príplatok k cene za búranie mazanín betónových so zváranou sieťou alebo rabicovým pletivom hr. nad 100 mm</t>
  </si>
  <si>
    <t>1518956349</t>
  </si>
  <si>
    <t>0,8*0,8*0,2</t>
  </si>
  <si>
    <t>965082931.S1</t>
  </si>
  <si>
    <t>Odstránenie násypu pod podlahami a ochranného na strechách hr. do 200 mm -1,400 t</t>
  </si>
  <si>
    <t>1634132846</t>
  </si>
  <si>
    <t>968061112</t>
  </si>
  <si>
    <t>Vyvesenie alebo zavesenie drevených alebo kov. krídiel okien do 1,5 m2</t>
  </si>
  <si>
    <t>-448799774</t>
  </si>
  <si>
    <t>"O1"4*3</t>
  </si>
  <si>
    <t>"O2"4*3</t>
  </si>
  <si>
    <t>"O3"2*1</t>
  </si>
  <si>
    <t>"vyvesenie + zavesenie"</t>
  </si>
  <si>
    <t>50,0+50,0</t>
  </si>
  <si>
    <t>968061113.S</t>
  </si>
  <si>
    <t>Vyvesenie drevených krídiel okien do suti, plochy nad 1,5 m2 -0,016 t</t>
  </si>
  <si>
    <t>-1055462945</t>
  </si>
  <si>
    <t>968061116.S</t>
  </si>
  <si>
    <t>Vybúranie drevených dverí aj so zárubňou 1 bm obvodu, -0,012 t</t>
  </si>
  <si>
    <t>-517913286</t>
  </si>
  <si>
    <t>"vybúranie oceľ zárubní"</t>
  </si>
  <si>
    <t>(1,650+2*2,100)</t>
  </si>
  <si>
    <t>968062245.S1</t>
  </si>
  <si>
    <t>Vybúranie drevených rámov okien jednoduchých pevných alebo s krídlami otvárateľnými, plochy do 2 m2 -0,031 t</t>
  </si>
  <si>
    <t>-279395399</t>
  </si>
  <si>
    <t>"O1"1,3*1,3*3</t>
  </si>
  <si>
    <t>"O2"1,1*1,3*3</t>
  </si>
  <si>
    <t>"O3"1,51*2</t>
  </si>
  <si>
    <t>"O4"0,663*3</t>
  </si>
  <si>
    <t>968062355.S</t>
  </si>
  <si>
    <t>Vybúranie drevených rámov okien dvojitých alebo zdvojených, plochy do 2 m2 -0,062 t</t>
  </si>
  <si>
    <t>-558330411</t>
  </si>
  <si>
    <t>"v kaplnke"1,35*1,25</t>
  </si>
  <si>
    <t>"vstup do kaplnky" 1,35*1,25</t>
  </si>
  <si>
    <t>Vybúranie kovových dverových zárubní plochy do 2 m2 -0,076 t</t>
  </si>
  <si>
    <t>-1367708590</t>
  </si>
  <si>
    <t>"dvere mazut"2*0,9*2</t>
  </si>
  <si>
    <t>971033441.S</t>
  </si>
  <si>
    <t>Vybúranie otvorov v murive základovom alebo nadzákladovom z akýchkoľvek tehál pálených na akúkoľvek maltu plochy do 0,25 m2, hr. do 300 mm -0,146 t</t>
  </si>
  <si>
    <t>-748898426</t>
  </si>
  <si>
    <t xml:space="preserve">"suterén" </t>
  </si>
  <si>
    <t>"sondy do komína"3</t>
  </si>
  <si>
    <t>79</t>
  </si>
  <si>
    <t>971036009.S</t>
  </si>
  <si>
    <t>Jadrové vrty diamantovými korunkami do stien do muriva tehlového nad D 90 do 100 mm -0,00013 t</t>
  </si>
  <si>
    <t>-1307617066</t>
  </si>
  <si>
    <t>"vetracie prieduchy pod schodisko"54+50</t>
  </si>
  <si>
    <t>80</t>
  </si>
  <si>
    <t>973031324.S</t>
  </si>
  <si>
    <t>Vysekanie v murive z akýchkoľvek tehál na akúkoľvek maltu káps plochy do 0,10 m2, hĺbky do 150 mm -0,015 t</t>
  </si>
  <si>
    <t>814948538</t>
  </si>
  <si>
    <t>"kapsy pre preklad nad rozvadzač UK"2</t>
  </si>
  <si>
    <t>81</t>
  </si>
  <si>
    <t>974031143.S</t>
  </si>
  <si>
    <t>Vysekanie rýh v akomkoľvek murive tehlovom na akúkoľvek maltu do hĺbky 70 mm a šírky do 100 mm -0,013 t</t>
  </si>
  <si>
    <t>1628755597</t>
  </si>
  <si>
    <t>1,3+0,600*2</t>
  </si>
  <si>
    <t>82</t>
  </si>
  <si>
    <t>978059521</t>
  </si>
  <si>
    <t>Odsekanie a odobratie obkladov, vrátane otlčenia podkladovej omietky až na murivo z obkladačiek vnútorných z akýchkoľvek materiálov, plochy do 2 m2 -0,068 t</t>
  </si>
  <si>
    <t>-2013771327</t>
  </si>
  <si>
    <t>"6 kotolňa-miestnosť pred kotolňou"5,76*2,1-0,6*2</t>
  </si>
  <si>
    <t>"m.č. 014"11,8*1,5</t>
  </si>
  <si>
    <t>"m.č. "(3,5+1,8+0,4+0,4+3,5+1,8-0,9)*1,5</t>
  </si>
  <si>
    <t>83</t>
  </si>
  <si>
    <t>979011111.S</t>
  </si>
  <si>
    <t>-465601696</t>
  </si>
  <si>
    <t>84</t>
  </si>
  <si>
    <t>1424937181</t>
  </si>
  <si>
    <t>85</t>
  </si>
  <si>
    <t>-573102202</t>
  </si>
  <si>
    <t>86</t>
  </si>
  <si>
    <t>979081111.S</t>
  </si>
  <si>
    <t>1548986430</t>
  </si>
  <si>
    <t>87</t>
  </si>
  <si>
    <t>-853120012</t>
  </si>
  <si>
    <t>88</t>
  </si>
  <si>
    <t>1050722753</t>
  </si>
  <si>
    <t>89</t>
  </si>
  <si>
    <t>979081121.S</t>
  </si>
  <si>
    <t>Odvoz sutiny a vybúraných hmôt na skládku za každý ďalší 1 km</t>
  </si>
  <si>
    <t>-1356182280</t>
  </si>
  <si>
    <t>12,283*30 "Prepočítané koeficientom množstva</t>
  </si>
  <si>
    <t>90</t>
  </si>
  <si>
    <t>-350319206</t>
  </si>
  <si>
    <t>12,283*15 "Prepočítané koeficientom množstva</t>
  </si>
  <si>
    <t>91</t>
  </si>
  <si>
    <t>-1035890660</t>
  </si>
  <si>
    <t>92</t>
  </si>
  <si>
    <t>979082111.S</t>
  </si>
  <si>
    <t>Vnútrostavenisková doprava sutiny a vybúraných hmôt do 10 m</t>
  </si>
  <si>
    <t>1304827266</t>
  </si>
  <si>
    <t>93</t>
  </si>
  <si>
    <t>2047244908</t>
  </si>
  <si>
    <t>94</t>
  </si>
  <si>
    <t>813802099</t>
  </si>
  <si>
    <t>95</t>
  </si>
  <si>
    <t>979082121.S</t>
  </si>
  <si>
    <t>Vnútrostavenisková doprava sutiny a vybúraných hmôt za každých ďalších 5 m</t>
  </si>
  <si>
    <t>484787607</t>
  </si>
  <si>
    <t>34,919*4</t>
  </si>
  <si>
    <t>96</t>
  </si>
  <si>
    <t>979089012.S</t>
  </si>
  <si>
    <t>Poplatok za skladovanie stavebného odpadu (17) betón, tehly, dlaždice, obkladačky a keramika (17 01) ostatné (O) (17 01, 02, 03, 07)</t>
  </si>
  <si>
    <t>1652678808</t>
  </si>
  <si>
    <t>97</t>
  </si>
  <si>
    <t>-1519939334</t>
  </si>
  <si>
    <t>98</t>
  </si>
  <si>
    <t>979089012.S.1</t>
  </si>
  <si>
    <t>-1986821726</t>
  </si>
  <si>
    <t>781836528</t>
  </si>
  <si>
    <t>100</t>
  </si>
  <si>
    <t>1199662822</t>
  </si>
  <si>
    <t>101</t>
  </si>
  <si>
    <t>378086521</t>
  </si>
  <si>
    <t>102</t>
  </si>
  <si>
    <t>711199120</t>
  </si>
  <si>
    <t>Zhotovenie izolácie pod keramické obklady v interiéri na ploche vodorovnej 2x stierkou</t>
  </si>
  <si>
    <t>-1101038837</t>
  </si>
  <si>
    <t>"6 kotolňa-miestnosť pred kotolňou""obvod"5,76*"v"2,1-0,6*2 + "horná hrana predstienky" 1,75*0,2</t>
  </si>
  <si>
    <t>"podlaha"1,98</t>
  </si>
  <si>
    <t>"pod umývadlo na chodbe"1,5*0,85</t>
  </si>
  <si>
    <t>103</t>
  </si>
  <si>
    <t>998711102.S</t>
  </si>
  <si>
    <t>-825843050</t>
  </si>
  <si>
    <t>104</t>
  </si>
  <si>
    <t>763124144	SDK stena predsad.pred WCs izol.hr.12,5mm jednoduchá požiarna impreg.UW a CW dosky tl 150mm</t>
  </si>
  <si>
    <t>564605200</t>
  </si>
  <si>
    <t>1,75*1,5</t>
  </si>
  <si>
    <t>105</t>
  </si>
  <si>
    <t>763125325.S1</t>
  </si>
  <si>
    <t>Predsadená sadrokartónová šachtová stena na oceľovú konštrukciu dvojito opláštená s vloženou izoláciou CW+UW 75, TI 75 mm, doska protipožiarna DF 2x12,5 mm</t>
  </si>
  <si>
    <t>-675578604</t>
  </si>
  <si>
    <t>"dvierka na rozdeľovač UK"</t>
  </si>
  <si>
    <t>1,2*0,7</t>
  </si>
  <si>
    <t>106</t>
  </si>
  <si>
    <t>763161510.S</t>
  </si>
  <si>
    <t>Montáž sadrokartónových obkladov, kapotáže, 1x hrana s rohovou lištou, jednoduché opláštenie doskami hr. 12,5 mm r.š. do 500 mm</t>
  </si>
  <si>
    <t>647181835</t>
  </si>
  <si>
    <t>"SDK kapotáž rozvodov v rohu za dverami + kontrólne dvierka"</t>
  </si>
  <si>
    <t>3,1</t>
  </si>
  <si>
    <t>107</t>
  </si>
  <si>
    <t>590110002000.S</t>
  </si>
  <si>
    <t>Doska sadrokartónová štandardná A, hr. 12,5 mm</t>
  </si>
  <si>
    <t>2100547420</t>
  </si>
  <si>
    <t>4,86274509803922*0,51 "Prepočítané koeficientom množstva</t>
  </si>
  <si>
    <t>108</t>
  </si>
  <si>
    <t>763161520.S</t>
  </si>
  <si>
    <t>Montáž sadrokartónových obkladov, kapotáže, 2x hrana s rohovou lištou, jednoduché opláštenie doskami hr. 12,5 mm r.š. do 500 mm</t>
  </si>
  <si>
    <t>-1234214917</t>
  </si>
  <si>
    <t>5,0*(0,4+0,4)</t>
  </si>
  <si>
    <t>"0.07 +0.08 - wc"</t>
  </si>
  <si>
    <t>"SDK kapotáž dvohoch potrubí +2 kontrolné dvierka"</t>
  </si>
  <si>
    <t>2,6*(0,5+0,5)</t>
  </si>
  <si>
    <t>109</t>
  </si>
  <si>
    <t>-12421283</t>
  </si>
  <si>
    <t>7,92*0,51 "Prepočítané koeficientom množstva</t>
  </si>
  <si>
    <t>110</t>
  </si>
  <si>
    <t>763170012.S</t>
  </si>
  <si>
    <t>Montáž revíznych dvierok pre SDK steny a priečky nad 0,25 m2</t>
  </si>
  <si>
    <t>-1948406256</t>
  </si>
  <si>
    <t>"0.09"1</t>
  </si>
  <si>
    <t>"0.07+0.08"2</t>
  </si>
  <si>
    <t>111</t>
  </si>
  <si>
    <t>590160002400.S</t>
  </si>
  <si>
    <t>Dvierka revízne vývesné šxl 400x400 mm, do sadrokartónových systémov</t>
  </si>
  <si>
    <t>-358690662</t>
  </si>
  <si>
    <t>112</t>
  </si>
  <si>
    <t>763170064.S</t>
  </si>
  <si>
    <t>Revízne dvierka vývesné protipožiarne pre šachtové a predsadené SDK steny rozmeru 600x600 mm</t>
  </si>
  <si>
    <t>-508497736</t>
  </si>
  <si>
    <t>113</t>
  </si>
  <si>
    <t>998763403.S</t>
  </si>
  <si>
    <t>Presun hmôt pre sadrokartónové konštrukcie v stavbách (objektoch) výšky nad 7 do 24 m</t>
  </si>
  <si>
    <t>-190754202</t>
  </si>
  <si>
    <t>114</t>
  </si>
  <si>
    <t>766- MD 01001</t>
  </si>
  <si>
    <t>D+M+O-Nové schodiskové madlo - drevený masív remes.-umel.výr., kotvené do steny dl.2350 mm, S2</t>
  </si>
  <si>
    <t>1427465723</t>
  </si>
  <si>
    <t>"schodisko do kuchyne a kotolne"</t>
  </si>
  <si>
    <t xml:space="preserve">" vyrobiť ako kópie pôvodných  dĺžka 2,350x2x2"</t>
  </si>
  <si>
    <t>115</t>
  </si>
  <si>
    <t>766- MD 01002</t>
  </si>
  <si>
    <t>D+M+O-Nové umelecko-remeselné schodiskové madlo s kotvením do steny - drevený masív, ozn. Z11+S1</t>
  </si>
  <si>
    <t>1392012479</t>
  </si>
  <si>
    <t>"schodisko do m.č. 011"</t>
  </si>
  <si>
    <t xml:space="preserve">" vyrobiť ako kópie pôvodných  "</t>
  </si>
  <si>
    <t>116</t>
  </si>
  <si>
    <t>766621081.S1</t>
  </si>
  <si>
    <t>Montáž okna drevenného - vypenenie medzier PUR penou</t>
  </si>
  <si>
    <t>336857952</t>
  </si>
  <si>
    <t>"O1"(1,3+2*1,3)*3</t>
  </si>
  <si>
    <t>"O2"(1,1+2*1,3)*3</t>
  </si>
  <si>
    <t>"O3"(3,344+1,3)*2</t>
  </si>
  <si>
    <t>"O4"1,806*3</t>
  </si>
  <si>
    <t>"O1"1,3*3</t>
  </si>
  <si>
    <t>"O2"(1,1+2*1,3)*2</t>
  </si>
  <si>
    <t>"O2"(1,1+2*1,3)</t>
  </si>
  <si>
    <t>117</t>
  </si>
  <si>
    <t>766621265.S</t>
  </si>
  <si>
    <t>Montáž okien drevených s exteriérovou a interiérovou hydroizolačnou ISO páskou 1 bm obvodu montáže</t>
  </si>
  <si>
    <t>-1996281781</t>
  </si>
  <si>
    <t>"O1"(1,3+1,3)*2*3</t>
  </si>
  <si>
    <t>"O2"(1,1+1,3)*2*3</t>
  </si>
  <si>
    <t>"O2"(1,1+1,3)*3</t>
  </si>
  <si>
    <t>"O4"(1,806+1,3)*3</t>
  </si>
  <si>
    <t>118</t>
  </si>
  <si>
    <t>283290005800.S</t>
  </si>
  <si>
    <t>Tesniaca paropriepustná fólia polymér-flísová, š. 70 mm, dĺ. 30 m, pre tesnenie pripájacej škáry okenného rámu a muriva z exteriéru</t>
  </si>
  <si>
    <t>-1344360862</t>
  </si>
  <si>
    <t>119</t>
  </si>
  <si>
    <t>283290006200.S</t>
  </si>
  <si>
    <t>Tesniaca paronepriepustná fólia polymér-flísová, š. 70 mm, dĺ. 30 m, pre tesnenie pripájacej škáry okenného rámu a muriva z interiéru</t>
  </si>
  <si>
    <t>1418061378</t>
  </si>
  <si>
    <t>120</t>
  </si>
  <si>
    <t>1238152493</t>
  </si>
  <si>
    <t>121</t>
  </si>
  <si>
    <t>767392136</t>
  </si>
  <si>
    <t>D+M+O+N kilogramových konštrukcií, syntetický náter /podrobnosti podľa PD/ "pol.Z12 oc. schodisko mč 015"</t>
  </si>
  <si>
    <t>-1107126329</t>
  </si>
  <si>
    <t>122</t>
  </si>
  <si>
    <t>767392136.1</t>
  </si>
  <si>
    <t>D+M+O+N kilogramových konštrukcií, syntetický náter /podrobnosti podľa PD/ "pol.Z13 oc. schodisko 016"</t>
  </si>
  <si>
    <t>-647667548</t>
  </si>
  <si>
    <t>123</t>
  </si>
  <si>
    <t>767662120.S</t>
  </si>
  <si>
    <t>981639958</t>
  </si>
  <si>
    <t>"novonavrhované konštrukcie, zám konštr., mreže do okien""</t>
  </si>
  <si>
    <t>"Z8"1,3*1,3*11</t>
  </si>
  <si>
    <t>"Z9"1,3*1,3*12</t>
  </si>
  <si>
    <t>"Z10"1,51*2</t>
  </si>
  <si>
    <t>124</t>
  </si>
  <si>
    <t>767995102.1</t>
  </si>
  <si>
    <t>Montáž ostatných atypických kovových stavebných doplnkových konštrukcií nad 20 do 50 kg</t>
  </si>
  <si>
    <t>1021389354</t>
  </si>
  <si>
    <t>0,950*7,34*2</t>
  </si>
  <si>
    <t>125</t>
  </si>
  <si>
    <t>133310000900.S</t>
  </si>
  <si>
    <t>Tyč oceľová prierezu L rovnoramenný uholník 70x70x7 mm, ozn. 10 000, podľa EN ISO S185</t>
  </si>
  <si>
    <t>1489645277</t>
  </si>
  <si>
    <t>126</t>
  </si>
  <si>
    <t>767995102.2</t>
  </si>
  <si>
    <t>Montáž ostatných atypických kovových stavebných doplnkových konštrukcií nad 5 do 10 kg</t>
  </si>
  <si>
    <t>-35925844</t>
  </si>
  <si>
    <t>4,71*0,5*2</t>
  </si>
  <si>
    <t>127</t>
  </si>
  <si>
    <t>553950001900.S</t>
  </si>
  <si>
    <t>Platnička oceľová 100x100x10 mm</t>
  </si>
  <si>
    <t>-383856804</t>
  </si>
  <si>
    <t>128</t>
  </si>
  <si>
    <t>263719759</t>
  </si>
  <si>
    <t>"Z8"11*7,7</t>
  </si>
  <si>
    <t>"Z9"12*5,6</t>
  </si>
  <si>
    <t>"Z10"2*6,3</t>
  </si>
  <si>
    <t>129</t>
  </si>
  <si>
    <t>998767202.S</t>
  </si>
  <si>
    <t>Presun hmôt pre kovové konštrukcie v objektoch výšky nad 6 do 12 m</t>
  </si>
  <si>
    <t>-1741614618</t>
  </si>
  <si>
    <t>130</t>
  </si>
  <si>
    <t>769021000.S</t>
  </si>
  <si>
    <t>Montáž spiro potrubia do DN 100</t>
  </si>
  <si>
    <t>-2136771681</t>
  </si>
  <si>
    <t>131</t>
  </si>
  <si>
    <t>429810000200</t>
  </si>
  <si>
    <t>Potrubie kruhové spiro DN 100, dĺžka 1000 mm, TZB GLOBAL</t>
  </si>
  <si>
    <t>1615253497</t>
  </si>
  <si>
    <t>132</t>
  </si>
  <si>
    <t>769021289.S</t>
  </si>
  <si>
    <t>Montáž kolena na spiro potrubie 45° DN 80-150</t>
  </si>
  <si>
    <t>415028819</t>
  </si>
  <si>
    <t>133</t>
  </si>
  <si>
    <t>429850002700</t>
  </si>
  <si>
    <t>Koleno KS 45˚ DN 100 pre kruhové spiro potrubie, TZB GLOBAL</t>
  </si>
  <si>
    <t>1419942379</t>
  </si>
  <si>
    <t>134</t>
  </si>
  <si>
    <t>769038024.S</t>
  </si>
  <si>
    <t>Montáž kuchynského digestora veľkého závesného dĺžky 1000-1400 mm</t>
  </si>
  <si>
    <t>-1965486020</t>
  </si>
  <si>
    <t>"digestor pre odvetranie kuchyne s napojením do komína"</t>
  </si>
  <si>
    <t>135</t>
  </si>
  <si>
    <t>42901 -or.pol</t>
  </si>
  <si>
    <t>Závesný digestor pre odvetranie kuchyne do komína</t>
  </si>
  <si>
    <t>2121613591</t>
  </si>
  <si>
    <t>136</t>
  </si>
  <si>
    <t>-182814242</t>
  </si>
  <si>
    <t>137</t>
  </si>
  <si>
    <t>771575109.S</t>
  </si>
  <si>
    <t>Montáž podláh z dlaždíc keramických, ukladanie do tmelu veľ. 300 x 300 mm</t>
  </si>
  <si>
    <t>-1092324461</t>
  </si>
  <si>
    <t>138</t>
  </si>
  <si>
    <t>5976398021.7</t>
  </si>
  <si>
    <t>Dlaždice keramické s protišmykovým povrchom lxvxhr 150x150x11 mm, viacfarebné</t>
  </si>
  <si>
    <t>1390336108</t>
  </si>
  <si>
    <t>1,98*1,04 "Prepočítané koeficientom množstva</t>
  </si>
  <si>
    <t>139</t>
  </si>
  <si>
    <t>998771102.S</t>
  </si>
  <si>
    <t>Presun hmôt pre podlahy z dlaždíc v objektoch výšky nad 6 do 12 m</t>
  </si>
  <si>
    <t>358624489</t>
  </si>
  <si>
    <t>140</t>
  </si>
  <si>
    <t>Kladenie dlažby z kameňa z pravouhlých dosiek alebo dlaždíc kladených najviac z dvoch rozdielnych druhov dosiek, ktoré sa v skladbe pravidelne opakujú, alebo rozdielnych druhov, kladených v pásoch, hr. do 30 mm</t>
  </si>
  <si>
    <t>-1337095360</t>
  </si>
  <si>
    <t>"podlaha pred schodisko"(0,39+1,17)+((1,94-0,39)*0,6)*"stratné" 1,08</t>
  </si>
  <si>
    <t>"podlaha chórus" 3,41*1,32*"stratné" 1,08</t>
  </si>
  <si>
    <t>141</t>
  </si>
  <si>
    <t>772506240.S</t>
  </si>
  <si>
    <t>Kladenie dlažby z kameňa zvláštne zo zlomkov dosiek, ktorých tvar sa upravuje na mieste ručným opracovaním strán, hr. do 30 mm</t>
  </si>
  <si>
    <t>-2033956429</t>
  </si>
  <si>
    <t>5*1,400*1,20</t>
  </si>
  <si>
    <t>"Schody a medzipodesta po vybúraní poteru"</t>
  </si>
  <si>
    <t>"po vyburaní betonového poteru schodiska "</t>
  </si>
  <si>
    <t>2,0*1,9</t>
  </si>
  <si>
    <t>"čielka"</t>
  </si>
  <si>
    <t>2,0*1,9*0,18</t>
  </si>
  <si>
    <t>142</t>
  </si>
  <si>
    <t>583840003501.S</t>
  </si>
  <si>
    <t>Obklad/dlažba nepravidelného tvaru - vápenec, priemer 100-500 mm, hrúbka 20-30 mm</t>
  </si>
  <si>
    <t>-1758025826</t>
  </si>
  <si>
    <t>12,884*1,04 "Prepočítané koeficientom množstva</t>
  </si>
  <si>
    <t>143</t>
  </si>
  <si>
    <t>998772102.S</t>
  </si>
  <si>
    <t>Presun hmôt pre kamennú dlažbu, obklady schodiskových stupňov a soklov v objektoch výšky nad 6 do 12 m</t>
  </si>
  <si>
    <t>1714240099</t>
  </si>
  <si>
    <t>144</t>
  </si>
  <si>
    <t>998772202.S</t>
  </si>
  <si>
    <t>Presun hmôt pre kamenné dlažby v objektoch výšky nad 6 do 12 m</t>
  </si>
  <si>
    <t>80631047</t>
  </si>
  <si>
    <t>145</t>
  </si>
  <si>
    <t>781445020.S</t>
  </si>
  <si>
    <t>Montáž obkladov vnútorných stien z obkladačiek kladených do tmelu veľ. 300 x 300 mm</t>
  </si>
  <si>
    <t>-1339062677</t>
  </si>
  <si>
    <t>"6 kotolňa-miestnosť pred kotolňou""obvod"5,76*"v"2,1-0,6*2 + 1,75*0,2</t>
  </si>
  <si>
    <t>"pod umývadlo na chodbe" 0,85*1,5</t>
  </si>
  <si>
    <t>146</t>
  </si>
  <si>
    <t>1805497670</t>
  </si>
  <si>
    <t>12,521*1,05 "Prepočítané koeficientom množstva</t>
  </si>
  <si>
    <t>147</t>
  </si>
  <si>
    <t>998781102.S</t>
  </si>
  <si>
    <t>Presun hmôt pre obklady keramické v objektoch výšky nad 6 do 12 m</t>
  </si>
  <si>
    <t>-1149993033</t>
  </si>
  <si>
    <t>0,036+0,02</t>
  </si>
  <si>
    <t>148</t>
  </si>
  <si>
    <t>-1141765403</t>
  </si>
  <si>
    <t>149</t>
  </si>
  <si>
    <t>-2021015895</t>
  </si>
  <si>
    <t>150</t>
  </si>
  <si>
    <t>784422274.S</t>
  </si>
  <si>
    <t>Maľby vápenné dvojnásobné, ručne nanášané základné na podklad hrubozrnný nad výšku 3,80 m</t>
  </si>
  <si>
    <t>1104602753</t>
  </si>
  <si>
    <t>187,323*1,25"priplatok za osekaný podklad"</t>
  </si>
  <si>
    <t>151</t>
  </si>
  <si>
    <t>686957868</t>
  </si>
  <si>
    <t>"m.č.013 kotolňa"</t>
  </si>
  <si>
    <t>"strop"42,60*1,4</t>
  </si>
  <si>
    <t>"steny"30,40*4,25*1,2</t>
  </si>
  <si>
    <t>"O2"-1,1*1,3*2</t>
  </si>
  <si>
    <t>"ostenie"(0,607*1,3*2+0,72+1,2+0,72)*2</t>
  </si>
  <si>
    <t>152</t>
  </si>
  <si>
    <t>784451272.S</t>
  </si>
  <si>
    <t>Maľby z maliarskych zmesí práškových, ručne nanášané, dvojnásobné základné na podklad jemnozrnný nad výšku 3,80 m</t>
  </si>
  <si>
    <t>-2104289307</t>
  </si>
  <si>
    <t>"oprava obvodu hrúbky stropu po vybúraní "((4,04*2+3,41)*0,325)+"klenba"1,91+"zamurovaný otvor"1,32*1,35</t>
  </si>
  <si>
    <t>N00</t>
  </si>
  <si>
    <t>Nepomenované práce</t>
  </si>
  <si>
    <t>N01</t>
  </si>
  <si>
    <t>Nepomenovaný diel</t>
  </si>
  <si>
    <t>153</t>
  </si>
  <si>
    <t>001400034.S</t>
  </si>
  <si>
    <t>D+M Vstupné schodisko z umelého kameňa s profilovanou hranou podstup. obdob. vzhľadu ako hlavné schodisko, stupne ukladané no nové okrajové murivo v zmysle PD výkr. č. 5 Kaplnka-nový stav, Rezy, výkr. č. 4 Kaplnka-nový stav, Pôdorys suterénu a prízemia</t>
  </si>
  <si>
    <t>1024</t>
  </si>
  <si>
    <t>-100905015</t>
  </si>
  <si>
    <t>"stupne 7ks"7*0,31*1,55</t>
  </si>
  <si>
    <t>"podesta"1,1</t>
  </si>
  <si>
    <t>VRN</t>
  </si>
  <si>
    <t>Investičné náklady neobsiahnuté v cenách</t>
  </si>
  <si>
    <t>154</t>
  </si>
  <si>
    <t>001400021.S</t>
  </si>
  <si>
    <t>Ostatné náklady stavby umelecké diela neprenosné bez rozlíšenia</t>
  </si>
  <si>
    <t>-341087744</t>
  </si>
  <si>
    <t>"Madlo kaplnka múrik"3,41*0,2</t>
  </si>
  <si>
    <t>155</t>
  </si>
  <si>
    <t>001400031.S</t>
  </si>
  <si>
    <t>Ostatné náklady stavby práce na pamiatkových objektoch bez rozlíšenia</t>
  </si>
  <si>
    <t>eur</t>
  </si>
  <si>
    <t>-393683781</t>
  </si>
  <si>
    <t>156</t>
  </si>
  <si>
    <t>001400032.S</t>
  </si>
  <si>
    <t>-576214504</t>
  </si>
  <si>
    <t>1,8*2</t>
  </si>
  <si>
    <t>20230102 - Kaštieľ-Prízemie</t>
  </si>
  <si>
    <t>1537589217</t>
  </si>
  <si>
    <t>"m.č.1.03c"</t>
  </si>
  <si>
    <t>"domurovanie niky pri podlahe pre UK"</t>
  </si>
  <si>
    <t>0,5*0,3*0,3</t>
  </si>
  <si>
    <t>"m.č.1.03a ľavá chodba"</t>
  </si>
  <si>
    <t>"domurovanie steny po osadení ER"</t>
  </si>
  <si>
    <t>1,5*0,300</t>
  </si>
  <si>
    <t>"zamurovanbie 6 ks sondy do komína"</t>
  </si>
  <si>
    <t>(0,5*0,5*0,3)*6</t>
  </si>
  <si>
    <t>317162335</t>
  </si>
  <si>
    <t>Keramický spriahntutý preklad POROTHERM KP 14,5 osadený do maltového lôžka šírky 145 mm, výšky 71 mm, dĺžky 1500 mm</t>
  </si>
  <si>
    <t>2034594872</t>
  </si>
  <si>
    <t>"m.č. 1.03 ľavá chodba"</t>
  </si>
  <si>
    <t xml:space="preserve">"osadenie nad  ER"2</t>
  </si>
  <si>
    <t>342272104</t>
  </si>
  <si>
    <t>Priečky z pórobetónových tvárnic YTONG hladkých na MVC a tenkovrstvovú maltu YTONG 150x249x599 P2-500</t>
  </si>
  <si>
    <t>97299617</t>
  </si>
  <si>
    <t>((0,85+0,1+0,9))*"v"2,3-"2re"(0,7*2)</t>
  </si>
  <si>
    <t>-1120829524</t>
  </si>
  <si>
    <t>"m.č. 1.08"</t>
  </si>
  <si>
    <t>0,450*0,850+1,250*0,750+0,350*2,100</t>
  </si>
  <si>
    <t>612460381.S</t>
  </si>
  <si>
    <t>Vnútorná omietka stien zo suchých zmesí vápennocementová štuková (jemná) hr. 1 mm</t>
  </si>
  <si>
    <t>-1843896214</t>
  </si>
  <si>
    <t>612460383.S</t>
  </si>
  <si>
    <t>Vnútorná omietka stien zo suchých zmesí vápennocementová štuková (jemná) hr. 3 mm</t>
  </si>
  <si>
    <t>-702417923</t>
  </si>
  <si>
    <t>"m.č.108" (1,85+4,65*2+0,6)*1,9</t>
  </si>
  <si>
    <t>-2023174249</t>
  </si>
  <si>
    <t>"m.č.108" (1,85+4,65)*2*4,2</t>
  </si>
  <si>
    <t>(1,85+0,9)*2,3</t>
  </si>
  <si>
    <t>(0,85*2+1,2)*2,3</t>
  </si>
  <si>
    <t>(1,2+0,9+0,85)*2,3</t>
  </si>
  <si>
    <t>1,3*2,3</t>
  </si>
  <si>
    <t>"otvory"-1* 4*(0,6*1,97)</t>
  </si>
  <si>
    <t>612902001.S</t>
  </si>
  <si>
    <t>Brúsenie vnútorných omietok stien rovinných</t>
  </si>
  <si>
    <t>2042728345</t>
  </si>
  <si>
    <t>"m.č. 1.08 a 1.09"</t>
  </si>
  <si>
    <t>16,20*1,0</t>
  </si>
  <si>
    <t>-149445275</t>
  </si>
  <si>
    <t>1056789293</t>
  </si>
  <si>
    <t>"m.č.101"23,61</t>
  </si>
  <si>
    <t>"m.č.102"55,39</t>
  </si>
  <si>
    <t>"m.č.103a"33,63</t>
  </si>
  <si>
    <t>"m.č.103b"17,21</t>
  </si>
  <si>
    <t>"m.č.103c"11,0</t>
  </si>
  <si>
    <t>"m.č.104"84,01</t>
  </si>
  <si>
    <t>"m.č.005"72,6</t>
  </si>
  <si>
    <t>"m.č.006"73,46</t>
  </si>
  <si>
    <t>"m.č.007"61,87</t>
  </si>
  <si>
    <t>"m.č.008"8,93</t>
  </si>
  <si>
    <t>"m.č.009"6,98</t>
  </si>
  <si>
    <t>"m.č.010"19,3</t>
  </si>
  <si>
    <t>"m.č.011"4,42</t>
  </si>
  <si>
    <t>"m.č.012"24,53</t>
  </si>
  <si>
    <t>"m.č.013"36,40</t>
  </si>
  <si>
    <t>"m.č.014"17,85</t>
  </si>
  <si>
    <t>"m.č.015"9,33</t>
  </si>
  <si>
    <t>"m.č.016"2,43</t>
  </si>
  <si>
    <t>"m.č.017"17,90</t>
  </si>
  <si>
    <t>"m.č.118"1,90</t>
  </si>
  <si>
    <t>"m.č.119"4,0</t>
  </si>
  <si>
    <t>"m.č.120"11,5</t>
  </si>
  <si>
    <t>"m.č.121"32,35</t>
  </si>
  <si>
    <t>219622269</t>
  </si>
  <si>
    <t>"miestnosť 1.09 a 1.08""VZT"2</t>
  </si>
  <si>
    <t>-706175494</t>
  </si>
  <si>
    <t>968072455.S</t>
  </si>
  <si>
    <t>-1684739181</t>
  </si>
  <si>
    <t>"m.č. 103a ľavaá chodba"1,8*2</t>
  </si>
  <si>
    <t>-650489880</t>
  </si>
  <si>
    <t>"sondy do komína"6</t>
  </si>
  <si>
    <t>973031325.S</t>
  </si>
  <si>
    <t>Vysekanie v murive z akýchkoľvek tehál na akúkoľvek maltu káps plochy do 0,10 m2, hĺbky do 300 mm -0,031 t</t>
  </si>
  <si>
    <t>-12817668</t>
  </si>
  <si>
    <t>613254613</t>
  </si>
  <si>
    <t>1059474769</t>
  </si>
  <si>
    <t>551425496</t>
  </si>
  <si>
    <t>1,212*30 "Prepočítané koeficientom množstva</t>
  </si>
  <si>
    <t>394526205</t>
  </si>
  <si>
    <t>-1862691803</t>
  </si>
  <si>
    <t>1628626784</t>
  </si>
  <si>
    <t>101711026</t>
  </si>
  <si>
    <t>"plocha miestnosti"8,93</t>
  </si>
  <si>
    <t>-112169403</t>
  </si>
  <si>
    <t>-447244645</t>
  </si>
  <si>
    <t>0,9*2,3"obmurovka SDK Geberit na výšku "+(1,3*2,3)"stienka za umývadlami"</t>
  </si>
  <si>
    <t>763161525.S</t>
  </si>
  <si>
    <t>Montáž sadrokartónových obkladov, kapotáže, 2x hrana s rohovou lištou, jednoduché opláštenie doskami hr. 12,5 mm r.š. nad 500 do 1000 mm</t>
  </si>
  <si>
    <t>-300759888</t>
  </si>
  <si>
    <t>"m.č. 1.08+1.09"</t>
  </si>
  <si>
    <t>2,5*(0,4+0,2)</t>
  </si>
  <si>
    <t>3,5*(0,4+0,3)</t>
  </si>
  <si>
    <t>4,2*(0,3+0,3)</t>
  </si>
  <si>
    <t>186096465</t>
  </si>
  <si>
    <t>6,47*1,02 "Prepočítané koeficientom množstva</t>
  </si>
  <si>
    <t>998763303.S</t>
  </si>
  <si>
    <t>Presun hmôt pre sadrokartónové konštrukcie, výška stavby (objektu) nad 7 do 24 m</t>
  </si>
  <si>
    <t>-1979298786</t>
  </si>
  <si>
    <t>1011092204</t>
  </si>
  <si>
    <t>766-D45049</t>
  </si>
  <si>
    <t>V10</t>
  </si>
  <si>
    <t>-1639413076</t>
  </si>
  <si>
    <t xml:space="preserve">"prízemie"0,6*1,06*2"výlevkové  niky</t>
  </si>
  <si>
    <t>766-D45052.1</t>
  </si>
  <si>
    <t>V11</t>
  </si>
  <si>
    <t>-622758873</t>
  </si>
  <si>
    <t>"prízemie""V11"</t>
  </si>
  <si>
    <t>"1.02"1</t>
  </si>
  <si>
    <t>1699898211</t>
  </si>
  <si>
    <t>1008722031</t>
  </si>
  <si>
    <t>-1698859485</t>
  </si>
  <si>
    <t>1234900845</t>
  </si>
  <si>
    <t>863778368</t>
  </si>
  <si>
    <t>"m.č.108 nové"</t>
  </si>
  <si>
    <t>(1,65+0,9*2+0,5)*2,3</t>
  </si>
  <si>
    <t>(1,2+0,85)*2*2,3</t>
  </si>
  <si>
    <t>(0,9+2,2+1,85+0,8+0,95+1,4)*2,3</t>
  </si>
  <si>
    <t>(1,3+1,85)*2*2,3</t>
  </si>
  <si>
    <t>"otvory:" (4*0,6*1,97)*-1</t>
  </si>
  <si>
    <t>563023934</t>
  </si>
  <si>
    <t>46,907*1,04 "Prepočítané koeficientom množstva</t>
  </si>
  <si>
    <t>Montáž listely kladenej do malty šírky do 30 mm</t>
  </si>
  <si>
    <t>475198814</t>
  </si>
  <si>
    <t>"kúty"16*2,3</t>
  </si>
  <si>
    <t>"nárožie"2,3</t>
  </si>
  <si>
    <t>"ukončenie horizont"1,3+0,8+1,2+0,9+0,6+0,9+2,2+1,3+1,85+1,85*2+0,85*2+1,2+0,9+1,85</t>
  </si>
  <si>
    <t>808671466</t>
  </si>
  <si>
    <t>783201821.S</t>
  </si>
  <si>
    <t>Odstránenie starých náterov z kovových stavebných doplnkových konštrukcií opálením alebo oklepaním</t>
  </si>
  <si>
    <t>769661840</t>
  </si>
  <si>
    <t>2,0*1,0</t>
  </si>
  <si>
    <t>783225100.S</t>
  </si>
  <si>
    <t>Nátery kovových stavebných doplnkových konštrukcií syntetické na vzduchu schnúce dvojnásobné 1x s emailovaním - 105µm</t>
  </si>
  <si>
    <t>-541882092</t>
  </si>
  <si>
    <t>241747438</t>
  </si>
  <si>
    <t>1785935494</t>
  </si>
  <si>
    <t>(1,85+4,65*2+0,6)*1,9</t>
  </si>
  <si>
    <t>797989440</t>
  </si>
  <si>
    <t>20230103 - Kaštieľ-Poschodie</t>
  </si>
  <si>
    <t>189597231</t>
  </si>
  <si>
    <t>-1022110709</t>
  </si>
  <si>
    <t>"poschodie "</t>
  </si>
  <si>
    <t>" sondy do komína"6</t>
  </si>
  <si>
    <t>1819011865</t>
  </si>
  <si>
    <t>-587530669</t>
  </si>
  <si>
    <t>1487792483</t>
  </si>
  <si>
    <t>0,876*30 "Prepočítané koeficientom množstva</t>
  </si>
  <si>
    <t>-1613944672</t>
  </si>
  <si>
    <t>-323235111</t>
  </si>
  <si>
    <t>20230105 - Kaštieľ-Exteriér</t>
  </si>
  <si>
    <t xml:space="preserve">    712 - Izolácie striech, povlakové krytiny</t>
  </si>
  <si>
    <t xml:space="preserve">    762 - Konštrukcie tesárske</t>
  </si>
  <si>
    <t>113105111.S</t>
  </si>
  <si>
    <t>Rozoberanie dlažieb z lomového kameňa, s premiestnením hmôt na skládku na vzdialenosť do 3 m alebo s naložením na dopravný prostriedok kladených na sucho -0,480 t</t>
  </si>
  <si>
    <t>1160273348</t>
  </si>
  <si>
    <t>"pred vstupom do kuchyne"</t>
  </si>
  <si>
    <t>2,25</t>
  </si>
  <si>
    <t>132211101.S</t>
  </si>
  <si>
    <t>Hĺbenie rýh šírky do 600 mm - ručný výkop v hornine tr. 3 - ručným náradím súdržných</t>
  </si>
  <si>
    <t>-387622189</t>
  </si>
  <si>
    <t xml:space="preserve">"žľab  - vedlajší vstup do  kuchyne"</t>
  </si>
  <si>
    <t>5,0*0,200*0,250</t>
  </si>
  <si>
    <t>132211119.S</t>
  </si>
  <si>
    <t>Hĺbenie rýh šírky do 600 mm - ručný výkop v hornine tr. 3 - ručným náradím príplatok za lepivosť horniny</t>
  </si>
  <si>
    <t>885346300</t>
  </si>
  <si>
    <t>0,250*0,3</t>
  </si>
  <si>
    <t>-1930055552</t>
  </si>
  <si>
    <t>631313611.S</t>
  </si>
  <si>
    <t>Mazanina z betónu prostého (m3) (z kameniva) hladená dreveným hladidlom hr. nad 80 do 120 mm tr. C 16/20</t>
  </si>
  <si>
    <t>-1238676874</t>
  </si>
  <si>
    <t>"pred vedlajším vstupom do kuchyne"</t>
  </si>
  <si>
    <t>"podklad pod odvodňovací žlab"</t>
  </si>
  <si>
    <t>4,5*0,150</t>
  </si>
  <si>
    <t>631571003.S</t>
  </si>
  <si>
    <t>Násyp pod podlahy, mazaniny a dlažby, vodorovný alebo v spáde, s utlačením a urovnaním povrchu, pre spevnenie podkladov zo štrkopiesku 0-32 mm</t>
  </si>
  <si>
    <t>-801566952</t>
  </si>
  <si>
    <t>"pred vedlajším vstupom o kuchyne"</t>
  </si>
  <si>
    <t>4,5*0,200</t>
  </si>
  <si>
    <t>935114213.S</t>
  </si>
  <si>
    <t>Osadenie odvodňovacieho žľabu betónového plytkého s ochrannou hranou do lôžka z betónu prostého svetlej šírky 100 mm, s roštom pre triedu zaťaženia C 250</t>
  </si>
  <si>
    <t>-1292687161</t>
  </si>
  <si>
    <t xml:space="preserve">"vedlajší vstup do  kuchyne"</t>
  </si>
  <si>
    <t>"pol.V6"5,0</t>
  </si>
  <si>
    <t>592270009600.S</t>
  </si>
  <si>
    <t>Odvodňovací žľab betónový plytký s ochrannou hranou, svetlej šírky 100 mm, dĺžky 1 m, výšky 100 mm, bez spádu</t>
  </si>
  <si>
    <t>672284264</t>
  </si>
  <si>
    <t>592270011000.S1</t>
  </si>
  <si>
    <t>Liatinový rošt BG-SV NW 100, lxšxhr 500x147x25 mm, rozmer štrbiny SW 16x120 mm, trieda C 250, s rýchlouzáverom, pre žľaby s ochrannou hranou, BG-GRASPOINTNER (HYDRO BG)</t>
  </si>
  <si>
    <t>49729095</t>
  </si>
  <si>
    <t>592270012900.S</t>
  </si>
  <si>
    <t>Čelná koncová stena, výška 100 mm, pre žľaby betónové plytké s ochrannou hranou svetlej šírky 100 mm</t>
  </si>
  <si>
    <t>1675948450</t>
  </si>
  <si>
    <t>941941031.S</t>
  </si>
  <si>
    <t>Montáž lešenia ľahkého pracovného radového, s podlahami, šírky od 0,80 do 1,00 m, výšky do 10 m</t>
  </si>
  <si>
    <t>-1350910334</t>
  </si>
  <si>
    <t>(2,510+4,0*2)*4,900</t>
  </si>
  <si>
    <t>"falošný strešný zvod"</t>
  </si>
  <si>
    <t>11,750*3,0</t>
  </si>
  <si>
    <t>941941191.S</t>
  </si>
  <si>
    <t>Montáž lešenia ľahkého pracovného radového, s podlahami, príplatok za prvý a každý ďalší i začatý mesiac použitia lešenia šírky od 0,80 do 1,00 m, výšky do 10 m</t>
  </si>
  <si>
    <t>978002902</t>
  </si>
  <si>
    <t>941941831.S</t>
  </si>
  <si>
    <t>Demontáž lešenia ľahkého pracovného radového s podlahami šírky od 0,80 do 1,00 m a výšky do 10 m</t>
  </si>
  <si>
    <t>-773157789</t>
  </si>
  <si>
    <t>963042819.S</t>
  </si>
  <si>
    <t>Búranie akýchkoľvek betónových schodiskových stupňov zhotovených na mieste -0,070 t</t>
  </si>
  <si>
    <t>-1927190090</t>
  </si>
  <si>
    <t>"vstup vonkajší do kotolne"</t>
  </si>
  <si>
    <t>"2 stupne"2*1,0</t>
  </si>
  <si>
    <t>965042231.S</t>
  </si>
  <si>
    <t>Búranie podkladov pod dlažby alebo liatych celistvých dlažieb a mazanín betónových alebo z liateho asfaltu hr. nad 100 mm, plochy do 4 m2 -2,200 t</t>
  </si>
  <si>
    <t>1694767733</t>
  </si>
  <si>
    <t>"podesta"4,0*1,0*0,150</t>
  </si>
  <si>
    <t>5,0*0,200*0,150</t>
  </si>
  <si>
    <t>965082930.S</t>
  </si>
  <si>
    <t>1783293361</t>
  </si>
  <si>
    <t>"pred hlavným vstupom do objektu"</t>
  </si>
  <si>
    <t>9,0*5,0*0,150</t>
  </si>
  <si>
    <t>2,25*0,150</t>
  </si>
  <si>
    <t>972046014.S</t>
  </si>
  <si>
    <t>Jadrové vrty diamantovými korunkami do stropných konštrukcií betónových, dlaždíc nad D 140 do 150 mm -0,00039 t</t>
  </si>
  <si>
    <t>810233397</t>
  </si>
  <si>
    <t>20*2</t>
  </si>
  <si>
    <t>-1896322510</t>
  </si>
  <si>
    <t>1054357539</t>
  </si>
  <si>
    <t>6,666*30 "Prepočítané koeficientom množstva</t>
  </si>
  <si>
    <t>1586225728</t>
  </si>
  <si>
    <t>10,926*6</t>
  </si>
  <si>
    <t>-333855161</t>
  </si>
  <si>
    <t>1606799781</t>
  </si>
  <si>
    <t>711211051.S</t>
  </si>
  <si>
    <t>Hydroizolačná stierka jednozložková na ploche vodorovnej silikátová</t>
  </si>
  <si>
    <t>1614696612</t>
  </si>
  <si>
    <t>"zadná podesta smer park"</t>
  </si>
  <si>
    <t>8,0*2,2+(8,0*2+2,2*2)*0,100</t>
  </si>
  <si>
    <t>998711202.S</t>
  </si>
  <si>
    <t>1399406730</t>
  </si>
  <si>
    <t>712</t>
  </si>
  <si>
    <t>Izolácie striech, povlakové krytiny</t>
  </si>
  <si>
    <t>712400831.S</t>
  </si>
  <si>
    <t>Odstránenie povlakovej krytiny na strechách šikmých nad 10° do 30° jednovrstvovej -0,00600t</t>
  </si>
  <si>
    <t>-1113245897</t>
  </si>
  <si>
    <t>"zádverie vedlajšieho vstupu do kuchyne"</t>
  </si>
  <si>
    <t>1,6*3,0*2</t>
  </si>
  <si>
    <t>762</t>
  </si>
  <si>
    <t>Konštrukcie tesárske</t>
  </si>
  <si>
    <t>762811210.S</t>
  </si>
  <si>
    <t>Montáž záklopu vrchného na zraz škáry zakryté lepenkovými pásmi alebo lištami</t>
  </si>
  <si>
    <t>-1285030908</t>
  </si>
  <si>
    <t>605110008000.S</t>
  </si>
  <si>
    <t>Dosky a fošne zo smrekovca neopracované neomietané akosť I hr. 24-32 mm, š. 60-160 mm</t>
  </si>
  <si>
    <t>-821677137</t>
  </si>
  <si>
    <t>0,305493435111468*1,08 "Prepočítané koeficientom množstva</t>
  </si>
  <si>
    <t>762811811.S</t>
  </si>
  <si>
    <t>Demontáž záklopov stropov vrchných, zapustených z hrubých dosiek hr. do 32 mm - 0,014 t</t>
  </si>
  <si>
    <t>-951915451</t>
  </si>
  <si>
    <t>998762202.S</t>
  </si>
  <si>
    <t>Presun hmôt pre tesárske konštrukcie v objektoch, výšky do 12 m</t>
  </si>
  <si>
    <t>476834202</t>
  </si>
  <si>
    <t>764211202.S</t>
  </si>
  <si>
    <t>Krytiny hladké z medeného Cu plechu, vrátane úpravy krytiny pri odkvapoch, priestupoch a výčnelkoch z tabúľ 2000 x 1000 mm, hr. plechu 0,6 mm sklon do 45°</t>
  </si>
  <si>
    <t>-83847658</t>
  </si>
  <si>
    <t>764211205.S</t>
  </si>
  <si>
    <t>Montáž krytiny hladkej z medeného Cu plechu, vrátane úpravy krytiny pri odkvapoch, priestupoch a výčnelkoch z tabúľ 2000 x 1000 mm sklon do 45°</t>
  </si>
  <si>
    <t>-366446504</t>
  </si>
  <si>
    <t>"exterier novonavrhované konštrukcie - ostatné výrobky"</t>
  </si>
  <si>
    <t>"spätná montáž krytiny"</t>
  </si>
  <si>
    <t>"V13"147*1,1</t>
  </si>
  <si>
    <t>196210002600.S</t>
  </si>
  <si>
    <t>Plech hladký medený, hrúbka 0,60 mm</t>
  </si>
  <si>
    <t>-147864356</t>
  </si>
  <si>
    <t xml:space="preserve">"Doplnenie  - pri spätnej  montáži demotovanej krytiny novým plechom -10%"</t>
  </si>
  <si>
    <t>147,1*0,1</t>
  </si>
  <si>
    <t>764248221.S</t>
  </si>
  <si>
    <t>Ostatné prvky kusové z medeného Cu plechu, snehové lapače tyčové, dĺžky 500 mm</t>
  </si>
  <si>
    <t>1342262994</t>
  </si>
  <si>
    <t>(18+56)*2</t>
  </si>
  <si>
    <t>764252227.S</t>
  </si>
  <si>
    <t>Žľaby z medeného Cu plechu hr. 0,6 mm, vrátane hákov, čiel, rohov a dilatácií pododkvapové polkruhové r.š. 330 mm</t>
  </si>
  <si>
    <t>-1267652774</t>
  </si>
  <si>
    <t>"V13"147</t>
  </si>
  <si>
    <t>764259501.S</t>
  </si>
  <si>
    <t>Montáž žľabov z medeného Cu plechu, pododkvapových polkuhových r.š. 200 - 400 mm</t>
  </si>
  <si>
    <t>1858961297</t>
  </si>
  <si>
    <t>"novonavrhované konštrukcie - klampiarske výrobky"</t>
  </si>
  <si>
    <t>"k8"3,0*2</t>
  </si>
  <si>
    <t>553440071600.S</t>
  </si>
  <si>
    <t>Žľab polkruhový pododkvapový meď, r.š. 200 mm</t>
  </si>
  <si>
    <t>-403802906</t>
  </si>
  <si>
    <t>764259511.S</t>
  </si>
  <si>
    <t>Montáž príslušenstva k žľabom z medeného Cu plechu, čelo k pododkvapovým polkruhovým r.š. 200 - 400 mm</t>
  </si>
  <si>
    <t>-1464985613</t>
  </si>
  <si>
    <t>553440072700.S</t>
  </si>
  <si>
    <t>Čelo lisované polkruhové meď, rozmer 330 mm</t>
  </si>
  <si>
    <t>1881523032</t>
  </si>
  <si>
    <t>764259541.S</t>
  </si>
  <si>
    <t>Montáž príslušenstva k žľabom z medeného Cu plechu, hák k pododkvapovým polkruhovým r.š. 200 - 400 mm</t>
  </si>
  <si>
    <t>-491099420</t>
  </si>
  <si>
    <t>8+200</t>
  </si>
  <si>
    <t>553440073800.S</t>
  </si>
  <si>
    <t>Hák s prelisom polkruhový meď, r.š. 200/380 mm, predĺžený + 50 mm</t>
  </si>
  <si>
    <t>1245616955</t>
  </si>
  <si>
    <t>764259581.S</t>
  </si>
  <si>
    <t>Montáž príslušenstva k žľabom z medeného Cu plechu, kotlík kónický pre rúry s priemerom do D 150 mm</t>
  </si>
  <si>
    <t>-393616108</t>
  </si>
  <si>
    <t>553440077900</t>
  </si>
  <si>
    <t>Kotlík lisovaný meď MKL 40/150, rozmer 400/150 mm zváraný, KJG</t>
  </si>
  <si>
    <t>-1323597374</t>
  </si>
  <si>
    <t>764259586.S1</t>
  </si>
  <si>
    <t>Montáž príslušenstva k žľabom z medeného Cu plechu, kotlík zberný pre rúry s priemerom do D 120 mm</t>
  </si>
  <si>
    <t>1146875857</t>
  </si>
  <si>
    <t>"K7"1</t>
  </si>
  <si>
    <t>553440078200.S1</t>
  </si>
  <si>
    <t>Kotlík zberný meď, rozmer 120 mm</t>
  </si>
  <si>
    <t>-292143280</t>
  </si>
  <si>
    <t>764311822.1</t>
  </si>
  <si>
    <t>Demontáž krytiny hladkej strešnej z tabúľ 2000 x 1000 mm, v ploche jednotlivo so sklonom do 30° 0,00732t</t>
  </si>
  <si>
    <t>2049011410</t>
  </si>
  <si>
    <t>764311823.1</t>
  </si>
  <si>
    <t>-1973341367</t>
  </si>
  <si>
    <t>"V13"147+147</t>
  </si>
  <si>
    <t>764311891.S</t>
  </si>
  <si>
    <t>Demontáž krytiny hladkej strešnej Príplatok za sklon nad 30° do 45°</t>
  </si>
  <si>
    <t>-1233355802</t>
  </si>
  <si>
    <t>764341831.S</t>
  </si>
  <si>
    <t>Demontáž ostatných prvkov kusových lemovanie rúr, konzol a držiakov na vlnitej, hladkej alebo drážkovej krytine, so sklonom do 30° s priemerom nad 100 do 250 mm 0,00305t</t>
  </si>
  <si>
    <t>-2020787677</t>
  </si>
  <si>
    <t>764351836.S</t>
  </si>
  <si>
    <t>Demontáž žľabov hákov, so sklonom do 30° 0,00009t</t>
  </si>
  <si>
    <t>-1418800089</t>
  </si>
  <si>
    <t>"V13"200</t>
  </si>
  <si>
    <t>764351891.S</t>
  </si>
  <si>
    <t>Demontáž žľabov Príplatok za sklon nad 30° do 45°</t>
  </si>
  <si>
    <t>-678954947</t>
  </si>
  <si>
    <t>764352810.S</t>
  </si>
  <si>
    <t>Demontáž žľabov pododkvapových polkruhových, rovných alebo oblúkových, so sklonom do 30° rš 330 mm 0,00330t</t>
  </si>
  <si>
    <t>1896440032</t>
  </si>
  <si>
    <t>"V13"147,0</t>
  </si>
  <si>
    <t>764359810.S</t>
  </si>
  <si>
    <t>Demontáž žľabov kotlíka kónického, so sklonom do 30° 0,00110t</t>
  </si>
  <si>
    <t>-326910628</t>
  </si>
  <si>
    <t>"V13"8</t>
  </si>
  <si>
    <t>764459131.7</t>
  </si>
  <si>
    <t>Montáž zvodových rúr z medeného Cu plechu, kruhovej, priemeru D 60 – 150 mm</t>
  </si>
  <si>
    <t>1227819057</t>
  </si>
  <si>
    <t>"K7"11,75</t>
  </si>
  <si>
    <t>553440073300.S</t>
  </si>
  <si>
    <t>Rúra zvodová meď, priemer 150 mm</t>
  </si>
  <si>
    <t>-1207624764</t>
  </si>
  <si>
    <t>764459131.S</t>
  </si>
  <si>
    <t>410548852</t>
  </si>
  <si>
    <t>2*3,2</t>
  </si>
  <si>
    <t>553440072900</t>
  </si>
  <si>
    <t>Rúra zvodová MZR 60 meď, menovitá svetlosť 60 mm dĺ. 2000 mm, KJG</t>
  </si>
  <si>
    <t>487857974</t>
  </si>
  <si>
    <t>764459134.S</t>
  </si>
  <si>
    <t>Montáž zvodových rúr z medeného Cu plechu, kruhových kolien, priemeru D 60 – 150 mm</t>
  </si>
  <si>
    <t>1510713481</t>
  </si>
  <si>
    <t>"K7"2</t>
  </si>
  <si>
    <t>553440076600.S</t>
  </si>
  <si>
    <t>Koleno lisované meď 72°, priemer 150 mm</t>
  </si>
  <si>
    <t>-634473925</t>
  </si>
  <si>
    <t>-677057786</t>
  </si>
  <si>
    <t>"K8"2</t>
  </si>
  <si>
    <t>553440075900.S</t>
  </si>
  <si>
    <t>Koleno lisované meď 72°, priemer 60 mm</t>
  </si>
  <si>
    <t>-682716770</t>
  </si>
  <si>
    <t>764459141.S1</t>
  </si>
  <si>
    <t>Montáž zvodových rúr z medeného Cu plechu, objímky pre kruhové zvody zatĺkacie, priemeru D 60 – 150 mm</t>
  </si>
  <si>
    <t>1705802841</t>
  </si>
  <si>
    <t>"K7"4</t>
  </si>
  <si>
    <t>553440078700</t>
  </si>
  <si>
    <t>Objímka lisovaná meď MOD 150 - hrot 200 mm, priemer 150 mm, KJG</t>
  </si>
  <si>
    <t>1174179725</t>
  </si>
  <si>
    <t>764459142.S1</t>
  </si>
  <si>
    <t>Montáž zvodových rúr z medeného Cu plechu, objímky pre kruhové zvody skrutkovacie, priemeru D 60 – 150 mm</t>
  </si>
  <si>
    <t>176049529</t>
  </si>
  <si>
    <t>"K8"6</t>
  </si>
  <si>
    <t>553440078800.S1</t>
  </si>
  <si>
    <t>Objímka lisovaná meď, šrobovací hrot, priemer 80 mm</t>
  </si>
  <si>
    <t>1786678314</t>
  </si>
  <si>
    <t>765901322.S</t>
  </si>
  <si>
    <t>Strešné fólie paropriepustné na plné debnenie plošná hmotnosť 150 g/m2</t>
  </si>
  <si>
    <t>-1190142309</t>
  </si>
  <si>
    <t>998764202.S</t>
  </si>
  <si>
    <t>Presun hmôt pre klampiarske konštrukcie v objektoch výšky nad 6 do 12 m</t>
  </si>
  <si>
    <t>-2134051639</t>
  </si>
  <si>
    <t>767995200.S1</t>
  </si>
  <si>
    <t>Výroba a osadenie atypického výrobku - Krycie dvere elektrorozvádzača so skrytým zámkom 800 x 1500 vo farbe exteriérovej omietky ozn Z14</t>
  </si>
  <si>
    <t>1669659059</t>
  </si>
  <si>
    <t>"Z14"35</t>
  </si>
  <si>
    <t>678492312</t>
  </si>
  <si>
    <t>2,0</t>
  </si>
  <si>
    <t>1025030278</t>
  </si>
  <si>
    <t>783782404.S</t>
  </si>
  <si>
    <t>Nátery tesárskych konštrukcií povrchovou impregnáciou proti drevokaznému hmyzu, hubám a plesniam jednonásobný</t>
  </si>
  <si>
    <t>1515632356</t>
  </si>
  <si>
    <t>"záklop"</t>
  </si>
  <si>
    <t>10,0*2+(1,6*0,025*2)*10*2</t>
  </si>
  <si>
    <t>783782431.S</t>
  </si>
  <si>
    <t>Nátery tesárskych konštrukcií zabudovaných, preventívna impregnácia proti drevokaznému hmyzu a hubám, aplikovaná striekaním</t>
  </si>
  <si>
    <t>693617410</t>
  </si>
  <si>
    <t>"jestvujúci krov"</t>
  </si>
  <si>
    <t>1,6*(0,080+0,180)*2*2*5</t>
  </si>
  <si>
    <t>3,0*(0,150+0,150)*2</t>
  </si>
  <si>
    <t>20230106 - Kaštieľ-Reštaurátorské práce-interiér</t>
  </si>
  <si>
    <t>D1 - Interiér-reštaurátorské práce</t>
  </si>
  <si>
    <t xml:space="preserve">    D3 - Reštaurátorske práce-prízemie m.č.104 (freskovej miestnosti strop + steny)</t>
  </si>
  <si>
    <t xml:space="preserve">    D4 - Reštaurovanie zvislých stien m.č.107-prízemie</t>
  </si>
  <si>
    <t xml:space="preserve">    D5 - Reštaurovanie kaplnky</t>
  </si>
  <si>
    <t xml:space="preserve">    D8 - Reštaurovanie zvislých stien m.č.101-prízemie</t>
  </si>
  <si>
    <t>D13 - Torzo kozubu m. č. 003</t>
  </si>
  <si>
    <t xml:space="preserve">D2 - Reštaurátorske práce-suterén m.č.001, 002, 003, 004, 005 </t>
  </si>
  <si>
    <t>D1</t>
  </si>
  <si>
    <t>Interiér-reštaurátorské práce</t>
  </si>
  <si>
    <t>D3</t>
  </si>
  <si>
    <t>Reštaurátorske práce-prízemie m.č.104 (freskovej miestnosti strop + steny)</t>
  </si>
  <si>
    <t>Pol54</t>
  </si>
  <si>
    <t>Tmelenie úbytkov originálnej omietkovej hmoty</t>
  </si>
  <si>
    <t>-1131724533</t>
  </si>
  <si>
    <t>Pol55</t>
  </si>
  <si>
    <t>Estetické farebné scelenie-retuš</t>
  </si>
  <si>
    <t>-1307856611</t>
  </si>
  <si>
    <t>Pol55a</t>
  </si>
  <si>
    <t>-1315802141</t>
  </si>
  <si>
    <t>Pol56</t>
  </si>
  <si>
    <t>Odstrán.sekundár.zásahov z originálnej maľby zo záveru 18.storočia</t>
  </si>
  <si>
    <t>443809419</t>
  </si>
  <si>
    <t>Pol57</t>
  </si>
  <si>
    <t>Odstrán.tmelov zo 70,-tych rokov 20.storočia</t>
  </si>
  <si>
    <t>-813242041</t>
  </si>
  <si>
    <t>Pol58</t>
  </si>
  <si>
    <t>Upevňovanie omietkových vrstiev oddelených od podkladu injektážou aplikovaním vápennej pasty</t>
  </si>
  <si>
    <t>-1382466009</t>
  </si>
  <si>
    <t>Pol59</t>
  </si>
  <si>
    <t>Konsolidácia povrchu originálnej vrstvy maľby,použitie</t>
  </si>
  <si>
    <t>-1880301265</t>
  </si>
  <si>
    <t>Pol60</t>
  </si>
  <si>
    <t>-1202121204</t>
  </si>
  <si>
    <t>D4</t>
  </si>
  <si>
    <t>Reštaurovanie zvislých stien m.č.107-prízemie</t>
  </si>
  <si>
    <t>Pol61</t>
  </si>
  <si>
    <t>Rekonstr.farebnej výzdoby miestností z rokov 1821-1822</t>
  </si>
  <si>
    <t>1061628272</t>
  </si>
  <si>
    <t>D5</t>
  </si>
  <si>
    <t>Reštaurovanie kaplnky</t>
  </si>
  <si>
    <t>Pol62</t>
  </si>
  <si>
    <t>Celoplošné nahodenie novej jadrovej a vrchnej vápennej omietky</t>
  </si>
  <si>
    <t>71722242</t>
  </si>
  <si>
    <t>Pol63</t>
  </si>
  <si>
    <t>Farebná rekonštrukcia povrchu novej omietky náterom a tupovaním</t>
  </si>
  <si>
    <t>2083306873</t>
  </si>
  <si>
    <t>D8</t>
  </si>
  <si>
    <t>Reštaurovanie zvislých stien m.č.101-prízemie</t>
  </si>
  <si>
    <t>Pol68</t>
  </si>
  <si>
    <t>Maľovanie</t>
  </si>
  <si>
    <t>-922618405</t>
  </si>
  <si>
    <t>D13</t>
  </si>
  <si>
    <t>Torzo kozubu m. č. 003</t>
  </si>
  <si>
    <t>Pol315</t>
  </si>
  <si>
    <t>Rekonštrukčná revitalizácia torza kozubu</t>
  </si>
  <si>
    <t>560887617</t>
  </si>
  <si>
    <t>D2</t>
  </si>
  <si>
    <t xml:space="preserve">Reštaurátorske práce-suterén m.č.001, 002, 003, 004, 005 </t>
  </si>
  <si>
    <t>Pol261</t>
  </si>
  <si>
    <t>-446801605</t>
  </si>
  <si>
    <t>63,2+21,48</t>
  </si>
  <si>
    <t>Pol44</t>
  </si>
  <si>
    <t>-680177090</t>
  </si>
  <si>
    <t>Pol49</t>
  </si>
  <si>
    <t>Odstrán.sekundár.zásahov z klasicistickej maľby z rokov 1821-1822</t>
  </si>
  <si>
    <t>-1132442060</t>
  </si>
  <si>
    <t>Pol50</t>
  </si>
  <si>
    <t>Upevňovanie vrstiev oddelených od podkladu injektážou aplikovaním vápennej pasty</t>
  </si>
  <si>
    <t>-842714349</t>
  </si>
  <si>
    <t>Pol51</t>
  </si>
  <si>
    <t>-1343420997</t>
  </si>
  <si>
    <t>Pol52</t>
  </si>
  <si>
    <t>-801832982</t>
  </si>
  <si>
    <t>Pol53</t>
  </si>
  <si>
    <t>Estetické farebné scelenie-biely náter</t>
  </si>
  <si>
    <t>-1358907925</t>
  </si>
  <si>
    <t>20230108 - Kaštieľ-ELI-silnoprúd</t>
  </si>
  <si>
    <t>D1 - Zásuvkové skrine 400/230V</t>
  </si>
  <si>
    <t>D2 - Príprava kabeláže do podkrovia</t>
  </si>
  <si>
    <t xml:space="preserve">    791 - Zariadenia veľkokuchýň</t>
  </si>
  <si>
    <t xml:space="preserve">    21-M - Elektromontáže</t>
  </si>
  <si>
    <t>Zásuvkové skrine 400/230V</t>
  </si>
  <si>
    <t>Pol1</t>
  </si>
  <si>
    <t>Zásuvková rovodnica ROS 11/FI-01 EM, IP 54, vr. istenia - 400V 32A – 1x, 400V 16A – 1x, 250V 16A – 1x</t>
  </si>
  <si>
    <t>Pol2</t>
  </si>
  <si>
    <t>Rozvodná skriňa plastová 500x400x175 na zabudovanie rozvodnej skrine ROS zo strany hlavného vstupu do kaštieľa (vzhľad odsúhlasiť so zastupcom investora)</t>
  </si>
  <si>
    <t>Pol3</t>
  </si>
  <si>
    <t>Kábel CXKE-R-J 5x6</t>
  </si>
  <si>
    <t>Pol4</t>
  </si>
  <si>
    <t>HFIR32 Trubka HFIR 32 šedá</t>
  </si>
  <si>
    <t>Pol5</t>
  </si>
  <si>
    <t>Ukončenie káblov v rozvádzačoch</t>
  </si>
  <si>
    <t>Pol6</t>
  </si>
  <si>
    <t>podruzný mat</t>
  </si>
  <si>
    <t>set</t>
  </si>
  <si>
    <t>Pol9</t>
  </si>
  <si>
    <t>23-311-03 spínač jednopólový</t>
  </si>
  <si>
    <t>Pol10</t>
  </si>
  <si>
    <t>Pol11</t>
  </si>
  <si>
    <t>23-366-03 zásuvka jednoduchá bezpečn.</t>
  </si>
  <si>
    <t>Pol12</t>
  </si>
  <si>
    <t>Pol13</t>
  </si>
  <si>
    <t>KP 64/2L KRABICE PŘÍSTROJOVÁ</t>
  </si>
  <si>
    <t>Pol14</t>
  </si>
  <si>
    <t>Pol15</t>
  </si>
  <si>
    <t>CYKY-J 3x1.5 mm2 , pevne</t>
  </si>
  <si>
    <t>Pol16</t>
  </si>
  <si>
    <t>Pol17</t>
  </si>
  <si>
    <t>CYKY-J 3x2.5 mm2 , pevne</t>
  </si>
  <si>
    <t>Pol18</t>
  </si>
  <si>
    <t>Pol19</t>
  </si>
  <si>
    <t>CYKY-J 3x2.5 prívod pre hodiny tympanon</t>
  </si>
  <si>
    <t>Pol20</t>
  </si>
  <si>
    <t>FXPM 20 Trubka FXP 20</t>
  </si>
  <si>
    <t>Pol21</t>
  </si>
  <si>
    <t>Utesnenie protipožiarnym tmelom</t>
  </si>
  <si>
    <t>Pol22</t>
  </si>
  <si>
    <t xml:space="preserve">Drôtenný káblový žlab Mars 62/50  Podkrovie-montáž kabeláže a svietidiel (vrátane uchytávacieho, závesného a spojovacieho materiálu)</t>
  </si>
  <si>
    <t>Pol23</t>
  </si>
  <si>
    <t>podružný materiál</t>
  </si>
  <si>
    <t>Pol27</t>
  </si>
  <si>
    <t>07-011 spínač jednopólový</t>
  </si>
  <si>
    <t>Pol28</t>
  </si>
  <si>
    <t>07-015 spínač sériový</t>
  </si>
  <si>
    <t>Pol29</t>
  </si>
  <si>
    <t>23-316-03 spínač striedavý</t>
  </si>
  <si>
    <t>Pol30</t>
  </si>
  <si>
    <t>Pol31</t>
  </si>
  <si>
    <t>HFCL32 Příchytka HFCL 32</t>
  </si>
  <si>
    <t>Pol32</t>
  </si>
  <si>
    <t>Drážkovanie</t>
  </si>
  <si>
    <t>Príprava kabeláže do podkrovia</t>
  </si>
  <si>
    <t>Pol33</t>
  </si>
  <si>
    <t>Pol34</t>
  </si>
  <si>
    <t>Kábel CXKE-R-J 3x2.5</t>
  </si>
  <si>
    <t>Pol35</t>
  </si>
  <si>
    <t>Kábel CXKE-R-J 3x1,5</t>
  </si>
  <si>
    <t>Pol36</t>
  </si>
  <si>
    <t>Chránička FXP 20</t>
  </si>
  <si>
    <t>Pol37</t>
  </si>
  <si>
    <t>Krabica na povrch OBO 11</t>
  </si>
  <si>
    <t>Pol38</t>
  </si>
  <si>
    <t>Wago svorka 2x 1,5-2,5</t>
  </si>
  <si>
    <t>791</t>
  </si>
  <si>
    <t>Zariadenia veľkokuchýň</t>
  </si>
  <si>
    <t>791141102.S</t>
  </si>
  <si>
    <t>Montáž sporákov elektrických stavebnicových s elektrickou rúrou</t>
  </si>
  <si>
    <t>541110001010.S1</t>
  </si>
  <si>
    <t>Sporák na drevo teplovodný výkon 16,9 kW, obsah vody 20,5 l, rozmery vxšxhr 682x860x679 mm, celoliatinový dvojplášťový sporák</t>
  </si>
  <si>
    <t>21-M</t>
  </si>
  <si>
    <t>Elektromontáže</t>
  </si>
  <si>
    <t>Montáž elektroinštalácie</t>
  </si>
  <si>
    <t>Pol39</t>
  </si>
  <si>
    <t>Pol40</t>
  </si>
  <si>
    <t>Pol41</t>
  </si>
  <si>
    <t>D+M Vypínač atyp.histor.keram. v reprezentačných priestoroch na 1.NP</t>
  </si>
  <si>
    <t>Pol42</t>
  </si>
  <si>
    <t>Pol43</t>
  </si>
  <si>
    <t>07-016 spínač striedavý</t>
  </si>
  <si>
    <t>Pol45</t>
  </si>
  <si>
    <t>Pol46</t>
  </si>
  <si>
    <t>07-017 spínač krížový</t>
  </si>
  <si>
    <t>Pol47</t>
  </si>
  <si>
    <t>Pol48</t>
  </si>
  <si>
    <t>08-321 zásuvka jednoduchá bezpečn. 21 mm</t>
  </si>
  <si>
    <t>08-331 zásuvka jednoduchá (28,5mm)</t>
  </si>
  <si>
    <t>74192 ZÁSUVKA 230V/16A MOSAIC DLP</t>
  </si>
  <si>
    <t>KP 64/2L KRABICA PRÍSTROJOVÁ</t>
  </si>
  <si>
    <t>KO 97/L KRABICE ODBOČNÁ</t>
  </si>
  <si>
    <t>KR 97/L KRABICE ROZVODNÁ</t>
  </si>
  <si>
    <t>ventilátor 34W/230W; D=100</t>
  </si>
  <si>
    <t>časový spínač SMR-T</t>
  </si>
  <si>
    <t>A, nástenné historizujúce mosadzné svietidlo LED, Imke dvojplameňové alebo ekvivalent, umiestnenie chodby 1NP, chodby 2NP</t>
  </si>
  <si>
    <t>A, lineárne LED, difúsor, 30W, klip, IP40, svietidlo závesné s mriežkou, umiestnenie kuchyňa, podkrovie</t>
  </si>
  <si>
    <t>AN, nástenné historizujúce mosadzné svietidlo LED, Imke dvojplameňové alebo ekvivalent, umiestnenie chodby 1NP, chodby 2NP</t>
  </si>
  <si>
    <t>Pol64</t>
  </si>
  <si>
    <t>B, nástenné historizujúce mosadzné svietidlo LED, Imke dvojplameňové alebo ekvivalent, umiestnenie kaplnka</t>
  </si>
  <si>
    <t>Pol65</t>
  </si>
  <si>
    <t>C stropné sklo-mosadzné historizujúce LED svietidlo, IP54, Berliner Messinglampen D99-115 op B alebo ekvivalent, umiestnenie WC, kúpelňa 1PP a 1NP</t>
  </si>
  <si>
    <t>Pol66</t>
  </si>
  <si>
    <t>C, nástenné historizujúce mosadzné svietidlo LED, Imke dvojplameňové alebo ekvivalent, umiestnenie kaplnka</t>
  </si>
  <si>
    <t>Pol67</t>
  </si>
  <si>
    <t>D stropné sklo-mosadzné historizujúce LED svietidlo, IP54, Berliner Messinglampen D99-115 op B alebo ekvivalent</t>
  </si>
  <si>
    <t>E, Lineárne LED zapustené biele minimalistické dizajnové svietidlo, 30W, 3000K, IP20</t>
  </si>
  <si>
    <t>Pol69</t>
  </si>
  <si>
    <t>F stropné sklo-mosadzné historizujúce LED svietidlo, IP54, Berliner Messinglampen D99-115 op B alebo ekvivalent</t>
  </si>
  <si>
    <t>Pol70</t>
  </si>
  <si>
    <t>H, nástenné sadrové polguľové LED svietidlo biele s nepriamym osvetlením, Lindby Jaron alebo ekvivalent, umiestnenie 1PP</t>
  </si>
  <si>
    <t>Pol71</t>
  </si>
  <si>
    <t>J, nástenné sadrové polguľové LED svietidlo biele s nepriamym osvetlením, Lindby Jaron alebo ekvivalent, umiestnenie 1PP</t>
  </si>
  <si>
    <t>Pol72</t>
  </si>
  <si>
    <t>J, nástenné historizujúce mosadzné svietidlo LED, Imke dvojplameňové alebo ekvivalent, umiestnenie 1NP, 2NP, vedl. a hlavné schodisko</t>
  </si>
  <si>
    <t>Pol73</t>
  </si>
  <si>
    <t>JN, nástenné sadrové polguľové LED svietidlo biele s nepriamym osvetlením, Lindby Jaron alebo ekvivalent, umiestnenie 1PP</t>
  </si>
  <si>
    <t>Pol74</t>
  </si>
  <si>
    <t>JN, nástenné sadrové polguľové LED svietidlo biele s nepriamym osvetlením, Lindby Jaron alebo ekvivalent, umiestnenie 1NP, 2NP, vedl. a hlavné schodisko</t>
  </si>
  <si>
    <t>Pol75</t>
  </si>
  <si>
    <t>L, nástenné sadrové polguľové LED svietidlo biele s nepriamym osvetlením, Lindby Jaron alebo ekvivalent</t>
  </si>
  <si>
    <t>158</t>
  </si>
  <si>
    <t>Pol76</t>
  </si>
  <si>
    <t>O, lineárne LED, difúsor, 30W, klip, IP40, svietidlo závesné s mriežkou, umiestnenie sklad 2NP</t>
  </si>
  <si>
    <t>160</t>
  </si>
  <si>
    <t>Pol77</t>
  </si>
  <si>
    <t>M, nástenné historizujúce svietidlo LED, Imke dvojplameňové alebo ekvivalent</t>
  </si>
  <si>
    <t>162</t>
  </si>
  <si>
    <t>Pol78</t>
  </si>
  <si>
    <t>N, ploché núdzové LED svietidlo, biele</t>
  </si>
  <si>
    <t>164</t>
  </si>
  <si>
    <t>Pol79</t>
  </si>
  <si>
    <t>P, exteriérové svietidlo LED, Lindby Peldar 2-pl. alebo ekvivalent</t>
  </si>
  <si>
    <t>166</t>
  </si>
  <si>
    <t>Pol80</t>
  </si>
  <si>
    <t>S, visiaci historizujúci luster s pr. cca 85cm, mosadzný, Imke osemplameňový alebo ekvivalent</t>
  </si>
  <si>
    <t>168</t>
  </si>
  <si>
    <t>Pol81</t>
  </si>
  <si>
    <t>S, LED pás v difúznej lište, 2m, 3000K, 80led/m, so zdrojom, umiestnenie kuchyňa 1NP</t>
  </si>
  <si>
    <t>170</t>
  </si>
  <si>
    <t>Pol82</t>
  </si>
  <si>
    <t>T, stojanové dizajnové polohovateľné dvojité LED svietidlo, výška cca 2m, 3000K, čierna, 2x40W, IP20, Rotaliana Tobu F1 alebo ekvivalent</t>
  </si>
  <si>
    <t>172</t>
  </si>
  <si>
    <t>Pol83</t>
  </si>
  <si>
    <t>lišta závesny systém 3m</t>
  </si>
  <si>
    <t>174</t>
  </si>
  <si>
    <t>Pol84</t>
  </si>
  <si>
    <t>lišta závesny systém 2m</t>
  </si>
  <si>
    <t>176</t>
  </si>
  <si>
    <t>Pol85</t>
  </si>
  <si>
    <t>lišta závesny systém 1,2m</t>
  </si>
  <si>
    <t>178</t>
  </si>
  <si>
    <t>Pol86</t>
  </si>
  <si>
    <t>svietidlo do záves. systému K1</t>
  </si>
  <si>
    <t>180</t>
  </si>
  <si>
    <t>Pol87</t>
  </si>
  <si>
    <t>svietidlo do záves. systému K2</t>
  </si>
  <si>
    <t>182</t>
  </si>
  <si>
    <t>Pol88</t>
  </si>
  <si>
    <t>svietidlo do záves. systému K3</t>
  </si>
  <si>
    <t>184</t>
  </si>
  <si>
    <t>Pol89</t>
  </si>
  <si>
    <t>Vačkový spínač typ S10, JP 11 01, 10A</t>
  </si>
  <si>
    <t>-1672348000</t>
  </si>
  <si>
    <t>Pol90</t>
  </si>
  <si>
    <t>Vačkový spínač typ S32, JP 11 03, 32A</t>
  </si>
  <si>
    <t>-125693725</t>
  </si>
  <si>
    <t>Pol91</t>
  </si>
  <si>
    <t>Vačkový spínač typ S63, JP 11 03, 63A</t>
  </si>
  <si>
    <t>-222316296</t>
  </si>
  <si>
    <t>Pol92</t>
  </si>
  <si>
    <t>Zásuvka 400V/16A</t>
  </si>
  <si>
    <t>-1612110436</t>
  </si>
  <si>
    <t>Pol93</t>
  </si>
  <si>
    <t>CGTG-J 5x6 - kuchyňa</t>
  </si>
  <si>
    <t>1722762438</t>
  </si>
  <si>
    <t>Pol94</t>
  </si>
  <si>
    <t>CGTG-J 5x10 - kuchyňa</t>
  </si>
  <si>
    <t>-514295768</t>
  </si>
  <si>
    <t>Pol95</t>
  </si>
  <si>
    <t>Vodic H07Z-K ŽZ 6 (pospojovanie potrubi k HUS)</t>
  </si>
  <si>
    <t>-1450237112</t>
  </si>
  <si>
    <t>Pol96</t>
  </si>
  <si>
    <t>Vodic H07Z-K ŽZ 25</t>
  </si>
  <si>
    <t>615323245</t>
  </si>
  <si>
    <t>Pol97</t>
  </si>
  <si>
    <t>Svorka BERNARD vr. CU pásika</t>
  </si>
  <si>
    <t>-1617953583</t>
  </si>
  <si>
    <t>Pol98</t>
  </si>
  <si>
    <t>HUS 1809 OBO</t>
  </si>
  <si>
    <t>-1672807997</t>
  </si>
  <si>
    <t>Pol99</t>
  </si>
  <si>
    <t>zapustená podlah.krabica pre Mosaic</t>
  </si>
  <si>
    <t>193776446</t>
  </si>
  <si>
    <t>Pol100</t>
  </si>
  <si>
    <t>Dodávka elektroinštalácie</t>
  </si>
  <si>
    <t>256</t>
  </si>
  <si>
    <t>208</t>
  </si>
  <si>
    <t>Pol101</t>
  </si>
  <si>
    <t>žiarivka 9W</t>
  </si>
  <si>
    <t>210</t>
  </si>
  <si>
    <t>Pol102</t>
  </si>
  <si>
    <t>žiarivka 28W</t>
  </si>
  <si>
    <t>212</t>
  </si>
  <si>
    <t>Pol103</t>
  </si>
  <si>
    <t>214</t>
  </si>
  <si>
    <t>Pol104</t>
  </si>
  <si>
    <t>216</t>
  </si>
  <si>
    <t>Pol105</t>
  </si>
  <si>
    <t>218</t>
  </si>
  <si>
    <t>Pol106</t>
  </si>
  <si>
    <t>220</t>
  </si>
  <si>
    <t>Pol107</t>
  </si>
  <si>
    <t>222</t>
  </si>
  <si>
    <t>Pol108</t>
  </si>
  <si>
    <t>224</t>
  </si>
  <si>
    <t>Pol109</t>
  </si>
  <si>
    <t>226</t>
  </si>
  <si>
    <t>Pol110</t>
  </si>
  <si>
    <t>228</t>
  </si>
  <si>
    <t>Pol111</t>
  </si>
  <si>
    <t>230</t>
  </si>
  <si>
    <t>Pol112</t>
  </si>
  <si>
    <t>232</t>
  </si>
  <si>
    <t>Pol113</t>
  </si>
  <si>
    <t>234</t>
  </si>
  <si>
    <t>Pol114</t>
  </si>
  <si>
    <t>236</t>
  </si>
  <si>
    <t>Pol115</t>
  </si>
  <si>
    <t>238</t>
  </si>
  <si>
    <t>Pol116</t>
  </si>
  <si>
    <t>240</t>
  </si>
  <si>
    <t>Pol117</t>
  </si>
  <si>
    <t>1-CXKE-R-J 5x25 mm2 , pevne (RO1)</t>
  </si>
  <si>
    <t>242</t>
  </si>
  <si>
    <t>Pol118</t>
  </si>
  <si>
    <t>244</t>
  </si>
  <si>
    <t>Pol119</t>
  </si>
  <si>
    <t>246</t>
  </si>
  <si>
    <t>Pol120</t>
  </si>
  <si>
    <t>248</t>
  </si>
  <si>
    <t>Pol121</t>
  </si>
  <si>
    <t>250</t>
  </si>
  <si>
    <t>Pol122</t>
  </si>
  <si>
    <t>zapustená podlah.krabica pre Mosaic (zvacsena 24mod)</t>
  </si>
  <si>
    <t>252</t>
  </si>
  <si>
    <t>Pol123</t>
  </si>
  <si>
    <t>Revízia elektronštalácia</t>
  </si>
  <si>
    <t>254</t>
  </si>
  <si>
    <t>Pol125</t>
  </si>
  <si>
    <t>snímač pohybu na strop; do v=8m</t>
  </si>
  <si>
    <t>258</t>
  </si>
  <si>
    <t>Pol126</t>
  </si>
  <si>
    <t>infražiarič 500W/230V, IP24</t>
  </si>
  <si>
    <t>260</t>
  </si>
  <si>
    <t>Pol127</t>
  </si>
  <si>
    <t>262</t>
  </si>
  <si>
    <t>Pol128</t>
  </si>
  <si>
    <t>264</t>
  </si>
  <si>
    <t>Pol129</t>
  </si>
  <si>
    <t>CYKY-J 5x1.5 mm2 , pevne</t>
  </si>
  <si>
    <t>266</t>
  </si>
  <si>
    <t>Pol130</t>
  </si>
  <si>
    <t>268</t>
  </si>
  <si>
    <t>Pol131</t>
  </si>
  <si>
    <t>Montáž rozvodnic oceloplechových alebo plastových bežných,hmotnosti</t>
  </si>
  <si>
    <t>-143644658</t>
  </si>
  <si>
    <t>Pol132</t>
  </si>
  <si>
    <t>do 20 kg</t>
  </si>
  <si>
    <t>272</t>
  </si>
  <si>
    <t>Pol133</t>
  </si>
  <si>
    <t>PPV z montáže materiál+práce</t>
  </si>
  <si>
    <t>274</t>
  </si>
  <si>
    <t>Pol134</t>
  </si>
  <si>
    <t>276</t>
  </si>
  <si>
    <t>Pol135</t>
  </si>
  <si>
    <t>278</t>
  </si>
  <si>
    <t>Pol136</t>
  </si>
  <si>
    <t>280</t>
  </si>
  <si>
    <t>Pol137</t>
  </si>
  <si>
    <t>282</t>
  </si>
  <si>
    <t>Pol138</t>
  </si>
  <si>
    <t>284</t>
  </si>
  <si>
    <t>Pol139</t>
  </si>
  <si>
    <t>286</t>
  </si>
  <si>
    <t>Pol140</t>
  </si>
  <si>
    <t>288</t>
  </si>
  <si>
    <t>Pol141</t>
  </si>
  <si>
    <t>290</t>
  </si>
  <si>
    <t>Pol142</t>
  </si>
  <si>
    <t>292</t>
  </si>
  <si>
    <t>Pol143</t>
  </si>
  <si>
    <t>294</t>
  </si>
  <si>
    <t>Pol144</t>
  </si>
  <si>
    <t>296</t>
  </si>
  <si>
    <t>Pol145</t>
  </si>
  <si>
    <t>298</t>
  </si>
  <si>
    <t>Pol146</t>
  </si>
  <si>
    <t>300</t>
  </si>
  <si>
    <t>Pol147</t>
  </si>
  <si>
    <t>302</t>
  </si>
  <si>
    <t>Pol148</t>
  </si>
  <si>
    <t>304</t>
  </si>
  <si>
    <t>Pol149</t>
  </si>
  <si>
    <t>306</t>
  </si>
  <si>
    <t>Pol150</t>
  </si>
  <si>
    <t>308</t>
  </si>
  <si>
    <t>Pol151</t>
  </si>
  <si>
    <t>310</t>
  </si>
  <si>
    <t>Pol152</t>
  </si>
  <si>
    <t>312</t>
  </si>
  <si>
    <t>Pol153</t>
  </si>
  <si>
    <t>314</t>
  </si>
  <si>
    <t>Pol154</t>
  </si>
  <si>
    <t>316</t>
  </si>
  <si>
    <t>Pol155</t>
  </si>
  <si>
    <t>318</t>
  </si>
  <si>
    <t>Pol156</t>
  </si>
  <si>
    <t>320</t>
  </si>
  <si>
    <t>Pol157</t>
  </si>
  <si>
    <t>322</t>
  </si>
  <si>
    <t>Pol158</t>
  </si>
  <si>
    <t>324</t>
  </si>
  <si>
    <t>157</t>
  </si>
  <si>
    <t>Pol159</t>
  </si>
  <si>
    <t>326</t>
  </si>
  <si>
    <t>Pol160</t>
  </si>
  <si>
    <t>328</t>
  </si>
  <si>
    <t>159</t>
  </si>
  <si>
    <t>Pol161</t>
  </si>
  <si>
    <t>330</t>
  </si>
  <si>
    <t>Pol162</t>
  </si>
  <si>
    <t>332</t>
  </si>
  <si>
    <t>161</t>
  </si>
  <si>
    <t>Pol163</t>
  </si>
  <si>
    <t>zdroj 75W/G9</t>
  </si>
  <si>
    <t>334</t>
  </si>
  <si>
    <t>Pol164</t>
  </si>
  <si>
    <t>336</t>
  </si>
  <si>
    <t>163</t>
  </si>
  <si>
    <t>Pol165</t>
  </si>
  <si>
    <t>žiarivka 24W</t>
  </si>
  <si>
    <t>338</t>
  </si>
  <si>
    <t>Pol166</t>
  </si>
  <si>
    <t>340</t>
  </si>
  <si>
    <t>165</t>
  </si>
  <si>
    <t>Pol167</t>
  </si>
  <si>
    <t>žiarivka 35W</t>
  </si>
  <si>
    <t>342</t>
  </si>
  <si>
    <t>Pol168</t>
  </si>
  <si>
    <t>344</t>
  </si>
  <si>
    <t>167</t>
  </si>
  <si>
    <t>Pol169</t>
  </si>
  <si>
    <t>346</t>
  </si>
  <si>
    <t>Pol170</t>
  </si>
  <si>
    <t>348</t>
  </si>
  <si>
    <t>169</t>
  </si>
  <si>
    <t>Pol171</t>
  </si>
  <si>
    <t>350</t>
  </si>
  <si>
    <t>Pol172</t>
  </si>
  <si>
    <t>352</t>
  </si>
  <si>
    <t>171</t>
  </si>
  <si>
    <t>Pol173</t>
  </si>
  <si>
    <t>354</t>
  </si>
  <si>
    <t>Pol174</t>
  </si>
  <si>
    <t>356</t>
  </si>
  <si>
    <t>173</t>
  </si>
  <si>
    <t>Pol175</t>
  </si>
  <si>
    <t>358</t>
  </si>
  <si>
    <t>Pol176</t>
  </si>
  <si>
    <t>360</t>
  </si>
  <si>
    <t>175</t>
  </si>
  <si>
    <t>Pol177</t>
  </si>
  <si>
    <t>362</t>
  </si>
  <si>
    <t>Pol178</t>
  </si>
  <si>
    <t>364</t>
  </si>
  <si>
    <t>177</t>
  </si>
  <si>
    <t>Pol179</t>
  </si>
  <si>
    <t>366</t>
  </si>
  <si>
    <t>Pol180</t>
  </si>
  <si>
    <t>368</t>
  </si>
  <si>
    <t>179</t>
  </si>
  <si>
    <t>Pol181</t>
  </si>
  <si>
    <t>370</t>
  </si>
  <si>
    <t>Pol182</t>
  </si>
  <si>
    <t>372</t>
  </si>
  <si>
    <t>181</t>
  </si>
  <si>
    <t>Pol183</t>
  </si>
  <si>
    <t>374</t>
  </si>
  <si>
    <t>Pol184</t>
  </si>
  <si>
    <t>376</t>
  </si>
  <si>
    <t>183</t>
  </si>
  <si>
    <t>Pol185</t>
  </si>
  <si>
    <t>378</t>
  </si>
  <si>
    <t>Pol186</t>
  </si>
  <si>
    <t>380</t>
  </si>
  <si>
    <t>185</t>
  </si>
  <si>
    <t>Pol187</t>
  </si>
  <si>
    <t>382</t>
  </si>
  <si>
    <t>186</t>
  </si>
  <si>
    <t>Pol188</t>
  </si>
  <si>
    <t xml:space="preserve">rozvádzač  R2.1</t>
  </si>
  <si>
    <t>384</t>
  </si>
  <si>
    <t>187</t>
  </si>
  <si>
    <t>Pol189</t>
  </si>
  <si>
    <t xml:space="preserve">rozvádzač  R2.2</t>
  </si>
  <si>
    <t>386</t>
  </si>
  <si>
    <t>188</t>
  </si>
  <si>
    <t>Pol190</t>
  </si>
  <si>
    <t xml:space="preserve">rozvádzač  R2.3</t>
  </si>
  <si>
    <t>388</t>
  </si>
  <si>
    <t>189</t>
  </si>
  <si>
    <t>Pol191</t>
  </si>
  <si>
    <t>390</t>
  </si>
  <si>
    <t>190</t>
  </si>
  <si>
    <t>21004</t>
  </si>
  <si>
    <t>napájací diel</t>
  </si>
  <si>
    <t>392</t>
  </si>
  <si>
    <t>191</t>
  </si>
  <si>
    <t>21005</t>
  </si>
  <si>
    <t>spojka priama skrytá</t>
  </si>
  <si>
    <t>394</t>
  </si>
  <si>
    <t>192</t>
  </si>
  <si>
    <t>21006</t>
  </si>
  <si>
    <t>rohová spojka</t>
  </si>
  <si>
    <t>396</t>
  </si>
  <si>
    <t>193</t>
  </si>
  <si>
    <t>21007</t>
  </si>
  <si>
    <t>záves lišty</t>
  </si>
  <si>
    <t>398</t>
  </si>
  <si>
    <t>194</t>
  </si>
  <si>
    <t>21008</t>
  </si>
  <si>
    <t>lanko s baldachýnom</t>
  </si>
  <si>
    <t>400</t>
  </si>
  <si>
    <t>195</t>
  </si>
  <si>
    <t>21009</t>
  </si>
  <si>
    <t>lanko s baldachýnom, elektricky</t>
  </si>
  <si>
    <t>402</t>
  </si>
  <si>
    <t>196</t>
  </si>
  <si>
    <t>21013</t>
  </si>
  <si>
    <t>montáž závesného systému a svietidiel</t>
  </si>
  <si>
    <t>hod</t>
  </si>
  <si>
    <t>404</t>
  </si>
  <si>
    <t>20230109 - Kaštieľ-ELI-slaboprúd</t>
  </si>
  <si>
    <t>D1 - Priemyselná televízia - vnútorný kamerový systém</t>
  </si>
  <si>
    <t>D2 - ROZVODNÉ VEDENIE SLABOPRÚD - DODÁVKA</t>
  </si>
  <si>
    <t>D3 - ROZVODNÉ VEDENIE SLABOPRÚD - MONTÁŽ</t>
  </si>
  <si>
    <t>ELEKTRICKÁ POŽIARNA - ELEKTRICKÁ POŽIARNA</t>
  </si>
  <si>
    <t xml:space="preserve">    D4 - ELEKTRICKÁ POŽIARNA SIGNALIZÁCIA - DODÁVKA</t>
  </si>
  <si>
    <t xml:space="preserve">    D5 - ELEKTRICKÁ POŽIARNA SIGNALIZÁCIA - MONTÁŽ</t>
  </si>
  <si>
    <t>Kábel F-FTP (F/FTP) 4x2xAWG23 Cat.6A, LSOH bezhalogénový (podstrešný priestor)</t>
  </si>
  <si>
    <t>199076003</t>
  </si>
  <si>
    <t xml:space="preserve">Zásuvka 2xRJ45/s,Cat6Plus, pod omietku 80x80 mm, Cat.6A  vrátane podomietkovej krabice</t>
  </si>
  <si>
    <t>-1941264587</t>
  </si>
  <si>
    <t>Prepojovací panel 24xRJ45/s, CAT6A, 1U, Cat.6, čierny</t>
  </si>
  <si>
    <t>-1659899532</t>
  </si>
  <si>
    <t xml:space="preserve">Horizontálny držiak káblov   1U</t>
  </si>
  <si>
    <t>1503317629</t>
  </si>
  <si>
    <t>Prepojovací kábel S-STP (S/FTP) 4P, CAT6Plus - 1m,Cat.6A</t>
  </si>
  <si>
    <t>2117613484</t>
  </si>
  <si>
    <t>Prepojovací kábel S-STP (S/FTP) 4P, CAT6Plus - 2m,Cat.6A</t>
  </si>
  <si>
    <t>-1790127093</t>
  </si>
  <si>
    <t>Prepojovací kábel S-STP (S/FTP) 4P, CAT6Plus - 3m,Cat.6A</t>
  </si>
  <si>
    <t>-666379207</t>
  </si>
  <si>
    <t>Datový rozvádzač 42U, 600/800, 19“</t>
  </si>
  <si>
    <t>698473045</t>
  </si>
  <si>
    <t>Zásuvkový panel 19“, 2U, 5x230V, prepäťová ochrana</t>
  </si>
  <si>
    <t>-441465454</t>
  </si>
  <si>
    <t>Perforovaná polica 19", 350mm, 1U, so zadnými podperami</t>
  </si>
  <si>
    <t>-1912526249</t>
  </si>
  <si>
    <t>switch Cisco-Linksys SG 300-28P 28-port Gigabit PoE Managed Switch, Menežment:SNMP/RMON; Počet portov:24; Porty:10/100/1000; PoE</t>
  </si>
  <si>
    <t>1084313996</t>
  </si>
  <si>
    <t>Prevodník z 1000BaseTX (RJ45) na 1000BaseFX (opto-SC), multi mode vrátane prepojovacích káblov 2m SC/SC</t>
  </si>
  <si>
    <t>99110876</t>
  </si>
  <si>
    <t>Drobný inštalačný materiál (viazacia páska, skrutky, hmoždinky....)</t>
  </si>
  <si>
    <t>komplet</t>
  </si>
  <si>
    <t>-1508525736</t>
  </si>
  <si>
    <t>Pol192</t>
  </si>
  <si>
    <t>Oboznámenie sa s PD a s prevádzkou</t>
  </si>
  <si>
    <t>-1006310415</t>
  </si>
  <si>
    <t>Pol193</t>
  </si>
  <si>
    <t>Vytvorenie káblovej formy na konci kábla vrátane vyrovnania, odstránenia izolácie kábla.</t>
  </si>
  <si>
    <t>-1275063002</t>
  </si>
  <si>
    <t>Pol194</t>
  </si>
  <si>
    <t>Ukončenie kábla FTP v prepojovacom paneli</t>
  </si>
  <si>
    <t>-352661234</t>
  </si>
  <si>
    <t>Pol195</t>
  </si>
  <si>
    <t>Ukončenie kábla FTP v dátovej zásuvke</t>
  </si>
  <si>
    <t>-750634988</t>
  </si>
  <si>
    <t>Pol196</t>
  </si>
  <si>
    <t>Meranie a značenie obvodov systému cat. 6 vrátane vystavenia protokolu</t>
  </si>
  <si>
    <t>1038427330</t>
  </si>
  <si>
    <t>Pol197</t>
  </si>
  <si>
    <t>Drážkovanie, otvory , trasy (pre 2x RJ45 podstrešný priestor)</t>
  </si>
  <si>
    <t>-540336597</t>
  </si>
  <si>
    <t>Pol198</t>
  </si>
  <si>
    <t>Projektová dokumentácia skutočného prevedenia</t>
  </si>
  <si>
    <t>-1031254902</t>
  </si>
  <si>
    <t>Pol199</t>
  </si>
  <si>
    <t>Transportná réžia (% z ceny dodávky)</t>
  </si>
  <si>
    <t>-143623857</t>
  </si>
  <si>
    <t>Pol200</t>
  </si>
  <si>
    <t>Ubiquiti Unifi UBNT UniFi AP AC Lite [vnitřní AP, dual-band 2.4+5GHz (300+867Mbps), MIMO, 802.11a/b/g/n/ac]</t>
  </si>
  <si>
    <t>1343114399</t>
  </si>
  <si>
    <t>Pol201</t>
  </si>
  <si>
    <t xml:space="preserve">Ubiquiti Unifi  UBNT UniFi AP AC PRO, včetně PoE adaptéru [vnitřní/venkovní AP, dual-b 2.4+5GHz (450+1300Mbps), MIMO, 802.11a/b/g/n/ac]</t>
  </si>
  <si>
    <t>-1520072648</t>
  </si>
  <si>
    <t>Pol202</t>
  </si>
  <si>
    <t>Ubiquiti UBNT UniFi Switch US-24-250W [24xGigabit, 250W PoE+ 802.3at/af, pasivní PoE 24V, 2xSFP slot, non-blocking 26Gbps]</t>
  </si>
  <si>
    <t>866278227</t>
  </si>
  <si>
    <t>Pol203</t>
  </si>
  <si>
    <t>Prepojovací panel 24xRJ45 cat 5e</t>
  </si>
  <si>
    <t>-1118707560</t>
  </si>
  <si>
    <t>Pol204</t>
  </si>
  <si>
    <t>Ostatný elektroinštalačný materiál</t>
  </si>
  <si>
    <t>601479935</t>
  </si>
  <si>
    <t>Pol205</t>
  </si>
  <si>
    <t>Prepojovací kábel FTP RJ45/RJ45 cat5e 1,5m</t>
  </si>
  <si>
    <t>551395034</t>
  </si>
  <si>
    <t>Pol206</t>
  </si>
  <si>
    <t>Konektor RJ45/s ACS, 8p8c, Category 5, tienený, pozlátené kontakty 50mm Au</t>
  </si>
  <si>
    <t>-866000774</t>
  </si>
  <si>
    <t>Pol207</t>
  </si>
  <si>
    <t>Drobný inštalačný materiál ( viazacia páska, skrutky, hmoždinky....)</t>
  </si>
  <si>
    <t>-2066029663</t>
  </si>
  <si>
    <t>Pol208</t>
  </si>
  <si>
    <t>Vytvorenie káblovej formy na konci kábla</t>
  </si>
  <si>
    <t>767931299</t>
  </si>
  <si>
    <t>Pol209</t>
  </si>
  <si>
    <t>Prezvonenie káblov a meranie úseku slučky</t>
  </si>
  <si>
    <t>440579424</t>
  </si>
  <si>
    <t>Pol210</t>
  </si>
  <si>
    <t>Projektová realizačná dokumentácia a skutočného prevedenia</t>
  </si>
  <si>
    <t>297422464</t>
  </si>
  <si>
    <t>Pol211</t>
  </si>
  <si>
    <t>Ukončenie káblov pri AP</t>
  </si>
  <si>
    <t>-444052328</t>
  </si>
  <si>
    <t>Pol212</t>
  </si>
  <si>
    <t>Certifikačné meranie káblov cat5e</t>
  </si>
  <si>
    <t>1879583788</t>
  </si>
  <si>
    <t>Pol213</t>
  </si>
  <si>
    <t>Nastavenie AP</t>
  </si>
  <si>
    <t>-1170713882</t>
  </si>
  <si>
    <t>Pol214</t>
  </si>
  <si>
    <t>Ostatné montážné práce</t>
  </si>
  <si>
    <t>-350096175</t>
  </si>
  <si>
    <t>Pol215</t>
  </si>
  <si>
    <t>Náklady na pracovnú plošinu a prácu vo výśkach</t>
  </si>
  <si>
    <t>1065060072</t>
  </si>
  <si>
    <t>Pol216</t>
  </si>
  <si>
    <t>Správa o východiskovej revízii, certifikáty, návod na obsluhu, zaškolenie</t>
  </si>
  <si>
    <t>855848352</t>
  </si>
  <si>
    <t>Pol217</t>
  </si>
  <si>
    <t>Transportná réžia</t>
  </si>
  <si>
    <t>1373128286</t>
  </si>
  <si>
    <t>Pol297</t>
  </si>
  <si>
    <t>podruzny mat</t>
  </si>
  <si>
    <t>1188711973</t>
  </si>
  <si>
    <t>Pol298</t>
  </si>
  <si>
    <t>montážne práce</t>
  </si>
  <si>
    <t>-1675296081</t>
  </si>
  <si>
    <t>Pol299</t>
  </si>
  <si>
    <t>Zemný kábel EPS prepoj 180 2x2x0,8</t>
  </si>
  <si>
    <t>1274375385</t>
  </si>
  <si>
    <t>Pol300</t>
  </si>
  <si>
    <t>Opt.kábel A/I-DQ(ZN)BH 24x 9/125μm OS2,LS0H-3,s ochranou nekovové prvky, ochrana proti hlodavcom, čierny, 8mm, 5000N</t>
  </si>
  <si>
    <t>-1441040368</t>
  </si>
  <si>
    <t>Pol301</t>
  </si>
  <si>
    <t>Zemný Kábel U/UTP Cat.6 4x2xAWG23,PE plášť čierny</t>
  </si>
  <si>
    <t>1227212037</t>
  </si>
  <si>
    <t>Priemyselná televízia - vnútorný kamerový systém</t>
  </si>
  <si>
    <t>Pol218</t>
  </si>
  <si>
    <t>EZS ústredna, 192 zón, 8 podsystémov, , pamäť 1000+1500 udalostí, možnosť pripojenia max. 8 čítačiek.</t>
  </si>
  <si>
    <t>507703218</t>
  </si>
  <si>
    <t>Pol219</t>
  </si>
  <si>
    <t>Akumulátor 12V 17 Ah</t>
  </si>
  <si>
    <t>815972451</t>
  </si>
  <si>
    <t>Pol220</t>
  </si>
  <si>
    <t>PS17 (zbernicový zdrojový modul-plošný spoj</t>
  </si>
  <si>
    <t>-848880376</t>
  </si>
  <si>
    <t>Pol221</t>
  </si>
  <si>
    <t>LCD ovládacie tablo s displejom</t>
  </si>
  <si>
    <t>1594884791</t>
  </si>
  <si>
    <t>Pol222</t>
  </si>
  <si>
    <t>Koncetrátor RIO</t>
  </si>
  <si>
    <t>-1715758479</t>
  </si>
  <si>
    <t>Pol223</t>
  </si>
  <si>
    <t>Modul ethernet pre pripojenie ústredne do siete TC/IP</t>
  </si>
  <si>
    <t>-95676560</t>
  </si>
  <si>
    <t>Pol224</t>
  </si>
  <si>
    <t>Duálny detektor PIR + MW vrátane držiaku, dosah 12m</t>
  </si>
  <si>
    <t>-1246278311</t>
  </si>
  <si>
    <t>Pol225</t>
  </si>
  <si>
    <t>Detektor PIR, záclona, dosah 10 x 1,6m</t>
  </si>
  <si>
    <t>-1362537338</t>
  </si>
  <si>
    <t>Pol226</t>
  </si>
  <si>
    <t>PGM4 (výstupný modul, 4 výstupy PGM vrátane prepojovacej krabice</t>
  </si>
  <si>
    <t>1995550157</t>
  </si>
  <si>
    <t>Pol227</t>
  </si>
  <si>
    <t>GSM komunikátor</t>
  </si>
  <si>
    <t>-10867450</t>
  </si>
  <si>
    <t>Pol243</t>
  </si>
  <si>
    <t>Popis výkonu</t>
  </si>
  <si>
    <t>Merná jedn</t>
  </si>
  <si>
    <t>-1929878989</t>
  </si>
  <si>
    <t>Pol244</t>
  </si>
  <si>
    <t>5 MPx Exteriérová kamera Aviglion 5.0C-H5SL-D01-1R</t>
  </si>
  <si>
    <t>-24298093</t>
  </si>
  <si>
    <t>Pol245</t>
  </si>
  <si>
    <t>5 MPx IP kamera Aviglion 5.0C-H5SL-B01-1R</t>
  </si>
  <si>
    <t>780562068</t>
  </si>
  <si>
    <t>Pol246</t>
  </si>
  <si>
    <t>2 MPx dome interierova kamera Aviglion 2.0C-H5SL-D1-1R</t>
  </si>
  <si>
    <t>-1603020546</t>
  </si>
  <si>
    <t>Pol247</t>
  </si>
  <si>
    <t>3x 8 Mpx viacsenzorová IP kamera vátane píslušenstva, exteriérová, antivandal, Day/Night, WDR 1/2.5” progressive scan CMOS, rozlíšenie 3x 3840 x 2160 px @ 13 fps, fixný objektív 4 mm, uhol záberu 270</t>
  </si>
  <si>
    <t>-535160292</t>
  </si>
  <si>
    <t>Pol248</t>
  </si>
  <si>
    <t>Držiak na stenu</t>
  </si>
  <si>
    <t>-108157445</t>
  </si>
  <si>
    <t>Pol249</t>
  </si>
  <si>
    <t>Videoserver PCVS Tower HP 4HDD je určený na nahrávanie maximálne 128 Mbps, Intel® i3® 4 core, 8 GB RAM DDR4 2133 MHz, možnosť rozšírenia, systemový SSD SATA 256 GB PCIe, možnosť, Softvér Avigilon Control Center 7 - edícia Standard, PC určený na monitorovanie/vzdialene monitorovanie od spoločnosti TSS, je určený na monitorovanie do 64 kamier, možnosť pripojenia 2 monitorov, i7 core, 8GB RAM DDR4, možnosť rozšírenia, Systemový HDD SATA 7.2K rpm LFF, non hot plug HDD, samostatná graficka karta s 1X HDMI, 1x VGA, 1x DVI-D výstupom (max. 2 výstupy), Ethernet 1Gb, zdroj 400 W, Micro ATX Tower, audio výstup, Microsoft Windows 10 PRO, rozmery: 180 x 390 x 360 mm.</t>
  </si>
  <si>
    <t>-1403525175</t>
  </si>
  <si>
    <t>Pol250</t>
  </si>
  <si>
    <t>monitor LCD 19" a klávesnica</t>
  </si>
  <si>
    <t>598559076</t>
  </si>
  <si>
    <t>Pol251</t>
  </si>
  <si>
    <t>Záložný zdroj APC Back-UPS RS, 1500 VA,Vstup 230V / Výstup 230V</t>
  </si>
  <si>
    <t>-1406850637</t>
  </si>
  <si>
    <t>ROZVODNÉ VEDENIE SLABOPRÚD - DODÁVKA</t>
  </si>
  <si>
    <t>JE-H/St/H-V</t>
  </si>
  <si>
    <t>SSKFH-V180 1x2x0,8 Lg P60-R B2ca-s1,d1,a1 Kábel pre kruhové vedenie.</t>
  </si>
  <si>
    <t>70813045</t>
  </si>
  <si>
    <t>1613412950</t>
  </si>
  <si>
    <t>Pol228</t>
  </si>
  <si>
    <t xml:space="preserve">Kábel tienený   JXKE-R 3x2x0,5</t>
  </si>
  <si>
    <t>-388501636</t>
  </si>
  <si>
    <t>Pol229</t>
  </si>
  <si>
    <t xml:space="preserve">Kábel tienený  JXFE-R 4x2x0,8</t>
  </si>
  <si>
    <t>1169747225</t>
  </si>
  <si>
    <t>Pol230</t>
  </si>
  <si>
    <t>349257295</t>
  </si>
  <si>
    <t>Pol233</t>
  </si>
  <si>
    <t>Vytvorenie káblovej formy na konci kábla vrátane vyrovnania, odstránenia izolácie a označenie kábla.</t>
  </si>
  <si>
    <t>-1826128390</t>
  </si>
  <si>
    <t>Pol241</t>
  </si>
  <si>
    <t>Transportná réžia ( % z ceny dodávky)</t>
  </si>
  <si>
    <t>1111648163</t>
  </si>
  <si>
    <t>Pol242</t>
  </si>
  <si>
    <t>PVP ( % ceny montáźe)</t>
  </si>
  <si>
    <t>916642320</t>
  </si>
  <si>
    <t>Pol252</t>
  </si>
  <si>
    <t>Rozvodná prepojovacia krabica</t>
  </si>
  <si>
    <t>1096874142</t>
  </si>
  <si>
    <t>Pol253</t>
  </si>
  <si>
    <t>Prepojovací panel 24xRJ45</t>
  </si>
  <si>
    <t>-376472145</t>
  </si>
  <si>
    <t>Pol254</t>
  </si>
  <si>
    <t>Prepojovacie káble RJ45 cat 5/s</t>
  </si>
  <si>
    <t>-2144375630</t>
  </si>
  <si>
    <t>Pol255</t>
  </si>
  <si>
    <t>-705442977</t>
  </si>
  <si>
    <t>Pol256</t>
  </si>
  <si>
    <t>Ukončenie káblov, ich odizolovanie, vyformovanie a zapojenie</t>
  </si>
  <si>
    <t>-1509543399</t>
  </si>
  <si>
    <t>Pol257</t>
  </si>
  <si>
    <t>Zapojenie vodičov v krabici, premeranie, úprava vodičov, vyviazanie káblovej formy.</t>
  </si>
  <si>
    <t>-74461807</t>
  </si>
  <si>
    <t>Pol258</t>
  </si>
  <si>
    <t>Kamerová skúška</t>
  </si>
  <si>
    <t>275779852</t>
  </si>
  <si>
    <t>Pol259</t>
  </si>
  <si>
    <t>Nastavenie kamery interierovej</t>
  </si>
  <si>
    <t>-654152138</t>
  </si>
  <si>
    <t>Pol260</t>
  </si>
  <si>
    <t>Nastavenie kamery exteriérovej</t>
  </si>
  <si>
    <t>-852462442</t>
  </si>
  <si>
    <t>Kompletáž monitorovacieho centra</t>
  </si>
  <si>
    <t>kmp</t>
  </si>
  <si>
    <t>1134793195</t>
  </si>
  <si>
    <t>Pol262</t>
  </si>
  <si>
    <t>Drobné práce</t>
  </si>
  <si>
    <t>-560136888</t>
  </si>
  <si>
    <t>Pol263</t>
  </si>
  <si>
    <t>1827826506</t>
  </si>
  <si>
    <t>Pol264</t>
  </si>
  <si>
    <t>Oźivenie systému, nastavenie</t>
  </si>
  <si>
    <t>1461877707</t>
  </si>
  <si>
    <t>Pol265</t>
  </si>
  <si>
    <t>371346534</t>
  </si>
  <si>
    <t>Pol266</t>
  </si>
  <si>
    <t xml:space="preserve">SSKFH-V180 4x2x0,8 Lg P60-R B2ca-s1,d1,a1  Kábel pre ovládacie vedenie.</t>
  </si>
  <si>
    <t>1795133364</t>
  </si>
  <si>
    <t>Pol267</t>
  </si>
  <si>
    <t>Drobný inštalačný materiál ( sadra, cementová malta, viazacia páska, skrutky, hmoždinky....)</t>
  </si>
  <si>
    <t>-202866377</t>
  </si>
  <si>
    <t>ROZVODNÉ VEDENIE SLABOPRÚD - MONTÁŽ</t>
  </si>
  <si>
    <t>JE-H/St/H-V.1</t>
  </si>
  <si>
    <t>-1168160308</t>
  </si>
  <si>
    <t>-334206765</t>
  </si>
  <si>
    <t>Pol231</t>
  </si>
  <si>
    <t>Vyznačenie trasy vedenia, šírky drážok alebo úchytných bodov, vyznačenie prechodu a krabíc</t>
  </si>
  <si>
    <t>-834714164</t>
  </si>
  <si>
    <t>Pol232</t>
  </si>
  <si>
    <t>Odvinutie kábla, natiahnutie, odrezanie, zaizolovanie, zatiahnutie do rúrok s vyznačením vodičov.</t>
  </si>
  <si>
    <t>1806142350</t>
  </si>
  <si>
    <t>688930790</t>
  </si>
  <si>
    <t>Pol234</t>
  </si>
  <si>
    <t>Ukončenie káblov SYKFY, ich odizolovanie, vyformovanie a zapojenie</t>
  </si>
  <si>
    <t>-278342033</t>
  </si>
  <si>
    <t>Pol235</t>
  </si>
  <si>
    <t>196273050</t>
  </si>
  <si>
    <t>Pol236</t>
  </si>
  <si>
    <t>Konfigurácia systému, naprogramovanie systému a oživenie.</t>
  </si>
  <si>
    <t>546703093</t>
  </si>
  <si>
    <t>Pol237</t>
  </si>
  <si>
    <t>Drážkovanie, otvory , trasy</t>
  </si>
  <si>
    <t>539976457</t>
  </si>
  <si>
    <t>Pol238</t>
  </si>
  <si>
    <t>-1313199657</t>
  </si>
  <si>
    <t>Pol239</t>
  </si>
  <si>
    <t>759859638</t>
  </si>
  <si>
    <t>Pol240</t>
  </si>
  <si>
    <t>-298082716</t>
  </si>
  <si>
    <t>1030866289</t>
  </si>
  <si>
    <t>-1095242934</t>
  </si>
  <si>
    <t>Pol268</t>
  </si>
  <si>
    <t>-1832229053</t>
  </si>
  <si>
    <t>Pol269</t>
  </si>
  <si>
    <t>1437107676</t>
  </si>
  <si>
    <t>ELEKTRICKÁ POŽIARNA</t>
  </si>
  <si>
    <t>ELEKTRICKÁ POŽIARNA SIGNALIZÁCIA - DODÁVKA</t>
  </si>
  <si>
    <t>12V 17Ah</t>
  </si>
  <si>
    <t>Akumulátor 12V 17Ah</t>
  </si>
  <si>
    <t>-1674030870</t>
  </si>
  <si>
    <t>B6-SCU-C</t>
  </si>
  <si>
    <t>Ústredňa EPS B6-X2-CP, B6 Integral CXA skriňa s výrezom a tlačiarňou, 2 kruhy</t>
  </si>
  <si>
    <t>929430080</t>
  </si>
  <si>
    <t>BX-O1</t>
  </si>
  <si>
    <t>BX-O1 Výstupný modul 1 Rele output</t>
  </si>
  <si>
    <t>-871976197</t>
  </si>
  <si>
    <t>BX-OI3</t>
  </si>
  <si>
    <t>BX-OI3 modul</t>
  </si>
  <si>
    <t>666193821</t>
  </si>
  <si>
    <t>BX-REL4</t>
  </si>
  <si>
    <t>reléový modul BX-REL4</t>
  </si>
  <si>
    <t>-1499388233</t>
  </si>
  <si>
    <t>MCP535X</t>
  </si>
  <si>
    <t>Manuálny tlačidlový hlásič MCP535X, červený</t>
  </si>
  <si>
    <t>1302608425</t>
  </si>
  <si>
    <t>MTD 533X</t>
  </si>
  <si>
    <t xml:space="preserve">Multisenzorový detektor  MTD 533X</t>
  </si>
  <si>
    <t>-1049575517</t>
  </si>
  <si>
    <t>Pol270</t>
  </si>
  <si>
    <t>Centrálny ovládací panel B6 Operačný panel MAP interný s popisným štítkom</t>
  </si>
  <si>
    <t>-1534771856</t>
  </si>
  <si>
    <t>Pol271</t>
  </si>
  <si>
    <t>Externé zobrazovacie tablo B5 operačný panel MAP MMI-BUS</t>
  </si>
  <si>
    <t>1448993932</t>
  </si>
  <si>
    <t>Pol272</t>
  </si>
  <si>
    <t>-1833157749</t>
  </si>
  <si>
    <t>Pol273</t>
  </si>
  <si>
    <t>Skriňa pre I/O modul</t>
  </si>
  <si>
    <t>1989273435</t>
  </si>
  <si>
    <t>Pol274</t>
  </si>
  <si>
    <t xml:space="preserve">Štítok so symbolom pre MCP535    a s nálepkou nad tlačidlo</t>
  </si>
  <si>
    <t>-1158649777</t>
  </si>
  <si>
    <t>Pol275</t>
  </si>
  <si>
    <t>Siréna s majákom</t>
  </si>
  <si>
    <t>-345332370</t>
  </si>
  <si>
    <t>Pol276</t>
  </si>
  <si>
    <t>Pomocný materiála 0,5 % z materiálu</t>
  </si>
  <si>
    <t>866900857</t>
  </si>
  <si>
    <t>USB 501-6</t>
  </si>
  <si>
    <t>Detector base USB 501-6</t>
  </si>
  <si>
    <t>-1625574436</t>
  </si>
  <si>
    <t>ELEKTRICKÁ POŽIARNA SIGNALIZÁCIA - MONTÁŽ</t>
  </si>
  <si>
    <t>12V 17Ah.1</t>
  </si>
  <si>
    <t>1285087999</t>
  </si>
  <si>
    <t>B6-SCU-C.1</t>
  </si>
  <si>
    <t>1690170991</t>
  </si>
  <si>
    <t>BX-O1.1</t>
  </si>
  <si>
    <t>-1573358586</t>
  </si>
  <si>
    <t>BX-OI3.1</t>
  </si>
  <si>
    <t>-809651428</t>
  </si>
  <si>
    <t>BX-REL4.1</t>
  </si>
  <si>
    <t>-66311612</t>
  </si>
  <si>
    <t>MCP535X.1</t>
  </si>
  <si>
    <t>-1592590971</t>
  </si>
  <si>
    <t>MTD 533X.1</t>
  </si>
  <si>
    <t>-872398728</t>
  </si>
  <si>
    <t>1250028076</t>
  </si>
  <si>
    <t>-526612228</t>
  </si>
  <si>
    <t>Pol277</t>
  </si>
  <si>
    <t>622901928</t>
  </si>
  <si>
    <t>Pol278</t>
  </si>
  <si>
    <t>2085698963</t>
  </si>
  <si>
    <t>Pol279</t>
  </si>
  <si>
    <t>-1052077629</t>
  </si>
  <si>
    <t>Pol280</t>
  </si>
  <si>
    <t>169651084</t>
  </si>
  <si>
    <t>Pol281</t>
  </si>
  <si>
    <t>-809332434</t>
  </si>
  <si>
    <t>Pol282</t>
  </si>
  <si>
    <t>675066877</t>
  </si>
  <si>
    <t>Pol283</t>
  </si>
  <si>
    <t>-1841416075</t>
  </si>
  <si>
    <t>Pol284</t>
  </si>
  <si>
    <t>-672016969</t>
  </si>
  <si>
    <t>Pol285</t>
  </si>
  <si>
    <t>Drážkovanie, otvory, trasy</t>
  </si>
  <si>
    <t>1538089142</t>
  </si>
  <si>
    <t>Pol286</t>
  </si>
  <si>
    <t>-212112629</t>
  </si>
  <si>
    <t>Pol287</t>
  </si>
  <si>
    <t>Uvedenie hlásiča do trvalej prevádzky, preskúšanie jeho funkcie a označenie</t>
  </si>
  <si>
    <t>-893873280</t>
  </si>
  <si>
    <t>Pol288</t>
  </si>
  <si>
    <t>Program konfiguračný, naprogramovanie systému</t>
  </si>
  <si>
    <t>-1607881170</t>
  </si>
  <si>
    <t>Pol289</t>
  </si>
  <si>
    <t>Naprogramovanie ústredne, montáž</t>
  </si>
  <si>
    <t>850432212</t>
  </si>
  <si>
    <t>Pol290</t>
  </si>
  <si>
    <t>Uvedenie ústredne a sytému do trvalej prevádzky</t>
  </si>
  <si>
    <t>-921769232</t>
  </si>
  <si>
    <t>Pol291</t>
  </si>
  <si>
    <t>Pripojenie do systému požiarno technické zariadenia- MaR, VZT</t>
  </si>
  <si>
    <t>1208019737</t>
  </si>
  <si>
    <t>Pol292</t>
  </si>
  <si>
    <t>Náklady na prácu vo výśkach</t>
  </si>
  <si>
    <t>-1803423013</t>
  </si>
  <si>
    <t>Pol293</t>
  </si>
  <si>
    <t>Projektová dielenská dokumentácia a skutočného prevedenia</t>
  </si>
  <si>
    <t>1766169771</t>
  </si>
  <si>
    <t>Pol294</t>
  </si>
  <si>
    <t>-1894802210</t>
  </si>
  <si>
    <t>Pol295</t>
  </si>
  <si>
    <t>Transportná réžia a réžijné náklady</t>
  </si>
  <si>
    <t>1260578887</t>
  </si>
  <si>
    <t>Pol296</t>
  </si>
  <si>
    <t>Prevádzkové náklady</t>
  </si>
  <si>
    <t>135907841</t>
  </si>
  <si>
    <t>USB 501-6.1</t>
  </si>
  <si>
    <t>-72526797</t>
  </si>
  <si>
    <t>20230110 - Kaštieľ-ZTI</t>
  </si>
  <si>
    <t>D1 - PRÁCE A DODÁVKY HSV</t>
  </si>
  <si>
    <t xml:space="preserve">    1 - ZEMNE PRÁCE</t>
  </si>
  <si>
    <t xml:space="preserve">    4 - VODOROVNÉ KONŠTRUKCIE</t>
  </si>
  <si>
    <t xml:space="preserve">    5 - KOMUNIKÁCIE</t>
  </si>
  <si>
    <t xml:space="preserve">    D10 - 9 - OSTATNÉ KONŠTRUKCIE A PRÁCE</t>
  </si>
  <si>
    <t xml:space="preserve">    D2 - 1 - ZEMNE PRÁCE</t>
  </si>
  <si>
    <t xml:space="preserve">    D4 - 4 - VODOROVNÉ KONŠTRUKCIE</t>
  </si>
  <si>
    <t xml:space="preserve">    D6 - 5 - KOMUNIKÁCIE</t>
  </si>
  <si>
    <t xml:space="preserve">    D8 - 8 - RÚROVÉ VEDENIA</t>
  </si>
  <si>
    <t xml:space="preserve">    D7 - 5 - KOMUNIKÁCIE spolu:</t>
  </si>
  <si>
    <t xml:space="preserve">      721 - Vnútorná kanalizácia</t>
  </si>
  <si>
    <t xml:space="preserve">      722 - Vnútorný vodovod</t>
  </si>
  <si>
    <t xml:space="preserve">      725 - Zariaďovacie predmety</t>
  </si>
  <si>
    <t>D13 - PRÁCE A DODÁVKY PSV</t>
  </si>
  <si>
    <t xml:space="preserve">    270 - Montáž potrubia ( M23 okrem plynovodov )</t>
  </si>
  <si>
    <t xml:space="preserve">    272 - Vedenia rúrové vonkajšie - plynovody</t>
  </si>
  <si>
    <t xml:space="preserve">    999 - MCE ostatné</t>
  </si>
  <si>
    <t xml:space="preserve">    D15 - 721 - Vnútorná kanalizácia</t>
  </si>
  <si>
    <t xml:space="preserve">    D17 - 722 - Vnútorný vodovod</t>
  </si>
  <si>
    <t xml:space="preserve">    D19 - 725 - Zariaďovacie predmety</t>
  </si>
  <si>
    <t xml:space="preserve">    M48 - Periodické prevádzkové revízie</t>
  </si>
  <si>
    <t>PRÁCE A DODÁVKY HSV</t>
  </si>
  <si>
    <t>ZEMNE PRÁCE</t>
  </si>
  <si>
    <t>132201200</t>
  </si>
  <si>
    <t>Hĺbenie rýh šírka do 2 m v horn. tr. 3 nad 100 m3</t>
  </si>
  <si>
    <t>1487287953</t>
  </si>
  <si>
    <t>286108010</t>
  </si>
  <si>
    <t>Rúrka PVC odpadová hrdlová d 140x2,8x4000</t>
  </si>
  <si>
    <t>200483398</t>
  </si>
  <si>
    <t>132201209</t>
  </si>
  <si>
    <t>Príplatok za lepivosť horniny tr.3 v rýhach š. do 200 cm</t>
  </si>
  <si>
    <t>1127713982</t>
  </si>
  <si>
    <t>161101102</t>
  </si>
  <si>
    <t>Zvislé premiestnenie výkopu horn. tr. 1-4 do 4 m</t>
  </si>
  <si>
    <t>-1002794183</t>
  </si>
  <si>
    <t>162701101</t>
  </si>
  <si>
    <t>Vodorovné premiestnenie výkopu do 6000 m horn. tr. 1-4</t>
  </si>
  <si>
    <t>1469491074</t>
  </si>
  <si>
    <t>162732519</t>
  </si>
  <si>
    <t>Príplatok za každých ďalších 1000 m</t>
  </si>
  <si>
    <t>-789788275</t>
  </si>
  <si>
    <t>167101101</t>
  </si>
  <si>
    <t>Nakladanie výkopku do 100 m3 v horn. tr. 1-4</t>
  </si>
  <si>
    <t>155804737</t>
  </si>
  <si>
    <t>167101103</t>
  </si>
  <si>
    <t>Skladanie alebo prekladanie výkopu v horn. tr. 1-4</t>
  </si>
  <si>
    <t>-566163231</t>
  </si>
  <si>
    <t>171201201</t>
  </si>
  <si>
    <t>Uloženie sypaniny na skládku</t>
  </si>
  <si>
    <t>2048673919</t>
  </si>
  <si>
    <t>174101101</t>
  </si>
  <si>
    <t>Zásyp zhutnený jám, rýh, šachiet alebo okolo objektu</t>
  </si>
  <si>
    <t>1756697535</t>
  </si>
  <si>
    <t>175101101</t>
  </si>
  <si>
    <t>Obsyp potrubia bez prehodenia sypaniny</t>
  </si>
  <si>
    <t>823793840</t>
  </si>
  <si>
    <t>175101109</t>
  </si>
  <si>
    <t>Obsyp potrubia príplatok za prehodenie sypaniny</t>
  </si>
  <si>
    <t>-644769054</t>
  </si>
  <si>
    <t>VODOROVNÉ KONŠTRUKCIE</t>
  </si>
  <si>
    <t>451573111</t>
  </si>
  <si>
    <t>Lôžko pod potrubie, stoky v otvorenom výkope z piesku a štrkopiesku</t>
  </si>
  <si>
    <t>-1847754276</t>
  </si>
  <si>
    <t>KOMUNIKÁCIE</t>
  </si>
  <si>
    <t>566901124</t>
  </si>
  <si>
    <t xml:space="preserve">Vysprav. podkl. po prekop.  kamen. ťaž. alebo štrkop. hr. 25 cm</t>
  </si>
  <si>
    <t>-1770059302</t>
  </si>
  <si>
    <t>566904515</t>
  </si>
  <si>
    <t>Vyspravenie podkladov po prekopoch živičnými zmesami hr. 15 cm</t>
  </si>
  <si>
    <t>1032185507</t>
  </si>
  <si>
    <t>59.111</t>
  </si>
  <si>
    <t>Chodník zámková dlažba hr. 60mm šírka 2m (záhon. obrubn. z oboch strán)</t>
  </si>
  <si>
    <t>-2052236320</t>
  </si>
  <si>
    <t>871383120</t>
  </si>
  <si>
    <t>Montáž potrubia z kan. rúr korugovaných PVC-U v otvor. výkope do 20 % DN 200, tesnenie gum. krúžkami</t>
  </si>
  <si>
    <t>-337956766</t>
  </si>
  <si>
    <t>877353121</t>
  </si>
  <si>
    <t>Montáž tvaroviek odbočných na potrubie z kanalizačných rúr z PVC v otvorenom výkope DN 200</t>
  </si>
  <si>
    <t>-1465316801</t>
  </si>
  <si>
    <t>892101111</t>
  </si>
  <si>
    <t>Skúška tesnosti kanalizačného potrubia DN do 200 vodou</t>
  </si>
  <si>
    <t>1588169493</t>
  </si>
  <si>
    <t>286130035900</t>
  </si>
  <si>
    <t>Rúra HDPE na plyn PE100 SDR11 32x3,0 cena vrátane vyhľadávacieho kábla</t>
  </si>
  <si>
    <t>1753558440</t>
  </si>
  <si>
    <t>"materiál k položke č.13 časť 1.A Kaštieľ-Plynoinštalácia</t>
  </si>
  <si>
    <t>61*1,02</t>
  </si>
  <si>
    <t>899721111</t>
  </si>
  <si>
    <t>Vyhľadávací vodič na potrubí z tlakových polyet. rúrok</t>
  </si>
  <si>
    <t>417218421</t>
  </si>
  <si>
    <t>" k položke č.13 časť 1.A Kaštieľ-Plynoinštalácia</t>
  </si>
  <si>
    <t>61,00</t>
  </si>
  <si>
    <t>D10</t>
  </si>
  <si>
    <t>9 - OSTATNÉ KONŠTRUKCIE A PRÁCE</t>
  </si>
  <si>
    <t>971042651 013</t>
  </si>
  <si>
    <t>Vybúr. otvorov do 4 m2 v betón. murive akejkoľvek hrúbky</t>
  </si>
  <si>
    <t>-1595578040</t>
  </si>
  <si>
    <t>1 - ZEMNE PRÁCE</t>
  </si>
  <si>
    <t>132201200 272</t>
  </si>
  <si>
    <t>871874880</t>
  </si>
  <si>
    <t>132201209 272</t>
  </si>
  <si>
    <t>270452422</t>
  </si>
  <si>
    <t>161101102 272</t>
  </si>
  <si>
    <t>-1096922941</t>
  </si>
  <si>
    <t>162701101 272</t>
  </si>
  <si>
    <t>-802870474</t>
  </si>
  <si>
    <t>162732519 001</t>
  </si>
  <si>
    <t>-1768794288</t>
  </si>
  <si>
    <t>167101101 272</t>
  </si>
  <si>
    <t>-1525387247</t>
  </si>
  <si>
    <t>167101103 001</t>
  </si>
  <si>
    <t>-1145269266</t>
  </si>
  <si>
    <t>171201201 272</t>
  </si>
  <si>
    <t>-1233556115</t>
  </si>
  <si>
    <t>174101001 001</t>
  </si>
  <si>
    <t>Zásyp zhutnený jám, šachiet, rýh, zárezov alebo okolo objektov do 100 m3</t>
  </si>
  <si>
    <t>1166526698</t>
  </si>
  <si>
    <t>174101101 272</t>
  </si>
  <si>
    <t>-2100775598</t>
  </si>
  <si>
    <t>175101101 001</t>
  </si>
  <si>
    <t>-1070204936</t>
  </si>
  <si>
    <t>175101109 001</t>
  </si>
  <si>
    <t>1150699516</t>
  </si>
  <si>
    <t>286108010 MAT</t>
  </si>
  <si>
    <t>730599282</t>
  </si>
  <si>
    <t>1639001586</t>
  </si>
  <si>
    <t>286110100 MAT</t>
  </si>
  <si>
    <t>Rúrka PVC kanalizačná spoj gum. krúžkom 110x3,2x5000</t>
  </si>
  <si>
    <t>-518820799</t>
  </si>
  <si>
    <t>286110870 MAT</t>
  </si>
  <si>
    <t>Čistiaci kus FRIAPHON, DN 100</t>
  </si>
  <si>
    <t>1145906795</t>
  </si>
  <si>
    <t>286111200 MAT</t>
  </si>
  <si>
    <t>Rúrka PVC kanalizačná hrdlová 160x4,0x5000</t>
  </si>
  <si>
    <t>913337870</t>
  </si>
  <si>
    <t>4 - VODOROVNÉ KONŠTRUKCIE</t>
  </si>
  <si>
    <t>451573111 271</t>
  </si>
  <si>
    <t>1839492600</t>
  </si>
  <si>
    <t>D6</t>
  </si>
  <si>
    <t>5 - KOMUNIKÁCIE</t>
  </si>
  <si>
    <t>566901124 272</t>
  </si>
  <si>
    <t>1076994701</t>
  </si>
  <si>
    <t>566904515 272</t>
  </si>
  <si>
    <t>276681498</t>
  </si>
  <si>
    <t>59.111 000</t>
  </si>
  <si>
    <t>2056930611</t>
  </si>
  <si>
    <t>8 - RÚROVÉ VEDENIA</t>
  </si>
  <si>
    <t>871251111 271</t>
  </si>
  <si>
    <t>Montáž potrubia z tlakových rúrok z tvrdého PVC d 110, tesnených gumovým krúžkom</t>
  </si>
  <si>
    <t>-1769904809</t>
  </si>
  <si>
    <t>871261121 271</t>
  </si>
  <si>
    <t>Montáž potrubia z tlakových rúrok polyetylénových d 125</t>
  </si>
  <si>
    <t>-1319192715</t>
  </si>
  <si>
    <t>871311111 271</t>
  </si>
  <si>
    <t>Montáž potrubia z tlakových rúrok z tvrdého PVC d 160, tesnených gumovým krúžkom</t>
  </si>
  <si>
    <t>1679570420</t>
  </si>
  <si>
    <t>871321111 271</t>
  </si>
  <si>
    <t>Montáž kanal. potrubia z rúr HDPE zváraných na tupo SDR11/PN16 D 160x14,6</t>
  </si>
  <si>
    <t>128521727</t>
  </si>
  <si>
    <t>892101111 271</t>
  </si>
  <si>
    <t>-908206298</t>
  </si>
  <si>
    <t>D7</t>
  </si>
  <si>
    <t>5 - KOMUNIKÁCIE spolu:</t>
  </si>
  <si>
    <t>Vnútorná kanalizácia</t>
  </si>
  <si>
    <t>721110806</t>
  </si>
  <si>
    <t>Demontáž potrubia z kameninových rúr DN do 200</t>
  </si>
  <si>
    <t>-1941533415</t>
  </si>
  <si>
    <t>721171107</t>
  </si>
  <si>
    <t>Potrubie kanal. z PVC-U rúr hrdlových odpadné D 75x1,8</t>
  </si>
  <si>
    <t>59102373</t>
  </si>
  <si>
    <t>597115130</t>
  </si>
  <si>
    <t>Odbočka jedn. kamenin. šikmá bez tesnenia DN 200/150</t>
  </si>
  <si>
    <t>-1137690944</t>
  </si>
  <si>
    <t>721171112</t>
  </si>
  <si>
    <t>Potrubie kanal. z PVC-U rúr hrdlových odpadné D 160/3,2</t>
  </si>
  <si>
    <t>775206793</t>
  </si>
  <si>
    <t>721194104</t>
  </si>
  <si>
    <t>Vyvedenie a upevnenie kanal. výpustiek D 40x1.8</t>
  </si>
  <si>
    <t>1740602683</t>
  </si>
  <si>
    <t>721226111</t>
  </si>
  <si>
    <t>Zápachová uzávierka vaní s guľovým kĺbom na odtoku DN 40/50</t>
  </si>
  <si>
    <t>1906025797</t>
  </si>
  <si>
    <t>721226212</t>
  </si>
  <si>
    <t>Zápachová uzávierka pisoárová DN 40</t>
  </si>
  <si>
    <t>1319978090</t>
  </si>
  <si>
    <t>721226312</t>
  </si>
  <si>
    <t>Zápachová uzávierka pre umývadlá DN 40</t>
  </si>
  <si>
    <t>-216794760</t>
  </si>
  <si>
    <t>721226412</t>
  </si>
  <si>
    <t>Zápachová uzávierka pre drezy DN 50</t>
  </si>
  <si>
    <t>-59688396</t>
  </si>
  <si>
    <t>721999905</t>
  </si>
  <si>
    <t>Vnútorná kanalizácia HZS T5</t>
  </si>
  <si>
    <t>-1920525250</t>
  </si>
  <si>
    <t>722</t>
  </si>
  <si>
    <t>Vnútorný vodovod</t>
  </si>
  <si>
    <t>722130801</t>
  </si>
  <si>
    <t>Demontáž potrubia z oceľ. rúrok závitových DN do 25</t>
  </si>
  <si>
    <t>541343822</t>
  </si>
  <si>
    <t>722254106</t>
  </si>
  <si>
    <t>Montáž hydrantovej skrine nástennej s výzbrojou</t>
  </si>
  <si>
    <t>súbor</t>
  </si>
  <si>
    <t>-815734161</t>
  </si>
  <si>
    <t>722254231</t>
  </si>
  <si>
    <t>Požiarne prísl.,hadic.navij. NOHA typ A25/30 na stenu 700x700x285mm</t>
  </si>
  <si>
    <t>-2045227808</t>
  </si>
  <si>
    <t>722290215</t>
  </si>
  <si>
    <t>Tlakové skúšky vodov. potrubia hrdl. alebo prírub. do DN 100</t>
  </si>
  <si>
    <t>-2135037949</t>
  </si>
  <si>
    <t>722290226</t>
  </si>
  <si>
    <t>Tlakové skúšky vodov. potrubia závitového do DN 50</t>
  </si>
  <si>
    <t>-1476774237</t>
  </si>
  <si>
    <t>722290234</t>
  </si>
  <si>
    <t>Preplachovanie a dezinfekcia vodov. potrubia do DN 80</t>
  </si>
  <si>
    <t>718919899</t>
  </si>
  <si>
    <t>722509901</t>
  </si>
  <si>
    <t>Uzatvorenie-otvorenie vodovodného potrubia</t>
  </si>
  <si>
    <t>1272036830</t>
  </si>
  <si>
    <t>998722103</t>
  </si>
  <si>
    <t>Presun hmôt pre vnút. vodovod v objektoch výšky do 24 m</t>
  </si>
  <si>
    <t>-1577320252</t>
  </si>
  <si>
    <t>6423E1311</t>
  </si>
  <si>
    <t>Nádrž bez arm.LYRA 2827.3, biela</t>
  </si>
  <si>
    <t>1631175915</t>
  </si>
  <si>
    <t>6423G1031</t>
  </si>
  <si>
    <t>Nádržka Dual-Flush - GALLERY 2717.0 278, biela</t>
  </si>
  <si>
    <t>1102308653</t>
  </si>
  <si>
    <t>725</t>
  </si>
  <si>
    <t>Zariaďovacie predmety</t>
  </si>
  <si>
    <t>725119309</t>
  </si>
  <si>
    <t>Príplatok za použitie silikónového tmelu 0,30 kg/kus</t>
  </si>
  <si>
    <t>2012673890</t>
  </si>
  <si>
    <t>725211612</t>
  </si>
  <si>
    <t>Umývadlo keram pripev. na stenu skrutk farebné bez krytu na sifón 550 mm</t>
  </si>
  <si>
    <t>1266611783</t>
  </si>
  <si>
    <t>725219401</t>
  </si>
  <si>
    <t>Montáž umývadiel keramických so záp. uzáv. na skrutky</t>
  </si>
  <si>
    <t>-2095042834</t>
  </si>
  <si>
    <t>725222111</t>
  </si>
  <si>
    <t>Vaňa bez armat. výtok. akrylátová so zápach.uzav 1200x700 mm</t>
  </si>
  <si>
    <t>2128756555</t>
  </si>
  <si>
    <t>725229103</t>
  </si>
  <si>
    <t>Montáž vane akrylátovej</t>
  </si>
  <si>
    <t>1801989771</t>
  </si>
  <si>
    <t>725330820</t>
  </si>
  <si>
    <t>Výlevka</t>
  </si>
  <si>
    <t>kompl</t>
  </si>
  <si>
    <t>-477171605</t>
  </si>
  <si>
    <t>725810301</t>
  </si>
  <si>
    <t>Systémový oddelovač DN 25, montáž</t>
  </si>
  <si>
    <t>-1290784674</t>
  </si>
  <si>
    <t>725810405</t>
  </si>
  <si>
    <t>Ventil rohový T70 1/2 vršok T13</t>
  </si>
  <si>
    <t>-351846412</t>
  </si>
  <si>
    <t>725819401</t>
  </si>
  <si>
    <t>Montáž ventilov rohových s pripojovacou rúrkou G 1/2</t>
  </si>
  <si>
    <t>-2097315404</t>
  </si>
  <si>
    <t>725820200</t>
  </si>
  <si>
    <t>Batéria drezová nástenná G 1/2 štandardná kvalita</t>
  </si>
  <si>
    <t>-942021553</t>
  </si>
  <si>
    <t>725820700</t>
  </si>
  <si>
    <t>Batéria drezová jednopáková do 1 otvoru štandardná kvalita</t>
  </si>
  <si>
    <t>-1344615110</t>
  </si>
  <si>
    <t>725821400</t>
  </si>
  <si>
    <t>Batéria umývadlová jednopáková stojánková do 1 otvoru štandardná kvalita</t>
  </si>
  <si>
    <t>-849870944</t>
  </si>
  <si>
    <t>725829201</t>
  </si>
  <si>
    <t xml:space="preserve">Montáž batérie umýv.  nástenná</t>
  </si>
  <si>
    <t>-165195842</t>
  </si>
  <si>
    <t>725829203</t>
  </si>
  <si>
    <t xml:space="preserve">Montáž batérií  drez. ostatných typov nást.</t>
  </si>
  <si>
    <t>1222719900</t>
  </si>
  <si>
    <t>725829601</t>
  </si>
  <si>
    <t>Montáž batérie umývadlovej jednopákovej do 1 otvoru</t>
  </si>
  <si>
    <t>-1127040892</t>
  </si>
  <si>
    <t>725830200</t>
  </si>
  <si>
    <t>Batéria vaňová nástenná G 1/2 x 150 štandardná kvalita</t>
  </si>
  <si>
    <t>-1985021192</t>
  </si>
  <si>
    <t>725831122</t>
  </si>
  <si>
    <t>Montáž batérie vaňovej, nástennej s roztečou 150 mm</t>
  </si>
  <si>
    <t>-1449279521</t>
  </si>
  <si>
    <t>725849206</t>
  </si>
  <si>
    <t>Montáž nastaviteľného držiaka sprchy</t>
  </si>
  <si>
    <t>-1951988285</t>
  </si>
  <si>
    <t>725869101</t>
  </si>
  <si>
    <t>Montáž zápach. uzávierok umývadlových D 40</t>
  </si>
  <si>
    <t>-892780878</t>
  </si>
  <si>
    <t>725869204</t>
  </si>
  <si>
    <t xml:space="preserve">Montáž zápach. uzávierok jednod.  D 50 pre drez a výlevku</t>
  </si>
  <si>
    <t>-1360248465</t>
  </si>
  <si>
    <t>725869209</t>
  </si>
  <si>
    <t>Montáž zápach. uzávierok vaňových DN 32</t>
  </si>
  <si>
    <t>1852128524</t>
  </si>
  <si>
    <t>725980123</t>
  </si>
  <si>
    <t>Dvierka prístupové k inštaláciám z plastov 30/30</t>
  </si>
  <si>
    <t>-344410092</t>
  </si>
  <si>
    <t>725999904</t>
  </si>
  <si>
    <t>Zariaďovacie predmety HZS T4</t>
  </si>
  <si>
    <t>-576518401</t>
  </si>
  <si>
    <t>998725103</t>
  </si>
  <si>
    <t>Presun hmôt pre zariaď. predmety v objektoch výšky do 24 m</t>
  </si>
  <si>
    <t>1844914949</t>
  </si>
  <si>
    <t>PRÁCE A DODÁVKY PSV</t>
  </si>
  <si>
    <t>270</t>
  </si>
  <si>
    <t>Montáž potrubia ( M23 okrem plynovodov )</t>
  </si>
  <si>
    <t>807180070</t>
  </si>
  <si>
    <t>Montáž ventilač.privetr.hlavice HL900</t>
  </si>
  <si>
    <t>565212389</t>
  </si>
  <si>
    <t>Vedenia rúrové vonkajšie - plynovody</t>
  </si>
  <si>
    <t>803722000</t>
  </si>
  <si>
    <t>Funkčná skúška regulačného radu</t>
  </si>
  <si>
    <t>1757748468</t>
  </si>
  <si>
    <t>231524190</t>
  </si>
  <si>
    <t>Protipožiarne tesnenie inštal.otvorov bal.750ml, montáž</t>
  </si>
  <si>
    <t>balenie</t>
  </si>
  <si>
    <t>-1070950535</t>
  </si>
  <si>
    <t>562312500</t>
  </si>
  <si>
    <t>Hlavica ventilačná privetrávacia HL900 DN 50/70/100</t>
  </si>
  <si>
    <t>-632761950</t>
  </si>
  <si>
    <t>999</t>
  </si>
  <si>
    <t>MCE ostatné</t>
  </si>
  <si>
    <t>990880010</t>
  </si>
  <si>
    <t>Presun hmôt pre montáž potrubia</t>
  </si>
  <si>
    <t>-191580094</t>
  </si>
  <si>
    <t>D15</t>
  </si>
  <si>
    <t>721 - Vnútorná kanalizácia</t>
  </si>
  <si>
    <t>721110806 721</t>
  </si>
  <si>
    <t>117733090</t>
  </si>
  <si>
    <t>721140806 721</t>
  </si>
  <si>
    <t>Demontáž potrubia z liatinových rúr DN do 200</t>
  </si>
  <si>
    <t>-517278894</t>
  </si>
  <si>
    <t>721171107 721</t>
  </si>
  <si>
    <t>-676035832</t>
  </si>
  <si>
    <t>721171109 721</t>
  </si>
  <si>
    <t>Potrubie kanal. z PVC-U rúr hrdlových odpadné D 110x2,2</t>
  </si>
  <si>
    <t>764619754</t>
  </si>
  <si>
    <t>721173204 721</t>
  </si>
  <si>
    <t>Potrubie kanal. z PVC rúr pripojovacie D 40x1.8</t>
  </si>
  <si>
    <t>2127259880</t>
  </si>
  <si>
    <t>721173205 721</t>
  </si>
  <si>
    <t>Potrubie kanal. z PVC rúr pripojovacie D 50x1.8</t>
  </si>
  <si>
    <t>1455275986</t>
  </si>
  <si>
    <t>721173206 721</t>
  </si>
  <si>
    <t>Potrubie kanal. z PVC rúr pripojovacie D 63x1.8</t>
  </si>
  <si>
    <t>1819630633</t>
  </si>
  <si>
    <t>721194104 721</t>
  </si>
  <si>
    <t>1018469358</t>
  </si>
  <si>
    <t>721194105 721</t>
  </si>
  <si>
    <t>Vyvedenie a upevnenie kanal. výpustiek D 50x1.8</t>
  </si>
  <si>
    <t>-588516848</t>
  </si>
  <si>
    <t>721194107 721</t>
  </si>
  <si>
    <t>Vyvedenie a upevnenie kanal. výpustiek D 75x1.9</t>
  </si>
  <si>
    <t>299313473</t>
  </si>
  <si>
    <t>721194109 721</t>
  </si>
  <si>
    <t>Vyvedenie a upevnenie kanal. výpustiek D 110x2.3</t>
  </si>
  <si>
    <t>-1836086390</t>
  </si>
  <si>
    <t>721211407 721</t>
  </si>
  <si>
    <t>Dvorné vpusty kameninové pr. 300</t>
  </si>
  <si>
    <t>1159397780</t>
  </si>
  <si>
    <t>721211505 721</t>
  </si>
  <si>
    <t>Montáž podlahového vpustu s vodorovným odtokom DN 50 z plastu so zápachovou uzávierkou</t>
  </si>
  <si>
    <t>-32437662</t>
  </si>
  <si>
    <t>721211912 721</t>
  </si>
  <si>
    <t>Montáž vpustí podlahových DN 50/75</t>
  </si>
  <si>
    <t>-571236926</t>
  </si>
  <si>
    <t>721211913 721</t>
  </si>
  <si>
    <t>Montáž vpustí podlahových DN 110</t>
  </si>
  <si>
    <t>-1396531332</t>
  </si>
  <si>
    <t>721220801 721</t>
  </si>
  <si>
    <t>Demontáž zápachových uzáverov DN 70</t>
  </si>
  <si>
    <t>-1166045766</t>
  </si>
  <si>
    <t>721224206 721</t>
  </si>
  <si>
    <t>Zápachové uzávery pisoárové DN 50</t>
  </si>
  <si>
    <t>-1837875945</t>
  </si>
  <si>
    <t>721226111 721</t>
  </si>
  <si>
    <t>-762097598</t>
  </si>
  <si>
    <t>721226121 721</t>
  </si>
  <si>
    <t>Zápachová uzávierka sprchových vaní s guľovým kĺbom na odtoku DN 40/50</t>
  </si>
  <si>
    <t>-161010469</t>
  </si>
  <si>
    <t>721226312 721</t>
  </si>
  <si>
    <t>-424659072</t>
  </si>
  <si>
    <t>721226412 721</t>
  </si>
  <si>
    <t>1688187597</t>
  </si>
  <si>
    <t>721226432 721</t>
  </si>
  <si>
    <t>Zápachová uzávierka pre dvojdrezy s prípojkou pre pračku alebo umývačku DN 50</t>
  </si>
  <si>
    <t>1139267718</t>
  </si>
  <si>
    <t>721271105 721</t>
  </si>
  <si>
    <t>Ventilačné hlavice kameninové DN 100</t>
  </si>
  <si>
    <t>949250010</t>
  </si>
  <si>
    <t>721290111 721</t>
  </si>
  <si>
    <t>Skúška tesnosti kanalizácie vodou do DN 125</t>
  </si>
  <si>
    <t>143570406</t>
  </si>
  <si>
    <t>721290112 721</t>
  </si>
  <si>
    <t>Skúška tesnosti kanalizácie vodou DN 125-200</t>
  </si>
  <si>
    <t>-1904459692</t>
  </si>
  <si>
    <t>721290123 721</t>
  </si>
  <si>
    <t>Skúška tesnosti kanalizácie dymom do DN 300</t>
  </si>
  <si>
    <t>-1218120080</t>
  </si>
  <si>
    <t>721300912 721</t>
  </si>
  <si>
    <t>Opr. kanaliz. prečistenie zvis. odpad. v 1 podl. do DN 200</t>
  </si>
  <si>
    <t>-2062308056</t>
  </si>
  <si>
    <t>721300957 721</t>
  </si>
  <si>
    <t>Opr. kanaliz. prečistenie posúvačov do DN 200</t>
  </si>
  <si>
    <t>-76459466</t>
  </si>
  <si>
    <t>721999904 721</t>
  </si>
  <si>
    <t>Vnútorná kanalizácia HZS T4</t>
  </si>
  <si>
    <t>-897485107</t>
  </si>
  <si>
    <t>998721103 721</t>
  </si>
  <si>
    <t>Presun hmôt pre vnút. kanalizáciu v objektoch výšky do 24 m</t>
  </si>
  <si>
    <t>-1370747916</t>
  </si>
  <si>
    <t>-428328533</t>
  </si>
  <si>
    <t>D17</t>
  </si>
  <si>
    <t>722 - Vnútorný vodovod</t>
  </si>
  <si>
    <t>722105220 721</t>
  </si>
  <si>
    <t>Potrubie z rúr REHAU, rúrka univerzálna RAUTITAN flex priemer 20,0x2,8 v kotúčoch</t>
  </si>
  <si>
    <t>236521340</t>
  </si>
  <si>
    <t>722105225 721</t>
  </si>
  <si>
    <t>Potrubie z rúr REHAU, rúrka univerzálna RAUTITAN flex priemer 25,0x3,5 v kotúčoch</t>
  </si>
  <si>
    <t>652373063</t>
  </si>
  <si>
    <t>722105232 721</t>
  </si>
  <si>
    <t>Potrubie z rúr REHAU, rúrka univerzálna RAUTITAN flex priemer 32,0x4,4 v kotúčoch</t>
  </si>
  <si>
    <t>-577314407</t>
  </si>
  <si>
    <t>722105240 721</t>
  </si>
  <si>
    <t>Potrubie z rúr REHAU, rúrka univerzálna RAUTITAN flex priemer 40,0x5,5 v tyčiach</t>
  </si>
  <si>
    <t>126357615</t>
  </si>
  <si>
    <t>722111911 721</t>
  </si>
  <si>
    <t>Opr. vodov. potrubia liat. príruba kruhová závitová DN 40</t>
  </si>
  <si>
    <t>2113464382</t>
  </si>
  <si>
    <t>722130216 721</t>
  </si>
  <si>
    <t>Potrubie vod. z ocel. rúrok závit. pozink. 11353 DN 50</t>
  </si>
  <si>
    <t>-639208948</t>
  </si>
  <si>
    <t>722130217 721</t>
  </si>
  <si>
    <t>Potrubie vod. z ocel. rúrok závit. pozink. 11353 DN 65</t>
  </si>
  <si>
    <t>-635551753</t>
  </si>
  <si>
    <t>722130218 721</t>
  </si>
  <si>
    <t>Potrubie vod. z ocel. rúrok závit. pozink. 11353 DN 80</t>
  </si>
  <si>
    <t>-367420344</t>
  </si>
  <si>
    <t>722130801 721</t>
  </si>
  <si>
    <t>1765232959</t>
  </si>
  <si>
    <t>722130802 721</t>
  </si>
  <si>
    <t>Demontáž potrubia z oceľ. rúrok závitových DN do 40</t>
  </si>
  <si>
    <t>593482878</t>
  </si>
  <si>
    <t>722130803 721</t>
  </si>
  <si>
    <t>Demontáž potrubia z oceľ. rúrok závitových DN do 50</t>
  </si>
  <si>
    <t>1994329614</t>
  </si>
  <si>
    <t>722130804 721</t>
  </si>
  <si>
    <t>Demontáž potrubia z oceľ. rúrok závitových DN do 65</t>
  </si>
  <si>
    <t>322016320</t>
  </si>
  <si>
    <t>722130805 721</t>
  </si>
  <si>
    <t>Demontáž potrubia z oceľ. rúrok závitových DN do 80</t>
  </si>
  <si>
    <t>1609689874</t>
  </si>
  <si>
    <t>722131935 721</t>
  </si>
  <si>
    <t>Opr. vodov. ocel. potr. záv. prepojenie stáv. potrubia DN 40</t>
  </si>
  <si>
    <t>983234757</t>
  </si>
  <si>
    <t>722131936 721</t>
  </si>
  <si>
    <t>Opr. vodov. ocel. potr. záv. prepojenie stáv. potrubia DN 50</t>
  </si>
  <si>
    <t>467664772</t>
  </si>
  <si>
    <t>722131937 721</t>
  </si>
  <si>
    <t>Opr. vodov. ocel. potr. záv. prepojenie stáv. potrubia DN 65</t>
  </si>
  <si>
    <t>1203448448</t>
  </si>
  <si>
    <t>722131938 721</t>
  </si>
  <si>
    <t>Opr. vodov. ocel. potr. záv. prepojenie stáv. potrubia DN 80</t>
  </si>
  <si>
    <t>-372424658</t>
  </si>
  <si>
    <t>722182111 721</t>
  </si>
  <si>
    <t>Ochrana potrubia izoláciou Mirelon DN 16</t>
  </si>
  <si>
    <t>-542320474</t>
  </si>
  <si>
    <t>722182112 721</t>
  </si>
  <si>
    <t>Ochrana potrubia izoláciou Mirelon DN 20</t>
  </si>
  <si>
    <t>-142663377</t>
  </si>
  <si>
    <t>722182113 721</t>
  </si>
  <si>
    <t>Ochrana potrubia izoláciou Mirelon DN 25</t>
  </si>
  <si>
    <t>-1104558328</t>
  </si>
  <si>
    <t>722182114 721</t>
  </si>
  <si>
    <t>Ochrana potrubia izoláciou Mirelon DN 32</t>
  </si>
  <si>
    <t>-1682763327</t>
  </si>
  <si>
    <t>722182115 721</t>
  </si>
  <si>
    <t>Ochrana potrubia izoláciou Mirelon DN 40</t>
  </si>
  <si>
    <t>1509345420</t>
  </si>
  <si>
    <t>722182116 721</t>
  </si>
  <si>
    <t>Ochrana potrubia izoláciou Mirelon DN 50</t>
  </si>
  <si>
    <t>-1502495599</t>
  </si>
  <si>
    <t>722182117 721</t>
  </si>
  <si>
    <t>Ochrana potrubia izoláciou Mirelon DN 63</t>
  </si>
  <si>
    <t>-1637892536</t>
  </si>
  <si>
    <t>722182119 721</t>
  </si>
  <si>
    <t>Ochrana potrubia izoláciou Mirelon DN 90</t>
  </si>
  <si>
    <t>-683683618</t>
  </si>
  <si>
    <t>722220121 721</t>
  </si>
  <si>
    <t>Arm. vod. s 1 závitom, nástenka K 247 pre batériu G 1/2x150mm</t>
  </si>
  <si>
    <t>pár</t>
  </si>
  <si>
    <t>2040180924</t>
  </si>
  <si>
    <t>722223113 721</t>
  </si>
  <si>
    <t>Armat. vodov. s 1 závitom, ventil priv. odvzduš. T1070 G 3/4</t>
  </si>
  <si>
    <t>-119260514</t>
  </si>
  <si>
    <t>722231011 721</t>
  </si>
  <si>
    <t>Armat. vodov. s 2 závitmi, ventil priamy KE 125 C G 1/2</t>
  </si>
  <si>
    <t>-648808947</t>
  </si>
  <si>
    <t>722231012 721</t>
  </si>
  <si>
    <t>Armat. vodov. s 2 závitmi, ventil priamy KE 125 C G 3/4</t>
  </si>
  <si>
    <t>117797282</t>
  </si>
  <si>
    <t>722231013 721</t>
  </si>
  <si>
    <t>Armat. vodov. s 2 závitmi, ventil priamy KE 125 C G 1</t>
  </si>
  <si>
    <t>955991256</t>
  </si>
  <si>
    <t>722231014 721</t>
  </si>
  <si>
    <t>Armat. vodov. s 2 závitmi, ventil priamy KE 125 C G 5/4</t>
  </si>
  <si>
    <t>-1969158656</t>
  </si>
  <si>
    <t>722231015 721</t>
  </si>
  <si>
    <t>Armat. vodov. s 2 závitmi, ventil priamy KE 125 C G 6/4</t>
  </si>
  <si>
    <t>1161415432</t>
  </si>
  <si>
    <t>722231016 721</t>
  </si>
  <si>
    <t>Armat. vodov. s 2 závitmi, ventil priamy KE 125 C G 2</t>
  </si>
  <si>
    <t>1437099780</t>
  </si>
  <si>
    <t>722231026 721</t>
  </si>
  <si>
    <t>Armat. vodov. s 2 závitmi, ventil priamy KE 125 T G 2</t>
  </si>
  <si>
    <t>752877914</t>
  </si>
  <si>
    <t>722231033 721</t>
  </si>
  <si>
    <t>Armat. vodov. s 2 závitmi, ventil priamy KE 125 E G 1</t>
  </si>
  <si>
    <t>80113992</t>
  </si>
  <si>
    <t>722254106 721</t>
  </si>
  <si>
    <t>-479407289</t>
  </si>
  <si>
    <t>722254126 721</t>
  </si>
  <si>
    <t>Požiarne prísluš. hydrantová skriňa s výzbr. C 52 s nast.</t>
  </si>
  <si>
    <t>-1482542927</t>
  </si>
  <si>
    <t>722254231 721</t>
  </si>
  <si>
    <t>1768505734</t>
  </si>
  <si>
    <t>722290226 721</t>
  </si>
  <si>
    <t>199566564</t>
  </si>
  <si>
    <t>722290229 721</t>
  </si>
  <si>
    <t>Tlakové skúšky vodov. potrubia závitového do DN 100</t>
  </si>
  <si>
    <t>1001818973</t>
  </si>
  <si>
    <t>722290234 721</t>
  </si>
  <si>
    <t>1582386445</t>
  </si>
  <si>
    <t>722509901 721</t>
  </si>
  <si>
    <t>-1653057684</t>
  </si>
  <si>
    <t>722999904 721</t>
  </si>
  <si>
    <t>Vnútorný vodovod HZS T4</t>
  </si>
  <si>
    <t>-242539070</t>
  </si>
  <si>
    <t>722999905 721</t>
  </si>
  <si>
    <t>Vnútorný vodovod HZS T5</t>
  </si>
  <si>
    <t>sada</t>
  </si>
  <si>
    <t>335458388</t>
  </si>
  <si>
    <t>998722103 721</t>
  </si>
  <si>
    <t>-1438813481</t>
  </si>
  <si>
    <t>D19</t>
  </si>
  <si>
    <t>725 - Zariaďovacie predmety</t>
  </si>
  <si>
    <t>725.331 700</t>
  </si>
  <si>
    <t>ZT - výlevka</t>
  </si>
  <si>
    <t>-440216691</t>
  </si>
  <si>
    <t>725119213 721</t>
  </si>
  <si>
    <t>Montáž záchodových mís závesných</t>
  </si>
  <si>
    <t>-1944456772</t>
  </si>
  <si>
    <t>725119309 721</t>
  </si>
  <si>
    <t>1444318886</t>
  </si>
  <si>
    <t>6423A9012 MAT</t>
  </si>
  <si>
    <t>Sedadlo</t>
  </si>
  <si>
    <t>1629626273</t>
  </si>
  <si>
    <t>6423E1311 MAT</t>
  </si>
  <si>
    <t>2068954562</t>
  </si>
  <si>
    <t>6423G1031 MAT</t>
  </si>
  <si>
    <t>159066040</t>
  </si>
  <si>
    <t>6425C0105 MAT</t>
  </si>
  <si>
    <t>Urinál DOMINO 4110.1 481 so senzor.splachovačom AUP 3, biela</t>
  </si>
  <si>
    <t>1889143736</t>
  </si>
  <si>
    <t>725129202 721</t>
  </si>
  <si>
    <t>Montáž pisoárov keramických</t>
  </si>
  <si>
    <t>-278160762</t>
  </si>
  <si>
    <t>725129208 721</t>
  </si>
  <si>
    <t>Montáž splachovača pisoára automatic.</t>
  </si>
  <si>
    <t>-815586741</t>
  </si>
  <si>
    <t>725211612 721</t>
  </si>
  <si>
    <t>737159299</t>
  </si>
  <si>
    <t>725219401 721</t>
  </si>
  <si>
    <t>-526056887</t>
  </si>
  <si>
    <t>725222111 721</t>
  </si>
  <si>
    <t>322446168</t>
  </si>
  <si>
    <t>725229103 721</t>
  </si>
  <si>
    <t>-2020796223</t>
  </si>
  <si>
    <t>725241223 721</t>
  </si>
  <si>
    <t>Vanička sprchová z liateho polymermramoru čtvrtkruhová 900x900 mm s komplet sprch. Kútom</t>
  </si>
  <si>
    <t>481457917</t>
  </si>
  <si>
    <t>Pol.1</t>
  </si>
  <si>
    <t xml:space="preserve">Vanička sprchová z liateho polymermramoru štvorcová 900x900 mm  s komplet sprch. Kútom</t>
  </si>
  <si>
    <t>738927894</t>
  </si>
  <si>
    <t>725249104 721</t>
  </si>
  <si>
    <t>Montáž sprchovej vaničky</t>
  </si>
  <si>
    <t>-18064178</t>
  </si>
  <si>
    <t>725312111 721</t>
  </si>
  <si>
    <t>Montáž drezov ostatných rozmerov a typov</t>
  </si>
  <si>
    <t>-273144311</t>
  </si>
  <si>
    <t>725312200 721</t>
  </si>
  <si>
    <t>Drez nerezový, kvalita závodnej kuchyne</t>
  </si>
  <si>
    <t>2017419755</t>
  </si>
  <si>
    <t>725314290 721</t>
  </si>
  <si>
    <t>Príslušenstvo k drezu v kuchynských zostavách</t>
  </si>
  <si>
    <t>-1532000077</t>
  </si>
  <si>
    <t>725329101 721</t>
  </si>
  <si>
    <t>Montáž drezov dvojitých so zápach uzávierkou</t>
  </si>
  <si>
    <t>-741844385</t>
  </si>
  <si>
    <t>725339101 721</t>
  </si>
  <si>
    <t>Montáž výleviek keramic., liat, a i. hmoty bez výtok armat. a splach nádrže</t>
  </si>
  <si>
    <t>-2141346841</t>
  </si>
  <si>
    <t>725810405 721</t>
  </si>
  <si>
    <t>Ventil rohový s pripojovacou rúrkou TE 67 G 1/2</t>
  </si>
  <si>
    <t>1160283164</t>
  </si>
  <si>
    <t>725819401 721</t>
  </si>
  <si>
    <t>524835606</t>
  </si>
  <si>
    <t>197</t>
  </si>
  <si>
    <t>725820700 721</t>
  </si>
  <si>
    <t>Batéria drezová jednopáková do 1 otvoru dizajnová</t>
  </si>
  <si>
    <t>704168801</t>
  </si>
  <si>
    <t>198</t>
  </si>
  <si>
    <t>725821400 721</t>
  </si>
  <si>
    <t>Batéria umývadlová jednopáková do 1 otvoru dizajnová</t>
  </si>
  <si>
    <t>-1967151594</t>
  </si>
  <si>
    <t>199</t>
  </si>
  <si>
    <t>725829601 721</t>
  </si>
  <si>
    <t>-1484906618</t>
  </si>
  <si>
    <t>200</t>
  </si>
  <si>
    <t>725830200 721</t>
  </si>
  <si>
    <t>Batéria vaňová nástenná G 1/2 x 150 dizajnová</t>
  </si>
  <si>
    <t>-334755580</t>
  </si>
  <si>
    <t>201</t>
  </si>
  <si>
    <t>725831122 721</t>
  </si>
  <si>
    <t>-220436714</t>
  </si>
  <si>
    <t>202</t>
  </si>
  <si>
    <t>725840200 721</t>
  </si>
  <si>
    <t>Batéria sprchová nástenná G 1/2 dizajnová</t>
  </si>
  <si>
    <t>-2143880523</t>
  </si>
  <si>
    <t>203</t>
  </si>
  <si>
    <t>725849200 721</t>
  </si>
  <si>
    <t>Montáž batérií sprch. násten. s nastav. výškou</t>
  </si>
  <si>
    <t>-1167032770</t>
  </si>
  <si>
    <t>204</t>
  </si>
  <si>
    <t>725849206 721</t>
  </si>
  <si>
    <t>569260469</t>
  </si>
  <si>
    <t>205</t>
  </si>
  <si>
    <t>725860010 721</t>
  </si>
  <si>
    <t>Zápachová uzávierka pre umývadlo alebo drez D 40 štandardná kvalita</t>
  </si>
  <si>
    <t>160062194</t>
  </si>
  <si>
    <t>206</t>
  </si>
  <si>
    <t>725869101 721</t>
  </si>
  <si>
    <t>201029226</t>
  </si>
  <si>
    <t>207</t>
  </si>
  <si>
    <t>725869204 721</t>
  </si>
  <si>
    <t xml:space="preserve">Montáž zápach. uzávierok drez. jednod.  D 50</t>
  </si>
  <si>
    <t>-1163727995</t>
  </si>
  <si>
    <t>725869209 721</t>
  </si>
  <si>
    <t>-393296700</t>
  </si>
  <si>
    <t>209</t>
  </si>
  <si>
    <t>725869210 721</t>
  </si>
  <si>
    <t>Montáž zápachových uzávierok sprchových DN 40/50</t>
  </si>
  <si>
    <t>-185165104</t>
  </si>
  <si>
    <t>725869212 721</t>
  </si>
  <si>
    <t>Montáž zápachových uzávierok podlah. nad DN 50/70</t>
  </si>
  <si>
    <t>-2085811306</t>
  </si>
  <si>
    <t>211</t>
  </si>
  <si>
    <t>725869214 721</t>
  </si>
  <si>
    <t xml:space="preserve">Montáž zápach. uzávierok drez. dvojdiel.  D50</t>
  </si>
  <si>
    <t>114247115</t>
  </si>
  <si>
    <t>725980123 721</t>
  </si>
  <si>
    <t>1377189669</t>
  </si>
  <si>
    <t>213</t>
  </si>
  <si>
    <t>725999904 721</t>
  </si>
  <si>
    <t>-1723003093</t>
  </si>
  <si>
    <t>998725103 721</t>
  </si>
  <si>
    <t>215600339</t>
  </si>
  <si>
    <t>215</t>
  </si>
  <si>
    <t>1882308161</t>
  </si>
  <si>
    <t>M48</t>
  </si>
  <si>
    <t>Periodické prevádzkové revízie</t>
  </si>
  <si>
    <t>480506034</t>
  </si>
  <si>
    <t>Prevedenie tlakovej skúšky dom. plynovodu</t>
  </si>
  <si>
    <t>-228442873</t>
  </si>
  <si>
    <t>20230111 - Kaštieľ-Vykurovanie</t>
  </si>
  <si>
    <t>733 - Rozvod potrubia</t>
  </si>
  <si>
    <t>734 - Armatúry</t>
  </si>
  <si>
    <t>735 - Vykurovacie telesá</t>
  </si>
  <si>
    <t>795 - Lokálne kúrenie</t>
  </si>
  <si>
    <t>733</t>
  </si>
  <si>
    <t>Rozvod potrubia</t>
  </si>
  <si>
    <t>733.101</t>
  </si>
  <si>
    <t>Úprava rozvodu vykurovania pred napojením vykurovacieho telesa</t>
  </si>
  <si>
    <t>-954077815</t>
  </si>
  <si>
    <t>733999904</t>
  </si>
  <si>
    <t>Rozvod potrubia, HZS T4</t>
  </si>
  <si>
    <t>467456905</t>
  </si>
  <si>
    <t>998733103</t>
  </si>
  <si>
    <t>Presun hmôt pre potrubie UK v objektoch výšky do 24 m</t>
  </si>
  <si>
    <t>-2003854197</t>
  </si>
  <si>
    <t>734</t>
  </si>
  <si>
    <t>Armatúry</t>
  </si>
  <si>
    <t>734209103</t>
  </si>
  <si>
    <t>Montáž armatúr s jedným závitom G 1/2</t>
  </si>
  <si>
    <t>1166723037</t>
  </si>
  <si>
    <t>5512D0351</t>
  </si>
  <si>
    <t>Hlavica termostatická M28x1,5 s kvapal. snímačom s polohou "O" HERZ-DESIGN resp. alternativa</t>
  </si>
  <si>
    <t>-678703575</t>
  </si>
  <si>
    <t>5512D0352</t>
  </si>
  <si>
    <t>Hlavica termostatická M30x1,5 s kvapal. snímačom s polohou "O" HERZ-DESIGN resp. alternativa</t>
  </si>
  <si>
    <t>-1769290932</t>
  </si>
  <si>
    <t>5512D2102</t>
  </si>
  <si>
    <t>Ventil spiatočkový HERZ-RL-5, priamy 1/2"- 1392301</t>
  </si>
  <si>
    <t>-1216645473</t>
  </si>
  <si>
    <t>5512D2112</t>
  </si>
  <si>
    <t>Ventil spiatočkový HERZ-RL-5, rohový 1/2"1392401</t>
  </si>
  <si>
    <t>-1890346850</t>
  </si>
  <si>
    <t>5512D2401</t>
  </si>
  <si>
    <t>Ventil priamy termostatický HERZ-TS-90, resp. alternatívny výrobok</t>
  </si>
  <si>
    <t>443254989</t>
  </si>
  <si>
    <t>551908210</t>
  </si>
  <si>
    <t>Retroventil odvzdušňovací 1/8" bronz Viadrus Bohemia resp. ekvivalent</t>
  </si>
  <si>
    <t>558993511</t>
  </si>
  <si>
    <t>734209113</t>
  </si>
  <si>
    <t>Montáž armatúr s dvoma závitmi G 1/2</t>
  </si>
  <si>
    <t>-1244930894</t>
  </si>
  <si>
    <t>5512D3403</t>
  </si>
  <si>
    <t>Diel pripájací HERZ-3000, rohový G 3/4 - 1346611</t>
  </si>
  <si>
    <t>-1072527355</t>
  </si>
  <si>
    <t>734209124</t>
  </si>
  <si>
    <t>Montáž armatúr s troma závitmi G 3/4</t>
  </si>
  <si>
    <t>-517319303</t>
  </si>
  <si>
    <t>551001290</t>
  </si>
  <si>
    <t>Dvojitá ružica s osovou vzdialenosťou rúrok 50mm pre vonkajsie priemery rur 14-20mm</t>
  </si>
  <si>
    <t>669946746</t>
  </si>
  <si>
    <t>551001300</t>
  </si>
  <si>
    <t>Ružica delená krycia V2556 G3/4</t>
  </si>
  <si>
    <t>855442542</t>
  </si>
  <si>
    <t>734999904</t>
  </si>
  <si>
    <t>Armatúry, HZS T4</t>
  </si>
  <si>
    <t>-191317856</t>
  </si>
  <si>
    <t>998734103</t>
  </si>
  <si>
    <t>Presun hmôt pre armatúry UK v objektoch výšky do 24 m</t>
  </si>
  <si>
    <t>850837839</t>
  </si>
  <si>
    <t>735</t>
  </si>
  <si>
    <t>Vykurovacie telesá</t>
  </si>
  <si>
    <t>735000911</t>
  </si>
  <si>
    <t>Vyregulovanie ventilov a kohútov s ručným ovlád. pri oprav.</t>
  </si>
  <si>
    <t>1927425548</t>
  </si>
  <si>
    <t>735000912</t>
  </si>
  <si>
    <t>Vyregulovanie ventilov a kohútov s termost. ovlád. pri oprav</t>
  </si>
  <si>
    <t>-1971208603</t>
  </si>
  <si>
    <t>122612000</t>
  </si>
  <si>
    <t>Tepelný servopohon pre ovládanie spätných ventilov v rozdeľovači vykurovania ( REHAU Servopohon UNI 230V ale ekvivalent)</t>
  </si>
  <si>
    <t>-2012250266</t>
  </si>
  <si>
    <t>3191A0101</t>
  </si>
  <si>
    <t>Ružica 5/4" ( plná zátka )</t>
  </si>
  <si>
    <t>-1599086553</t>
  </si>
  <si>
    <t>3191A0102</t>
  </si>
  <si>
    <t>Ružica 5/4" a 1/2"</t>
  </si>
  <si>
    <t>168129937</t>
  </si>
  <si>
    <t>3191A0104</t>
  </si>
  <si>
    <t>Ružica 5/4" a 3/8"</t>
  </si>
  <si>
    <t>-1606770516</t>
  </si>
  <si>
    <t>831A01681</t>
  </si>
  <si>
    <t>MIešacia sada na nastavenie pevnej hodnoty 1 ErP ( REHAU ErP al ekvivalentný výrobok )</t>
  </si>
  <si>
    <t>-495830206</t>
  </si>
  <si>
    <t>831A01910</t>
  </si>
  <si>
    <t>Regulátor teploty priestorový pre prevádzku spoločne s bezdrôtovou zbernicou 230V ( REHAU NEa Smart regulátor D ale ekvivalnetný výrobok )</t>
  </si>
  <si>
    <t>373850117</t>
  </si>
  <si>
    <t>831A01911</t>
  </si>
  <si>
    <t>Základná bezdrôtová zbernica 230V pre vykurovanie ( REHAU NEa Smart Basic 230V- bezdrot. al. ekvivalentný výrobok )</t>
  </si>
  <si>
    <t>1312759128</t>
  </si>
  <si>
    <t>735111810</t>
  </si>
  <si>
    <t>Príplatok za Ventil-Kompakt</t>
  </si>
  <si>
    <t>-540386326</t>
  </si>
  <si>
    <t>735118110</t>
  </si>
  <si>
    <t>Vykur. telesá liat. článkové, tlakové skúšky telies vodou</t>
  </si>
  <si>
    <t>-1136615716</t>
  </si>
  <si>
    <t>735151822</t>
  </si>
  <si>
    <t>Demontáž vykurovacích telies panelových do 2820 mm</t>
  </si>
  <si>
    <t>3977581</t>
  </si>
  <si>
    <t>33-060040-10</t>
  </si>
  <si>
    <t>Teleso vyh.doskové trojité s 3xkonverkt. typ 33K s krytmi H600 L400 Korad P90 PLAN</t>
  </si>
  <si>
    <t>921186867</t>
  </si>
  <si>
    <t>33-060080-70</t>
  </si>
  <si>
    <t>Teleso vyh.doskové trojité s 3xkonverkt. typ 33K s krytmi H600 L800 Korad P90 PLAN</t>
  </si>
  <si>
    <t>729752034</t>
  </si>
  <si>
    <t>33-060080-10</t>
  </si>
  <si>
    <t>1312020944</t>
  </si>
  <si>
    <t>22-060110-80</t>
  </si>
  <si>
    <t xml:space="preserve">Teleso vyh.doskové dvojité s 2xkonverkt. typ 22K s krytmi H600 L1100 Korad P90  PLAN</t>
  </si>
  <si>
    <t>-60268715</t>
  </si>
  <si>
    <t>33-060120-50</t>
  </si>
  <si>
    <t>Teleso vyh.doskové trojité s 3xkonverkt. typ 33K s krytmi H600 L1200 Korad P90</t>
  </si>
  <si>
    <t>542383544</t>
  </si>
  <si>
    <t>33-090040-60</t>
  </si>
  <si>
    <t>Teleso vyh.doskové trojité s 3xkonverkt. typ 33K s krytmi H900 L400 Korad P90 PLAN</t>
  </si>
  <si>
    <t>1362966703</t>
  </si>
  <si>
    <t>33-090040-10</t>
  </si>
  <si>
    <t>2139077547</t>
  </si>
  <si>
    <t>33-060400-50</t>
  </si>
  <si>
    <t>Teleso vyh.doskové trojité s 3xkonverkt. typ 33K s krytmi H600 L400 Korad P90</t>
  </si>
  <si>
    <t>793489402</t>
  </si>
  <si>
    <t>33-060600-50</t>
  </si>
  <si>
    <t>Teleso vyh.doskové trojité s 3xkonverkt. typ 33K s krytmi H600 L600 Korad P90</t>
  </si>
  <si>
    <t>794962851</t>
  </si>
  <si>
    <t>22-060100-80</t>
  </si>
  <si>
    <t xml:space="preserve">Teleso vyh.doskové dvojité s 2xkonverkt. typ 22K s krytmi H600 L1000 Korad P90  PLAN</t>
  </si>
  <si>
    <t>1094323388</t>
  </si>
  <si>
    <t>22-060090-70</t>
  </si>
  <si>
    <t xml:space="preserve">Teleso vyh.doskové dvojité s 2xkonverkt. typ 22K s krytmi H600 L900 Korad P90  PLAN</t>
  </si>
  <si>
    <t>223089737</t>
  </si>
  <si>
    <t>22-060090-10</t>
  </si>
  <si>
    <t>-1955622974</t>
  </si>
  <si>
    <t>11-060080-50</t>
  </si>
  <si>
    <t>Teleso vyh.doskové jed. typ 11K s jed.konverk.a krytmi H600 L800 Korad P90</t>
  </si>
  <si>
    <t>-1034432239</t>
  </si>
  <si>
    <t>22-060110-50</t>
  </si>
  <si>
    <t>Teleso vyh.doskové dvojité s 2xkonverkt. typ 22K s krytmi H600 L1100 Korad P90</t>
  </si>
  <si>
    <t>-1153266117</t>
  </si>
  <si>
    <t>22-060100-50</t>
  </si>
  <si>
    <t>Teleso vyh.doskové dvojité s 2xkonverkt. typ 22K s krytmi H600 L1000 Korad P90</t>
  </si>
  <si>
    <t>-371329266</t>
  </si>
  <si>
    <t>11-090070-60</t>
  </si>
  <si>
    <t>Teleso vyh.doskové jed. typ 11K s jed.konverk.a krytmi H900 L700 Korad P90</t>
  </si>
  <si>
    <t>-18262170</t>
  </si>
  <si>
    <t>22-060120-50</t>
  </si>
  <si>
    <t>Teleso vyh.doskové dvojité s 2xkonverkt. typ 22K s krytmi H600 L1200 Korad P90</t>
  </si>
  <si>
    <t>-858759019</t>
  </si>
  <si>
    <t>22-06080-50</t>
  </si>
  <si>
    <t>Teleso vyh.doskové dvojité s 2xkonverkt. typ 22K s krytmi H600 L800 Korad P90</t>
  </si>
  <si>
    <t>265023394</t>
  </si>
  <si>
    <t>33-060080-50</t>
  </si>
  <si>
    <t>Teleso vyh.doskové trojité s 3xkonverkt. typ 33K s krytmi H600 L800 Korad P90</t>
  </si>
  <si>
    <t>651945150</t>
  </si>
  <si>
    <t>33-060140-50</t>
  </si>
  <si>
    <t>Teleso vyh.doskové trojité s 3xkonverkt. typ 33K s krytmi H600 L1400 Korad P90</t>
  </si>
  <si>
    <t>-1446603547</t>
  </si>
  <si>
    <t>3108201697 44</t>
  </si>
  <si>
    <t>Liatinový 11-článkový radiátor Windsor 500/177, prevedenie vyk. Telesa natur, m.č. 101, 102, 103b</t>
  </si>
  <si>
    <t>327643901</t>
  </si>
  <si>
    <t>735152442</t>
  </si>
  <si>
    <t>Montáž vykurovacieho telesa panelového jednoradového 600 mm/ dĺžky 700-999 mm</t>
  </si>
  <si>
    <t>119044751</t>
  </si>
  <si>
    <t>735152543</t>
  </si>
  <si>
    <t>Montáž vykurovacieho telesa panelového dvojradového výšky 600 mm/ dĺžky 1000-1399 mm</t>
  </si>
  <si>
    <t>336369683</t>
  </si>
  <si>
    <t>735152643</t>
  </si>
  <si>
    <t>Montáž vykurovacieho telesa panelového trojradového výšky 600 mm/ dĺžky 1000-1399 mm</t>
  </si>
  <si>
    <t>-1387801257</t>
  </si>
  <si>
    <t>735152644</t>
  </si>
  <si>
    <t>Montáž vykurovacieho telesa panelového trojradového výšky 600 mm/ dĺžky 1400-1999 mm</t>
  </si>
  <si>
    <t>1949791152</t>
  </si>
  <si>
    <t>735152653</t>
  </si>
  <si>
    <t>Montáž vykurovacieho telesa panelového trojradového výšky 900 mm/ dĺžky 1000-1399 mm</t>
  </si>
  <si>
    <t>-1763919755</t>
  </si>
  <si>
    <t>735153300</t>
  </si>
  <si>
    <t>Prípl. za odvzdušňovací ventil telies VSŽ</t>
  </si>
  <si>
    <t>31963919</t>
  </si>
  <si>
    <t>422123060</t>
  </si>
  <si>
    <t>Ventil odvzdušňovací 4320 k radiátorom DN 10</t>
  </si>
  <si>
    <t>-1201586241</t>
  </si>
  <si>
    <t>553468530</t>
  </si>
  <si>
    <t>Držiak KORAD</t>
  </si>
  <si>
    <t>205641582</t>
  </si>
  <si>
    <t>735158110</t>
  </si>
  <si>
    <t>Vykur. telesá panel. 1 radové, tlak. skúšky telies vodou</t>
  </si>
  <si>
    <t>-1791421077</t>
  </si>
  <si>
    <t>735158120</t>
  </si>
  <si>
    <t>Vykur. telesá panel. 2 a 3 radové, tlak. skúšky telies vodou</t>
  </si>
  <si>
    <t>1108871968</t>
  </si>
  <si>
    <t>735494811</t>
  </si>
  <si>
    <t>Vypustenie vody pri demont. z vykurovacích telies a potrubia</t>
  </si>
  <si>
    <t>-402042171</t>
  </si>
  <si>
    <t>735999904</t>
  </si>
  <si>
    <t>Vykurovacie telesá, HZS T4</t>
  </si>
  <si>
    <t>1754985390</t>
  </si>
  <si>
    <t>998735102</t>
  </si>
  <si>
    <t>Presun hmôt pre vykur. telesá UK v objektoch výšky do 12 m</t>
  </si>
  <si>
    <t>-631134430</t>
  </si>
  <si>
    <t>795</t>
  </si>
  <si>
    <t>Lokálne kúrenie</t>
  </si>
  <si>
    <t>998795292</t>
  </si>
  <si>
    <t>Preplach, napustenie a odvzdušnenie systému v zmysle STN 14336</t>
  </si>
  <si>
    <t>1472532385</t>
  </si>
  <si>
    <t>998795293</t>
  </si>
  <si>
    <t>Skúšky a dokladové spracovanie v zmysle STN EN 14336</t>
  </si>
  <si>
    <t>-1848577919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</si>
</sst>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1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0" fontId="19" fillId="0" borderId="0" xfId="0" applyFont="1" applyAlignment="1" applyProtection="1">
      <alignment horizontal="left" vertical="center"/>
    </xf>
    <xf numFmtId="164" fontId="19" fillId="0" borderId="0" xfId="0" applyNumberFormat="1" applyFont="1" applyAlignment="1" applyProtection="1">
      <alignment horizontal="left" vertical="center"/>
    </xf>
    <xf numFmtId="0" fontId="19" fillId="0" borderId="0" xfId="0" applyFont="1" applyAlignment="1" applyProtection="1">
      <alignment vertical="center"/>
    </xf>
    <xf numFmtId="4" fontId="20" fillId="0" borderId="0" xfId="0" applyNumberFormat="1" applyFont="1" applyAlignment="1" applyProtection="1">
      <alignment vertical="center"/>
    </xf>
    <xf numFmtId="0" fontId="19" fillId="0" borderId="3" xfId="0" applyFont="1" applyBorder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164" fontId="1" fillId="0" borderId="0" xfId="0" applyNumberFormat="1" applyFont="1" applyAlignment="1" applyProtection="1">
      <alignment horizontal="left" vertical="center"/>
    </xf>
    <xf numFmtId="4" fontId="21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2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3" fillId="0" borderId="11" xfId="0" applyFont="1" applyBorder="1" applyAlignment="1">
      <alignment horizontal="center" vertical="center"/>
    </xf>
    <xf numFmtId="0" fontId="23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4" fillId="0" borderId="14" xfId="0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4" fillId="0" borderId="14" xfId="0" applyFont="1" applyBorder="1" applyAlignment="1" applyProtection="1">
      <alignment horizontal="left" vertical="center"/>
    </xf>
    <xf numFmtId="0" fontId="24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5" fillId="4" borderId="6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5" fillId="4" borderId="7" xfId="0" applyFont="1" applyFill="1" applyBorder="1" applyAlignment="1" applyProtection="1">
      <alignment horizontal="center" vertical="center"/>
    </xf>
    <xf numFmtId="0" fontId="25" fillId="4" borderId="7" xfId="0" applyFont="1" applyFill="1" applyBorder="1" applyAlignment="1" applyProtection="1">
      <alignment horizontal="right" vertical="center"/>
    </xf>
    <xf numFmtId="0" fontId="25" fillId="4" borderId="8" xfId="0" applyFont="1" applyFill="1" applyBorder="1" applyAlignment="1" applyProtection="1">
      <alignment horizontal="left" vertical="center"/>
    </xf>
    <xf numFmtId="0" fontId="25" fillId="4" borderId="0" xfId="0" applyFont="1" applyFill="1" applyAlignment="1" applyProtection="1">
      <alignment horizontal="center" vertical="center"/>
    </xf>
    <xf numFmtId="0" fontId="26" fillId="0" borderId="16" xfId="0" applyFont="1" applyBorder="1" applyAlignment="1" applyProtection="1">
      <alignment horizontal="center" vertical="center" wrapText="1"/>
    </xf>
    <xf numFmtId="0" fontId="26" fillId="0" borderId="17" xfId="0" applyFont="1" applyBorder="1" applyAlignment="1" applyProtection="1">
      <alignment horizontal="center" vertical="center" wrapText="1"/>
    </xf>
    <xf numFmtId="0" fontId="26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horizontal="left" vertical="center"/>
    </xf>
    <xf numFmtId="0" fontId="27" fillId="0" borderId="0" xfId="0" applyFont="1" applyAlignment="1" applyProtection="1">
      <alignment vertical="center"/>
    </xf>
    <xf numFmtId="4" fontId="27" fillId="0" borderId="0" xfId="0" applyNumberFormat="1" applyFont="1" applyAlignment="1" applyProtection="1">
      <alignment horizontal="right" vertical="center"/>
    </xf>
    <xf numFmtId="4" fontId="27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3" fillId="0" borderId="14" xfId="0" applyNumberFormat="1" applyFont="1" applyBorder="1" applyAlignment="1" applyProtection="1">
      <alignment vertical="center"/>
    </xf>
    <xf numFmtId="4" fontId="23" fillId="0" borderId="0" xfId="0" applyNumberFormat="1" applyFont="1" applyBorder="1" applyAlignment="1" applyProtection="1">
      <alignment vertical="center"/>
    </xf>
    <xf numFmtId="166" fontId="23" fillId="0" borderId="0" xfId="0" applyNumberFormat="1" applyFont="1" applyBorder="1" applyAlignment="1" applyProtection="1">
      <alignment vertical="center"/>
    </xf>
    <xf numFmtId="4" fontId="23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8" fillId="0" borderId="0" xfId="0" applyFont="1" applyAlignment="1">
      <alignment horizontal="left" vertical="center"/>
    </xf>
    <xf numFmtId="0" fontId="29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30" fillId="0" borderId="0" xfId="0" applyFont="1" applyAlignment="1" applyProtection="1">
      <alignment vertical="center"/>
    </xf>
    <xf numFmtId="0" fontId="30" fillId="0" borderId="0" xfId="0" applyFont="1" applyAlignment="1" applyProtection="1">
      <alignment horizontal="left" vertical="center" wrapText="1"/>
    </xf>
    <xf numFmtId="0" fontId="31" fillId="0" borderId="0" xfId="0" applyFont="1" applyAlignment="1" applyProtection="1">
      <alignment vertical="center"/>
    </xf>
    <xf numFmtId="4" fontId="31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2" fillId="0" borderId="14" xfId="0" applyNumberFormat="1" applyFont="1" applyBorder="1" applyAlignment="1" applyProtection="1">
      <alignment vertical="center"/>
    </xf>
    <xf numFmtId="4" fontId="32" fillId="0" borderId="0" xfId="0" applyNumberFormat="1" applyFont="1" applyBorder="1" applyAlignment="1" applyProtection="1">
      <alignment vertical="center"/>
    </xf>
    <xf numFmtId="166" fontId="32" fillId="0" borderId="0" xfId="0" applyNumberFormat="1" applyFont="1" applyBorder="1" applyAlignment="1" applyProtection="1">
      <alignment vertical="center"/>
    </xf>
    <xf numFmtId="4" fontId="32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2" fillId="0" borderId="19" xfId="0" applyNumberFormat="1" applyFont="1" applyBorder="1" applyAlignment="1" applyProtection="1">
      <alignment vertical="center"/>
    </xf>
    <xf numFmtId="4" fontId="32" fillId="0" borderId="20" xfId="0" applyNumberFormat="1" applyFont="1" applyBorder="1" applyAlignment="1" applyProtection="1">
      <alignment vertical="center"/>
    </xf>
    <xf numFmtId="166" fontId="32" fillId="0" borderId="20" xfId="0" applyNumberFormat="1" applyFont="1" applyBorder="1" applyAlignment="1" applyProtection="1">
      <alignment vertical="center"/>
    </xf>
    <xf numFmtId="4" fontId="32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7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4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164" fontId="19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2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5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5" fillId="4" borderId="0" xfId="0" applyFont="1" applyFill="1" applyAlignment="1" applyProtection="1">
      <alignment horizontal="right" vertical="center"/>
    </xf>
    <xf numFmtId="0" fontId="34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5" fillId="4" borderId="16" xfId="0" applyFont="1" applyFill="1" applyBorder="1" applyAlignment="1" applyProtection="1">
      <alignment horizontal="center" vertical="center" wrapText="1"/>
    </xf>
    <xf numFmtId="0" fontId="25" fillId="4" borderId="17" xfId="0" applyFont="1" applyFill="1" applyBorder="1" applyAlignment="1" applyProtection="1">
      <alignment horizontal="center" vertical="center" wrapText="1"/>
    </xf>
    <xf numFmtId="0" fontId="25" fillId="4" borderId="18" xfId="0" applyFont="1" applyFill="1" applyBorder="1" applyAlignment="1" applyProtection="1">
      <alignment horizontal="center" vertical="center" wrapText="1"/>
    </xf>
    <xf numFmtId="0" fontId="25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7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5" fillId="0" borderId="12" xfId="0" applyNumberFormat="1" applyFont="1" applyBorder="1" applyAlignment="1" applyProtection="1"/>
    <xf numFmtId="166" fontId="35" fillId="0" borderId="13" xfId="0" applyNumberFormat="1" applyFont="1" applyBorder="1" applyAlignment="1" applyProtection="1"/>
    <xf numFmtId="4" fontId="36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5" fillId="0" borderId="22" xfId="0" applyFont="1" applyBorder="1" applyAlignment="1" applyProtection="1">
      <alignment horizontal="center" vertical="center"/>
    </xf>
    <xf numFmtId="49" fontId="25" fillId="0" borderId="22" xfId="0" applyNumberFormat="1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left" vertical="center" wrapText="1"/>
    </xf>
    <xf numFmtId="0" fontId="25" fillId="0" borderId="22" xfId="0" applyFont="1" applyBorder="1" applyAlignment="1" applyProtection="1">
      <alignment horizontal="center" vertical="center" wrapText="1"/>
    </xf>
    <xf numFmtId="167" fontId="25" fillId="0" borderId="22" xfId="0" applyNumberFormat="1" applyFont="1" applyBorder="1" applyAlignment="1" applyProtection="1">
      <alignment vertical="center"/>
    </xf>
    <xf numFmtId="167" fontId="25" fillId="2" borderId="22" xfId="0" applyNumberFormat="1" applyFont="1" applyFill="1" applyBorder="1" applyAlignment="1" applyProtection="1">
      <alignment vertical="center"/>
      <protection locked="0"/>
    </xf>
    <xf numFmtId="4" fontId="25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6" fillId="2" borderId="14" xfId="0" applyFont="1" applyFill="1" applyBorder="1" applyAlignment="1" applyProtection="1">
      <alignment horizontal="left" vertical="center"/>
      <protection locked="0"/>
    </xf>
    <xf numFmtId="0" fontId="26" fillId="0" borderId="0" xfId="0" applyFont="1" applyBorder="1" applyAlignment="1" applyProtection="1">
      <alignment horizontal="center" vertical="center"/>
    </xf>
    <xf numFmtId="166" fontId="26" fillId="0" borderId="0" xfId="0" applyNumberFormat="1" applyFont="1" applyBorder="1" applyAlignment="1" applyProtection="1">
      <alignment vertical="center"/>
    </xf>
    <xf numFmtId="166" fontId="26" fillId="0" borderId="15" xfId="0" applyNumberFormat="1" applyFont="1" applyBorder="1" applyAlignment="1" applyProtection="1">
      <alignment vertical="center"/>
    </xf>
    <xf numFmtId="0" fontId="25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26" fillId="2" borderId="19" xfId="0" applyFont="1" applyFill="1" applyBorder="1" applyAlignment="1" applyProtection="1">
      <alignment horizontal="left" vertical="center"/>
      <protection locked="0"/>
    </xf>
    <xf numFmtId="0" fontId="26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166" fontId="26" fillId="0" borderId="21" xfId="0" applyNumberFormat="1" applyFont="1" applyBorder="1" applyAlignment="1" applyProtection="1">
      <alignment vertical="center"/>
    </xf>
    <xf numFmtId="0" fontId="38" fillId="0" borderId="22" xfId="0" applyFont="1" applyBorder="1" applyAlignment="1" applyProtection="1">
      <alignment horizontal="center" vertical="center"/>
    </xf>
    <xf numFmtId="49" fontId="38" fillId="0" borderId="22" xfId="0" applyNumberFormat="1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left" vertical="center" wrapText="1"/>
    </xf>
    <xf numFmtId="0" fontId="38" fillId="0" borderId="22" xfId="0" applyFont="1" applyBorder="1" applyAlignment="1" applyProtection="1">
      <alignment horizontal="center" vertical="center" wrapText="1"/>
    </xf>
    <xf numFmtId="167" fontId="38" fillId="0" borderId="22" xfId="0" applyNumberFormat="1" applyFont="1" applyBorder="1" applyAlignment="1" applyProtection="1">
      <alignment vertical="center"/>
    </xf>
    <xf numFmtId="167" fontId="38" fillId="2" borderId="22" xfId="0" applyNumberFormat="1" applyFont="1" applyFill="1" applyBorder="1" applyAlignment="1" applyProtection="1">
      <alignment vertical="center"/>
      <protection locked="0"/>
    </xf>
    <xf numFmtId="4" fontId="38" fillId="0" borderId="22" xfId="0" applyNumberFormat="1" applyFont="1" applyBorder="1" applyAlignment="1" applyProtection="1">
      <alignment vertical="center"/>
    </xf>
    <xf numFmtId="0" fontId="39" fillId="0" borderId="22" xfId="0" applyFont="1" applyBorder="1" applyAlignment="1" applyProtection="1">
      <alignment vertical="center"/>
    </xf>
    <xf numFmtId="0" fontId="39" fillId="0" borderId="3" xfId="0" applyFont="1" applyBorder="1" applyAlignment="1">
      <alignment vertical="center"/>
    </xf>
    <xf numFmtId="0" fontId="38" fillId="2" borderId="14" xfId="0" applyFont="1" applyFill="1" applyBorder="1" applyAlignment="1" applyProtection="1">
      <alignment horizontal="left" vertical="center"/>
      <protection locked="0"/>
    </xf>
    <xf numFmtId="0" fontId="38" fillId="0" borderId="0" xfId="0" applyFont="1" applyBorder="1" applyAlignment="1" applyProtection="1">
      <alignment horizontal="center" vertical="center"/>
    </xf>
    <xf numFmtId="0" fontId="38" fillId="2" borderId="19" xfId="0" applyFont="1" applyFill="1" applyBorder="1" applyAlignment="1" applyProtection="1">
      <alignment horizontal="left" vertical="center"/>
      <protection locked="0"/>
    </xf>
    <xf numFmtId="0" fontId="38" fillId="0" borderId="20" xfId="0" applyFont="1" applyBorder="1" applyAlignment="1" applyProtection="1">
      <alignment horizontal="center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11" fillId="0" borderId="19" xfId="0" applyFont="1" applyBorder="1" applyAlignment="1" applyProtection="1">
      <alignment vertical="center"/>
    </xf>
    <xf numFmtId="0" fontId="11" fillId="0" borderId="20" xfId="0" applyFont="1" applyBorder="1" applyAlignment="1" applyProtection="1">
      <alignment vertical="center"/>
    </xf>
    <xf numFmtId="0" fontId="11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styles" Target="styles.xml" /><Relationship Id="rId19" Type="http://schemas.openxmlformats.org/officeDocument/2006/relationships/theme" Target="theme/theme1.xml" /><Relationship Id="rId20" Type="http://schemas.openxmlformats.org/officeDocument/2006/relationships/calcChain" Target="calcChain.xml" /><Relationship Id="rId21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8</v>
      </c>
      <c r="BT3" s="18" t="s">
        <v>7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8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8</v>
      </c>
    </row>
    <row r="20" s="1" customFormat="1" ht="18.48" customHeight="1">
      <c r="B20" s="22"/>
      <c r="C20" s="23"/>
      <c r="D20" s="23"/>
      <c r="E20" s="28" t="s">
        <v>30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4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33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34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35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36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37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38</v>
      </c>
      <c r="E29" s="48"/>
      <c r="F29" s="49" t="s">
        <v>39</v>
      </c>
      <c r="G29" s="48"/>
      <c r="H29" s="48"/>
      <c r="I29" s="48"/>
      <c r="J29" s="48"/>
      <c r="K29" s="48"/>
      <c r="L29" s="50">
        <v>0.20000000000000001</v>
      </c>
      <c r="M29" s="51"/>
      <c r="N29" s="51"/>
      <c r="O29" s="51"/>
      <c r="P29" s="51"/>
      <c r="Q29" s="51"/>
      <c r="R29" s="51"/>
      <c r="S29" s="51"/>
      <c r="T29" s="51"/>
      <c r="U29" s="51"/>
      <c r="V29" s="51"/>
      <c r="W29" s="52">
        <f>ROUND(AZ94, 2)</f>
        <v>0</v>
      </c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2">
        <f>ROUND(AV94, 2)</f>
        <v>0</v>
      </c>
      <c r="AL29" s="51"/>
      <c r="AM29" s="51"/>
      <c r="AN29" s="51"/>
      <c r="AO29" s="51"/>
      <c r="AP29" s="51"/>
      <c r="AQ29" s="51"/>
      <c r="AR29" s="53"/>
      <c r="AS29" s="54"/>
      <c r="AT29" s="54"/>
      <c r="AU29" s="54"/>
      <c r="AV29" s="54"/>
      <c r="AW29" s="54"/>
      <c r="AX29" s="54"/>
      <c r="AY29" s="54"/>
      <c r="AZ29" s="54"/>
      <c r="BE29" s="55"/>
    </row>
    <row r="30" s="3" customFormat="1" ht="14.4" customHeight="1">
      <c r="A30" s="3"/>
      <c r="B30" s="47"/>
      <c r="C30" s="48"/>
      <c r="D30" s="48"/>
      <c r="E30" s="48"/>
      <c r="F30" s="49" t="s">
        <v>40</v>
      </c>
      <c r="G30" s="48"/>
      <c r="H30" s="48"/>
      <c r="I30" s="48"/>
      <c r="J30" s="48"/>
      <c r="K30" s="48"/>
      <c r="L30" s="50">
        <v>0.20000000000000001</v>
      </c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2">
        <f>ROUND(BA94, 2)</f>
        <v>0</v>
      </c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2">
        <f>ROUND(AW94, 2)</f>
        <v>0</v>
      </c>
      <c r="AL30" s="51"/>
      <c r="AM30" s="51"/>
      <c r="AN30" s="51"/>
      <c r="AO30" s="51"/>
      <c r="AP30" s="51"/>
      <c r="AQ30" s="51"/>
      <c r="AR30" s="53"/>
      <c r="AS30" s="54"/>
      <c r="AT30" s="54"/>
      <c r="AU30" s="54"/>
      <c r="AV30" s="54"/>
      <c r="AW30" s="54"/>
      <c r="AX30" s="54"/>
      <c r="AY30" s="54"/>
      <c r="AZ30" s="54"/>
      <c r="BE30" s="55"/>
    </row>
    <row r="31" hidden="1" s="3" customFormat="1" ht="14.4" customHeight="1">
      <c r="A31" s="3"/>
      <c r="B31" s="47"/>
      <c r="C31" s="48"/>
      <c r="D31" s="48"/>
      <c r="E31" s="48"/>
      <c r="F31" s="33" t="s">
        <v>41</v>
      </c>
      <c r="G31" s="48"/>
      <c r="H31" s="48"/>
      <c r="I31" s="48"/>
      <c r="J31" s="48"/>
      <c r="K31" s="48"/>
      <c r="L31" s="56">
        <v>0.20000000000000001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7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7">
        <v>0</v>
      </c>
      <c r="AL31" s="48"/>
      <c r="AM31" s="48"/>
      <c r="AN31" s="48"/>
      <c r="AO31" s="48"/>
      <c r="AP31" s="48"/>
      <c r="AQ31" s="48"/>
      <c r="AR31" s="58"/>
      <c r="BE31" s="55"/>
    </row>
    <row r="32" hidden="1" s="3" customFormat="1" ht="14.4" customHeight="1">
      <c r="A32" s="3"/>
      <c r="B32" s="47"/>
      <c r="C32" s="48"/>
      <c r="D32" s="48"/>
      <c r="E32" s="48"/>
      <c r="F32" s="33" t="s">
        <v>42</v>
      </c>
      <c r="G32" s="48"/>
      <c r="H32" s="48"/>
      <c r="I32" s="48"/>
      <c r="J32" s="48"/>
      <c r="K32" s="48"/>
      <c r="L32" s="56">
        <v>0.20000000000000001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7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7">
        <v>0</v>
      </c>
      <c r="AL32" s="48"/>
      <c r="AM32" s="48"/>
      <c r="AN32" s="48"/>
      <c r="AO32" s="48"/>
      <c r="AP32" s="48"/>
      <c r="AQ32" s="48"/>
      <c r="AR32" s="58"/>
      <c r="BE32" s="55"/>
    </row>
    <row r="33" hidden="1" s="3" customFormat="1" ht="14.4" customHeight="1">
      <c r="A33" s="3"/>
      <c r="B33" s="47"/>
      <c r="C33" s="48"/>
      <c r="D33" s="48"/>
      <c r="E33" s="48"/>
      <c r="F33" s="49" t="s">
        <v>43</v>
      </c>
      <c r="G33" s="48"/>
      <c r="H33" s="48"/>
      <c r="I33" s="48"/>
      <c r="J33" s="48"/>
      <c r="K33" s="48"/>
      <c r="L33" s="50">
        <v>0</v>
      </c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2">
        <f>ROUND(BD94, 2)</f>
        <v>0</v>
      </c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2">
        <v>0</v>
      </c>
      <c r="AL33" s="51"/>
      <c r="AM33" s="51"/>
      <c r="AN33" s="51"/>
      <c r="AO33" s="51"/>
      <c r="AP33" s="51"/>
      <c r="AQ33" s="51"/>
      <c r="AR33" s="53"/>
      <c r="AS33" s="54"/>
      <c r="AT33" s="54"/>
      <c r="AU33" s="54"/>
      <c r="AV33" s="54"/>
      <c r="AW33" s="54"/>
      <c r="AX33" s="54"/>
      <c r="AY33" s="54"/>
      <c r="AZ33" s="54"/>
      <c r="BE33" s="55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9"/>
      <c r="D35" s="60" t="s">
        <v>44</v>
      </c>
      <c r="E35" s="61"/>
      <c r="F35" s="61"/>
      <c r="G35" s="61"/>
      <c r="H35" s="61"/>
      <c r="I35" s="61"/>
      <c r="J35" s="61"/>
      <c r="K35" s="61"/>
      <c r="L35" s="61"/>
      <c r="M35" s="61"/>
      <c r="N35" s="61"/>
      <c r="O35" s="61"/>
      <c r="P35" s="61"/>
      <c r="Q35" s="61"/>
      <c r="R35" s="61"/>
      <c r="S35" s="61"/>
      <c r="T35" s="62" t="s">
        <v>45</v>
      </c>
      <c r="U35" s="61"/>
      <c r="V35" s="61"/>
      <c r="W35" s="61"/>
      <c r="X35" s="63" t="s">
        <v>46</v>
      </c>
      <c r="Y35" s="61"/>
      <c r="Z35" s="61"/>
      <c r="AA35" s="61"/>
      <c r="AB35" s="61"/>
      <c r="AC35" s="61"/>
      <c r="AD35" s="61"/>
      <c r="AE35" s="61"/>
      <c r="AF35" s="61"/>
      <c r="AG35" s="61"/>
      <c r="AH35" s="61"/>
      <c r="AI35" s="61"/>
      <c r="AJ35" s="61"/>
      <c r="AK35" s="64">
        <f>SUM(AK26:AK33)</f>
        <v>0</v>
      </c>
      <c r="AL35" s="61"/>
      <c r="AM35" s="61"/>
      <c r="AN35" s="61"/>
      <c r="AO35" s="65"/>
      <c r="AP35" s="59"/>
      <c r="AQ35" s="59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6"/>
      <c r="C49" s="67"/>
      <c r="D49" s="68" t="s">
        <v>47</v>
      </c>
      <c r="E49" s="69"/>
      <c r="F49" s="69"/>
      <c r="G49" s="69"/>
      <c r="H49" s="69"/>
      <c r="I49" s="69"/>
      <c r="J49" s="69"/>
      <c r="K49" s="69"/>
      <c r="L49" s="69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69"/>
      <c r="AA49" s="69"/>
      <c r="AB49" s="69"/>
      <c r="AC49" s="69"/>
      <c r="AD49" s="69"/>
      <c r="AE49" s="69"/>
      <c r="AF49" s="69"/>
      <c r="AG49" s="69"/>
      <c r="AH49" s="68" t="s">
        <v>48</v>
      </c>
      <c r="AI49" s="69"/>
      <c r="AJ49" s="69"/>
      <c r="AK49" s="69"/>
      <c r="AL49" s="69"/>
      <c r="AM49" s="69"/>
      <c r="AN49" s="69"/>
      <c r="AO49" s="69"/>
      <c r="AP49" s="67"/>
      <c r="AQ49" s="67"/>
      <c r="AR49" s="70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71" t="s">
        <v>49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71" t="s">
        <v>50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71" t="s">
        <v>49</v>
      </c>
      <c r="AI60" s="43"/>
      <c r="AJ60" s="43"/>
      <c r="AK60" s="43"/>
      <c r="AL60" s="43"/>
      <c r="AM60" s="71" t="s">
        <v>50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8" t="s">
        <v>51</v>
      </c>
      <c r="E64" s="72"/>
      <c r="F64" s="72"/>
      <c r="G64" s="72"/>
      <c r="H64" s="72"/>
      <c r="I64" s="72"/>
      <c r="J64" s="72"/>
      <c r="K64" s="72"/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2"/>
      <c r="Y64" s="72"/>
      <c r="Z64" s="72"/>
      <c r="AA64" s="72"/>
      <c r="AB64" s="72"/>
      <c r="AC64" s="72"/>
      <c r="AD64" s="72"/>
      <c r="AE64" s="72"/>
      <c r="AF64" s="72"/>
      <c r="AG64" s="72"/>
      <c r="AH64" s="68" t="s">
        <v>52</v>
      </c>
      <c r="AI64" s="72"/>
      <c r="AJ64" s="72"/>
      <c r="AK64" s="72"/>
      <c r="AL64" s="72"/>
      <c r="AM64" s="72"/>
      <c r="AN64" s="72"/>
      <c r="AO64" s="72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71" t="s">
        <v>49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71" t="s">
        <v>50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71" t="s">
        <v>49</v>
      </c>
      <c r="AI75" s="43"/>
      <c r="AJ75" s="43"/>
      <c r="AK75" s="43"/>
      <c r="AL75" s="43"/>
      <c r="AM75" s="71" t="s">
        <v>50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73"/>
      <c r="C77" s="74"/>
      <c r="D77" s="74"/>
      <c r="E77" s="74"/>
      <c r="F77" s="74"/>
      <c r="G77" s="74"/>
      <c r="H77" s="74"/>
      <c r="I77" s="74"/>
      <c r="J77" s="74"/>
      <c r="K77" s="74"/>
      <c r="L77" s="74"/>
      <c r="M77" s="74"/>
      <c r="N77" s="74"/>
      <c r="O77" s="74"/>
      <c r="P77" s="74"/>
      <c r="Q77" s="74"/>
      <c r="R77" s="74"/>
      <c r="S77" s="74"/>
      <c r="T77" s="74"/>
      <c r="U77" s="74"/>
      <c r="V77" s="74"/>
      <c r="W77" s="74"/>
      <c r="X77" s="74"/>
      <c r="Y77" s="74"/>
      <c r="Z77" s="74"/>
      <c r="AA77" s="74"/>
      <c r="AB77" s="74"/>
      <c r="AC77" s="74"/>
      <c r="AD77" s="74"/>
      <c r="AE77" s="74"/>
      <c r="AF77" s="74"/>
      <c r="AG77" s="74"/>
      <c r="AH77" s="74"/>
      <c r="AI77" s="74"/>
      <c r="AJ77" s="74"/>
      <c r="AK77" s="74"/>
      <c r="AL77" s="74"/>
      <c r="AM77" s="74"/>
      <c r="AN77" s="74"/>
      <c r="AO77" s="74"/>
      <c r="AP77" s="74"/>
      <c r="AQ77" s="74"/>
      <c r="AR77" s="45"/>
      <c r="BE77" s="39"/>
    </row>
    <row r="81" s="2" customFormat="1" ht="6.96" customHeight="1">
      <c r="A81" s="39"/>
      <c r="B81" s="75"/>
      <c r="C81" s="76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  <c r="Z81" s="76"/>
      <c r="AA81" s="76"/>
      <c r="AB81" s="76"/>
      <c r="AC81" s="76"/>
      <c r="AD81" s="76"/>
      <c r="AE81" s="76"/>
      <c r="AF81" s="76"/>
      <c r="AG81" s="76"/>
      <c r="AH81" s="76"/>
      <c r="AI81" s="76"/>
      <c r="AJ81" s="76"/>
      <c r="AK81" s="76"/>
      <c r="AL81" s="76"/>
      <c r="AM81" s="76"/>
      <c r="AN81" s="76"/>
      <c r="AO81" s="76"/>
      <c r="AP81" s="76"/>
      <c r="AQ81" s="76"/>
      <c r="AR81" s="45"/>
      <c r="BE81" s="39"/>
    </row>
    <row r="82" s="2" customFormat="1" ht="24.96" customHeight="1">
      <c r="A82" s="39"/>
      <c r="B82" s="40"/>
      <c r="C82" s="24" t="s">
        <v>53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7"/>
      <c r="C84" s="33" t="s">
        <v>12</v>
      </c>
      <c r="D84" s="78"/>
      <c r="E84" s="78"/>
      <c r="F84" s="78"/>
      <c r="G84" s="78"/>
      <c r="H84" s="78"/>
      <c r="I84" s="78"/>
      <c r="J84" s="78"/>
      <c r="K84" s="78"/>
      <c r="L84" s="78" t="str">
        <f>K5</f>
        <v>SNM_HUM_VO_zavazny</v>
      </c>
      <c r="M84" s="78"/>
      <c r="N84" s="78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78"/>
      <c r="AF84" s="78"/>
      <c r="AG84" s="78"/>
      <c r="AH84" s="78"/>
      <c r="AI84" s="78"/>
      <c r="AJ84" s="78"/>
      <c r="AK84" s="78"/>
      <c r="AL84" s="78"/>
      <c r="AM84" s="78"/>
      <c r="AN84" s="78"/>
      <c r="AO84" s="78"/>
      <c r="AP84" s="78"/>
      <c r="AQ84" s="78"/>
      <c r="AR84" s="79"/>
      <c r="BE84" s="4"/>
    </row>
    <row r="85" s="5" customFormat="1" ht="36.96" customHeight="1">
      <c r="A85" s="5"/>
      <c r="B85" s="80"/>
      <c r="C85" s="81" t="s">
        <v>15</v>
      </c>
      <c r="D85" s="82"/>
      <c r="E85" s="82"/>
      <c r="F85" s="82"/>
      <c r="G85" s="82"/>
      <c r="H85" s="82"/>
      <c r="I85" s="82"/>
      <c r="J85" s="82"/>
      <c r="K85" s="82"/>
      <c r="L85" s="83" t="str">
        <f>K6</f>
        <v>Obnova areálu a kaštieľa Dolná Krupá</v>
      </c>
      <c r="M85" s="82"/>
      <c r="N85" s="82"/>
      <c r="O85" s="82"/>
      <c r="P85" s="82"/>
      <c r="Q85" s="82"/>
      <c r="R85" s="82"/>
      <c r="S85" s="82"/>
      <c r="T85" s="82"/>
      <c r="U85" s="82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2"/>
      <c r="AL85" s="82"/>
      <c r="AM85" s="82"/>
      <c r="AN85" s="82"/>
      <c r="AO85" s="82"/>
      <c r="AP85" s="82"/>
      <c r="AQ85" s="82"/>
      <c r="AR85" s="84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85" t="str">
        <f>IF(K8="","",K8)</f>
        <v>Kaštieľ Dolná Krupá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6" t="str">
        <f>IF(AN8= "","",AN8)</f>
        <v>30. 1. 2023</v>
      </c>
      <c r="AN87" s="86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8" t="str">
        <f>IF(E11= "","",E11)</f>
        <v>SNM, Vajanského nábrežie 2, 810 06 Bratislava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7" t="str">
        <f>IF(E17="","",E17)</f>
        <v>Ing.Vladimír Kobliška</v>
      </c>
      <c r="AN89" s="78"/>
      <c r="AO89" s="78"/>
      <c r="AP89" s="78"/>
      <c r="AQ89" s="41"/>
      <c r="AR89" s="45"/>
      <c r="AS89" s="88" t="s">
        <v>54</v>
      </c>
      <c r="AT89" s="89"/>
      <c r="AU89" s="90"/>
      <c r="AV89" s="90"/>
      <c r="AW89" s="90"/>
      <c r="AX89" s="90"/>
      <c r="AY89" s="90"/>
      <c r="AZ89" s="90"/>
      <c r="BA89" s="90"/>
      <c r="BB89" s="90"/>
      <c r="BC89" s="90"/>
      <c r="BD89" s="91"/>
      <c r="BE89" s="39"/>
    </row>
    <row r="90" s="2" customFormat="1" ht="15.1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8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7" t="str">
        <f>IF(E20="","",E20)</f>
        <v>Ing.Vladimír Kobliška</v>
      </c>
      <c r="AN90" s="78"/>
      <c r="AO90" s="78"/>
      <c r="AP90" s="78"/>
      <c r="AQ90" s="41"/>
      <c r="AR90" s="45"/>
      <c r="AS90" s="92"/>
      <c r="AT90" s="93"/>
      <c r="AU90" s="94"/>
      <c r="AV90" s="94"/>
      <c r="AW90" s="94"/>
      <c r="AX90" s="94"/>
      <c r="AY90" s="94"/>
      <c r="AZ90" s="94"/>
      <c r="BA90" s="94"/>
      <c r="BB90" s="94"/>
      <c r="BC90" s="94"/>
      <c r="BD90" s="95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6"/>
      <c r="AT91" s="97"/>
      <c r="AU91" s="98"/>
      <c r="AV91" s="98"/>
      <c r="AW91" s="98"/>
      <c r="AX91" s="98"/>
      <c r="AY91" s="98"/>
      <c r="AZ91" s="98"/>
      <c r="BA91" s="98"/>
      <c r="BB91" s="98"/>
      <c r="BC91" s="98"/>
      <c r="BD91" s="99"/>
      <c r="BE91" s="39"/>
    </row>
    <row r="92" s="2" customFormat="1" ht="29.28" customHeight="1">
      <c r="A92" s="39"/>
      <c r="B92" s="40"/>
      <c r="C92" s="100" t="s">
        <v>55</v>
      </c>
      <c r="D92" s="101"/>
      <c r="E92" s="101"/>
      <c r="F92" s="101"/>
      <c r="G92" s="101"/>
      <c r="H92" s="102"/>
      <c r="I92" s="103" t="s">
        <v>56</v>
      </c>
      <c r="J92" s="101"/>
      <c r="K92" s="101"/>
      <c r="L92" s="101"/>
      <c r="M92" s="101"/>
      <c r="N92" s="101"/>
      <c r="O92" s="101"/>
      <c r="P92" s="101"/>
      <c r="Q92" s="101"/>
      <c r="R92" s="101"/>
      <c r="S92" s="101"/>
      <c r="T92" s="101"/>
      <c r="U92" s="101"/>
      <c r="V92" s="101"/>
      <c r="W92" s="101"/>
      <c r="X92" s="101"/>
      <c r="Y92" s="101"/>
      <c r="Z92" s="101"/>
      <c r="AA92" s="101"/>
      <c r="AB92" s="101"/>
      <c r="AC92" s="101"/>
      <c r="AD92" s="101"/>
      <c r="AE92" s="101"/>
      <c r="AF92" s="101"/>
      <c r="AG92" s="104" t="s">
        <v>57</v>
      </c>
      <c r="AH92" s="101"/>
      <c r="AI92" s="101"/>
      <c r="AJ92" s="101"/>
      <c r="AK92" s="101"/>
      <c r="AL92" s="101"/>
      <c r="AM92" s="101"/>
      <c r="AN92" s="103" t="s">
        <v>58</v>
      </c>
      <c r="AO92" s="101"/>
      <c r="AP92" s="105"/>
      <c r="AQ92" s="106" t="s">
        <v>59</v>
      </c>
      <c r="AR92" s="45"/>
      <c r="AS92" s="107" t="s">
        <v>60</v>
      </c>
      <c r="AT92" s="108" t="s">
        <v>61</v>
      </c>
      <c r="AU92" s="108" t="s">
        <v>62</v>
      </c>
      <c r="AV92" s="108" t="s">
        <v>63</v>
      </c>
      <c r="AW92" s="108" t="s">
        <v>64</v>
      </c>
      <c r="AX92" s="108" t="s">
        <v>65</v>
      </c>
      <c r="AY92" s="108" t="s">
        <v>66</v>
      </c>
      <c r="AZ92" s="108" t="s">
        <v>67</v>
      </c>
      <c r="BA92" s="108" t="s">
        <v>68</v>
      </c>
      <c r="BB92" s="108" t="s">
        <v>69</v>
      </c>
      <c r="BC92" s="108" t="s">
        <v>70</v>
      </c>
      <c r="BD92" s="109" t="s">
        <v>71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10"/>
      <c r="AT93" s="111"/>
      <c r="AU93" s="111"/>
      <c r="AV93" s="111"/>
      <c r="AW93" s="111"/>
      <c r="AX93" s="111"/>
      <c r="AY93" s="111"/>
      <c r="AZ93" s="111"/>
      <c r="BA93" s="111"/>
      <c r="BB93" s="111"/>
      <c r="BC93" s="111"/>
      <c r="BD93" s="112"/>
      <c r="BE93" s="39"/>
    </row>
    <row r="94" s="6" customFormat="1" ht="32.4" customHeight="1">
      <c r="A94" s="6"/>
      <c r="B94" s="113"/>
      <c r="C94" s="114" t="s">
        <v>72</v>
      </c>
      <c r="D94" s="115"/>
      <c r="E94" s="115"/>
      <c r="F94" s="115"/>
      <c r="G94" s="115"/>
      <c r="H94" s="115"/>
      <c r="I94" s="115"/>
      <c r="J94" s="115"/>
      <c r="K94" s="115"/>
      <c r="L94" s="115"/>
      <c r="M94" s="115"/>
      <c r="N94" s="115"/>
      <c r="O94" s="115"/>
      <c r="P94" s="115"/>
      <c r="Q94" s="115"/>
      <c r="R94" s="115"/>
      <c r="S94" s="115"/>
      <c r="T94" s="115"/>
      <c r="U94" s="115"/>
      <c r="V94" s="115"/>
      <c r="W94" s="115"/>
      <c r="X94" s="115"/>
      <c r="Y94" s="115"/>
      <c r="Z94" s="115"/>
      <c r="AA94" s="115"/>
      <c r="AB94" s="115"/>
      <c r="AC94" s="115"/>
      <c r="AD94" s="115"/>
      <c r="AE94" s="115"/>
      <c r="AF94" s="115"/>
      <c r="AG94" s="116">
        <f>ROUND(SUM(AG95:AG110),2)</f>
        <v>0</v>
      </c>
      <c r="AH94" s="116"/>
      <c r="AI94" s="116"/>
      <c r="AJ94" s="116"/>
      <c r="AK94" s="116"/>
      <c r="AL94" s="116"/>
      <c r="AM94" s="116"/>
      <c r="AN94" s="117">
        <f>SUM(AG94,AT94)</f>
        <v>0</v>
      </c>
      <c r="AO94" s="117"/>
      <c r="AP94" s="117"/>
      <c r="AQ94" s="118" t="s">
        <v>1</v>
      </c>
      <c r="AR94" s="119"/>
      <c r="AS94" s="120">
        <f>ROUND(SUM(AS95:AS110),2)</f>
        <v>0</v>
      </c>
      <c r="AT94" s="121">
        <f>ROUND(SUM(AV94:AW94),2)</f>
        <v>0</v>
      </c>
      <c r="AU94" s="122">
        <f>ROUND(SUM(AU95:AU110),5)</f>
        <v>0</v>
      </c>
      <c r="AV94" s="121">
        <f>ROUND(AZ94*L29,2)</f>
        <v>0</v>
      </c>
      <c r="AW94" s="121">
        <f>ROUND(BA94*L30,2)</f>
        <v>0</v>
      </c>
      <c r="AX94" s="121">
        <f>ROUND(BB94*L29,2)</f>
        <v>0</v>
      </c>
      <c r="AY94" s="121">
        <f>ROUND(BC94*L30,2)</f>
        <v>0</v>
      </c>
      <c r="AZ94" s="121">
        <f>ROUND(SUM(AZ95:AZ110),2)</f>
        <v>0</v>
      </c>
      <c r="BA94" s="121">
        <f>ROUND(SUM(BA95:BA110),2)</f>
        <v>0</v>
      </c>
      <c r="BB94" s="121">
        <f>ROUND(SUM(BB95:BB110),2)</f>
        <v>0</v>
      </c>
      <c r="BC94" s="121">
        <f>ROUND(SUM(BC95:BC110),2)</f>
        <v>0</v>
      </c>
      <c r="BD94" s="123">
        <f>ROUND(SUM(BD95:BD110),2)</f>
        <v>0</v>
      </c>
      <c r="BE94" s="6"/>
      <c r="BS94" s="124" t="s">
        <v>73</v>
      </c>
      <c r="BT94" s="124" t="s">
        <v>74</v>
      </c>
      <c r="BU94" s="125" t="s">
        <v>75</v>
      </c>
      <c r="BV94" s="124" t="s">
        <v>76</v>
      </c>
      <c r="BW94" s="124" t="s">
        <v>5</v>
      </c>
      <c r="BX94" s="124" t="s">
        <v>77</v>
      </c>
      <c r="CL94" s="124" t="s">
        <v>1</v>
      </c>
    </row>
    <row r="95" s="7" customFormat="1" ht="24.75" customHeight="1">
      <c r="A95" s="126" t="s">
        <v>78</v>
      </c>
      <c r="B95" s="127"/>
      <c r="C95" s="128"/>
      <c r="D95" s="129" t="s">
        <v>79</v>
      </c>
      <c r="E95" s="129"/>
      <c r="F95" s="129"/>
      <c r="G95" s="129"/>
      <c r="H95" s="129"/>
      <c r="I95" s="130"/>
      <c r="J95" s="129" t="s">
        <v>80</v>
      </c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  <c r="Z95" s="129"/>
      <c r="AA95" s="129"/>
      <c r="AB95" s="129"/>
      <c r="AC95" s="129"/>
      <c r="AD95" s="129"/>
      <c r="AE95" s="129"/>
      <c r="AF95" s="129"/>
      <c r="AG95" s="131">
        <f>'20180301 - Kaštieľ-Fasáda'!J30</f>
        <v>0</v>
      </c>
      <c r="AH95" s="130"/>
      <c r="AI95" s="130"/>
      <c r="AJ95" s="130"/>
      <c r="AK95" s="130"/>
      <c r="AL95" s="130"/>
      <c r="AM95" s="130"/>
      <c r="AN95" s="131">
        <f>SUM(AG95,AT95)</f>
        <v>0</v>
      </c>
      <c r="AO95" s="130"/>
      <c r="AP95" s="130"/>
      <c r="AQ95" s="132" t="s">
        <v>81</v>
      </c>
      <c r="AR95" s="133"/>
      <c r="AS95" s="134">
        <v>0</v>
      </c>
      <c r="AT95" s="135">
        <f>ROUND(SUM(AV95:AW95),2)</f>
        <v>0</v>
      </c>
      <c r="AU95" s="136">
        <f>'20180301 - Kaštieľ-Fasáda'!P120</f>
        <v>0</v>
      </c>
      <c r="AV95" s="135">
        <f>'20180301 - Kaštieľ-Fasáda'!J33</f>
        <v>0</v>
      </c>
      <c r="AW95" s="135">
        <f>'20180301 - Kaštieľ-Fasáda'!J34</f>
        <v>0</v>
      </c>
      <c r="AX95" s="135">
        <f>'20180301 - Kaštieľ-Fasáda'!J35</f>
        <v>0</v>
      </c>
      <c r="AY95" s="135">
        <f>'20180301 - Kaštieľ-Fasáda'!J36</f>
        <v>0</v>
      </c>
      <c r="AZ95" s="135">
        <f>'20180301 - Kaštieľ-Fasáda'!F33</f>
        <v>0</v>
      </c>
      <c r="BA95" s="135">
        <f>'20180301 - Kaštieľ-Fasáda'!F34</f>
        <v>0</v>
      </c>
      <c r="BB95" s="135">
        <f>'20180301 - Kaštieľ-Fasáda'!F35</f>
        <v>0</v>
      </c>
      <c r="BC95" s="135">
        <f>'20180301 - Kaštieľ-Fasáda'!F36</f>
        <v>0</v>
      </c>
      <c r="BD95" s="137">
        <f>'20180301 - Kaštieľ-Fasáda'!F37</f>
        <v>0</v>
      </c>
      <c r="BE95" s="7"/>
      <c r="BT95" s="138" t="s">
        <v>82</v>
      </c>
      <c r="BV95" s="138" t="s">
        <v>76</v>
      </c>
      <c r="BW95" s="138" t="s">
        <v>83</v>
      </c>
      <c r="BX95" s="138" t="s">
        <v>5</v>
      </c>
      <c r="CL95" s="138" t="s">
        <v>1</v>
      </c>
      <c r="CM95" s="138" t="s">
        <v>74</v>
      </c>
    </row>
    <row r="96" s="7" customFormat="1" ht="24.75" customHeight="1">
      <c r="A96" s="126" t="s">
        <v>78</v>
      </c>
      <c r="B96" s="127"/>
      <c r="C96" s="128"/>
      <c r="D96" s="129" t="s">
        <v>84</v>
      </c>
      <c r="E96" s="129"/>
      <c r="F96" s="129"/>
      <c r="G96" s="129"/>
      <c r="H96" s="129"/>
      <c r="I96" s="130"/>
      <c r="J96" s="129" t="s">
        <v>85</v>
      </c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  <c r="Z96" s="129"/>
      <c r="AA96" s="129"/>
      <c r="AB96" s="129"/>
      <c r="AC96" s="129"/>
      <c r="AD96" s="129"/>
      <c r="AE96" s="129"/>
      <c r="AF96" s="129"/>
      <c r="AG96" s="131">
        <f>'20180302 - Kaštieľ-Vnút.o...'!J30</f>
        <v>0</v>
      </c>
      <c r="AH96" s="130"/>
      <c r="AI96" s="130"/>
      <c r="AJ96" s="130"/>
      <c r="AK96" s="130"/>
      <c r="AL96" s="130"/>
      <c r="AM96" s="130"/>
      <c r="AN96" s="131">
        <f>SUM(AG96,AT96)</f>
        <v>0</v>
      </c>
      <c r="AO96" s="130"/>
      <c r="AP96" s="130"/>
      <c r="AQ96" s="132" t="s">
        <v>81</v>
      </c>
      <c r="AR96" s="133"/>
      <c r="AS96" s="134">
        <v>0</v>
      </c>
      <c r="AT96" s="135">
        <f>ROUND(SUM(AV96:AW96),2)</f>
        <v>0</v>
      </c>
      <c r="AU96" s="136">
        <f>'20180302 - Kaštieľ-Vnút.o...'!P122</f>
        <v>0</v>
      </c>
      <c r="AV96" s="135">
        <f>'20180302 - Kaštieľ-Vnút.o...'!J33</f>
        <v>0</v>
      </c>
      <c r="AW96" s="135">
        <f>'20180302 - Kaštieľ-Vnút.o...'!J34</f>
        <v>0</v>
      </c>
      <c r="AX96" s="135">
        <f>'20180302 - Kaštieľ-Vnút.o...'!J35</f>
        <v>0</v>
      </c>
      <c r="AY96" s="135">
        <f>'20180302 - Kaštieľ-Vnút.o...'!J36</f>
        <v>0</v>
      </c>
      <c r="AZ96" s="135">
        <f>'20180302 - Kaštieľ-Vnút.o...'!F33</f>
        <v>0</v>
      </c>
      <c r="BA96" s="135">
        <f>'20180302 - Kaštieľ-Vnút.o...'!F34</f>
        <v>0</v>
      </c>
      <c r="BB96" s="135">
        <f>'20180302 - Kaštieľ-Vnút.o...'!F35</f>
        <v>0</v>
      </c>
      <c r="BC96" s="135">
        <f>'20180302 - Kaštieľ-Vnút.o...'!F36</f>
        <v>0</v>
      </c>
      <c r="BD96" s="137">
        <f>'20180302 - Kaštieľ-Vnút.o...'!F37</f>
        <v>0</v>
      </c>
      <c r="BE96" s="7"/>
      <c r="BT96" s="138" t="s">
        <v>82</v>
      </c>
      <c r="BV96" s="138" t="s">
        <v>76</v>
      </c>
      <c r="BW96" s="138" t="s">
        <v>86</v>
      </c>
      <c r="BX96" s="138" t="s">
        <v>5</v>
      </c>
      <c r="CL96" s="138" t="s">
        <v>1</v>
      </c>
      <c r="CM96" s="138" t="s">
        <v>74</v>
      </c>
    </row>
    <row r="97" s="7" customFormat="1" ht="24.75" customHeight="1">
      <c r="A97" s="126" t="s">
        <v>78</v>
      </c>
      <c r="B97" s="127"/>
      <c r="C97" s="128"/>
      <c r="D97" s="129" t="s">
        <v>87</v>
      </c>
      <c r="E97" s="129"/>
      <c r="F97" s="129"/>
      <c r="G97" s="129"/>
      <c r="H97" s="129"/>
      <c r="I97" s="130"/>
      <c r="J97" s="129" t="s">
        <v>88</v>
      </c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  <c r="Z97" s="129"/>
      <c r="AA97" s="129"/>
      <c r="AB97" s="129"/>
      <c r="AC97" s="129"/>
      <c r="AD97" s="129"/>
      <c r="AE97" s="129"/>
      <c r="AF97" s="129"/>
      <c r="AG97" s="131">
        <f>'20180303 - Kaštieľ-Podlah...'!J30</f>
        <v>0</v>
      </c>
      <c r="AH97" s="130"/>
      <c r="AI97" s="130"/>
      <c r="AJ97" s="130"/>
      <c r="AK97" s="130"/>
      <c r="AL97" s="130"/>
      <c r="AM97" s="130"/>
      <c r="AN97" s="131">
        <f>SUM(AG97,AT97)</f>
        <v>0</v>
      </c>
      <c r="AO97" s="130"/>
      <c r="AP97" s="130"/>
      <c r="AQ97" s="132" t="s">
        <v>81</v>
      </c>
      <c r="AR97" s="133"/>
      <c r="AS97" s="134">
        <v>0</v>
      </c>
      <c r="AT97" s="135">
        <f>ROUND(SUM(AV97:AW97),2)</f>
        <v>0</v>
      </c>
      <c r="AU97" s="136">
        <f>'20180303 - Kaštieľ-Podlah...'!P118</f>
        <v>0</v>
      </c>
      <c r="AV97" s="135">
        <f>'20180303 - Kaštieľ-Podlah...'!J33</f>
        <v>0</v>
      </c>
      <c r="AW97" s="135">
        <f>'20180303 - Kaštieľ-Podlah...'!J34</f>
        <v>0</v>
      </c>
      <c r="AX97" s="135">
        <f>'20180303 - Kaštieľ-Podlah...'!J35</f>
        <v>0</v>
      </c>
      <c r="AY97" s="135">
        <f>'20180303 - Kaštieľ-Podlah...'!J36</f>
        <v>0</v>
      </c>
      <c r="AZ97" s="135">
        <f>'20180303 - Kaštieľ-Podlah...'!F33</f>
        <v>0</v>
      </c>
      <c r="BA97" s="135">
        <f>'20180303 - Kaštieľ-Podlah...'!F34</f>
        <v>0</v>
      </c>
      <c r="BB97" s="135">
        <f>'20180303 - Kaštieľ-Podlah...'!F35</f>
        <v>0</v>
      </c>
      <c r="BC97" s="135">
        <f>'20180303 - Kaštieľ-Podlah...'!F36</f>
        <v>0</v>
      </c>
      <c r="BD97" s="137">
        <f>'20180303 - Kaštieľ-Podlah...'!F37</f>
        <v>0</v>
      </c>
      <c r="BE97" s="7"/>
      <c r="BT97" s="138" t="s">
        <v>82</v>
      </c>
      <c r="BV97" s="138" t="s">
        <v>76</v>
      </c>
      <c r="BW97" s="138" t="s">
        <v>89</v>
      </c>
      <c r="BX97" s="138" t="s">
        <v>5</v>
      </c>
      <c r="CL97" s="138" t="s">
        <v>1</v>
      </c>
      <c r="CM97" s="138" t="s">
        <v>74</v>
      </c>
    </row>
    <row r="98" s="7" customFormat="1" ht="37.5" customHeight="1">
      <c r="A98" s="126" t="s">
        <v>78</v>
      </c>
      <c r="B98" s="127"/>
      <c r="C98" s="128"/>
      <c r="D98" s="129" t="s">
        <v>90</v>
      </c>
      <c r="E98" s="129"/>
      <c r="F98" s="129"/>
      <c r="G98" s="129"/>
      <c r="H98" s="129"/>
      <c r="I98" s="130"/>
      <c r="J98" s="129" t="s">
        <v>91</v>
      </c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  <c r="Z98" s="129"/>
      <c r="AA98" s="129"/>
      <c r="AB98" s="129"/>
      <c r="AC98" s="129"/>
      <c r="AD98" s="129"/>
      <c r="AE98" s="129"/>
      <c r="AF98" s="129"/>
      <c r="AG98" s="131">
        <f>'20180304 - Kaštieľ-Obkl.a...'!J30</f>
        <v>0</v>
      </c>
      <c r="AH98" s="130"/>
      <c r="AI98" s="130"/>
      <c r="AJ98" s="130"/>
      <c r="AK98" s="130"/>
      <c r="AL98" s="130"/>
      <c r="AM98" s="130"/>
      <c r="AN98" s="131">
        <f>SUM(AG98,AT98)</f>
        <v>0</v>
      </c>
      <c r="AO98" s="130"/>
      <c r="AP98" s="130"/>
      <c r="AQ98" s="132" t="s">
        <v>81</v>
      </c>
      <c r="AR98" s="133"/>
      <c r="AS98" s="134">
        <v>0</v>
      </c>
      <c r="AT98" s="135">
        <f>ROUND(SUM(AV98:AW98),2)</f>
        <v>0</v>
      </c>
      <c r="AU98" s="136">
        <f>'20180304 - Kaštieľ-Obkl.a...'!P128</f>
        <v>0</v>
      </c>
      <c r="AV98" s="135">
        <f>'20180304 - Kaštieľ-Obkl.a...'!J33</f>
        <v>0</v>
      </c>
      <c r="AW98" s="135">
        <f>'20180304 - Kaštieľ-Obkl.a...'!J34</f>
        <v>0</v>
      </c>
      <c r="AX98" s="135">
        <f>'20180304 - Kaštieľ-Obkl.a...'!J35</f>
        <v>0</v>
      </c>
      <c r="AY98" s="135">
        <f>'20180304 - Kaštieľ-Obkl.a...'!J36</f>
        <v>0</v>
      </c>
      <c r="AZ98" s="135">
        <f>'20180304 - Kaštieľ-Obkl.a...'!F33</f>
        <v>0</v>
      </c>
      <c r="BA98" s="135">
        <f>'20180304 - Kaštieľ-Obkl.a...'!F34</f>
        <v>0</v>
      </c>
      <c r="BB98" s="135">
        <f>'20180304 - Kaštieľ-Obkl.a...'!F35</f>
        <v>0</v>
      </c>
      <c r="BC98" s="135">
        <f>'20180304 - Kaštieľ-Obkl.a...'!F36</f>
        <v>0</v>
      </c>
      <c r="BD98" s="137">
        <f>'20180304 - Kaštieľ-Obkl.a...'!F37</f>
        <v>0</v>
      </c>
      <c r="BE98" s="7"/>
      <c r="BT98" s="138" t="s">
        <v>82</v>
      </c>
      <c r="BV98" s="138" t="s">
        <v>76</v>
      </c>
      <c r="BW98" s="138" t="s">
        <v>92</v>
      </c>
      <c r="BX98" s="138" t="s">
        <v>5</v>
      </c>
      <c r="CL98" s="138" t="s">
        <v>1</v>
      </c>
      <c r="CM98" s="138" t="s">
        <v>74</v>
      </c>
    </row>
    <row r="99" s="7" customFormat="1" ht="24.75" customHeight="1">
      <c r="A99" s="126" t="s">
        <v>78</v>
      </c>
      <c r="B99" s="127"/>
      <c r="C99" s="128"/>
      <c r="D99" s="129" t="s">
        <v>93</v>
      </c>
      <c r="E99" s="129"/>
      <c r="F99" s="129"/>
      <c r="G99" s="129"/>
      <c r="H99" s="129"/>
      <c r="I99" s="130"/>
      <c r="J99" s="129" t="s">
        <v>94</v>
      </c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  <c r="Z99" s="129"/>
      <c r="AA99" s="129"/>
      <c r="AB99" s="129"/>
      <c r="AC99" s="129"/>
      <c r="AD99" s="129"/>
      <c r="AE99" s="129"/>
      <c r="AF99" s="129"/>
      <c r="AG99" s="131">
        <f>'20180305 - Kaštieľ-Oprava...'!J30</f>
        <v>0</v>
      </c>
      <c r="AH99" s="130"/>
      <c r="AI99" s="130"/>
      <c r="AJ99" s="130"/>
      <c r="AK99" s="130"/>
      <c r="AL99" s="130"/>
      <c r="AM99" s="130"/>
      <c r="AN99" s="131">
        <f>SUM(AG99,AT99)</f>
        <v>0</v>
      </c>
      <c r="AO99" s="130"/>
      <c r="AP99" s="130"/>
      <c r="AQ99" s="132" t="s">
        <v>81</v>
      </c>
      <c r="AR99" s="133"/>
      <c r="AS99" s="134">
        <v>0</v>
      </c>
      <c r="AT99" s="135">
        <f>ROUND(SUM(AV99:AW99),2)</f>
        <v>0</v>
      </c>
      <c r="AU99" s="136">
        <f>'20180305 - Kaštieľ-Oprava...'!P131</f>
        <v>0</v>
      </c>
      <c r="AV99" s="135">
        <f>'20180305 - Kaštieľ-Oprava...'!J33</f>
        <v>0</v>
      </c>
      <c r="AW99" s="135">
        <f>'20180305 - Kaštieľ-Oprava...'!J34</f>
        <v>0</v>
      </c>
      <c r="AX99" s="135">
        <f>'20180305 - Kaštieľ-Oprava...'!J35</f>
        <v>0</v>
      </c>
      <c r="AY99" s="135">
        <f>'20180305 - Kaštieľ-Oprava...'!J36</f>
        <v>0</v>
      </c>
      <c r="AZ99" s="135">
        <f>'20180305 - Kaštieľ-Oprava...'!F33</f>
        <v>0</v>
      </c>
      <c r="BA99" s="135">
        <f>'20180305 - Kaštieľ-Oprava...'!F34</f>
        <v>0</v>
      </c>
      <c r="BB99" s="135">
        <f>'20180305 - Kaštieľ-Oprava...'!F35</f>
        <v>0</v>
      </c>
      <c r="BC99" s="135">
        <f>'20180305 - Kaštieľ-Oprava...'!F36</f>
        <v>0</v>
      </c>
      <c r="BD99" s="137">
        <f>'20180305 - Kaštieľ-Oprava...'!F37</f>
        <v>0</v>
      </c>
      <c r="BE99" s="7"/>
      <c r="BT99" s="138" t="s">
        <v>82</v>
      </c>
      <c r="BV99" s="138" t="s">
        <v>76</v>
      </c>
      <c r="BW99" s="138" t="s">
        <v>95</v>
      </c>
      <c r="BX99" s="138" t="s">
        <v>5</v>
      </c>
      <c r="CL99" s="138" t="s">
        <v>1</v>
      </c>
      <c r="CM99" s="138" t="s">
        <v>74</v>
      </c>
    </row>
    <row r="100" s="7" customFormat="1" ht="24.75" customHeight="1">
      <c r="A100" s="126" t="s">
        <v>78</v>
      </c>
      <c r="B100" s="127"/>
      <c r="C100" s="128"/>
      <c r="D100" s="129" t="s">
        <v>96</v>
      </c>
      <c r="E100" s="129"/>
      <c r="F100" s="129"/>
      <c r="G100" s="129"/>
      <c r="H100" s="129"/>
      <c r="I100" s="130"/>
      <c r="J100" s="129" t="s">
        <v>97</v>
      </c>
      <c r="K100" s="129"/>
      <c r="L100" s="129"/>
      <c r="M100" s="129"/>
      <c r="N100" s="129"/>
      <c r="O100" s="129"/>
      <c r="P100" s="129"/>
      <c r="Q100" s="129"/>
      <c r="R100" s="129"/>
      <c r="S100" s="129"/>
      <c r="T100" s="129"/>
      <c r="U100" s="129"/>
      <c r="V100" s="129"/>
      <c r="W100" s="129"/>
      <c r="X100" s="129"/>
      <c r="Y100" s="129"/>
      <c r="Z100" s="129"/>
      <c r="AA100" s="129"/>
      <c r="AB100" s="129"/>
      <c r="AC100" s="129"/>
      <c r="AD100" s="129"/>
      <c r="AE100" s="129"/>
      <c r="AF100" s="129"/>
      <c r="AG100" s="131">
        <f>'20180306 - Kaštieľ-Vým.ok...'!J30</f>
        <v>0</v>
      </c>
      <c r="AH100" s="130"/>
      <c r="AI100" s="130"/>
      <c r="AJ100" s="130"/>
      <c r="AK100" s="130"/>
      <c r="AL100" s="130"/>
      <c r="AM100" s="130"/>
      <c r="AN100" s="131">
        <f>SUM(AG100,AT100)</f>
        <v>0</v>
      </c>
      <c r="AO100" s="130"/>
      <c r="AP100" s="130"/>
      <c r="AQ100" s="132" t="s">
        <v>81</v>
      </c>
      <c r="AR100" s="133"/>
      <c r="AS100" s="134">
        <v>0</v>
      </c>
      <c r="AT100" s="135">
        <f>ROUND(SUM(AV100:AW100),2)</f>
        <v>0</v>
      </c>
      <c r="AU100" s="136">
        <f>'20180306 - Kaštieľ-Vým.ok...'!P122</f>
        <v>0</v>
      </c>
      <c r="AV100" s="135">
        <f>'20180306 - Kaštieľ-Vým.ok...'!J33</f>
        <v>0</v>
      </c>
      <c r="AW100" s="135">
        <f>'20180306 - Kaštieľ-Vým.ok...'!J34</f>
        <v>0</v>
      </c>
      <c r="AX100" s="135">
        <f>'20180306 - Kaštieľ-Vým.ok...'!J35</f>
        <v>0</v>
      </c>
      <c r="AY100" s="135">
        <f>'20180306 - Kaštieľ-Vým.ok...'!J36</f>
        <v>0</v>
      </c>
      <c r="AZ100" s="135">
        <f>'20180306 - Kaštieľ-Vým.ok...'!F33</f>
        <v>0</v>
      </c>
      <c r="BA100" s="135">
        <f>'20180306 - Kaštieľ-Vým.ok...'!F34</f>
        <v>0</v>
      </c>
      <c r="BB100" s="135">
        <f>'20180306 - Kaštieľ-Vým.ok...'!F35</f>
        <v>0</v>
      </c>
      <c r="BC100" s="135">
        <f>'20180306 - Kaštieľ-Vým.ok...'!F36</f>
        <v>0</v>
      </c>
      <c r="BD100" s="137">
        <f>'20180306 - Kaštieľ-Vým.ok...'!F37</f>
        <v>0</v>
      </c>
      <c r="BE100" s="7"/>
      <c r="BT100" s="138" t="s">
        <v>82</v>
      </c>
      <c r="BV100" s="138" t="s">
        <v>76</v>
      </c>
      <c r="BW100" s="138" t="s">
        <v>98</v>
      </c>
      <c r="BX100" s="138" t="s">
        <v>5</v>
      </c>
      <c r="CL100" s="138" t="s">
        <v>1</v>
      </c>
      <c r="CM100" s="138" t="s">
        <v>74</v>
      </c>
    </row>
    <row r="101" s="7" customFormat="1" ht="24.75" customHeight="1">
      <c r="A101" s="126" t="s">
        <v>78</v>
      </c>
      <c r="B101" s="127"/>
      <c r="C101" s="128"/>
      <c r="D101" s="129" t="s">
        <v>99</v>
      </c>
      <c r="E101" s="129"/>
      <c r="F101" s="129"/>
      <c r="G101" s="129"/>
      <c r="H101" s="129"/>
      <c r="I101" s="130"/>
      <c r="J101" s="129" t="s">
        <v>100</v>
      </c>
      <c r="K101" s="129"/>
      <c r="L101" s="129"/>
      <c r="M101" s="129"/>
      <c r="N101" s="129"/>
      <c r="O101" s="129"/>
      <c r="P101" s="129"/>
      <c r="Q101" s="129"/>
      <c r="R101" s="129"/>
      <c r="S101" s="129"/>
      <c r="T101" s="129"/>
      <c r="U101" s="129"/>
      <c r="V101" s="129"/>
      <c r="W101" s="129"/>
      <c r="X101" s="129"/>
      <c r="Y101" s="129"/>
      <c r="Z101" s="129"/>
      <c r="AA101" s="129"/>
      <c r="AB101" s="129"/>
      <c r="AC101" s="129"/>
      <c r="AD101" s="129"/>
      <c r="AE101" s="129"/>
      <c r="AF101" s="129"/>
      <c r="AG101" s="131">
        <f>'20180308 - Kaštieľ-Merani...'!J30</f>
        <v>0</v>
      </c>
      <c r="AH101" s="130"/>
      <c r="AI101" s="130"/>
      <c r="AJ101" s="130"/>
      <c r="AK101" s="130"/>
      <c r="AL101" s="130"/>
      <c r="AM101" s="130"/>
      <c r="AN101" s="131">
        <f>SUM(AG101,AT101)</f>
        <v>0</v>
      </c>
      <c r="AO101" s="130"/>
      <c r="AP101" s="130"/>
      <c r="AQ101" s="132" t="s">
        <v>81</v>
      </c>
      <c r="AR101" s="133"/>
      <c r="AS101" s="134">
        <v>0</v>
      </c>
      <c r="AT101" s="135">
        <f>ROUND(SUM(AV101:AW101),2)</f>
        <v>0</v>
      </c>
      <c r="AU101" s="136">
        <f>'20180308 - Kaštieľ-Merani...'!P117</f>
        <v>0</v>
      </c>
      <c r="AV101" s="135">
        <f>'20180308 - Kaštieľ-Merani...'!J33</f>
        <v>0</v>
      </c>
      <c r="AW101" s="135">
        <f>'20180308 - Kaštieľ-Merani...'!J34</f>
        <v>0</v>
      </c>
      <c r="AX101" s="135">
        <f>'20180308 - Kaštieľ-Merani...'!J35</f>
        <v>0</v>
      </c>
      <c r="AY101" s="135">
        <f>'20180308 - Kaštieľ-Merani...'!J36</f>
        <v>0</v>
      </c>
      <c r="AZ101" s="135">
        <f>'20180308 - Kaštieľ-Merani...'!F33</f>
        <v>0</v>
      </c>
      <c r="BA101" s="135">
        <f>'20180308 - Kaštieľ-Merani...'!F34</f>
        <v>0</v>
      </c>
      <c r="BB101" s="135">
        <f>'20180308 - Kaštieľ-Merani...'!F35</f>
        <v>0</v>
      </c>
      <c r="BC101" s="135">
        <f>'20180308 - Kaštieľ-Merani...'!F36</f>
        <v>0</v>
      </c>
      <c r="BD101" s="137">
        <f>'20180308 - Kaštieľ-Merani...'!F37</f>
        <v>0</v>
      </c>
      <c r="BE101" s="7"/>
      <c r="BT101" s="138" t="s">
        <v>82</v>
      </c>
      <c r="BV101" s="138" t="s">
        <v>76</v>
      </c>
      <c r="BW101" s="138" t="s">
        <v>101</v>
      </c>
      <c r="BX101" s="138" t="s">
        <v>5</v>
      </c>
      <c r="CL101" s="138" t="s">
        <v>1</v>
      </c>
      <c r="CM101" s="138" t="s">
        <v>74</v>
      </c>
    </row>
    <row r="102" s="7" customFormat="1" ht="24.75" customHeight="1">
      <c r="A102" s="126" t="s">
        <v>78</v>
      </c>
      <c r="B102" s="127"/>
      <c r="C102" s="128"/>
      <c r="D102" s="129" t="s">
        <v>102</v>
      </c>
      <c r="E102" s="129"/>
      <c r="F102" s="129"/>
      <c r="G102" s="129"/>
      <c r="H102" s="129"/>
      <c r="I102" s="130"/>
      <c r="J102" s="129" t="s">
        <v>103</v>
      </c>
      <c r="K102" s="129"/>
      <c r="L102" s="129"/>
      <c r="M102" s="129"/>
      <c r="N102" s="129"/>
      <c r="O102" s="129"/>
      <c r="P102" s="129"/>
      <c r="Q102" s="129"/>
      <c r="R102" s="129"/>
      <c r="S102" s="129"/>
      <c r="T102" s="129"/>
      <c r="U102" s="129"/>
      <c r="V102" s="129"/>
      <c r="W102" s="129"/>
      <c r="X102" s="129"/>
      <c r="Y102" s="129"/>
      <c r="Z102" s="129"/>
      <c r="AA102" s="129"/>
      <c r="AB102" s="129"/>
      <c r="AC102" s="129"/>
      <c r="AD102" s="129"/>
      <c r="AE102" s="129"/>
      <c r="AF102" s="129"/>
      <c r="AG102" s="131">
        <f>'20230101 - Kaštieľ-Suterén'!J30</f>
        <v>0</v>
      </c>
      <c r="AH102" s="130"/>
      <c r="AI102" s="130"/>
      <c r="AJ102" s="130"/>
      <c r="AK102" s="130"/>
      <c r="AL102" s="130"/>
      <c r="AM102" s="130"/>
      <c r="AN102" s="131">
        <f>SUM(AG102,AT102)</f>
        <v>0</v>
      </c>
      <c r="AO102" s="130"/>
      <c r="AP102" s="130"/>
      <c r="AQ102" s="132" t="s">
        <v>81</v>
      </c>
      <c r="AR102" s="133"/>
      <c r="AS102" s="134">
        <v>0</v>
      </c>
      <c r="AT102" s="135">
        <f>ROUND(SUM(AV102:AW102),2)</f>
        <v>0</v>
      </c>
      <c r="AU102" s="136">
        <f>'20230101 - Kaštieľ-Suterén'!P136</f>
        <v>0</v>
      </c>
      <c r="AV102" s="135">
        <f>'20230101 - Kaštieľ-Suterén'!J33</f>
        <v>0</v>
      </c>
      <c r="AW102" s="135">
        <f>'20230101 - Kaštieľ-Suterén'!J34</f>
        <v>0</v>
      </c>
      <c r="AX102" s="135">
        <f>'20230101 - Kaštieľ-Suterén'!J35</f>
        <v>0</v>
      </c>
      <c r="AY102" s="135">
        <f>'20230101 - Kaštieľ-Suterén'!J36</f>
        <v>0</v>
      </c>
      <c r="AZ102" s="135">
        <f>'20230101 - Kaštieľ-Suterén'!F33</f>
        <v>0</v>
      </c>
      <c r="BA102" s="135">
        <f>'20230101 - Kaštieľ-Suterén'!F34</f>
        <v>0</v>
      </c>
      <c r="BB102" s="135">
        <f>'20230101 - Kaštieľ-Suterén'!F35</f>
        <v>0</v>
      </c>
      <c r="BC102" s="135">
        <f>'20230101 - Kaštieľ-Suterén'!F36</f>
        <v>0</v>
      </c>
      <c r="BD102" s="137">
        <f>'20230101 - Kaštieľ-Suterén'!F37</f>
        <v>0</v>
      </c>
      <c r="BE102" s="7"/>
      <c r="BT102" s="138" t="s">
        <v>82</v>
      </c>
      <c r="BV102" s="138" t="s">
        <v>76</v>
      </c>
      <c r="BW102" s="138" t="s">
        <v>104</v>
      </c>
      <c r="BX102" s="138" t="s">
        <v>5</v>
      </c>
      <c r="CL102" s="138" t="s">
        <v>1</v>
      </c>
      <c r="CM102" s="138" t="s">
        <v>74</v>
      </c>
    </row>
    <row r="103" s="7" customFormat="1" ht="24.75" customHeight="1">
      <c r="A103" s="126" t="s">
        <v>78</v>
      </c>
      <c r="B103" s="127"/>
      <c r="C103" s="128"/>
      <c r="D103" s="129" t="s">
        <v>105</v>
      </c>
      <c r="E103" s="129"/>
      <c r="F103" s="129"/>
      <c r="G103" s="129"/>
      <c r="H103" s="129"/>
      <c r="I103" s="130"/>
      <c r="J103" s="129" t="s">
        <v>106</v>
      </c>
      <c r="K103" s="129"/>
      <c r="L103" s="129"/>
      <c r="M103" s="129"/>
      <c r="N103" s="129"/>
      <c r="O103" s="129"/>
      <c r="P103" s="129"/>
      <c r="Q103" s="129"/>
      <c r="R103" s="129"/>
      <c r="S103" s="129"/>
      <c r="T103" s="129"/>
      <c r="U103" s="129"/>
      <c r="V103" s="129"/>
      <c r="W103" s="129"/>
      <c r="X103" s="129"/>
      <c r="Y103" s="129"/>
      <c r="Z103" s="129"/>
      <c r="AA103" s="129"/>
      <c r="AB103" s="129"/>
      <c r="AC103" s="129"/>
      <c r="AD103" s="129"/>
      <c r="AE103" s="129"/>
      <c r="AF103" s="129"/>
      <c r="AG103" s="131">
        <f>'20230102 - Kaštieľ-Prízemie'!J30</f>
        <v>0</v>
      </c>
      <c r="AH103" s="130"/>
      <c r="AI103" s="130"/>
      <c r="AJ103" s="130"/>
      <c r="AK103" s="130"/>
      <c r="AL103" s="130"/>
      <c r="AM103" s="130"/>
      <c r="AN103" s="131">
        <f>SUM(AG103,AT103)</f>
        <v>0</v>
      </c>
      <c r="AO103" s="130"/>
      <c r="AP103" s="130"/>
      <c r="AQ103" s="132" t="s">
        <v>81</v>
      </c>
      <c r="AR103" s="133"/>
      <c r="AS103" s="134">
        <v>0</v>
      </c>
      <c r="AT103" s="135">
        <f>ROUND(SUM(AV103:AW103),2)</f>
        <v>0</v>
      </c>
      <c r="AU103" s="136">
        <f>'20230102 - Kaštieľ-Prízemie'!P130</f>
        <v>0</v>
      </c>
      <c r="AV103" s="135">
        <f>'20230102 - Kaštieľ-Prízemie'!J33</f>
        <v>0</v>
      </c>
      <c r="AW103" s="135">
        <f>'20230102 - Kaštieľ-Prízemie'!J34</f>
        <v>0</v>
      </c>
      <c r="AX103" s="135">
        <f>'20230102 - Kaštieľ-Prízemie'!J35</f>
        <v>0</v>
      </c>
      <c r="AY103" s="135">
        <f>'20230102 - Kaštieľ-Prízemie'!J36</f>
        <v>0</v>
      </c>
      <c r="AZ103" s="135">
        <f>'20230102 - Kaštieľ-Prízemie'!F33</f>
        <v>0</v>
      </c>
      <c r="BA103" s="135">
        <f>'20230102 - Kaštieľ-Prízemie'!F34</f>
        <v>0</v>
      </c>
      <c r="BB103" s="135">
        <f>'20230102 - Kaštieľ-Prízemie'!F35</f>
        <v>0</v>
      </c>
      <c r="BC103" s="135">
        <f>'20230102 - Kaštieľ-Prízemie'!F36</f>
        <v>0</v>
      </c>
      <c r="BD103" s="137">
        <f>'20230102 - Kaštieľ-Prízemie'!F37</f>
        <v>0</v>
      </c>
      <c r="BE103" s="7"/>
      <c r="BT103" s="138" t="s">
        <v>82</v>
      </c>
      <c r="BV103" s="138" t="s">
        <v>76</v>
      </c>
      <c r="BW103" s="138" t="s">
        <v>107</v>
      </c>
      <c r="BX103" s="138" t="s">
        <v>5</v>
      </c>
      <c r="CL103" s="138" t="s">
        <v>1</v>
      </c>
      <c r="CM103" s="138" t="s">
        <v>74</v>
      </c>
    </row>
    <row r="104" s="7" customFormat="1" ht="24.75" customHeight="1">
      <c r="A104" s="126" t="s">
        <v>78</v>
      </c>
      <c r="B104" s="127"/>
      <c r="C104" s="128"/>
      <c r="D104" s="129" t="s">
        <v>108</v>
      </c>
      <c r="E104" s="129"/>
      <c r="F104" s="129"/>
      <c r="G104" s="129"/>
      <c r="H104" s="129"/>
      <c r="I104" s="130"/>
      <c r="J104" s="129" t="s">
        <v>109</v>
      </c>
      <c r="K104" s="129"/>
      <c r="L104" s="129"/>
      <c r="M104" s="129"/>
      <c r="N104" s="129"/>
      <c r="O104" s="129"/>
      <c r="P104" s="129"/>
      <c r="Q104" s="129"/>
      <c r="R104" s="129"/>
      <c r="S104" s="129"/>
      <c r="T104" s="129"/>
      <c r="U104" s="129"/>
      <c r="V104" s="129"/>
      <c r="W104" s="129"/>
      <c r="X104" s="129"/>
      <c r="Y104" s="129"/>
      <c r="Z104" s="129"/>
      <c r="AA104" s="129"/>
      <c r="AB104" s="129"/>
      <c r="AC104" s="129"/>
      <c r="AD104" s="129"/>
      <c r="AE104" s="129"/>
      <c r="AF104" s="129"/>
      <c r="AG104" s="131">
        <f>'20230103 - Kaštieľ-Poschodie'!J30</f>
        <v>0</v>
      </c>
      <c r="AH104" s="130"/>
      <c r="AI104" s="130"/>
      <c r="AJ104" s="130"/>
      <c r="AK104" s="130"/>
      <c r="AL104" s="130"/>
      <c r="AM104" s="130"/>
      <c r="AN104" s="131">
        <f>SUM(AG104,AT104)</f>
        <v>0</v>
      </c>
      <c r="AO104" s="130"/>
      <c r="AP104" s="130"/>
      <c r="AQ104" s="132" t="s">
        <v>81</v>
      </c>
      <c r="AR104" s="133"/>
      <c r="AS104" s="134">
        <v>0</v>
      </c>
      <c r="AT104" s="135">
        <f>ROUND(SUM(AV104:AW104),2)</f>
        <v>0</v>
      </c>
      <c r="AU104" s="136">
        <f>'20230103 - Kaštieľ-Poschodie'!P119</f>
        <v>0</v>
      </c>
      <c r="AV104" s="135">
        <f>'20230103 - Kaštieľ-Poschodie'!J33</f>
        <v>0</v>
      </c>
      <c r="AW104" s="135">
        <f>'20230103 - Kaštieľ-Poschodie'!J34</f>
        <v>0</v>
      </c>
      <c r="AX104" s="135">
        <f>'20230103 - Kaštieľ-Poschodie'!J35</f>
        <v>0</v>
      </c>
      <c r="AY104" s="135">
        <f>'20230103 - Kaštieľ-Poschodie'!J36</f>
        <v>0</v>
      </c>
      <c r="AZ104" s="135">
        <f>'20230103 - Kaštieľ-Poschodie'!F33</f>
        <v>0</v>
      </c>
      <c r="BA104" s="135">
        <f>'20230103 - Kaštieľ-Poschodie'!F34</f>
        <v>0</v>
      </c>
      <c r="BB104" s="135">
        <f>'20230103 - Kaštieľ-Poschodie'!F35</f>
        <v>0</v>
      </c>
      <c r="BC104" s="135">
        <f>'20230103 - Kaštieľ-Poschodie'!F36</f>
        <v>0</v>
      </c>
      <c r="BD104" s="137">
        <f>'20230103 - Kaštieľ-Poschodie'!F37</f>
        <v>0</v>
      </c>
      <c r="BE104" s="7"/>
      <c r="BT104" s="138" t="s">
        <v>82</v>
      </c>
      <c r="BV104" s="138" t="s">
        <v>76</v>
      </c>
      <c r="BW104" s="138" t="s">
        <v>110</v>
      </c>
      <c r="BX104" s="138" t="s">
        <v>5</v>
      </c>
      <c r="CL104" s="138" t="s">
        <v>1</v>
      </c>
      <c r="CM104" s="138" t="s">
        <v>74</v>
      </c>
    </row>
    <row r="105" s="7" customFormat="1" ht="24.75" customHeight="1">
      <c r="A105" s="126" t="s">
        <v>78</v>
      </c>
      <c r="B105" s="127"/>
      <c r="C105" s="128"/>
      <c r="D105" s="129" t="s">
        <v>111</v>
      </c>
      <c r="E105" s="129"/>
      <c r="F105" s="129"/>
      <c r="G105" s="129"/>
      <c r="H105" s="129"/>
      <c r="I105" s="130"/>
      <c r="J105" s="129" t="s">
        <v>112</v>
      </c>
      <c r="K105" s="129"/>
      <c r="L105" s="129"/>
      <c r="M105" s="129"/>
      <c r="N105" s="129"/>
      <c r="O105" s="129"/>
      <c r="P105" s="129"/>
      <c r="Q105" s="129"/>
      <c r="R105" s="129"/>
      <c r="S105" s="129"/>
      <c r="T105" s="129"/>
      <c r="U105" s="129"/>
      <c r="V105" s="129"/>
      <c r="W105" s="129"/>
      <c r="X105" s="129"/>
      <c r="Y105" s="129"/>
      <c r="Z105" s="129"/>
      <c r="AA105" s="129"/>
      <c r="AB105" s="129"/>
      <c r="AC105" s="129"/>
      <c r="AD105" s="129"/>
      <c r="AE105" s="129"/>
      <c r="AF105" s="129"/>
      <c r="AG105" s="131">
        <f>'20230105 - Kaštieľ-Exteriér'!J30</f>
        <v>0</v>
      </c>
      <c r="AH105" s="130"/>
      <c r="AI105" s="130"/>
      <c r="AJ105" s="130"/>
      <c r="AK105" s="130"/>
      <c r="AL105" s="130"/>
      <c r="AM105" s="130"/>
      <c r="AN105" s="131">
        <f>SUM(AG105,AT105)</f>
        <v>0</v>
      </c>
      <c r="AO105" s="130"/>
      <c r="AP105" s="130"/>
      <c r="AQ105" s="132" t="s">
        <v>81</v>
      </c>
      <c r="AR105" s="133"/>
      <c r="AS105" s="134">
        <v>0</v>
      </c>
      <c r="AT105" s="135">
        <f>ROUND(SUM(AV105:AW105),2)</f>
        <v>0</v>
      </c>
      <c r="AU105" s="136">
        <f>'20230105 - Kaštieľ-Exteriér'!P129</f>
        <v>0</v>
      </c>
      <c r="AV105" s="135">
        <f>'20230105 - Kaštieľ-Exteriér'!J33</f>
        <v>0</v>
      </c>
      <c r="AW105" s="135">
        <f>'20230105 - Kaštieľ-Exteriér'!J34</f>
        <v>0</v>
      </c>
      <c r="AX105" s="135">
        <f>'20230105 - Kaštieľ-Exteriér'!J35</f>
        <v>0</v>
      </c>
      <c r="AY105" s="135">
        <f>'20230105 - Kaštieľ-Exteriér'!J36</f>
        <v>0</v>
      </c>
      <c r="AZ105" s="135">
        <f>'20230105 - Kaštieľ-Exteriér'!F33</f>
        <v>0</v>
      </c>
      <c r="BA105" s="135">
        <f>'20230105 - Kaštieľ-Exteriér'!F34</f>
        <v>0</v>
      </c>
      <c r="BB105" s="135">
        <f>'20230105 - Kaštieľ-Exteriér'!F35</f>
        <v>0</v>
      </c>
      <c r="BC105" s="135">
        <f>'20230105 - Kaštieľ-Exteriér'!F36</f>
        <v>0</v>
      </c>
      <c r="BD105" s="137">
        <f>'20230105 - Kaštieľ-Exteriér'!F37</f>
        <v>0</v>
      </c>
      <c r="BE105" s="7"/>
      <c r="BT105" s="138" t="s">
        <v>82</v>
      </c>
      <c r="BV105" s="138" t="s">
        <v>76</v>
      </c>
      <c r="BW105" s="138" t="s">
        <v>113</v>
      </c>
      <c r="BX105" s="138" t="s">
        <v>5</v>
      </c>
      <c r="CL105" s="138" t="s">
        <v>1</v>
      </c>
      <c r="CM105" s="138" t="s">
        <v>74</v>
      </c>
    </row>
    <row r="106" s="7" customFormat="1" ht="24.75" customHeight="1">
      <c r="A106" s="126" t="s">
        <v>78</v>
      </c>
      <c r="B106" s="127"/>
      <c r="C106" s="128"/>
      <c r="D106" s="129" t="s">
        <v>114</v>
      </c>
      <c r="E106" s="129"/>
      <c r="F106" s="129"/>
      <c r="G106" s="129"/>
      <c r="H106" s="129"/>
      <c r="I106" s="130"/>
      <c r="J106" s="129" t="s">
        <v>115</v>
      </c>
      <c r="K106" s="129"/>
      <c r="L106" s="129"/>
      <c r="M106" s="129"/>
      <c r="N106" s="129"/>
      <c r="O106" s="129"/>
      <c r="P106" s="129"/>
      <c r="Q106" s="129"/>
      <c r="R106" s="129"/>
      <c r="S106" s="129"/>
      <c r="T106" s="129"/>
      <c r="U106" s="129"/>
      <c r="V106" s="129"/>
      <c r="W106" s="129"/>
      <c r="X106" s="129"/>
      <c r="Y106" s="129"/>
      <c r="Z106" s="129"/>
      <c r="AA106" s="129"/>
      <c r="AB106" s="129"/>
      <c r="AC106" s="129"/>
      <c r="AD106" s="129"/>
      <c r="AE106" s="129"/>
      <c r="AF106" s="129"/>
      <c r="AG106" s="131">
        <f>'20230106 - Kaštieľ-Reštau...'!J30</f>
        <v>0</v>
      </c>
      <c r="AH106" s="130"/>
      <c r="AI106" s="130"/>
      <c r="AJ106" s="130"/>
      <c r="AK106" s="130"/>
      <c r="AL106" s="130"/>
      <c r="AM106" s="130"/>
      <c r="AN106" s="131">
        <f>SUM(AG106,AT106)</f>
        <v>0</v>
      </c>
      <c r="AO106" s="130"/>
      <c r="AP106" s="130"/>
      <c r="AQ106" s="132" t="s">
        <v>81</v>
      </c>
      <c r="AR106" s="133"/>
      <c r="AS106" s="134">
        <v>0</v>
      </c>
      <c r="AT106" s="135">
        <f>ROUND(SUM(AV106:AW106),2)</f>
        <v>0</v>
      </c>
      <c r="AU106" s="136">
        <f>'20230106 - Kaštieľ-Reštau...'!P123</f>
        <v>0</v>
      </c>
      <c r="AV106" s="135">
        <f>'20230106 - Kaštieľ-Reštau...'!J33</f>
        <v>0</v>
      </c>
      <c r="AW106" s="135">
        <f>'20230106 - Kaštieľ-Reštau...'!J34</f>
        <v>0</v>
      </c>
      <c r="AX106" s="135">
        <f>'20230106 - Kaštieľ-Reštau...'!J35</f>
        <v>0</v>
      </c>
      <c r="AY106" s="135">
        <f>'20230106 - Kaštieľ-Reštau...'!J36</f>
        <v>0</v>
      </c>
      <c r="AZ106" s="135">
        <f>'20230106 - Kaštieľ-Reštau...'!F33</f>
        <v>0</v>
      </c>
      <c r="BA106" s="135">
        <f>'20230106 - Kaštieľ-Reštau...'!F34</f>
        <v>0</v>
      </c>
      <c r="BB106" s="135">
        <f>'20230106 - Kaštieľ-Reštau...'!F35</f>
        <v>0</v>
      </c>
      <c r="BC106" s="135">
        <f>'20230106 - Kaštieľ-Reštau...'!F36</f>
        <v>0</v>
      </c>
      <c r="BD106" s="137">
        <f>'20230106 - Kaštieľ-Reštau...'!F37</f>
        <v>0</v>
      </c>
      <c r="BE106" s="7"/>
      <c r="BT106" s="138" t="s">
        <v>82</v>
      </c>
      <c r="BV106" s="138" t="s">
        <v>76</v>
      </c>
      <c r="BW106" s="138" t="s">
        <v>116</v>
      </c>
      <c r="BX106" s="138" t="s">
        <v>5</v>
      </c>
      <c r="CL106" s="138" t="s">
        <v>1</v>
      </c>
      <c r="CM106" s="138" t="s">
        <v>74</v>
      </c>
    </row>
    <row r="107" s="7" customFormat="1" ht="24.75" customHeight="1">
      <c r="A107" s="126" t="s">
        <v>78</v>
      </c>
      <c r="B107" s="127"/>
      <c r="C107" s="128"/>
      <c r="D107" s="129" t="s">
        <v>117</v>
      </c>
      <c r="E107" s="129"/>
      <c r="F107" s="129"/>
      <c r="G107" s="129"/>
      <c r="H107" s="129"/>
      <c r="I107" s="130"/>
      <c r="J107" s="129" t="s">
        <v>118</v>
      </c>
      <c r="K107" s="129"/>
      <c r="L107" s="129"/>
      <c r="M107" s="129"/>
      <c r="N107" s="129"/>
      <c r="O107" s="129"/>
      <c r="P107" s="129"/>
      <c r="Q107" s="129"/>
      <c r="R107" s="129"/>
      <c r="S107" s="129"/>
      <c r="T107" s="129"/>
      <c r="U107" s="129"/>
      <c r="V107" s="129"/>
      <c r="W107" s="129"/>
      <c r="X107" s="129"/>
      <c r="Y107" s="129"/>
      <c r="Z107" s="129"/>
      <c r="AA107" s="129"/>
      <c r="AB107" s="129"/>
      <c r="AC107" s="129"/>
      <c r="AD107" s="129"/>
      <c r="AE107" s="129"/>
      <c r="AF107" s="129"/>
      <c r="AG107" s="131">
        <f>'20230108 - Kaštieľ-ELI-si...'!J30</f>
        <v>0</v>
      </c>
      <c r="AH107" s="130"/>
      <c r="AI107" s="130"/>
      <c r="AJ107" s="130"/>
      <c r="AK107" s="130"/>
      <c r="AL107" s="130"/>
      <c r="AM107" s="130"/>
      <c r="AN107" s="131">
        <f>SUM(AG107,AT107)</f>
        <v>0</v>
      </c>
      <c r="AO107" s="130"/>
      <c r="AP107" s="130"/>
      <c r="AQ107" s="132" t="s">
        <v>81</v>
      </c>
      <c r="AR107" s="133"/>
      <c r="AS107" s="134">
        <v>0</v>
      </c>
      <c r="AT107" s="135">
        <f>ROUND(SUM(AV107:AW107),2)</f>
        <v>0</v>
      </c>
      <c r="AU107" s="136">
        <f>'20230108 - Kaštieľ-ELI-si...'!P122</f>
        <v>0</v>
      </c>
      <c r="AV107" s="135">
        <f>'20230108 - Kaštieľ-ELI-si...'!J33</f>
        <v>0</v>
      </c>
      <c r="AW107" s="135">
        <f>'20230108 - Kaštieľ-ELI-si...'!J34</f>
        <v>0</v>
      </c>
      <c r="AX107" s="135">
        <f>'20230108 - Kaštieľ-ELI-si...'!J35</f>
        <v>0</v>
      </c>
      <c r="AY107" s="135">
        <f>'20230108 - Kaštieľ-ELI-si...'!J36</f>
        <v>0</v>
      </c>
      <c r="AZ107" s="135">
        <f>'20230108 - Kaštieľ-ELI-si...'!F33</f>
        <v>0</v>
      </c>
      <c r="BA107" s="135">
        <f>'20230108 - Kaštieľ-ELI-si...'!F34</f>
        <v>0</v>
      </c>
      <c r="BB107" s="135">
        <f>'20230108 - Kaštieľ-ELI-si...'!F35</f>
        <v>0</v>
      </c>
      <c r="BC107" s="135">
        <f>'20230108 - Kaštieľ-ELI-si...'!F36</f>
        <v>0</v>
      </c>
      <c r="BD107" s="137">
        <f>'20230108 - Kaštieľ-ELI-si...'!F37</f>
        <v>0</v>
      </c>
      <c r="BE107" s="7"/>
      <c r="BT107" s="138" t="s">
        <v>82</v>
      </c>
      <c r="BV107" s="138" t="s">
        <v>76</v>
      </c>
      <c r="BW107" s="138" t="s">
        <v>119</v>
      </c>
      <c r="BX107" s="138" t="s">
        <v>5</v>
      </c>
      <c r="CL107" s="138" t="s">
        <v>1</v>
      </c>
      <c r="CM107" s="138" t="s">
        <v>74</v>
      </c>
    </row>
    <row r="108" s="7" customFormat="1" ht="24.75" customHeight="1">
      <c r="A108" s="126" t="s">
        <v>78</v>
      </c>
      <c r="B108" s="127"/>
      <c r="C108" s="128"/>
      <c r="D108" s="129" t="s">
        <v>120</v>
      </c>
      <c r="E108" s="129"/>
      <c r="F108" s="129"/>
      <c r="G108" s="129"/>
      <c r="H108" s="129"/>
      <c r="I108" s="130"/>
      <c r="J108" s="129" t="s">
        <v>121</v>
      </c>
      <c r="K108" s="129"/>
      <c r="L108" s="129"/>
      <c r="M108" s="129"/>
      <c r="N108" s="129"/>
      <c r="O108" s="129"/>
      <c r="P108" s="129"/>
      <c r="Q108" s="129"/>
      <c r="R108" s="129"/>
      <c r="S108" s="129"/>
      <c r="T108" s="129"/>
      <c r="U108" s="129"/>
      <c r="V108" s="129"/>
      <c r="W108" s="129"/>
      <c r="X108" s="129"/>
      <c r="Y108" s="129"/>
      <c r="Z108" s="129"/>
      <c r="AA108" s="129"/>
      <c r="AB108" s="129"/>
      <c r="AC108" s="129"/>
      <c r="AD108" s="129"/>
      <c r="AE108" s="129"/>
      <c r="AF108" s="129"/>
      <c r="AG108" s="131">
        <f>'20230109 - Kaštieľ-ELI-sl...'!J30</f>
        <v>0</v>
      </c>
      <c r="AH108" s="130"/>
      <c r="AI108" s="130"/>
      <c r="AJ108" s="130"/>
      <c r="AK108" s="130"/>
      <c r="AL108" s="130"/>
      <c r="AM108" s="130"/>
      <c r="AN108" s="131">
        <f>SUM(AG108,AT108)</f>
        <v>0</v>
      </c>
      <c r="AO108" s="130"/>
      <c r="AP108" s="130"/>
      <c r="AQ108" s="132" t="s">
        <v>81</v>
      </c>
      <c r="AR108" s="133"/>
      <c r="AS108" s="134">
        <v>0</v>
      </c>
      <c r="AT108" s="135">
        <f>ROUND(SUM(AV108:AW108),2)</f>
        <v>0</v>
      </c>
      <c r="AU108" s="136">
        <f>'20230109 - Kaštieľ-ELI-sl...'!P122</f>
        <v>0</v>
      </c>
      <c r="AV108" s="135">
        <f>'20230109 - Kaštieľ-ELI-sl...'!J33</f>
        <v>0</v>
      </c>
      <c r="AW108" s="135">
        <f>'20230109 - Kaštieľ-ELI-sl...'!J34</f>
        <v>0</v>
      </c>
      <c r="AX108" s="135">
        <f>'20230109 - Kaštieľ-ELI-sl...'!J35</f>
        <v>0</v>
      </c>
      <c r="AY108" s="135">
        <f>'20230109 - Kaštieľ-ELI-sl...'!J36</f>
        <v>0</v>
      </c>
      <c r="AZ108" s="135">
        <f>'20230109 - Kaštieľ-ELI-sl...'!F33</f>
        <v>0</v>
      </c>
      <c r="BA108" s="135">
        <f>'20230109 - Kaštieľ-ELI-sl...'!F34</f>
        <v>0</v>
      </c>
      <c r="BB108" s="135">
        <f>'20230109 - Kaštieľ-ELI-sl...'!F35</f>
        <v>0</v>
      </c>
      <c r="BC108" s="135">
        <f>'20230109 - Kaštieľ-ELI-sl...'!F36</f>
        <v>0</v>
      </c>
      <c r="BD108" s="137">
        <f>'20230109 - Kaštieľ-ELI-sl...'!F37</f>
        <v>0</v>
      </c>
      <c r="BE108" s="7"/>
      <c r="BT108" s="138" t="s">
        <v>82</v>
      </c>
      <c r="BV108" s="138" t="s">
        <v>76</v>
      </c>
      <c r="BW108" s="138" t="s">
        <v>122</v>
      </c>
      <c r="BX108" s="138" t="s">
        <v>5</v>
      </c>
      <c r="CL108" s="138" t="s">
        <v>1</v>
      </c>
      <c r="CM108" s="138" t="s">
        <v>74</v>
      </c>
    </row>
    <row r="109" s="7" customFormat="1" ht="24.75" customHeight="1">
      <c r="A109" s="126" t="s">
        <v>78</v>
      </c>
      <c r="B109" s="127"/>
      <c r="C109" s="128"/>
      <c r="D109" s="129" t="s">
        <v>123</v>
      </c>
      <c r="E109" s="129"/>
      <c r="F109" s="129"/>
      <c r="G109" s="129"/>
      <c r="H109" s="129"/>
      <c r="I109" s="130"/>
      <c r="J109" s="129" t="s">
        <v>124</v>
      </c>
      <c r="K109" s="129"/>
      <c r="L109" s="129"/>
      <c r="M109" s="129"/>
      <c r="N109" s="129"/>
      <c r="O109" s="129"/>
      <c r="P109" s="129"/>
      <c r="Q109" s="129"/>
      <c r="R109" s="129"/>
      <c r="S109" s="129"/>
      <c r="T109" s="129"/>
      <c r="U109" s="129"/>
      <c r="V109" s="129"/>
      <c r="W109" s="129"/>
      <c r="X109" s="129"/>
      <c r="Y109" s="129"/>
      <c r="Z109" s="129"/>
      <c r="AA109" s="129"/>
      <c r="AB109" s="129"/>
      <c r="AC109" s="129"/>
      <c r="AD109" s="129"/>
      <c r="AE109" s="129"/>
      <c r="AF109" s="129"/>
      <c r="AG109" s="131">
        <f>'20230110 - Kaštieľ-ZTI'!J30</f>
        <v>0</v>
      </c>
      <c r="AH109" s="130"/>
      <c r="AI109" s="130"/>
      <c r="AJ109" s="130"/>
      <c r="AK109" s="130"/>
      <c r="AL109" s="130"/>
      <c r="AM109" s="130"/>
      <c r="AN109" s="131">
        <f>SUM(AG109,AT109)</f>
        <v>0</v>
      </c>
      <c r="AO109" s="130"/>
      <c r="AP109" s="130"/>
      <c r="AQ109" s="132" t="s">
        <v>81</v>
      </c>
      <c r="AR109" s="133"/>
      <c r="AS109" s="134">
        <v>0</v>
      </c>
      <c r="AT109" s="135">
        <f>ROUND(SUM(AV109:AW109),2)</f>
        <v>0</v>
      </c>
      <c r="AU109" s="136">
        <f>'20230110 - Kaštieľ-ZTI'!P138</f>
        <v>0</v>
      </c>
      <c r="AV109" s="135">
        <f>'20230110 - Kaštieľ-ZTI'!J33</f>
        <v>0</v>
      </c>
      <c r="AW109" s="135">
        <f>'20230110 - Kaštieľ-ZTI'!J34</f>
        <v>0</v>
      </c>
      <c r="AX109" s="135">
        <f>'20230110 - Kaštieľ-ZTI'!J35</f>
        <v>0</v>
      </c>
      <c r="AY109" s="135">
        <f>'20230110 - Kaštieľ-ZTI'!J36</f>
        <v>0</v>
      </c>
      <c r="AZ109" s="135">
        <f>'20230110 - Kaštieľ-ZTI'!F33</f>
        <v>0</v>
      </c>
      <c r="BA109" s="135">
        <f>'20230110 - Kaštieľ-ZTI'!F34</f>
        <v>0</v>
      </c>
      <c r="BB109" s="135">
        <f>'20230110 - Kaštieľ-ZTI'!F35</f>
        <v>0</v>
      </c>
      <c r="BC109" s="135">
        <f>'20230110 - Kaštieľ-ZTI'!F36</f>
        <v>0</v>
      </c>
      <c r="BD109" s="137">
        <f>'20230110 - Kaštieľ-ZTI'!F37</f>
        <v>0</v>
      </c>
      <c r="BE109" s="7"/>
      <c r="BT109" s="138" t="s">
        <v>82</v>
      </c>
      <c r="BV109" s="138" t="s">
        <v>76</v>
      </c>
      <c r="BW109" s="138" t="s">
        <v>125</v>
      </c>
      <c r="BX109" s="138" t="s">
        <v>5</v>
      </c>
      <c r="CL109" s="138" t="s">
        <v>1</v>
      </c>
      <c r="CM109" s="138" t="s">
        <v>74</v>
      </c>
    </row>
    <row r="110" s="7" customFormat="1" ht="24.75" customHeight="1">
      <c r="A110" s="126" t="s">
        <v>78</v>
      </c>
      <c r="B110" s="127"/>
      <c r="C110" s="128"/>
      <c r="D110" s="129" t="s">
        <v>126</v>
      </c>
      <c r="E110" s="129"/>
      <c r="F110" s="129"/>
      <c r="G110" s="129"/>
      <c r="H110" s="129"/>
      <c r="I110" s="130"/>
      <c r="J110" s="129" t="s">
        <v>127</v>
      </c>
      <c r="K110" s="129"/>
      <c r="L110" s="129"/>
      <c r="M110" s="129"/>
      <c r="N110" s="129"/>
      <c r="O110" s="129"/>
      <c r="P110" s="129"/>
      <c r="Q110" s="129"/>
      <c r="R110" s="129"/>
      <c r="S110" s="129"/>
      <c r="T110" s="129"/>
      <c r="U110" s="129"/>
      <c r="V110" s="129"/>
      <c r="W110" s="129"/>
      <c r="X110" s="129"/>
      <c r="Y110" s="129"/>
      <c r="Z110" s="129"/>
      <c r="AA110" s="129"/>
      <c r="AB110" s="129"/>
      <c r="AC110" s="129"/>
      <c r="AD110" s="129"/>
      <c r="AE110" s="129"/>
      <c r="AF110" s="129"/>
      <c r="AG110" s="131">
        <f>'20230111 - Kaštieľ-Vykuro...'!J30</f>
        <v>0</v>
      </c>
      <c r="AH110" s="130"/>
      <c r="AI110" s="130"/>
      <c r="AJ110" s="130"/>
      <c r="AK110" s="130"/>
      <c r="AL110" s="130"/>
      <c r="AM110" s="130"/>
      <c r="AN110" s="131">
        <f>SUM(AG110,AT110)</f>
        <v>0</v>
      </c>
      <c r="AO110" s="130"/>
      <c r="AP110" s="130"/>
      <c r="AQ110" s="132" t="s">
        <v>81</v>
      </c>
      <c r="AR110" s="133"/>
      <c r="AS110" s="139">
        <v>0</v>
      </c>
      <c r="AT110" s="140">
        <f>ROUND(SUM(AV110:AW110),2)</f>
        <v>0</v>
      </c>
      <c r="AU110" s="141">
        <f>'20230111 - Kaštieľ-Vykuro...'!P120</f>
        <v>0</v>
      </c>
      <c r="AV110" s="140">
        <f>'20230111 - Kaštieľ-Vykuro...'!J33</f>
        <v>0</v>
      </c>
      <c r="AW110" s="140">
        <f>'20230111 - Kaštieľ-Vykuro...'!J34</f>
        <v>0</v>
      </c>
      <c r="AX110" s="140">
        <f>'20230111 - Kaštieľ-Vykuro...'!J35</f>
        <v>0</v>
      </c>
      <c r="AY110" s="140">
        <f>'20230111 - Kaštieľ-Vykuro...'!J36</f>
        <v>0</v>
      </c>
      <c r="AZ110" s="140">
        <f>'20230111 - Kaštieľ-Vykuro...'!F33</f>
        <v>0</v>
      </c>
      <c r="BA110" s="140">
        <f>'20230111 - Kaštieľ-Vykuro...'!F34</f>
        <v>0</v>
      </c>
      <c r="BB110" s="140">
        <f>'20230111 - Kaštieľ-Vykuro...'!F35</f>
        <v>0</v>
      </c>
      <c r="BC110" s="140">
        <f>'20230111 - Kaštieľ-Vykuro...'!F36</f>
        <v>0</v>
      </c>
      <c r="BD110" s="142">
        <f>'20230111 - Kaštieľ-Vykuro...'!F37</f>
        <v>0</v>
      </c>
      <c r="BE110" s="7"/>
      <c r="BT110" s="138" t="s">
        <v>82</v>
      </c>
      <c r="BV110" s="138" t="s">
        <v>76</v>
      </c>
      <c r="BW110" s="138" t="s">
        <v>128</v>
      </c>
      <c r="BX110" s="138" t="s">
        <v>5</v>
      </c>
      <c r="CL110" s="138" t="s">
        <v>129</v>
      </c>
      <c r="CM110" s="138" t="s">
        <v>74</v>
      </c>
    </row>
    <row r="111" s="2" customFormat="1" ht="30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41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  <c r="AP111" s="41"/>
      <c r="AQ111" s="41"/>
      <c r="AR111" s="45"/>
      <c r="AS111" s="39"/>
      <c r="AT111" s="39"/>
      <c r="AU111" s="39"/>
      <c r="AV111" s="39"/>
      <c r="AW111" s="39"/>
      <c r="AX111" s="39"/>
      <c r="AY111" s="39"/>
      <c r="AZ111" s="39"/>
      <c r="BA111" s="39"/>
      <c r="BB111" s="39"/>
      <c r="BC111" s="39"/>
      <c r="BD111" s="39"/>
      <c r="BE111" s="39"/>
    </row>
    <row r="112" s="2" customFormat="1" ht="6.96" customHeight="1">
      <c r="A112" s="39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4"/>
      <c r="M112" s="74"/>
      <c r="N112" s="74"/>
      <c r="O112" s="74"/>
      <c r="P112" s="74"/>
      <c r="Q112" s="74"/>
      <c r="R112" s="74"/>
      <c r="S112" s="74"/>
      <c r="T112" s="74"/>
      <c r="U112" s="74"/>
      <c r="V112" s="74"/>
      <c r="W112" s="74"/>
      <c r="X112" s="74"/>
      <c r="Y112" s="74"/>
      <c r="Z112" s="74"/>
      <c r="AA112" s="74"/>
      <c r="AB112" s="74"/>
      <c r="AC112" s="74"/>
      <c r="AD112" s="74"/>
      <c r="AE112" s="74"/>
      <c r="AF112" s="74"/>
      <c r="AG112" s="74"/>
      <c r="AH112" s="74"/>
      <c r="AI112" s="74"/>
      <c r="AJ112" s="74"/>
      <c r="AK112" s="74"/>
      <c r="AL112" s="74"/>
      <c r="AM112" s="74"/>
      <c r="AN112" s="74"/>
      <c r="AO112" s="74"/>
      <c r="AP112" s="74"/>
      <c r="AQ112" s="74"/>
      <c r="AR112" s="45"/>
      <c r="AS112" s="39"/>
      <c r="AT112" s="39"/>
      <c r="AU112" s="39"/>
      <c r="AV112" s="39"/>
      <c r="AW112" s="39"/>
      <c r="AX112" s="39"/>
      <c r="AY112" s="39"/>
      <c r="AZ112" s="39"/>
      <c r="BA112" s="39"/>
      <c r="BB112" s="39"/>
      <c r="BC112" s="39"/>
      <c r="BD112" s="39"/>
      <c r="BE112" s="39"/>
    </row>
  </sheetData>
  <sheetProtection sheet="1" formatColumns="0" formatRows="0" objects="1" scenarios="1" spinCount="100000" saltValue="z+CM/tkB/ikNQdPv0Fq1Es97OKb9xuCN4liO3Qa69VVq1WMqWHuXsjlShHperxg4zjg9VmZzsyab6LiI2hsm3w==" hashValue="sT3enUTsNwd0CIBkOo1oqmqYtwsrx9KlsnHfC9KvrYRbu2BEVEayBFp5jQrcczN9tMYtvdRbiUUKQ3uYfPaIsw==" algorithmName="SHA-512" password="CC35"/>
  <mergeCells count="102">
    <mergeCell ref="C92:G92"/>
    <mergeCell ref="D101:H101"/>
    <mergeCell ref="D98:H98"/>
    <mergeCell ref="D95:H95"/>
    <mergeCell ref="D99:H99"/>
    <mergeCell ref="D100:H100"/>
    <mergeCell ref="D96:H96"/>
    <mergeCell ref="D97:H97"/>
    <mergeCell ref="D102:H102"/>
    <mergeCell ref="D103:H103"/>
    <mergeCell ref="D104:H104"/>
    <mergeCell ref="I92:AF92"/>
    <mergeCell ref="J101:AF101"/>
    <mergeCell ref="J100:AF100"/>
    <mergeCell ref="J102:AF102"/>
    <mergeCell ref="J103:AF103"/>
    <mergeCell ref="J99:AF99"/>
    <mergeCell ref="J97:AF97"/>
    <mergeCell ref="J98:AF98"/>
    <mergeCell ref="J104:AF104"/>
    <mergeCell ref="J96:AF96"/>
    <mergeCell ref="J95:AF95"/>
    <mergeCell ref="L85:AJ85"/>
    <mergeCell ref="D105:H105"/>
    <mergeCell ref="J105:AF105"/>
    <mergeCell ref="D106:H106"/>
    <mergeCell ref="J106:AF106"/>
    <mergeCell ref="D107:H107"/>
    <mergeCell ref="J107:AF107"/>
    <mergeCell ref="D108:H108"/>
    <mergeCell ref="J108:AF108"/>
    <mergeCell ref="D109:H109"/>
    <mergeCell ref="J109:AF109"/>
    <mergeCell ref="D110:H110"/>
    <mergeCell ref="J110:AF110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  <mergeCell ref="AG103:AM103"/>
    <mergeCell ref="AG102:AM102"/>
    <mergeCell ref="AG92:AM92"/>
    <mergeCell ref="AG100:AM100"/>
    <mergeCell ref="AG95:AM95"/>
    <mergeCell ref="AG99:AM99"/>
    <mergeCell ref="AG101:AM101"/>
    <mergeCell ref="AG97:AM97"/>
    <mergeCell ref="AG104:AM104"/>
    <mergeCell ref="AG96:AM96"/>
    <mergeCell ref="AG98:AM98"/>
    <mergeCell ref="AM87:AN87"/>
    <mergeCell ref="AM89:AP89"/>
    <mergeCell ref="AM90:AP90"/>
    <mergeCell ref="AN104:AP104"/>
    <mergeCell ref="AN103:AP103"/>
    <mergeCell ref="AN97:AP97"/>
    <mergeCell ref="AN92:AP92"/>
    <mergeCell ref="AN102:AP102"/>
    <mergeCell ref="AN101:AP101"/>
    <mergeCell ref="AN96:AP96"/>
    <mergeCell ref="AN100:AP100"/>
    <mergeCell ref="AN98:AP98"/>
    <mergeCell ref="AN99:AP99"/>
    <mergeCell ref="AN95:AP95"/>
    <mergeCell ref="AS89:AT91"/>
    <mergeCell ref="AN105:AP105"/>
    <mergeCell ref="AG105:AM105"/>
    <mergeCell ref="AN106:AP106"/>
    <mergeCell ref="AG106:AM106"/>
    <mergeCell ref="AN107:AP107"/>
    <mergeCell ref="AG107:AM107"/>
    <mergeCell ref="AN108:AP108"/>
    <mergeCell ref="AG108:AM108"/>
    <mergeCell ref="AN109:AP109"/>
    <mergeCell ref="AG109:AM109"/>
    <mergeCell ref="AN110:AP110"/>
    <mergeCell ref="AG110:AM110"/>
    <mergeCell ref="AG94:AM94"/>
    <mergeCell ref="AN94:AP94"/>
  </mergeCells>
  <hyperlinks>
    <hyperlink ref="A95" location="'20180301 - Kaštieľ-Fasáda'!C2" display="/"/>
    <hyperlink ref="A96" location="'20180302 - Kaštieľ-Vnút.o...'!C2" display="/"/>
    <hyperlink ref="A97" location="'20180303 - Kaštieľ-Podlah...'!C2" display="/"/>
    <hyperlink ref="A98" location="'20180304 - Kaštieľ-Obkl.a...'!C2" display="/"/>
    <hyperlink ref="A99" location="'20180305 - Kaštieľ-Oprava...'!C2" display="/"/>
    <hyperlink ref="A100" location="'20180306 - Kaštieľ-Vým.ok...'!C2" display="/"/>
    <hyperlink ref="A101" location="'20180308 - Kaštieľ-Merani...'!C2" display="/"/>
    <hyperlink ref="A102" location="'20230101 - Kaštieľ-Suterén'!C2" display="/"/>
    <hyperlink ref="A103" location="'20230102 - Kaštieľ-Prízemie'!C2" display="/"/>
    <hyperlink ref="A104" location="'20230103 - Kaštieľ-Poschodie'!C2" display="/"/>
    <hyperlink ref="A105" location="'20230105 - Kaštieľ-Exteriér'!C2" display="/"/>
    <hyperlink ref="A106" location="'20230106 - Kaštieľ-Reštau...'!C2" display="/"/>
    <hyperlink ref="A107" location="'20230108 - Kaštieľ-ELI-si...'!C2" display="/"/>
    <hyperlink ref="A108" location="'20230109 - Kaštieľ-ELI-sl...'!C2" display="/"/>
    <hyperlink ref="A109" location="'20230110 - Kaštieľ-ZTI'!C2" display="/"/>
    <hyperlink ref="A110" location="'20230111 - Kaštieľ-Vyku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0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107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1878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ROUND(J130,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ROUND((SUM(BE130:BE289)),  2)</f>
        <v>0</v>
      </c>
      <c r="G33" s="163"/>
      <c r="H33" s="163"/>
      <c r="I33" s="164">
        <v>0.20000000000000001</v>
      </c>
      <c r="J33" s="162">
        <f>ROUND(((SUM(BE130:BE289))*I33),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ROUND((SUM(BF130:BF289)),  2)</f>
        <v>0</v>
      </c>
      <c r="G34" s="163"/>
      <c r="H34" s="163"/>
      <c r="I34" s="164">
        <v>0.20000000000000001</v>
      </c>
      <c r="J34" s="162">
        <f>ROUND(((SUM(BF130:BF289))*I34),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ROUND((SUM(BG130:BG289)),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ROUND((SUM(BH130:BH289)),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ROUND((SUM(BI130:BI289)),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20230102 - Kaštieľ-Prízemie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J130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J131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1043</v>
      </c>
      <c r="E98" s="199"/>
      <c r="F98" s="199"/>
      <c r="G98" s="199"/>
      <c r="H98" s="199"/>
      <c r="I98" s="199"/>
      <c r="J98" s="200">
        <f>J132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217</v>
      </c>
      <c r="E99" s="199"/>
      <c r="F99" s="199"/>
      <c r="G99" s="199"/>
      <c r="H99" s="199"/>
      <c r="I99" s="199"/>
      <c r="J99" s="200">
        <f>J150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310</v>
      </c>
      <c r="E100" s="199"/>
      <c r="F100" s="199"/>
      <c r="G100" s="199"/>
      <c r="H100" s="199"/>
      <c r="I100" s="199"/>
      <c r="J100" s="200">
        <f>J176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218</v>
      </c>
      <c r="E101" s="199"/>
      <c r="F101" s="199"/>
      <c r="G101" s="199"/>
      <c r="H101" s="199"/>
      <c r="I101" s="199"/>
      <c r="J101" s="200">
        <f>J218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138</v>
      </c>
      <c r="E102" s="193"/>
      <c r="F102" s="193"/>
      <c r="G102" s="193"/>
      <c r="H102" s="193"/>
      <c r="I102" s="193"/>
      <c r="J102" s="194">
        <f>J221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139</v>
      </c>
      <c r="E103" s="199"/>
      <c r="F103" s="199"/>
      <c r="G103" s="199"/>
      <c r="H103" s="199"/>
      <c r="I103" s="199"/>
      <c r="J103" s="200">
        <f>J222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140</v>
      </c>
      <c r="E104" s="199"/>
      <c r="F104" s="199"/>
      <c r="G104" s="199"/>
      <c r="H104" s="199"/>
      <c r="I104" s="199"/>
      <c r="J104" s="200">
        <f>J233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817</v>
      </c>
      <c r="E105" s="199"/>
      <c r="F105" s="199"/>
      <c r="G105" s="199"/>
      <c r="H105" s="199"/>
      <c r="I105" s="199"/>
      <c r="J105" s="200">
        <f>J247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440</v>
      </c>
      <c r="E106" s="199"/>
      <c r="F106" s="199"/>
      <c r="G106" s="199"/>
      <c r="H106" s="199"/>
      <c r="I106" s="199"/>
      <c r="J106" s="200">
        <f>J254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313</v>
      </c>
      <c r="E107" s="199"/>
      <c r="F107" s="199"/>
      <c r="G107" s="199"/>
      <c r="H107" s="199"/>
      <c r="I107" s="199"/>
      <c r="J107" s="200">
        <f>J258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818</v>
      </c>
      <c r="E108" s="199"/>
      <c r="F108" s="199"/>
      <c r="G108" s="199"/>
      <c r="H108" s="199"/>
      <c r="I108" s="199"/>
      <c r="J108" s="200">
        <f>J275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219</v>
      </c>
      <c r="E109" s="199"/>
      <c r="F109" s="199"/>
      <c r="G109" s="199"/>
      <c r="H109" s="199"/>
      <c r="I109" s="199"/>
      <c r="J109" s="200">
        <f>J285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9" customFormat="1" ht="24.96" customHeight="1">
      <c r="A110" s="9"/>
      <c r="B110" s="190"/>
      <c r="C110" s="191"/>
      <c r="D110" s="192" t="s">
        <v>1047</v>
      </c>
      <c r="E110" s="193"/>
      <c r="F110" s="193"/>
      <c r="G110" s="193"/>
      <c r="H110" s="193"/>
      <c r="I110" s="193"/>
      <c r="J110" s="194">
        <f>J288</f>
        <v>0</v>
      </c>
      <c r="K110" s="191"/>
      <c r="L110" s="195"/>
      <c r="S110" s="9"/>
      <c r="T110" s="9"/>
      <c r="U110" s="9"/>
      <c r="V110" s="9"/>
      <c r="W110" s="9"/>
      <c r="X110" s="9"/>
      <c r="Y110" s="9"/>
      <c r="Z110" s="9"/>
      <c r="AA110" s="9"/>
      <c r="AB110" s="9"/>
      <c r="AC110" s="9"/>
      <c r="AD110" s="9"/>
      <c r="AE110" s="9"/>
    </row>
    <row r="111" s="2" customFormat="1" ht="21.84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73"/>
      <c r="C112" s="74"/>
      <c r="D112" s="74"/>
      <c r="E112" s="74"/>
      <c r="F112" s="74"/>
      <c r="G112" s="74"/>
      <c r="H112" s="74"/>
      <c r="I112" s="74"/>
      <c r="J112" s="74"/>
      <c r="K112" s="74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6" s="2" customFormat="1" ht="6.96" customHeight="1">
      <c r="A116" s="39"/>
      <c r="B116" s="75"/>
      <c r="C116" s="76"/>
      <c r="D116" s="76"/>
      <c r="E116" s="76"/>
      <c r="F116" s="76"/>
      <c r="G116" s="76"/>
      <c r="H116" s="76"/>
      <c r="I116" s="76"/>
      <c r="J116" s="76"/>
      <c r="K116" s="76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4.96" customHeight="1">
      <c r="A117" s="39"/>
      <c r="B117" s="40"/>
      <c r="C117" s="24" t="s">
        <v>142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15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6.5" customHeight="1">
      <c r="A120" s="39"/>
      <c r="B120" s="40"/>
      <c r="C120" s="41"/>
      <c r="D120" s="41"/>
      <c r="E120" s="185" t="str">
        <f>E7</f>
        <v>Obnova areálu a kaštieľa Dolná Krupá</v>
      </c>
      <c r="F120" s="33"/>
      <c r="G120" s="33"/>
      <c r="H120" s="33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131</v>
      </c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6.5" customHeight="1">
      <c r="A122" s="39"/>
      <c r="B122" s="40"/>
      <c r="C122" s="41"/>
      <c r="D122" s="41"/>
      <c r="E122" s="83" t="str">
        <f>E9</f>
        <v>20230102 - Kaštieľ-Prízemie</v>
      </c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2" customHeight="1">
      <c r="A124" s="39"/>
      <c r="B124" s="40"/>
      <c r="C124" s="33" t="s">
        <v>19</v>
      </c>
      <c r="D124" s="41"/>
      <c r="E124" s="41"/>
      <c r="F124" s="28" t="str">
        <f>F12</f>
        <v>Kaštieľ Dolná Krupá</v>
      </c>
      <c r="G124" s="41"/>
      <c r="H124" s="41"/>
      <c r="I124" s="33" t="s">
        <v>21</v>
      </c>
      <c r="J124" s="86" t="str">
        <f>IF(J12="","",J12)</f>
        <v>30. 1. 2023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6.96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23</v>
      </c>
      <c r="D126" s="41"/>
      <c r="E126" s="41"/>
      <c r="F126" s="28" t="str">
        <f>E15</f>
        <v>SNM, Vajanského nábrežie 2, 810 06 Bratislava</v>
      </c>
      <c r="G126" s="41"/>
      <c r="H126" s="41"/>
      <c r="I126" s="33" t="s">
        <v>29</v>
      </c>
      <c r="J126" s="37" t="str">
        <f>E21</f>
        <v>Ing.Vladimír Kobliška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27</v>
      </c>
      <c r="D127" s="41"/>
      <c r="E127" s="41"/>
      <c r="F127" s="28" t="str">
        <f>IF(E18="","",E18)</f>
        <v>Vyplň údaj</v>
      </c>
      <c r="G127" s="41"/>
      <c r="H127" s="41"/>
      <c r="I127" s="33" t="s">
        <v>32</v>
      </c>
      <c r="J127" s="37" t="str">
        <f>E24</f>
        <v>Ing.Vladimír Kobliška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0.32" customHeight="1">
      <c r="A128" s="39"/>
      <c r="B128" s="40"/>
      <c r="C128" s="41"/>
      <c r="D128" s="41"/>
      <c r="E128" s="41"/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11" customFormat="1" ht="29.28" customHeight="1">
      <c r="A129" s="202"/>
      <c r="B129" s="203"/>
      <c r="C129" s="204" t="s">
        <v>143</v>
      </c>
      <c r="D129" s="205" t="s">
        <v>59</v>
      </c>
      <c r="E129" s="205" t="s">
        <v>55</v>
      </c>
      <c r="F129" s="205" t="s">
        <v>56</v>
      </c>
      <c r="G129" s="205" t="s">
        <v>144</v>
      </c>
      <c r="H129" s="205" t="s">
        <v>145</v>
      </c>
      <c r="I129" s="205" t="s">
        <v>146</v>
      </c>
      <c r="J129" s="206" t="s">
        <v>135</v>
      </c>
      <c r="K129" s="207" t="s">
        <v>147</v>
      </c>
      <c r="L129" s="208"/>
      <c r="M129" s="107" t="s">
        <v>1</v>
      </c>
      <c r="N129" s="108" t="s">
        <v>38</v>
      </c>
      <c r="O129" s="108" t="s">
        <v>148</v>
      </c>
      <c r="P129" s="108" t="s">
        <v>149</v>
      </c>
      <c r="Q129" s="108" t="s">
        <v>150</v>
      </c>
      <c r="R129" s="108" t="s">
        <v>151</v>
      </c>
      <c r="S129" s="108" t="s">
        <v>152</v>
      </c>
      <c r="T129" s="109" t="s">
        <v>153</v>
      </c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</row>
    <row r="130" s="2" customFormat="1" ht="22.8" customHeight="1">
      <c r="A130" s="39"/>
      <c r="B130" s="40"/>
      <c r="C130" s="114" t="s">
        <v>136</v>
      </c>
      <c r="D130" s="41"/>
      <c r="E130" s="41"/>
      <c r="F130" s="41"/>
      <c r="G130" s="41"/>
      <c r="H130" s="41"/>
      <c r="I130" s="41"/>
      <c r="J130" s="209">
        <f>BK130</f>
        <v>0</v>
      </c>
      <c r="K130" s="41"/>
      <c r="L130" s="45"/>
      <c r="M130" s="110"/>
      <c r="N130" s="210"/>
      <c r="O130" s="111"/>
      <c r="P130" s="211">
        <f>P131+P221+P288</f>
        <v>0</v>
      </c>
      <c r="Q130" s="111"/>
      <c r="R130" s="211">
        <f>R131+R221+R288</f>
        <v>3.3810467499999999</v>
      </c>
      <c r="S130" s="111"/>
      <c r="T130" s="212">
        <f>T131+T221+T288</f>
        <v>1.2116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T130" s="18" t="s">
        <v>73</v>
      </c>
      <c r="AU130" s="18" t="s">
        <v>137</v>
      </c>
      <c r="BK130" s="213">
        <f>BK131+BK221+BK288</f>
        <v>0</v>
      </c>
    </row>
    <row r="131" s="12" customFormat="1" ht="25.92" customHeight="1">
      <c r="A131" s="12"/>
      <c r="B131" s="214"/>
      <c r="C131" s="215"/>
      <c r="D131" s="216" t="s">
        <v>73</v>
      </c>
      <c r="E131" s="217" t="s">
        <v>220</v>
      </c>
      <c r="F131" s="217" t="s">
        <v>221</v>
      </c>
      <c r="G131" s="215"/>
      <c r="H131" s="215"/>
      <c r="I131" s="218"/>
      <c r="J131" s="219">
        <f>BK131</f>
        <v>0</v>
      </c>
      <c r="K131" s="215"/>
      <c r="L131" s="220"/>
      <c r="M131" s="221"/>
      <c r="N131" s="222"/>
      <c r="O131" s="222"/>
      <c r="P131" s="223">
        <f>P132+P150+P176+P218</f>
        <v>0</v>
      </c>
      <c r="Q131" s="222"/>
      <c r="R131" s="223">
        <f>R132+R150+R176+R218</f>
        <v>2.94693725</v>
      </c>
      <c r="S131" s="222"/>
      <c r="T131" s="224">
        <f>T132+T150+T176+T218</f>
        <v>1.2116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5" t="s">
        <v>82</v>
      </c>
      <c r="AT131" s="226" t="s">
        <v>73</v>
      </c>
      <c r="AU131" s="226" t="s">
        <v>74</v>
      </c>
      <c r="AY131" s="225" t="s">
        <v>157</v>
      </c>
      <c r="BK131" s="227">
        <f>BK132+BK150+BK176+BK218</f>
        <v>0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181</v>
      </c>
      <c r="F132" s="228" t="s">
        <v>445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SUM(P133:P149)</f>
        <v>0</v>
      </c>
      <c r="Q132" s="222"/>
      <c r="R132" s="223">
        <f>SUM(R133:R149)</f>
        <v>2.20191515</v>
      </c>
      <c r="S132" s="222"/>
      <c r="T132" s="224">
        <f>SUM(T133:T149)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82</v>
      </c>
      <c r="AY132" s="225" t="s">
        <v>157</v>
      </c>
      <c r="BK132" s="227">
        <f>SUM(BK133:BK149)</f>
        <v>0</v>
      </c>
    </row>
    <row r="133" s="2" customFormat="1" ht="49.05" customHeight="1">
      <c r="A133" s="39"/>
      <c r="B133" s="40"/>
      <c r="C133" s="230" t="s">
        <v>82</v>
      </c>
      <c r="D133" s="230" t="s">
        <v>160</v>
      </c>
      <c r="E133" s="231" t="s">
        <v>1093</v>
      </c>
      <c r="F133" s="232" t="s">
        <v>1094</v>
      </c>
      <c r="G133" s="233" t="s">
        <v>318</v>
      </c>
      <c r="H133" s="234">
        <v>0.94499999999999995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1.92736</v>
      </c>
      <c r="R133" s="240">
        <f>Q133*H133</f>
        <v>1.8213552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1879</v>
      </c>
    </row>
    <row r="134" s="13" customFormat="1">
      <c r="A134" s="13"/>
      <c r="B134" s="244"/>
      <c r="C134" s="245"/>
      <c r="D134" s="246" t="s">
        <v>166</v>
      </c>
      <c r="E134" s="247" t="s">
        <v>1</v>
      </c>
      <c r="F134" s="248" t="s">
        <v>186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166</v>
      </c>
      <c r="AU134" s="254" t="s">
        <v>156</v>
      </c>
      <c r="AV134" s="13" t="s">
        <v>82</v>
      </c>
      <c r="AW134" s="13" t="s">
        <v>31</v>
      </c>
      <c r="AX134" s="13" t="s">
        <v>74</v>
      </c>
      <c r="AY134" s="254" t="s">
        <v>157</v>
      </c>
    </row>
    <row r="135" s="13" customFormat="1">
      <c r="A135" s="13"/>
      <c r="B135" s="244"/>
      <c r="C135" s="245"/>
      <c r="D135" s="246" t="s">
        <v>166</v>
      </c>
      <c r="E135" s="247" t="s">
        <v>1</v>
      </c>
      <c r="F135" s="248" t="s">
        <v>1880</v>
      </c>
      <c r="G135" s="245"/>
      <c r="H135" s="247" t="s">
        <v>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4" t="s">
        <v>166</v>
      </c>
      <c r="AU135" s="254" t="s">
        <v>156</v>
      </c>
      <c r="AV135" s="13" t="s">
        <v>82</v>
      </c>
      <c r="AW135" s="13" t="s">
        <v>31</v>
      </c>
      <c r="AX135" s="13" t="s">
        <v>74</v>
      </c>
      <c r="AY135" s="254" t="s">
        <v>157</v>
      </c>
    </row>
    <row r="136" s="13" customFormat="1">
      <c r="A136" s="13"/>
      <c r="B136" s="244"/>
      <c r="C136" s="245"/>
      <c r="D136" s="246" t="s">
        <v>166</v>
      </c>
      <c r="E136" s="247" t="s">
        <v>1</v>
      </c>
      <c r="F136" s="248" t="s">
        <v>1881</v>
      </c>
      <c r="G136" s="245"/>
      <c r="H136" s="247" t="s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4" t="s">
        <v>166</v>
      </c>
      <c r="AU136" s="254" t="s">
        <v>156</v>
      </c>
      <c r="AV136" s="13" t="s">
        <v>82</v>
      </c>
      <c r="AW136" s="13" t="s">
        <v>31</v>
      </c>
      <c r="AX136" s="13" t="s">
        <v>74</v>
      </c>
      <c r="AY136" s="254" t="s">
        <v>157</v>
      </c>
    </row>
    <row r="137" s="14" customFormat="1">
      <c r="A137" s="14"/>
      <c r="B137" s="255"/>
      <c r="C137" s="256"/>
      <c r="D137" s="246" t="s">
        <v>166</v>
      </c>
      <c r="E137" s="257" t="s">
        <v>1</v>
      </c>
      <c r="F137" s="258" t="s">
        <v>1882</v>
      </c>
      <c r="G137" s="256"/>
      <c r="H137" s="259">
        <v>0.044999999999999998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166</v>
      </c>
      <c r="AU137" s="265" t="s">
        <v>156</v>
      </c>
      <c r="AV137" s="14" t="s">
        <v>156</v>
      </c>
      <c r="AW137" s="14" t="s">
        <v>31</v>
      </c>
      <c r="AX137" s="14" t="s">
        <v>74</v>
      </c>
      <c r="AY137" s="265" t="s">
        <v>157</v>
      </c>
    </row>
    <row r="138" s="13" customFormat="1">
      <c r="A138" s="13"/>
      <c r="B138" s="244"/>
      <c r="C138" s="245"/>
      <c r="D138" s="246" t="s">
        <v>166</v>
      </c>
      <c r="E138" s="247" t="s">
        <v>1</v>
      </c>
      <c r="F138" s="248" t="s">
        <v>1883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166</v>
      </c>
      <c r="AU138" s="254" t="s">
        <v>156</v>
      </c>
      <c r="AV138" s="13" t="s">
        <v>82</v>
      </c>
      <c r="AW138" s="13" t="s">
        <v>31</v>
      </c>
      <c r="AX138" s="13" t="s">
        <v>74</v>
      </c>
      <c r="AY138" s="254" t="s">
        <v>157</v>
      </c>
    </row>
    <row r="139" s="13" customFormat="1">
      <c r="A139" s="13"/>
      <c r="B139" s="244"/>
      <c r="C139" s="245"/>
      <c r="D139" s="246" t="s">
        <v>166</v>
      </c>
      <c r="E139" s="247" t="s">
        <v>1</v>
      </c>
      <c r="F139" s="248" t="s">
        <v>1884</v>
      </c>
      <c r="G139" s="245"/>
      <c r="H139" s="247" t="s">
        <v>1</v>
      </c>
      <c r="I139" s="249"/>
      <c r="J139" s="245"/>
      <c r="K139" s="245"/>
      <c r="L139" s="250"/>
      <c r="M139" s="251"/>
      <c r="N139" s="252"/>
      <c r="O139" s="252"/>
      <c r="P139" s="252"/>
      <c r="Q139" s="252"/>
      <c r="R139" s="252"/>
      <c r="S139" s="252"/>
      <c r="T139" s="253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54" t="s">
        <v>166</v>
      </c>
      <c r="AU139" s="254" t="s">
        <v>156</v>
      </c>
      <c r="AV139" s="13" t="s">
        <v>82</v>
      </c>
      <c r="AW139" s="13" t="s">
        <v>31</v>
      </c>
      <c r="AX139" s="13" t="s">
        <v>74</v>
      </c>
      <c r="AY139" s="254" t="s">
        <v>157</v>
      </c>
    </row>
    <row r="140" s="14" customFormat="1">
      <c r="A140" s="14"/>
      <c r="B140" s="255"/>
      <c r="C140" s="256"/>
      <c r="D140" s="246" t="s">
        <v>166</v>
      </c>
      <c r="E140" s="257" t="s">
        <v>1</v>
      </c>
      <c r="F140" s="258" t="s">
        <v>1885</v>
      </c>
      <c r="G140" s="256"/>
      <c r="H140" s="259">
        <v>0.45000000000000001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166</v>
      </c>
      <c r="AU140" s="265" t="s">
        <v>156</v>
      </c>
      <c r="AV140" s="14" t="s">
        <v>156</v>
      </c>
      <c r="AW140" s="14" t="s">
        <v>31</v>
      </c>
      <c r="AX140" s="14" t="s">
        <v>74</v>
      </c>
      <c r="AY140" s="265" t="s">
        <v>157</v>
      </c>
    </row>
    <row r="141" s="13" customFormat="1">
      <c r="A141" s="13"/>
      <c r="B141" s="244"/>
      <c r="C141" s="245"/>
      <c r="D141" s="246" t="s">
        <v>166</v>
      </c>
      <c r="E141" s="247" t="s">
        <v>1</v>
      </c>
      <c r="F141" s="248" t="s">
        <v>1886</v>
      </c>
      <c r="G141" s="245"/>
      <c r="H141" s="247" t="s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166</v>
      </c>
      <c r="AU141" s="254" t="s">
        <v>156</v>
      </c>
      <c r="AV141" s="13" t="s">
        <v>82</v>
      </c>
      <c r="AW141" s="13" t="s">
        <v>31</v>
      </c>
      <c r="AX141" s="13" t="s">
        <v>74</v>
      </c>
      <c r="AY141" s="254" t="s">
        <v>157</v>
      </c>
    </row>
    <row r="142" s="14" customFormat="1">
      <c r="A142" s="14"/>
      <c r="B142" s="255"/>
      <c r="C142" s="256"/>
      <c r="D142" s="246" t="s">
        <v>166</v>
      </c>
      <c r="E142" s="257" t="s">
        <v>1</v>
      </c>
      <c r="F142" s="258" t="s">
        <v>1887</v>
      </c>
      <c r="G142" s="256"/>
      <c r="H142" s="259">
        <v>0.45000000000000001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166</v>
      </c>
      <c r="AU142" s="265" t="s">
        <v>156</v>
      </c>
      <c r="AV142" s="14" t="s">
        <v>156</v>
      </c>
      <c r="AW142" s="14" t="s">
        <v>31</v>
      </c>
      <c r="AX142" s="14" t="s">
        <v>74</v>
      </c>
      <c r="AY142" s="265" t="s">
        <v>157</v>
      </c>
    </row>
    <row r="143" s="15" customFormat="1">
      <c r="A143" s="15"/>
      <c r="B143" s="266"/>
      <c r="C143" s="267"/>
      <c r="D143" s="246" t="s">
        <v>166</v>
      </c>
      <c r="E143" s="268" t="s">
        <v>1</v>
      </c>
      <c r="F143" s="269" t="s">
        <v>173</v>
      </c>
      <c r="G143" s="267"/>
      <c r="H143" s="270">
        <v>0.94500000000000006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6" t="s">
        <v>166</v>
      </c>
      <c r="AU143" s="276" t="s">
        <v>156</v>
      </c>
      <c r="AV143" s="15" t="s">
        <v>174</v>
      </c>
      <c r="AW143" s="15" t="s">
        <v>31</v>
      </c>
      <c r="AX143" s="15" t="s">
        <v>82</v>
      </c>
      <c r="AY143" s="276" t="s">
        <v>157</v>
      </c>
    </row>
    <row r="144" s="2" customFormat="1" ht="37.8" customHeight="1">
      <c r="A144" s="39"/>
      <c r="B144" s="40"/>
      <c r="C144" s="230" t="s">
        <v>156</v>
      </c>
      <c r="D144" s="230" t="s">
        <v>160</v>
      </c>
      <c r="E144" s="231" t="s">
        <v>1888</v>
      </c>
      <c r="F144" s="232" t="s">
        <v>1889</v>
      </c>
      <c r="G144" s="233" t="s">
        <v>184</v>
      </c>
      <c r="H144" s="234">
        <v>2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0.03227</v>
      </c>
      <c r="R144" s="240">
        <f>Q144*H144</f>
        <v>0.06454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156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1890</v>
      </c>
    </row>
    <row r="145" s="13" customFormat="1">
      <c r="A145" s="13"/>
      <c r="B145" s="244"/>
      <c r="C145" s="245"/>
      <c r="D145" s="246" t="s">
        <v>166</v>
      </c>
      <c r="E145" s="247" t="s">
        <v>1</v>
      </c>
      <c r="F145" s="248" t="s">
        <v>186</v>
      </c>
      <c r="G145" s="245"/>
      <c r="H145" s="247" t="s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166</v>
      </c>
      <c r="AU145" s="254" t="s">
        <v>156</v>
      </c>
      <c r="AV145" s="13" t="s">
        <v>82</v>
      </c>
      <c r="AW145" s="13" t="s">
        <v>31</v>
      </c>
      <c r="AX145" s="13" t="s">
        <v>74</v>
      </c>
      <c r="AY145" s="254" t="s">
        <v>157</v>
      </c>
    </row>
    <row r="146" s="13" customFormat="1">
      <c r="A146" s="13"/>
      <c r="B146" s="244"/>
      <c r="C146" s="245"/>
      <c r="D146" s="246" t="s">
        <v>166</v>
      </c>
      <c r="E146" s="247" t="s">
        <v>1</v>
      </c>
      <c r="F146" s="248" t="s">
        <v>1891</v>
      </c>
      <c r="G146" s="245"/>
      <c r="H146" s="247" t="s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166</v>
      </c>
      <c r="AU146" s="254" t="s">
        <v>156</v>
      </c>
      <c r="AV146" s="13" t="s">
        <v>82</v>
      </c>
      <c r="AW146" s="13" t="s">
        <v>31</v>
      </c>
      <c r="AX146" s="13" t="s">
        <v>74</v>
      </c>
      <c r="AY146" s="254" t="s">
        <v>157</v>
      </c>
    </row>
    <row r="147" s="14" customFormat="1">
      <c r="A147" s="14"/>
      <c r="B147" s="255"/>
      <c r="C147" s="256"/>
      <c r="D147" s="246" t="s">
        <v>166</v>
      </c>
      <c r="E147" s="257" t="s">
        <v>1</v>
      </c>
      <c r="F147" s="258" t="s">
        <v>1892</v>
      </c>
      <c r="G147" s="256"/>
      <c r="H147" s="259">
        <v>2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166</v>
      </c>
      <c r="AU147" s="265" t="s">
        <v>156</v>
      </c>
      <c r="AV147" s="14" t="s">
        <v>156</v>
      </c>
      <c r="AW147" s="14" t="s">
        <v>31</v>
      </c>
      <c r="AX147" s="14" t="s">
        <v>82</v>
      </c>
      <c r="AY147" s="265" t="s">
        <v>157</v>
      </c>
    </row>
    <row r="148" s="2" customFormat="1" ht="37.8" customHeight="1">
      <c r="A148" s="39"/>
      <c r="B148" s="40"/>
      <c r="C148" s="230" t="s">
        <v>181</v>
      </c>
      <c r="D148" s="230" t="s">
        <v>160</v>
      </c>
      <c r="E148" s="231" t="s">
        <v>1893</v>
      </c>
      <c r="F148" s="232" t="s">
        <v>1894</v>
      </c>
      <c r="G148" s="233" t="s">
        <v>225</v>
      </c>
      <c r="H148" s="234">
        <v>2.855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0.11069</v>
      </c>
      <c r="R148" s="240">
        <f>Q148*H148</f>
        <v>0.31601994999999999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1895</v>
      </c>
    </row>
    <row r="149" s="14" customFormat="1">
      <c r="A149" s="14"/>
      <c r="B149" s="255"/>
      <c r="C149" s="256"/>
      <c r="D149" s="246" t="s">
        <v>166</v>
      </c>
      <c r="E149" s="257" t="s">
        <v>1</v>
      </c>
      <c r="F149" s="258" t="s">
        <v>1896</v>
      </c>
      <c r="G149" s="256"/>
      <c r="H149" s="259">
        <v>2.855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166</v>
      </c>
      <c r="AU149" s="265" t="s">
        <v>156</v>
      </c>
      <c r="AV149" s="14" t="s">
        <v>156</v>
      </c>
      <c r="AW149" s="14" t="s">
        <v>31</v>
      </c>
      <c r="AX149" s="14" t="s">
        <v>82</v>
      </c>
      <c r="AY149" s="265" t="s">
        <v>157</v>
      </c>
    </row>
    <row r="150" s="12" customFormat="1" ht="22.8" customHeight="1">
      <c r="A150" s="12"/>
      <c r="B150" s="214"/>
      <c r="C150" s="215"/>
      <c r="D150" s="216" t="s">
        <v>73</v>
      </c>
      <c r="E150" s="228" t="s">
        <v>201</v>
      </c>
      <c r="F150" s="228" t="s">
        <v>222</v>
      </c>
      <c r="G150" s="215"/>
      <c r="H150" s="215"/>
      <c r="I150" s="218"/>
      <c r="J150" s="229">
        <f>BK150</f>
        <v>0</v>
      </c>
      <c r="K150" s="215"/>
      <c r="L150" s="220"/>
      <c r="M150" s="221"/>
      <c r="N150" s="222"/>
      <c r="O150" s="222"/>
      <c r="P150" s="223">
        <f>SUM(P151:P175)</f>
        <v>0</v>
      </c>
      <c r="Q150" s="222"/>
      <c r="R150" s="223">
        <f>SUM(R151:R175)</f>
        <v>0.70727209999999996</v>
      </c>
      <c r="S150" s="222"/>
      <c r="T150" s="224">
        <f>SUM(T151:T175)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225" t="s">
        <v>82</v>
      </c>
      <c r="AT150" s="226" t="s">
        <v>73</v>
      </c>
      <c r="AU150" s="226" t="s">
        <v>82</v>
      </c>
      <c r="AY150" s="225" t="s">
        <v>157</v>
      </c>
      <c r="BK150" s="227">
        <f>SUM(BK151:BK175)</f>
        <v>0</v>
      </c>
    </row>
    <row r="151" s="2" customFormat="1" ht="24.15" customHeight="1">
      <c r="A151" s="39"/>
      <c r="B151" s="40"/>
      <c r="C151" s="230" t="s">
        <v>174</v>
      </c>
      <c r="D151" s="230" t="s">
        <v>160</v>
      </c>
      <c r="E151" s="231" t="s">
        <v>1252</v>
      </c>
      <c r="F151" s="232" t="s">
        <v>1253</v>
      </c>
      <c r="G151" s="233" t="s">
        <v>225</v>
      </c>
      <c r="H151" s="234">
        <v>2.0550000000000002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0.0315</v>
      </c>
      <c r="R151" s="240">
        <f>Q151*H151</f>
        <v>0.064732500000000012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1897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186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3" customFormat="1">
      <c r="A153" s="13"/>
      <c r="B153" s="244"/>
      <c r="C153" s="245"/>
      <c r="D153" s="246" t="s">
        <v>166</v>
      </c>
      <c r="E153" s="247" t="s">
        <v>1</v>
      </c>
      <c r="F153" s="248" t="s">
        <v>1255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166</v>
      </c>
      <c r="AU153" s="254" t="s">
        <v>156</v>
      </c>
      <c r="AV153" s="13" t="s">
        <v>82</v>
      </c>
      <c r="AW153" s="13" t="s">
        <v>31</v>
      </c>
      <c r="AX153" s="13" t="s">
        <v>74</v>
      </c>
      <c r="AY153" s="254" t="s">
        <v>157</v>
      </c>
    </row>
    <row r="154" s="13" customFormat="1">
      <c r="A154" s="13"/>
      <c r="B154" s="244"/>
      <c r="C154" s="245"/>
      <c r="D154" s="246" t="s">
        <v>166</v>
      </c>
      <c r="E154" s="247" t="s">
        <v>1</v>
      </c>
      <c r="F154" s="248" t="s">
        <v>1898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166</v>
      </c>
      <c r="AU154" s="254" t="s">
        <v>156</v>
      </c>
      <c r="AV154" s="13" t="s">
        <v>82</v>
      </c>
      <c r="AW154" s="13" t="s">
        <v>31</v>
      </c>
      <c r="AX154" s="13" t="s">
        <v>74</v>
      </c>
      <c r="AY154" s="254" t="s">
        <v>157</v>
      </c>
    </row>
    <row r="155" s="14" customFormat="1">
      <c r="A155" s="14"/>
      <c r="B155" s="255"/>
      <c r="C155" s="256"/>
      <c r="D155" s="246" t="s">
        <v>166</v>
      </c>
      <c r="E155" s="257" t="s">
        <v>1</v>
      </c>
      <c r="F155" s="258" t="s">
        <v>1899</v>
      </c>
      <c r="G155" s="256"/>
      <c r="H155" s="259">
        <v>2.0550000000000002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166</v>
      </c>
      <c r="AU155" s="265" t="s">
        <v>156</v>
      </c>
      <c r="AV155" s="14" t="s">
        <v>156</v>
      </c>
      <c r="AW155" s="14" t="s">
        <v>31</v>
      </c>
      <c r="AX155" s="14" t="s">
        <v>82</v>
      </c>
      <c r="AY155" s="265" t="s">
        <v>157</v>
      </c>
    </row>
    <row r="156" s="2" customFormat="1" ht="24.15" customHeight="1">
      <c r="A156" s="39"/>
      <c r="B156" s="40"/>
      <c r="C156" s="230" t="s">
        <v>197</v>
      </c>
      <c r="D156" s="230" t="s">
        <v>160</v>
      </c>
      <c r="E156" s="231" t="s">
        <v>1900</v>
      </c>
      <c r="F156" s="232" t="s">
        <v>1901</v>
      </c>
      <c r="G156" s="233" t="s">
        <v>225</v>
      </c>
      <c r="H156" s="234">
        <v>2.0550000000000002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0.00158</v>
      </c>
      <c r="R156" s="240">
        <f>Q156*H156</f>
        <v>0.0032469000000000005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156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1902</v>
      </c>
    </row>
    <row r="157" s="13" customFormat="1">
      <c r="A157" s="13"/>
      <c r="B157" s="244"/>
      <c r="C157" s="245"/>
      <c r="D157" s="246" t="s">
        <v>166</v>
      </c>
      <c r="E157" s="247" t="s">
        <v>1</v>
      </c>
      <c r="F157" s="248" t="s">
        <v>186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166</v>
      </c>
      <c r="AU157" s="254" t="s">
        <v>156</v>
      </c>
      <c r="AV157" s="13" t="s">
        <v>82</v>
      </c>
      <c r="AW157" s="13" t="s">
        <v>31</v>
      </c>
      <c r="AX157" s="13" t="s">
        <v>74</v>
      </c>
      <c r="AY157" s="254" t="s">
        <v>157</v>
      </c>
    </row>
    <row r="158" s="13" customFormat="1">
      <c r="A158" s="13"/>
      <c r="B158" s="244"/>
      <c r="C158" s="245"/>
      <c r="D158" s="246" t="s">
        <v>166</v>
      </c>
      <c r="E158" s="247" t="s">
        <v>1</v>
      </c>
      <c r="F158" s="248" t="s">
        <v>1255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166</v>
      </c>
      <c r="AU158" s="254" t="s">
        <v>156</v>
      </c>
      <c r="AV158" s="13" t="s">
        <v>82</v>
      </c>
      <c r="AW158" s="13" t="s">
        <v>31</v>
      </c>
      <c r="AX158" s="13" t="s">
        <v>74</v>
      </c>
      <c r="AY158" s="254" t="s">
        <v>157</v>
      </c>
    </row>
    <row r="159" s="13" customFormat="1">
      <c r="A159" s="13"/>
      <c r="B159" s="244"/>
      <c r="C159" s="245"/>
      <c r="D159" s="246" t="s">
        <v>166</v>
      </c>
      <c r="E159" s="247" t="s">
        <v>1</v>
      </c>
      <c r="F159" s="248" t="s">
        <v>1898</v>
      </c>
      <c r="G159" s="245"/>
      <c r="H159" s="247" t="s">
        <v>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166</v>
      </c>
      <c r="AU159" s="254" t="s">
        <v>156</v>
      </c>
      <c r="AV159" s="13" t="s">
        <v>82</v>
      </c>
      <c r="AW159" s="13" t="s">
        <v>31</v>
      </c>
      <c r="AX159" s="13" t="s">
        <v>74</v>
      </c>
      <c r="AY159" s="254" t="s">
        <v>157</v>
      </c>
    </row>
    <row r="160" s="14" customFormat="1">
      <c r="A160" s="14"/>
      <c r="B160" s="255"/>
      <c r="C160" s="256"/>
      <c r="D160" s="246" t="s">
        <v>166</v>
      </c>
      <c r="E160" s="257" t="s">
        <v>1</v>
      </c>
      <c r="F160" s="258" t="s">
        <v>1899</v>
      </c>
      <c r="G160" s="256"/>
      <c r="H160" s="259">
        <v>2.0550000000000002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166</v>
      </c>
      <c r="AU160" s="265" t="s">
        <v>156</v>
      </c>
      <c r="AV160" s="14" t="s">
        <v>156</v>
      </c>
      <c r="AW160" s="14" t="s">
        <v>31</v>
      </c>
      <c r="AX160" s="14" t="s">
        <v>82</v>
      </c>
      <c r="AY160" s="265" t="s">
        <v>157</v>
      </c>
    </row>
    <row r="161" s="2" customFormat="1" ht="24.15" customHeight="1">
      <c r="A161" s="39"/>
      <c r="B161" s="40"/>
      <c r="C161" s="230" t="s">
        <v>201</v>
      </c>
      <c r="D161" s="230" t="s">
        <v>160</v>
      </c>
      <c r="E161" s="231" t="s">
        <v>1903</v>
      </c>
      <c r="F161" s="232" t="s">
        <v>1904</v>
      </c>
      <c r="G161" s="233" t="s">
        <v>225</v>
      </c>
      <c r="H161" s="234">
        <v>22.324999999999999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0.0047200000000000002</v>
      </c>
      <c r="R161" s="240">
        <f>Q161*H161</f>
        <v>0.105374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174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1905</v>
      </c>
    </row>
    <row r="162" s="14" customFormat="1">
      <c r="A162" s="14"/>
      <c r="B162" s="255"/>
      <c r="C162" s="256"/>
      <c r="D162" s="246" t="s">
        <v>166</v>
      </c>
      <c r="E162" s="257" t="s">
        <v>1</v>
      </c>
      <c r="F162" s="258" t="s">
        <v>1906</v>
      </c>
      <c r="G162" s="256"/>
      <c r="H162" s="259">
        <v>22.324999999999999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166</v>
      </c>
      <c r="AU162" s="265" t="s">
        <v>156</v>
      </c>
      <c r="AV162" s="14" t="s">
        <v>156</v>
      </c>
      <c r="AW162" s="14" t="s">
        <v>31</v>
      </c>
      <c r="AX162" s="14" t="s">
        <v>74</v>
      </c>
      <c r="AY162" s="265" t="s">
        <v>157</v>
      </c>
    </row>
    <row r="163" s="15" customFormat="1">
      <c r="A163" s="15"/>
      <c r="B163" s="266"/>
      <c r="C163" s="267"/>
      <c r="D163" s="246" t="s">
        <v>166</v>
      </c>
      <c r="E163" s="268" t="s">
        <v>1</v>
      </c>
      <c r="F163" s="269" t="s">
        <v>173</v>
      </c>
      <c r="G163" s="267"/>
      <c r="H163" s="270">
        <v>22.324999999999999</v>
      </c>
      <c r="I163" s="271"/>
      <c r="J163" s="267"/>
      <c r="K163" s="267"/>
      <c r="L163" s="272"/>
      <c r="M163" s="273"/>
      <c r="N163" s="274"/>
      <c r="O163" s="274"/>
      <c r="P163" s="274"/>
      <c r="Q163" s="274"/>
      <c r="R163" s="274"/>
      <c r="S163" s="274"/>
      <c r="T163" s="27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6" t="s">
        <v>166</v>
      </c>
      <c r="AU163" s="276" t="s">
        <v>156</v>
      </c>
      <c r="AV163" s="15" t="s">
        <v>174</v>
      </c>
      <c r="AW163" s="15" t="s">
        <v>31</v>
      </c>
      <c r="AX163" s="15" t="s">
        <v>82</v>
      </c>
      <c r="AY163" s="276" t="s">
        <v>157</v>
      </c>
    </row>
    <row r="164" s="2" customFormat="1" ht="24.15" customHeight="1">
      <c r="A164" s="39"/>
      <c r="B164" s="40"/>
      <c r="C164" s="230" t="s">
        <v>207</v>
      </c>
      <c r="D164" s="230" t="s">
        <v>160</v>
      </c>
      <c r="E164" s="231" t="s">
        <v>1262</v>
      </c>
      <c r="F164" s="232" t="s">
        <v>1263</v>
      </c>
      <c r="G164" s="233" t="s">
        <v>225</v>
      </c>
      <c r="H164" s="234">
        <v>72.641999999999996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0.0073499999999999998</v>
      </c>
      <c r="R164" s="240">
        <f>Q164*H164</f>
        <v>0.53391869999999997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174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174</v>
      </c>
      <c r="BM164" s="242" t="s">
        <v>1907</v>
      </c>
    </row>
    <row r="165" s="14" customFormat="1">
      <c r="A165" s="14"/>
      <c r="B165" s="255"/>
      <c r="C165" s="256"/>
      <c r="D165" s="246" t="s">
        <v>166</v>
      </c>
      <c r="E165" s="257" t="s">
        <v>1</v>
      </c>
      <c r="F165" s="258" t="s">
        <v>1908</v>
      </c>
      <c r="G165" s="256"/>
      <c r="H165" s="259">
        <v>54.600000000000001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166</v>
      </c>
      <c r="AU165" s="265" t="s">
        <v>156</v>
      </c>
      <c r="AV165" s="14" t="s">
        <v>156</v>
      </c>
      <c r="AW165" s="14" t="s">
        <v>31</v>
      </c>
      <c r="AX165" s="14" t="s">
        <v>74</v>
      </c>
      <c r="AY165" s="265" t="s">
        <v>157</v>
      </c>
    </row>
    <row r="166" s="14" customFormat="1">
      <c r="A166" s="14"/>
      <c r="B166" s="255"/>
      <c r="C166" s="256"/>
      <c r="D166" s="246" t="s">
        <v>166</v>
      </c>
      <c r="E166" s="257" t="s">
        <v>1</v>
      </c>
      <c r="F166" s="258" t="s">
        <v>1909</v>
      </c>
      <c r="G166" s="256"/>
      <c r="H166" s="259">
        <v>6.3250000000000002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166</v>
      </c>
      <c r="AU166" s="265" t="s">
        <v>156</v>
      </c>
      <c r="AV166" s="14" t="s">
        <v>156</v>
      </c>
      <c r="AW166" s="14" t="s">
        <v>31</v>
      </c>
      <c r="AX166" s="14" t="s">
        <v>74</v>
      </c>
      <c r="AY166" s="265" t="s">
        <v>157</v>
      </c>
    </row>
    <row r="167" s="14" customFormat="1">
      <c r="A167" s="14"/>
      <c r="B167" s="255"/>
      <c r="C167" s="256"/>
      <c r="D167" s="246" t="s">
        <v>166</v>
      </c>
      <c r="E167" s="257" t="s">
        <v>1</v>
      </c>
      <c r="F167" s="258" t="s">
        <v>1910</v>
      </c>
      <c r="G167" s="256"/>
      <c r="H167" s="259">
        <v>6.6699999999999999</v>
      </c>
      <c r="I167" s="260"/>
      <c r="J167" s="256"/>
      <c r="K167" s="256"/>
      <c r="L167" s="261"/>
      <c r="M167" s="262"/>
      <c r="N167" s="263"/>
      <c r="O167" s="263"/>
      <c r="P167" s="263"/>
      <c r="Q167" s="263"/>
      <c r="R167" s="263"/>
      <c r="S167" s="263"/>
      <c r="T167" s="264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5" t="s">
        <v>166</v>
      </c>
      <c r="AU167" s="265" t="s">
        <v>156</v>
      </c>
      <c r="AV167" s="14" t="s">
        <v>156</v>
      </c>
      <c r="AW167" s="14" t="s">
        <v>31</v>
      </c>
      <c r="AX167" s="14" t="s">
        <v>74</v>
      </c>
      <c r="AY167" s="265" t="s">
        <v>157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1911</v>
      </c>
      <c r="G168" s="256"/>
      <c r="H168" s="259">
        <v>6.7850000000000001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4" customFormat="1">
      <c r="A169" s="14"/>
      <c r="B169" s="255"/>
      <c r="C169" s="256"/>
      <c r="D169" s="246" t="s">
        <v>166</v>
      </c>
      <c r="E169" s="257" t="s">
        <v>1</v>
      </c>
      <c r="F169" s="258" t="s">
        <v>1912</v>
      </c>
      <c r="G169" s="256"/>
      <c r="H169" s="259">
        <v>2.9900000000000002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166</v>
      </c>
      <c r="AU169" s="265" t="s">
        <v>156</v>
      </c>
      <c r="AV169" s="14" t="s">
        <v>156</v>
      </c>
      <c r="AW169" s="14" t="s">
        <v>31</v>
      </c>
      <c r="AX169" s="14" t="s">
        <v>74</v>
      </c>
      <c r="AY169" s="265" t="s">
        <v>157</v>
      </c>
    </row>
    <row r="170" s="14" customFormat="1">
      <c r="A170" s="14"/>
      <c r="B170" s="255"/>
      <c r="C170" s="256"/>
      <c r="D170" s="246" t="s">
        <v>166</v>
      </c>
      <c r="E170" s="257" t="s">
        <v>1</v>
      </c>
      <c r="F170" s="258" t="s">
        <v>1913</v>
      </c>
      <c r="G170" s="256"/>
      <c r="H170" s="259">
        <v>-4.7279999999999998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166</v>
      </c>
      <c r="AU170" s="265" t="s">
        <v>156</v>
      </c>
      <c r="AV170" s="14" t="s">
        <v>156</v>
      </c>
      <c r="AW170" s="14" t="s">
        <v>31</v>
      </c>
      <c r="AX170" s="14" t="s">
        <v>74</v>
      </c>
      <c r="AY170" s="265" t="s">
        <v>157</v>
      </c>
    </row>
    <row r="171" s="15" customFormat="1">
      <c r="A171" s="15"/>
      <c r="B171" s="266"/>
      <c r="C171" s="267"/>
      <c r="D171" s="246" t="s">
        <v>166</v>
      </c>
      <c r="E171" s="268" t="s">
        <v>1</v>
      </c>
      <c r="F171" s="269" t="s">
        <v>173</v>
      </c>
      <c r="G171" s="267"/>
      <c r="H171" s="270">
        <v>72.641999999999996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166</v>
      </c>
      <c r="AU171" s="276" t="s">
        <v>156</v>
      </c>
      <c r="AV171" s="15" t="s">
        <v>174</v>
      </c>
      <c r="AW171" s="15" t="s">
        <v>31</v>
      </c>
      <c r="AX171" s="15" t="s">
        <v>82</v>
      </c>
      <c r="AY171" s="276" t="s">
        <v>157</v>
      </c>
    </row>
    <row r="172" s="2" customFormat="1" ht="16.5" customHeight="1">
      <c r="A172" s="39"/>
      <c r="B172" s="40"/>
      <c r="C172" s="230" t="s">
        <v>211</v>
      </c>
      <c r="D172" s="230" t="s">
        <v>160</v>
      </c>
      <c r="E172" s="231" t="s">
        <v>1914</v>
      </c>
      <c r="F172" s="232" t="s">
        <v>1915</v>
      </c>
      <c r="G172" s="233" t="s">
        <v>225</v>
      </c>
      <c r="H172" s="234">
        <v>16.199999999999999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1916</v>
      </c>
    </row>
    <row r="173" s="13" customFormat="1">
      <c r="A173" s="13"/>
      <c r="B173" s="244"/>
      <c r="C173" s="245"/>
      <c r="D173" s="246" t="s">
        <v>166</v>
      </c>
      <c r="E173" s="247" t="s">
        <v>1</v>
      </c>
      <c r="F173" s="248" t="s">
        <v>186</v>
      </c>
      <c r="G173" s="245"/>
      <c r="H173" s="247" t="s">
        <v>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166</v>
      </c>
      <c r="AU173" s="254" t="s">
        <v>156</v>
      </c>
      <c r="AV173" s="13" t="s">
        <v>82</v>
      </c>
      <c r="AW173" s="13" t="s">
        <v>31</v>
      </c>
      <c r="AX173" s="13" t="s">
        <v>74</v>
      </c>
      <c r="AY173" s="254" t="s">
        <v>157</v>
      </c>
    </row>
    <row r="174" s="13" customFormat="1">
      <c r="A174" s="13"/>
      <c r="B174" s="244"/>
      <c r="C174" s="245"/>
      <c r="D174" s="246" t="s">
        <v>166</v>
      </c>
      <c r="E174" s="247" t="s">
        <v>1</v>
      </c>
      <c r="F174" s="248" t="s">
        <v>1917</v>
      </c>
      <c r="G174" s="245"/>
      <c r="H174" s="247" t="s">
        <v>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4" t="s">
        <v>166</v>
      </c>
      <c r="AU174" s="254" t="s">
        <v>156</v>
      </c>
      <c r="AV174" s="13" t="s">
        <v>82</v>
      </c>
      <c r="AW174" s="13" t="s">
        <v>31</v>
      </c>
      <c r="AX174" s="13" t="s">
        <v>74</v>
      </c>
      <c r="AY174" s="254" t="s">
        <v>157</v>
      </c>
    </row>
    <row r="175" s="14" customFormat="1">
      <c r="A175" s="14"/>
      <c r="B175" s="255"/>
      <c r="C175" s="256"/>
      <c r="D175" s="246" t="s">
        <v>166</v>
      </c>
      <c r="E175" s="257" t="s">
        <v>1</v>
      </c>
      <c r="F175" s="258" t="s">
        <v>1918</v>
      </c>
      <c r="G175" s="256"/>
      <c r="H175" s="259">
        <v>16.199999999999999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166</v>
      </c>
      <c r="AU175" s="265" t="s">
        <v>156</v>
      </c>
      <c r="AV175" s="14" t="s">
        <v>156</v>
      </c>
      <c r="AW175" s="14" t="s">
        <v>31</v>
      </c>
      <c r="AX175" s="14" t="s">
        <v>82</v>
      </c>
      <c r="AY175" s="265" t="s">
        <v>157</v>
      </c>
    </row>
    <row r="176" s="12" customFormat="1" ht="22.8" customHeight="1">
      <c r="A176" s="12"/>
      <c r="B176" s="214"/>
      <c r="C176" s="215"/>
      <c r="D176" s="216" t="s">
        <v>73</v>
      </c>
      <c r="E176" s="228" t="s">
        <v>250</v>
      </c>
      <c r="F176" s="228" t="s">
        <v>342</v>
      </c>
      <c r="G176" s="215"/>
      <c r="H176" s="215"/>
      <c r="I176" s="218"/>
      <c r="J176" s="229">
        <f>BK176</f>
        <v>0</v>
      </c>
      <c r="K176" s="215"/>
      <c r="L176" s="220"/>
      <c r="M176" s="221"/>
      <c r="N176" s="222"/>
      <c r="O176" s="222"/>
      <c r="P176" s="223">
        <f>SUM(P177:P217)</f>
        <v>0</v>
      </c>
      <c r="Q176" s="222"/>
      <c r="R176" s="223">
        <f>SUM(R177:R217)</f>
        <v>0.037749999999999999</v>
      </c>
      <c r="S176" s="222"/>
      <c r="T176" s="224">
        <f>SUM(T177:T217)</f>
        <v>1.2116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225" t="s">
        <v>82</v>
      </c>
      <c r="AT176" s="226" t="s">
        <v>73</v>
      </c>
      <c r="AU176" s="226" t="s">
        <v>82</v>
      </c>
      <c r="AY176" s="225" t="s">
        <v>157</v>
      </c>
      <c r="BK176" s="227">
        <f>SUM(BK177:BK217)</f>
        <v>0</v>
      </c>
    </row>
    <row r="177" s="2" customFormat="1" ht="24.15" customHeight="1">
      <c r="A177" s="39"/>
      <c r="B177" s="40"/>
      <c r="C177" s="230" t="s">
        <v>250</v>
      </c>
      <c r="D177" s="230" t="s">
        <v>160</v>
      </c>
      <c r="E177" s="231" t="s">
        <v>1383</v>
      </c>
      <c r="F177" s="232" t="s">
        <v>1384</v>
      </c>
      <c r="G177" s="233" t="s">
        <v>225</v>
      </c>
      <c r="H177" s="234">
        <v>200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3.0000000000000001E-05</v>
      </c>
      <c r="R177" s="240">
        <f>Q177*H177</f>
        <v>0.0060000000000000001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174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174</v>
      </c>
      <c r="BM177" s="242" t="s">
        <v>1919</v>
      </c>
    </row>
    <row r="178" s="2" customFormat="1" ht="90" customHeight="1">
      <c r="A178" s="39"/>
      <c r="B178" s="40"/>
      <c r="C178" s="230" t="s">
        <v>254</v>
      </c>
      <c r="D178" s="230" t="s">
        <v>160</v>
      </c>
      <c r="E178" s="231" t="s">
        <v>1398</v>
      </c>
      <c r="F178" s="232" t="s">
        <v>1399</v>
      </c>
      <c r="G178" s="233" t="s">
        <v>225</v>
      </c>
      <c r="H178" s="234">
        <v>630.60000000000002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5.0000000000000002E-05</v>
      </c>
      <c r="R178" s="240">
        <f>Q178*H178</f>
        <v>0.031530000000000002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174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174</v>
      </c>
      <c r="BM178" s="242" t="s">
        <v>1920</v>
      </c>
    </row>
    <row r="179" s="13" customFormat="1">
      <c r="A179" s="13"/>
      <c r="B179" s="244"/>
      <c r="C179" s="245"/>
      <c r="D179" s="246" t="s">
        <v>166</v>
      </c>
      <c r="E179" s="247" t="s">
        <v>1</v>
      </c>
      <c r="F179" s="248" t="s">
        <v>186</v>
      </c>
      <c r="G179" s="245"/>
      <c r="H179" s="247" t="s">
        <v>1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254" t="s">
        <v>166</v>
      </c>
      <c r="AU179" s="254" t="s">
        <v>156</v>
      </c>
      <c r="AV179" s="13" t="s">
        <v>82</v>
      </c>
      <c r="AW179" s="13" t="s">
        <v>31</v>
      </c>
      <c r="AX179" s="13" t="s">
        <v>74</v>
      </c>
      <c r="AY179" s="254" t="s">
        <v>157</v>
      </c>
    </row>
    <row r="180" s="14" customFormat="1">
      <c r="A180" s="14"/>
      <c r="B180" s="255"/>
      <c r="C180" s="256"/>
      <c r="D180" s="246" t="s">
        <v>166</v>
      </c>
      <c r="E180" s="257" t="s">
        <v>1</v>
      </c>
      <c r="F180" s="258" t="s">
        <v>1921</v>
      </c>
      <c r="G180" s="256"/>
      <c r="H180" s="259">
        <v>23.609999999999999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166</v>
      </c>
      <c r="AU180" s="265" t="s">
        <v>156</v>
      </c>
      <c r="AV180" s="14" t="s">
        <v>156</v>
      </c>
      <c r="AW180" s="14" t="s">
        <v>31</v>
      </c>
      <c r="AX180" s="14" t="s">
        <v>74</v>
      </c>
      <c r="AY180" s="265" t="s">
        <v>157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1922</v>
      </c>
      <c r="G181" s="256"/>
      <c r="H181" s="259">
        <v>55.390000000000001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4" customFormat="1">
      <c r="A182" s="14"/>
      <c r="B182" s="255"/>
      <c r="C182" s="256"/>
      <c r="D182" s="246" t="s">
        <v>166</v>
      </c>
      <c r="E182" s="257" t="s">
        <v>1</v>
      </c>
      <c r="F182" s="258" t="s">
        <v>1923</v>
      </c>
      <c r="G182" s="256"/>
      <c r="H182" s="259">
        <v>33.630000000000003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166</v>
      </c>
      <c r="AU182" s="265" t="s">
        <v>156</v>
      </c>
      <c r="AV182" s="14" t="s">
        <v>156</v>
      </c>
      <c r="AW182" s="14" t="s">
        <v>31</v>
      </c>
      <c r="AX182" s="14" t="s">
        <v>74</v>
      </c>
      <c r="AY182" s="265" t="s">
        <v>157</v>
      </c>
    </row>
    <row r="183" s="14" customFormat="1">
      <c r="A183" s="14"/>
      <c r="B183" s="255"/>
      <c r="C183" s="256"/>
      <c r="D183" s="246" t="s">
        <v>166</v>
      </c>
      <c r="E183" s="257" t="s">
        <v>1</v>
      </c>
      <c r="F183" s="258" t="s">
        <v>1924</v>
      </c>
      <c r="G183" s="256"/>
      <c r="H183" s="259">
        <v>17.210000000000001</v>
      </c>
      <c r="I183" s="260"/>
      <c r="J183" s="256"/>
      <c r="K183" s="256"/>
      <c r="L183" s="261"/>
      <c r="M183" s="262"/>
      <c r="N183" s="263"/>
      <c r="O183" s="263"/>
      <c r="P183" s="263"/>
      <c r="Q183" s="263"/>
      <c r="R183" s="263"/>
      <c r="S183" s="263"/>
      <c r="T183" s="264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5" t="s">
        <v>166</v>
      </c>
      <c r="AU183" s="265" t="s">
        <v>156</v>
      </c>
      <c r="AV183" s="14" t="s">
        <v>156</v>
      </c>
      <c r="AW183" s="14" t="s">
        <v>31</v>
      </c>
      <c r="AX183" s="14" t="s">
        <v>74</v>
      </c>
      <c r="AY183" s="265" t="s">
        <v>157</v>
      </c>
    </row>
    <row r="184" s="14" customFormat="1">
      <c r="A184" s="14"/>
      <c r="B184" s="255"/>
      <c r="C184" s="256"/>
      <c r="D184" s="246" t="s">
        <v>166</v>
      </c>
      <c r="E184" s="257" t="s">
        <v>1</v>
      </c>
      <c r="F184" s="258" t="s">
        <v>1925</v>
      </c>
      <c r="G184" s="256"/>
      <c r="H184" s="259">
        <v>11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166</v>
      </c>
      <c r="AU184" s="265" t="s">
        <v>156</v>
      </c>
      <c r="AV184" s="14" t="s">
        <v>156</v>
      </c>
      <c r="AW184" s="14" t="s">
        <v>31</v>
      </c>
      <c r="AX184" s="14" t="s">
        <v>74</v>
      </c>
      <c r="AY184" s="265" t="s">
        <v>157</v>
      </c>
    </row>
    <row r="185" s="14" customFormat="1">
      <c r="A185" s="14"/>
      <c r="B185" s="255"/>
      <c r="C185" s="256"/>
      <c r="D185" s="246" t="s">
        <v>166</v>
      </c>
      <c r="E185" s="257" t="s">
        <v>1</v>
      </c>
      <c r="F185" s="258" t="s">
        <v>1926</v>
      </c>
      <c r="G185" s="256"/>
      <c r="H185" s="259">
        <v>84.010000000000005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166</v>
      </c>
      <c r="AU185" s="265" t="s">
        <v>156</v>
      </c>
      <c r="AV185" s="14" t="s">
        <v>156</v>
      </c>
      <c r="AW185" s="14" t="s">
        <v>31</v>
      </c>
      <c r="AX185" s="14" t="s">
        <v>74</v>
      </c>
      <c r="AY185" s="265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1927</v>
      </c>
      <c r="G186" s="256"/>
      <c r="H186" s="259">
        <v>72.599999999999994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156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1928</v>
      </c>
      <c r="G187" s="256"/>
      <c r="H187" s="259">
        <v>73.459999999999994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156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1929</v>
      </c>
      <c r="G188" s="256"/>
      <c r="H188" s="259">
        <v>61.869999999999997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156</v>
      </c>
      <c r="AV188" s="14" t="s">
        <v>156</v>
      </c>
      <c r="AW188" s="14" t="s">
        <v>31</v>
      </c>
      <c r="AX188" s="14" t="s">
        <v>74</v>
      </c>
      <c r="AY188" s="265" t="s">
        <v>157</v>
      </c>
    </row>
    <row r="189" s="14" customFormat="1">
      <c r="A189" s="14"/>
      <c r="B189" s="255"/>
      <c r="C189" s="256"/>
      <c r="D189" s="246" t="s">
        <v>166</v>
      </c>
      <c r="E189" s="257" t="s">
        <v>1</v>
      </c>
      <c r="F189" s="258" t="s">
        <v>1930</v>
      </c>
      <c r="G189" s="256"/>
      <c r="H189" s="259">
        <v>8.9299999999999997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166</v>
      </c>
      <c r="AU189" s="265" t="s">
        <v>156</v>
      </c>
      <c r="AV189" s="14" t="s">
        <v>156</v>
      </c>
      <c r="AW189" s="14" t="s">
        <v>31</v>
      </c>
      <c r="AX189" s="14" t="s">
        <v>74</v>
      </c>
      <c r="AY189" s="265" t="s">
        <v>157</v>
      </c>
    </row>
    <row r="190" s="14" customFormat="1">
      <c r="A190" s="14"/>
      <c r="B190" s="255"/>
      <c r="C190" s="256"/>
      <c r="D190" s="246" t="s">
        <v>166</v>
      </c>
      <c r="E190" s="257" t="s">
        <v>1</v>
      </c>
      <c r="F190" s="258" t="s">
        <v>1931</v>
      </c>
      <c r="G190" s="256"/>
      <c r="H190" s="259">
        <v>6.9800000000000004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166</v>
      </c>
      <c r="AU190" s="265" t="s">
        <v>156</v>
      </c>
      <c r="AV190" s="14" t="s">
        <v>156</v>
      </c>
      <c r="AW190" s="14" t="s">
        <v>31</v>
      </c>
      <c r="AX190" s="14" t="s">
        <v>74</v>
      </c>
      <c r="AY190" s="265" t="s">
        <v>157</v>
      </c>
    </row>
    <row r="191" s="14" customFormat="1">
      <c r="A191" s="14"/>
      <c r="B191" s="255"/>
      <c r="C191" s="256"/>
      <c r="D191" s="246" t="s">
        <v>166</v>
      </c>
      <c r="E191" s="257" t="s">
        <v>1</v>
      </c>
      <c r="F191" s="258" t="s">
        <v>1932</v>
      </c>
      <c r="G191" s="256"/>
      <c r="H191" s="259">
        <v>19.300000000000001</v>
      </c>
      <c r="I191" s="260"/>
      <c r="J191" s="256"/>
      <c r="K191" s="256"/>
      <c r="L191" s="261"/>
      <c r="M191" s="262"/>
      <c r="N191" s="263"/>
      <c r="O191" s="263"/>
      <c r="P191" s="263"/>
      <c r="Q191" s="263"/>
      <c r="R191" s="263"/>
      <c r="S191" s="263"/>
      <c r="T191" s="264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65" t="s">
        <v>166</v>
      </c>
      <c r="AU191" s="265" t="s">
        <v>156</v>
      </c>
      <c r="AV191" s="14" t="s">
        <v>156</v>
      </c>
      <c r="AW191" s="14" t="s">
        <v>31</v>
      </c>
      <c r="AX191" s="14" t="s">
        <v>74</v>
      </c>
      <c r="AY191" s="265" t="s">
        <v>157</v>
      </c>
    </row>
    <row r="192" s="14" customFormat="1">
      <c r="A192" s="14"/>
      <c r="B192" s="255"/>
      <c r="C192" s="256"/>
      <c r="D192" s="246" t="s">
        <v>166</v>
      </c>
      <c r="E192" s="257" t="s">
        <v>1</v>
      </c>
      <c r="F192" s="258" t="s">
        <v>1933</v>
      </c>
      <c r="G192" s="256"/>
      <c r="H192" s="259">
        <v>4.4199999999999999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166</v>
      </c>
      <c r="AU192" s="265" t="s">
        <v>156</v>
      </c>
      <c r="AV192" s="14" t="s">
        <v>156</v>
      </c>
      <c r="AW192" s="14" t="s">
        <v>31</v>
      </c>
      <c r="AX192" s="14" t="s">
        <v>74</v>
      </c>
      <c r="AY192" s="265" t="s">
        <v>157</v>
      </c>
    </row>
    <row r="193" s="14" customFormat="1">
      <c r="A193" s="14"/>
      <c r="B193" s="255"/>
      <c r="C193" s="256"/>
      <c r="D193" s="246" t="s">
        <v>166</v>
      </c>
      <c r="E193" s="257" t="s">
        <v>1</v>
      </c>
      <c r="F193" s="258" t="s">
        <v>1934</v>
      </c>
      <c r="G193" s="256"/>
      <c r="H193" s="259">
        <v>24.530000000000001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166</v>
      </c>
      <c r="AU193" s="265" t="s">
        <v>156</v>
      </c>
      <c r="AV193" s="14" t="s">
        <v>156</v>
      </c>
      <c r="AW193" s="14" t="s">
        <v>31</v>
      </c>
      <c r="AX193" s="14" t="s">
        <v>74</v>
      </c>
      <c r="AY193" s="265" t="s">
        <v>157</v>
      </c>
    </row>
    <row r="194" s="14" customFormat="1">
      <c r="A194" s="14"/>
      <c r="B194" s="255"/>
      <c r="C194" s="256"/>
      <c r="D194" s="246" t="s">
        <v>166</v>
      </c>
      <c r="E194" s="257" t="s">
        <v>1</v>
      </c>
      <c r="F194" s="258" t="s">
        <v>1935</v>
      </c>
      <c r="G194" s="256"/>
      <c r="H194" s="259">
        <v>36.399999999999999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166</v>
      </c>
      <c r="AU194" s="265" t="s">
        <v>156</v>
      </c>
      <c r="AV194" s="14" t="s">
        <v>156</v>
      </c>
      <c r="AW194" s="14" t="s">
        <v>31</v>
      </c>
      <c r="AX194" s="14" t="s">
        <v>74</v>
      </c>
      <c r="AY194" s="265" t="s">
        <v>157</v>
      </c>
    </row>
    <row r="195" s="14" customFormat="1">
      <c r="A195" s="14"/>
      <c r="B195" s="255"/>
      <c r="C195" s="256"/>
      <c r="D195" s="246" t="s">
        <v>166</v>
      </c>
      <c r="E195" s="257" t="s">
        <v>1</v>
      </c>
      <c r="F195" s="258" t="s">
        <v>1936</v>
      </c>
      <c r="G195" s="256"/>
      <c r="H195" s="259">
        <v>17.850000000000001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166</v>
      </c>
      <c r="AU195" s="265" t="s">
        <v>156</v>
      </c>
      <c r="AV195" s="14" t="s">
        <v>156</v>
      </c>
      <c r="AW195" s="14" t="s">
        <v>31</v>
      </c>
      <c r="AX195" s="14" t="s">
        <v>74</v>
      </c>
      <c r="AY195" s="265" t="s">
        <v>157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1937</v>
      </c>
      <c r="G196" s="256"/>
      <c r="H196" s="259">
        <v>9.3300000000000001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156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1938</v>
      </c>
      <c r="G197" s="256"/>
      <c r="H197" s="259">
        <v>2.4300000000000002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156</v>
      </c>
      <c r="AV197" s="14" t="s">
        <v>156</v>
      </c>
      <c r="AW197" s="14" t="s">
        <v>31</v>
      </c>
      <c r="AX197" s="14" t="s">
        <v>74</v>
      </c>
      <c r="AY197" s="265" t="s">
        <v>157</v>
      </c>
    </row>
    <row r="198" s="14" customFormat="1">
      <c r="A198" s="14"/>
      <c r="B198" s="255"/>
      <c r="C198" s="256"/>
      <c r="D198" s="246" t="s">
        <v>166</v>
      </c>
      <c r="E198" s="257" t="s">
        <v>1</v>
      </c>
      <c r="F198" s="258" t="s">
        <v>1939</v>
      </c>
      <c r="G198" s="256"/>
      <c r="H198" s="259">
        <v>17.899999999999999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166</v>
      </c>
      <c r="AU198" s="265" t="s">
        <v>156</v>
      </c>
      <c r="AV198" s="14" t="s">
        <v>156</v>
      </c>
      <c r="AW198" s="14" t="s">
        <v>31</v>
      </c>
      <c r="AX198" s="14" t="s">
        <v>74</v>
      </c>
      <c r="AY198" s="265" t="s">
        <v>157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1940</v>
      </c>
      <c r="G199" s="256"/>
      <c r="H199" s="259">
        <v>1.8999999999999999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156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4" customFormat="1">
      <c r="A200" s="14"/>
      <c r="B200" s="255"/>
      <c r="C200" s="256"/>
      <c r="D200" s="246" t="s">
        <v>166</v>
      </c>
      <c r="E200" s="257" t="s">
        <v>1</v>
      </c>
      <c r="F200" s="258" t="s">
        <v>1941</v>
      </c>
      <c r="G200" s="256"/>
      <c r="H200" s="259">
        <v>4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166</v>
      </c>
      <c r="AU200" s="265" t="s">
        <v>156</v>
      </c>
      <c r="AV200" s="14" t="s">
        <v>156</v>
      </c>
      <c r="AW200" s="14" t="s">
        <v>31</v>
      </c>
      <c r="AX200" s="14" t="s">
        <v>74</v>
      </c>
      <c r="AY200" s="265" t="s">
        <v>157</v>
      </c>
    </row>
    <row r="201" s="14" customFormat="1">
      <c r="A201" s="14"/>
      <c r="B201" s="255"/>
      <c r="C201" s="256"/>
      <c r="D201" s="246" t="s">
        <v>166</v>
      </c>
      <c r="E201" s="257" t="s">
        <v>1</v>
      </c>
      <c r="F201" s="258" t="s">
        <v>1942</v>
      </c>
      <c r="G201" s="256"/>
      <c r="H201" s="259">
        <v>11.5</v>
      </c>
      <c r="I201" s="260"/>
      <c r="J201" s="256"/>
      <c r="K201" s="256"/>
      <c r="L201" s="261"/>
      <c r="M201" s="262"/>
      <c r="N201" s="263"/>
      <c r="O201" s="263"/>
      <c r="P201" s="263"/>
      <c r="Q201" s="263"/>
      <c r="R201" s="263"/>
      <c r="S201" s="263"/>
      <c r="T201" s="264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65" t="s">
        <v>166</v>
      </c>
      <c r="AU201" s="265" t="s">
        <v>156</v>
      </c>
      <c r="AV201" s="14" t="s">
        <v>156</v>
      </c>
      <c r="AW201" s="14" t="s">
        <v>31</v>
      </c>
      <c r="AX201" s="14" t="s">
        <v>74</v>
      </c>
      <c r="AY201" s="265" t="s">
        <v>157</v>
      </c>
    </row>
    <row r="202" s="14" customFormat="1">
      <c r="A202" s="14"/>
      <c r="B202" s="255"/>
      <c r="C202" s="256"/>
      <c r="D202" s="246" t="s">
        <v>166</v>
      </c>
      <c r="E202" s="257" t="s">
        <v>1</v>
      </c>
      <c r="F202" s="258" t="s">
        <v>1943</v>
      </c>
      <c r="G202" s="256"/>
      <c r="H202" s="259">
        <v>32.350000000000001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166</v>
      </c>
      <c r="AU202" s="265" t="s">
        <v>156</v>
      </c>
      <c r="AV202" s="14" t="s">
        <v>156</v>
      </c>
      <c r="AW202" s="14" t="s">
        <v>31</v>
      </c>
      <c r="AX202" s="14" t="s">
        <v>74</v>
      </c>
      <c r="AY202" s="265" t="s">
        <v>157</v>
      </c>
    </row>
    <row r="203" s="15" customFormat="1">
      <c r="A203" s="15"/>
      <c r="B203" s="266"/>
      <c r="C203" s="267"/>
      <c r="D203" s="246" t="s">
        <v>166</v>
      </c>
      <c r="E203" s="268" t="s">
        <v>1</v>
      </c>
      <c r="F203" s="269" t="s">
        <v>173</v>
      </c>
      <c r="G203" s="267"/>
      <c r="H203" s="270">
        <v>630.60000000000002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6" t="s">
        <v>166</v>
      </c>
      <c r="AU203" s="276" t="s">
        <v>156</v>
      </c>
      <c r="AV203" s="15" t="s">
        <v>174</v>
      </c>
      <c r="AW203" s="15" t="s">
        <v>31</v>
      </c>
      <c r="AX203" s="15" t="s">
        <v>82</v>
      </c>
      <c r="AY203" s="276" t="s">
        <v>157</v>
      </c>
    </row>
    <row r="204" s="2" customFormat="1" ht="24.15" customHeight="1">
      <c r="A204" s="39"/>
      <c r="B204" s="40"/>
      <c r="C204" s="230" t="s">
        <v>262</v>
      </c>
      <c r="D204" s="230" t="s">
        <v>160</v>
      </c>
      <c r="E204" s="231" t="s">
        <v>1456</v>
      </c>
      <c r="F204" s="232" t="s">
        <v>1457</v>
      </c>
      <c r="G204" s="233" t="s">
        <v>184</v>
      </c>
      <c r="H204" s="234">
        <v>2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1.0000000000000001E-05</v>
      </c>
      <c r="R204" s="240">
        <f>Q204*H204</f>
        <v>2.0000000000000002E-05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174</v>
      </c>
      <c r="AT204" s="242" t="s">
        <v>160</v>
      </c>
      <c r="AU204" s="242" t="s">
        <v>156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174</v>
      </c>
      <c r="BM204" s="242" t="s">
        <v>1944</v>
      </c>
    </row>
    <row r="205" s="14" customFormat="1">
      <c r="A205" s="14"/>
      <c r="B205" s="255"/>
      <c r="C205" s="256"/>
      <c r="D205" s="246" t="s">
        <v>166</v>
      </c>
      <c r="E205" s="257" t="s">
        <v>1</v>
      </c>
      <c r="F205" s="258" t="s">
        <v>1945</v>
      </c>
      <c r="G205" s="256"/>
      <c r="H205" s="259">
        <v>2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166</v>
      </c>
      <c r="AU205" s="265" t="s">
        <v>156</v>
      </c>
      <c r="AV205" s="14" t="s">
        <v>156</v>
      </c>
      <c r="AW205" s="14" t="s">
        <v>31</v>
      </c>
      <c r="AX205" s="14" t="s">
        <v>82</v>
      </c>
      <c r="AY205" s="265" t="s">
        <v>157</v>
      </c>
    </row>
    <row r="206" s="2" customFormat="1" ht="21.75" customHeight="1">
      <c r="A206" s="39"/>
      <c r="B206" s="40"/>
      <c r="C206" s="282" t="s">
        <v>268</v>
      </c>
      <c r="D206" s="282" t="s">
        <v>204</v>
      </c>
      <c r="E206" s="283" t="s">
        <v>1460</v>
      </c>
      <c r="F206" s="284" t="s">
        <v>1461</v>
      </c>
      <c r="G206" s="285" t="s">
        <v>184</v>
      </c>
      <c r="H206" s="286">
        <v>2</v>
      </c>
      <c r="I206" s="287"/>
      <c r="J206" s="288">
        <f>ROUND(I206*H206,2)</f>
        <v>0</v>
      </c>
      <c r="K206" s="289"/>
      <c r="L206" s="290"/>
      <c r="M206" s="291" t="s">
        <v>1</v>
      </c>
      <c r="N206" s="292" t="s">
        <v>40</v>
      </c>
      <c r="O206" s="98"/>
      <c r="P206" s="240">
        <f>O206*H206</f>
        <v>0</v>
      </c>
      <c r="Q206" s="240">
        <v>0.00010000000000000001</v>
      </c>
      <c r="R206" s="240">
        <f>Q206*H206</f>
        <v>0.00020000000000000001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211</v>
      </c>
      <c r="AT206" s="242" t="s">
        <v>204</v>
      </c>
      <c r="AU206" s="242" t="s">
        <v>156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174</v>
      </c>
      <c r="BM206" s="242" t="s">
        <v>1946</v>
      </c>
    </row>
    <row r="207" s="2" customFormat="1" ht="24.15" customHeight="1">
      <c r="A207" s="39"/>
      <c r="B207" s="40"/>
      <c r="C207" s="230" t="s">
        <v>274</v>
      </c>
      <c r="D207" s="230" t="s">
        <v>160</v>
      </c>
      <c r="E207" s="231" t="s">
        <v>1947</v>
      </c>
      <c r="F207" s="232" t="s">
        <v>1524</v>
      </c>
      <c r="G207" s="233" t="s">
        <v>225</v>
      </c>
      <c r="H207" s="234">
        <v>3.6000000000000001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0.075999999999999998</v>
      </c>
      <c r="T207" s="241">
        <f>S207*H207</f>
        <v>0.27360000000000001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174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174</v>
      </c>
      <c r="BM207" s="242" t="s">
        <v>1948</v>
      </c>
    </row>
    <row r="208" s="14" customFormat="1">
      <c r="A208" s="14"/>
      <c r="B208" s="255"/>
      <c r="C208" s="256"/>
      <c r="D208" s="246" t="s">
        <v>166</v>
      </c>
      <c r="E208" s="257" t="s">
        <v>1</v>
      </c>
      <c r="F208" s="258" t="s">
        <v>1949</v>
      </c>
      <c r="G208" s="256"/>
      <c r="H208" s="259">
        <v>3.6000000000000001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166</v>
      </c>
      <c r="AU208" s="265" t="s">
        <v>156</v>
      </c>
      <c r="AV208" s="14" t="s">
        <v>156</v>
      </c>
      <c r="AW208" s="14" t="s">
        <v>31</v>
      </c>
      <c r="AX208" s="14" t="s">
        <v>82</v>
      </c>
      <c r="AY208" s="265" t="s">
        <v>157</v>
      </c>
    </row>
    <row r="209" s="2" customFormat="1" ht="49.05" customHeight="1">
      <c r="A209" s="39"/>
      <c r="B209" s="40"/>
      <c r="C209" s="230" t="s">
        <v>278</v>
      </c>
      <c r="D209" s="230" t="s">
        <v>160</v>
      </c>
      <c r="E209" s="231" t="s">
        <v>1527</v>
      </c>
      <c r="F209" s="232" t="s">
        <v>1528</v>
      </c>
      <c r="G209" s="233" t="s">
        <v>184</v>
      </c>
      <c r="H209" s="234">
        <v>6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0.14599999999999999</v>
      </c>
      <c r="T209" s="241">
        <f>S209*H209</f>
        <v>0.87599999999999989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174</v>
      </c>
      <c r="AT209" s="242" t="s">
        <v>160</v>
      </c>
      <c r="AU209" s="242" t="s">
        <v>156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174</v>
      </c>
      <c r="BM209" s="242" t="s">
        <v>1950</v>
      </c>
    </row>
    <row r="210" s="13" customFormat="1">
      <c r="A210" s="13"/>
      <c r="B210" s="244"/>
      <c r="C210" s="245"/>
      <c r="D210" s="246" t="s">
        <v>166</v>
      </c>
      <c r="E210" s="247" t="s">
        <v>1</v>
      </c>
      <c r="F210" s="248" t="s">
        <v>186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166</v>
      </c>
      <c r="AU210" s="254" t="s">
        <v>156</v>
      </c>
      <c r="AV210" s="13" t="s">
        <v>82</v>
      </c>
      <c r="AW210" s="13" t="s">
        <v>31</v>
      </c>
      <c r="AX210" s="13" t="s">
        <v>74</v>
      </c>
      <c r="AY210" s="254" t="s">
        <v>157</v>
      </c>
    </row>
    <row r="211" s="14" customFormat="1">
      <c r="A211" s="14"/>
      <c r="B211" s="255"/>
      <c r="C211" s="256"/>
      <c r="D211" s="246" t="s">
        <v>166</v>
      </c>
      <c r="E211" s="257" t="s">
        <v>1</v>
      </c>
      <c r="F211" s="258" t="s">
        <v>1951</v>
      </c>
      <c r="G211" s="256"/>
      <c r="H211" s="259">
        <v>6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166</v>
      </c>
      <c r="AU211" s="265" t="s">
        <v>156</v>
      </c>
      <c r="AV211" s="14" t="s">
        <v>156</v>
      </c>
      <c r="AW211" s="14" t="s">
        <v>31</v>
      </c>
      <c r="AX211" s="14" t="s">
        <v>82</v>
      </c>
      <c r="AY211" s="265" t="s">
        <v>157</v>
      </c>
    </row>
    <row r="212" s="2" customFormat="1" ht="37.8" customHeight="1">
      <c r="A212" s="39"/>
      <c r="B212" s="40"/>
      <c r="C212" s="230" t="s">
        <v>290</v>
      </c>
      <c r="D212" s="230" t="s">
        <v>160</v>
      </c>
      <c r="E212" s="231" t="s">
        <v>1952</v>
      </c>
      <c r="F212" s="232" t="s">
        <v>1953</v>
      </c>
      <c r="G212" s="233" t="s">
        <v>184</v>
      </c>
      <c r="H212" s="234">
        <v>2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0.031</v>
      </c>
      <c r="T212" s="241">
        <f>S212*H212</f>
        <v>0.062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174</v>
      </c>
      <c r="AT212" s="242" t="s">
        <v>160</v>
      </c>
      <c r="AU212" s="242" t="s">
        <v>156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174</v>
      </c>
      <c r="BM212" s="242" t="s">
        <v>1954</v>
      </c>
    </row>
    <row r="213" s="2" customFormat="1" ht="24.15" customHeight="1">
      <c r="A213" s="39"/>
      <c r="B213" s="40"/>
      <c r="C213" s="230" t="s">
        <v>164</v>
      </c>
      <c r="D213" s="230" t="s">
        <v>160</v>
      </c>
      <c r="E213" s="231" t="s">
        <v>1555</v>
      </c>
      <c r="F213" s="232" t="s">
        <v>837</v>
      </c>
      <c r="G213" s="233" t="s">
        <v>177</v>
      </c>
      <c r="H213" s="234">
        <v>1.212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174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174</v>
      </c>
      <c r="BM213" s="242" t="s">
        <v>1955</v>
      </c>
    </row>
    <row r="214" s="2" customFormat="1" ht="21.75" customHeight="1">
      <c r="A214" s="39"/>
      <c r="B214" s="40"/>
      <c r="C214" s="230" t="s">
        <v>375</v>
      </c>
      <c r="D214" s="230" t="s">
        <v>160</v>
      </c>
      <c r="E214" s="231" t="s">
        <v>1562</v>
      </c>
      <c r="F214" s="232" t="s">
        <v>840</v>
      </c>
      <c r="G214" s="233" t="s">
        <v>177</v>
      </c>
      <c r="H214" s="234">
        <v>1.212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174</v>
      </c>
      <c r="AT214" s="242" t="s">
        <v>160</v>
      </c>
      <c r="AU214" s="242" t="s">
        <v>156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174</v>
      </c>
      <c r="BM214" s="242" t="s">
        <v>1956</v>
      </c>
    </row>
    <row r="215" s="2" customFormat="1" ht="24.15" customHeight="1">
      <c r="A215" s="39"/>
      <c r="B215" s="40"/>
      <c r="C215" s="230" t="s">
        <v>380</v>
      </c>
      <c r="D215" s="230" t="s">
        <v>160</v>
      </c>
      <c r="E215" s="231" t="s">
        <v>1569</v>
      </c>
      <c r="F215" s="232" t="s">
        <v>1570</v>
      </c>
      <c r="G215" s="233" t="s">
        <v>177</v>
      </c>
      <c r="H215" s="234">
        <v>36.359999999999999</v>
      </c>
      <c r="I215" s="235"/>
      <c r="J215" s="236">
        <f>ROUND(I215*H215,2)</f>
        <v>0</v>
      </c>
      <c r="K215" s="237"/>
      <c r="L215" s="45"/>
      <c r="M215" s="238" t="s">
        <v>1</v>
      </c>
      <c r="N215" s="239" t="s">
        <v>40</v>
      </c>
      <c r="O215" s="98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2" t="s">
        <v>174</v>
      </c>
      <c r="AT215" s="242" t="s">
        <v>160</v>
      </c>
      <c r="AU215" s="242" t="s">
        <v>156</v>
      </c>
      <c r="AY215" s="18" t="s">
        <v>157</v>
      </c>
      <c r="BE215" s="243">
        <f>IF(N215="základná",J215,0)</f>
        <v>0</v>
      </c>
      <c r="BF215" s="243">
        <f>IF(N215="znížená",J215,0)</f>
        <v>0</v>
      </c>
      <c r="BG215" s="243">
        <f>IF(N215="zákl. prenesená",J215,0)</f>
        <v>0</v>
      </c>
      <c r="BH215" s="243">
        <f>IF(N215="zníž. prenesená",J215,0)</f>
        <v>0</v>
      </c>
      <c r="BI215" s="243">
        <f>IF(N215="nulová",J215,0)</f>
        <v>0</v>
      </c>
      <c r="BJ215" s="18" t="s">
        <v>156</v>
      </c>
      <c r="BK215" s="243">
        <f>ROUND(I215*H215,2)</f>
        <v>0</v>
      </c>
      <c r="BL215" s="18" t="s">
        <v>174</v>
      </c>
      <c r="BM215" s="242" t="s">
        <v>1957</v>
      </c>
    </row>
    <row r="216" s="14" customFormat="1">
      <c r="A216" s="14"/>
      <c r="B216" s="255"/>
      <c r="C216" s="256"/>
      <c r="D216" s="246" t="s">
        <v>166</v>
      </c>
      <c r="E216" s="257" t="s">
        <v>1</v>
      </c>
      <c r="F216" s="258" t="s">
        <v>1958</v>
      </c>
      <c r="G216" s="256"/>
      <c r="H216" s="259">
        <v>36.359999999999999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166</v>
      </c>
      <c r="AU216" s="265" t="s">
        <v>156</v>
      </c>
      <c r="AV216" s="14" t="s">
        <v>156</v>
      </c>
      <c r="AW216" s="14" t="s">
        <v>31</v>
      </c>
      <c r="AX216" s="14" t="s">
        <v>82</v>
      </c>
      <c r="AY216" s="265" t="s">
        <v>157</v>
      </c>
    </row>
    <row r="217" s="2" customFormat="1" ht="24.15" customHeight="1">
      <c r="A217" s="39"/>
      <c r="B217" s="40"/>
      <c r="C217" s="230" t="s">
        <v>385</v>
      </c>
      <c r="D217" s="230" t="s">
        <v>160</v>
      </c>
      <c r="E217" s="231" t="s">
        <v>1579</v>
      </c>
      <c r="F217" s="232" t="s">
        <v>1580</v>
      </c>
      <c r="G217" s="233" t="s">
        <v>177</v>
      </c>
      <c r="H217" s="234">
        <v>1.212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174</v>
      </c>
      <c r="AT217" s="242" t="s">
        <v>160</v>
      </c>
      <c r="AU217" s="242" t="s">
        <v>156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174</v>
      </c>
      <c r="BM217" s="242" t="s">
        <v>1959</v>
      </c>
    </row>
    <row r="218" s="12" customFormat="1" ht="22.8" customHeight="1">
      <c r="A218" s="12"/>
      <c r="B218" s="214"/>
      <c r="C218" s="215"/>
      <c r="D218" s="216" t="s">
        <v>73</v>
      </c>
      <c r="E218" s="228" t="s">
        <v>245</v>
      </c>
      <c r="F218" s="228" t="s">
        <v>246</v>
      </c>
      <c r="G218" s="215"/>
      <c r="H218" s="215"/>
      <c r="I218" s="218"/>
      <c r="J218" s="229">
        <f>BK218</f>
        <v>0</v>
      </c>
      <c r="K218" s="215"/>
      <c r="L218" s="220"/>
      <c r="M218" s="221"/>
      <c r="N218" s="222"/>
      <c r="O218" s="222"/>
      <c r="P218" s="223">
        <f>SUM(P219:P220)</f>
        <v>0</v>
      </c>
      <c r="Q218" s="222"/>
      <c r="R218" s="223">
        <f>SUM(R219:R220)</f>
        <v>0</v>
      </c>
      <c r="S218" s="222"/>
      <c r="T218" s="224">
        <f>SUM(T219:T220)</f>
        <v>0</v>
      </c>
      <c r="U218" s="12"/>
      <c r="V218" s="12"/>
      <c r="W218" s="12"/>
      <c r="X218" s="12"/>
      <c r="Y218" s="12"/>
      <c r="Z218" s="12"/>
      <c r="AA218" s="12"/>
      <c r="AB218" s="12"/>
      <c r="AC218" s="12"/>
      <c r="AD218" s="12"/>
      <c r="AE218" s="12"/>
      <c r="AR218" s="225" t="s">
        <v>82</v>
      </c>
      <c r="AT218" s="226" t="s">
        <v>73</v>
      </c>
      <c r="AU218" s="226" t="s">
        <v>82</v>
      </c>
      <c r="AY218" s="225" t="s">
        <v>157</v>
      </c>
      <c r="BK218" s="227">
        <f>SUM(BK219:BK220)</f>
        <v>0</v>
      </c>
    </row>
    <row r="219" s="2" customFormat="1" ht="62.7" customHeight="1">
      <c r="A219" s="39"/>
      <c r="B219" s="40"/>
      <c r="C219" s="230" t="s">
        <v>7</v>
      </c>
      <c r="D219" s="230" t="s">
        <v>160</v>
      </c>
      <c r="E219" s="231" t="s">
        <v>357</v>
      </c>
      <c r="F219" s="232" t="s">
        <v>358</v>
      </c>
      <c r="G219" s="233" t="s">
        <v>177</v>
      </c>
      <c r="H219" s="234">
        <v>2.9470000000000001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174</v>
      </c>
      <c r="AT219" s="242" t="s">
        <v>160</v>
      </c>
      <c r="AU219" s="242" t="s">
        <v>156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174</v>
      </c>
      <c r="BM219" s="242" t="s">
        <v>1960</v>
      </c>
    </row>
    <row r="220" s="2" customFormat="1" ht="62.7" customHeight="1">
      <c r="A220" s="39"/>
      <c r="B220" s="40"/>
      <c r="C220" s="230" t="s">
        <v>394</v>
      </c>
      <c r="D220" s="230" t="s">
        <v>160</v>
      </c>
      <c r="E220" s="231" t="s">
        <v>357</v>
      </c>
      <c r="F220" s="232" t="s">
        <v>358</v>
      </c>
      <c r="G220" s="233" t="s">
        <v>177</v>
      </c>
      <c r="H220" s="234">
        <v>2.9470000000000001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</v>
      </c>
      <c r="R220" s="240">
        <f>Q220*H220</f>
        <v>0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174</v>
      </c>
      <c r="AT220" s="242" t="s">
        <v>160</v>
      </c>
      <c r="AU220" s="242" t="s">
        <v>156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174</v>
      </c>
      <c r="BM220" s="242" t="s">
        <v>1961</v>
      </c>
    </row>
    <row r="221" s="12" customFormat="1" ht="25.92" customHeight="1">
      <c r="A221" s="12"/>
      <c r="B221" s="214"/>
      <c r="C221" s="215"/>
      <c r="D221" s="216" t="s">
        <v>73</v>
      </c>
      <c r="E221" s="217" t="s">
        <v>154</v>
      </c>
      <c r="F221" s="217" t="s">
        <v>155</v>
      </c>
      <c r="G221" s="215"/>
      <c r="H221" s="215"/>
      <c r="I221" s="218"/>
      <c r="J221" s="219">
        <f>BK221</f>
        <v>0</v>
      </c>
      <c r="K221" s="215"/>
      <c r="L221" s="220"/>
      <c r="M221" s="221"/>
      <c r="N221" s="222"/>
      <c r="O221" s="222"/>
      <c r="P221" s="223">
        <f>P222+P233+P247+P254+P258+P275+P285</f>
        <v>0</v>
      </c>
      <c r="Q221" s="222"/>
      <c r="R221" s="223">
        <f>R222+R233+R247+R254+R258+R275+R285</f>
        <v>0.43410950000000004</v>
      </c>
      <c r="S221" s="222"/>
      <c r="T221" s="224">
        <f>T222+T233+T247+T254+T258+T275+T285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225" t="s">
        <v>156</v>
      </c>
      <c r="AT221" s="226" t="s">
        <v>73</v>
      </c>
      <c r="AU221" s="226" t="s">
        <v>74</v>
      </c>
      <c r="AY221" s="225" t="s">
        <v>157</v>
      </c>
      <c r="BK221" s="227">
        <f>BK222+BK233+BK247+BK254+BK258+BK275+BK285</f>
        <v>0</v>
      </c>
    </row>
    <row r="222" s="12" customFormat="1" ht="22.8" customHeight="1">
      <c r="A222" s="12"/>
      <c r="B222" s="214"/>
      <c r="C222" s="215"/>
      <c r="D222" s="216" t="s">
        <v>73</v>
      </c>
      <c r="E222" s="228" t="s">
        <v>158</v>
      </c>
      <c r="F222" s="228" t="s">
        <v>159</v>
      </c>
      <c r="G222" s="215"/>
      <c r="H222" s="215"/>
      <c r="I222" s="218"/>
      <c r="J222" s="229">
        <f>BK222</f>
        <v>0</v>
      </c>
      <c r="K222" s="215"/>
      <c r="L222" s="220"/>
      <c r="M222" s="221"/>
      <c r="N222" s="222"/>
      <c r="O222" s="222"/>
      <c r="P222" s="223">
        <f>SUM(P223:P232)</f>
        <v>0</v>
      </c>
      <c r="Q222" s="222"/>
      <c r="R222" s="223">
        <f>SUM(R223:R232)</f>
        <v>0</v>
      </c>
      <c r="S222" s="222"/>
      <c r="T222" s="224">
        <f>SUM(T223:T232)</f>
        <v>0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5" t="s">
        <v>156</v>
      </c>
      <c r="AT222" s="226" t="s">
        <v>73</v>
      </c>
      <c r="AU222" s="226" t="s">
        <v>82</v>
      </c>
      <c r="AY222" s="225" t="s">
        <v>157</v>
      </c>
      <c r="BK222" s="227">
        <f>SUM(BK223:BK232)</f>
        <v>0</v>
      </c>
    </row>
    <row r="223" s="2" customFormat="1" ht="24.15" customHeight="1">
      <c r="A223" s="39"/>
      <c r="B223" s="40"/>
      <c r="C223" s="230" t="s">
        <v>400</v>
      </c>
      <c r="D223" s="230" t="s">
        <v>160</v>
      </c>
      <c r="E223" s="231" t="s">
        <v>1606</v>
      </c>
      <c r="F223" s="232" t="s">
        <v>1607</v>
      </c>
      <c r="G223" s="233" t="s">
        <v>225</v>
      </c>
      <c r="H223" s="234">
        <v>81.572000000000003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164</v>
      </c>
      <c r="AT223" s="242" t="s">
        <v>160</v>
      </c>
      <c r="AU223" s="242" t="s">
        <v>156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164</v>
      </c>
      <c r="BM223" s="242" t="s">
        <v>1962</v>
      </c>
    </row>
    <row r="224" s="14" customFormat="1">
      <c r="A224" s="14"/>
      <c r="B224" s="255"/>
      <c r="C224" s="256"/>
      <c r="D224" s="246" t="s">
        <v>166</v>
      </c>
      <c r="E224" s="257" t="s">
        <v>1</v>
      </c>
      <c r="F224" s="258" t="s">
        <v>1908</v>
      </c>
      <c r="G224" s="256"/>
      <c r="H224" s="259">
        <v>54.600000000000001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166</v>
      </c>
      <c r="AU224" s="265" t="s">
        <v>156</v>
      </c>
      <c r="AV224" s="14" t="s">
        <v>156</v>
      </c>
      <c r="AW224" s="14" t="s">
        <v>31</v>
      </c>
      <c r="AX224" s="14" t="s">
        <v>74</v>
      </c>
      <c r="AY224" s="265" t="s">
        <v>157</v>
      </c>
    </row>
    <row r="225" s="14" customFormat="1">
      <c r="A225" s="14"/>
      <c r="B225" s="255"/>
      <c r="C225" s="256"/>
      <c r="D225" s="246" t="s">
        <v>166</v>
      </c>
      <c r="E225" s="257" t="s">
        <v>1</v>
      </c>
      <c r="F225" s="258" t="s">
        <v>1909</v>
      </c>
      <c r="G225" s="256"/>
      <c r="H225" s="259">
        <v>6.3250000000000002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166</v>
      </c>
      <c r="AU225" s="265" t="s">
        <v>156</v>
      </c>
      <c r="AV225" s="14" t="s">
        <v>156</v>
      </c>
      <c r="AW225" s="14" t="s">
        <v>31</v>
      </c>
      <c r="AX225" s="14" t="s">
        <v>74</v>
      </c>
      <c r="AY225" s="265" t="s">
        <v>157</v>
      </c>
    </row>
    <row r="226" s="14" customFormat="1">
      <c r="A226" s="14"/>
      <c r="B226" s="255"/>
      <c r="C226" s="256"/>
      <c r="D226" s="246" t="s">
        <v>166</v>
      </c>
      <c r="E226" s="257" t="s">
        <v>1</v>
      </c>
      <c r="F226" s="258" t="s">
        <v>1910</v>
      </c>
      <c r="G226" s="256"/>
      <c r="H226" s="259">
        <v>6.6699999999999999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166</v>
      </c>
      <c r="AU226" s="265" t="s">
        <v>156</v>
      </c>
      <c r="AV226" s="14" t="s">
        <v>156</v>
      </c>
      <c r="AW226" s="14" t="s">
        <v>31</v>
      </c>
      <c r="AX226" s="14" t="s">
        <v>74</v>
      </c>
      <c r="AY226" s="265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1911</v>
      </c>
      <c r="G227" s="256"/>
      <c r="H227" s="259">
        <v>6.7850000000000001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156</v>
      </c>
      <c r="AV227" s="14" t="s">
        <v>156</v>
      </c>
      <c r="AW227" s="14" t="s">
        <v>31</v>
      </c>
      <c r="AX227" s="14" t="s">
        <v>74</v>
      </c>
      <c r="AY227" s="265" t="s">
        <v>157</v>
      </c>
    </row>
    <row r="228" s="14" customFormat="1">
      <c r="A228" s="14"/>
      <c r="B228" s="255"/>
      <c r="C228" s="256"/>
      <c r="D228" s="246" t="s">
        <v>166</v>
      </c>
      <c r="E228" s="257" t="s">
        <v>1</v>
      </c>
      <c r="F228" s="258" t="s">
        <v>1912</v>
      </c>
      <c r="G228" s="256"/>
      <c r="H228" s="259">
        <v>2.9900000000000002</v>
      </c>
      <c r="I228" s="260"/>
      <c r="J228" s="256"/>
      <c r="K228" s="256"/>
      <c r="L228" s="261"/>
      <c r="M228" s="262"/>
      <c r="N228" s="263"/>
      <c r="O228" s="263"/>
      <c r="P228" s="263"/>
      <c r="Q228" s="263"/>
      <c r="R228" s="263"/>
      <c r="S228" s="263"/>
      <c r="T228" s="264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5" t="s">
        <v>166</v>
      </c>
      <c r="AU228" s="265" t="s">
        <v>156</v>
      </c>
      <c r="AV228" s="14" t="s">
        <v>156</v>
      </c>
      <c r="AW228" s="14" t="s">
        <v>31</v>
      </c>
      <c r="AX228" s="14" t="s">
        <v>74</v>
      </c>
      <c r="AY228" s="265" t="s">
        <v>157</v>
      </c>
    </row>
    <row r="229" s="14" customFormat="1">
      <c r="A229" s="14"/>
      <c r="B229" s="255"/>
      <c r="C229" s="256"/>
      <c r="D229" s="246" t="s">
        <v>166</v>
      </c>
      <c r="E229" s="257" t="s">
        <v>1</v>
      </c>
      <c r="F229" s="258" t="s">
        <v>1913</v>
      </c>
      <c r="G229" s="256"/>
      <c r="H229" s="259">
        <v>-4.7279999999999998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166</v>
      </c>
      <c r="AU229" s="265" t="s">
        <v>156</v>
      </c>
      <c r="AV229" s="14" t="s">
        <v>156</v>
      </c>
      <c r="AW229" s="14" t="s">
        <v>31</v>
      </c>
      <c r="AX229" s="14" t="s">
        <v>74</v>
      </c>
      <c r="AY229" s="265" t="s">
        <v>157</v>
      </c>
    </row>
    <row r="230" s="14" customFormat="1">
      <c r="A230" s="14"/>
      <c r="B230" s="255"/>
      <c r="C230" s="256"/>
      <c r="D230" s="246" t="s">
        <v>166</v>
      </c>
      <c r="E230" s="257" t="s">
        <v>1</v>
      </c>
      <c r="F230" s="258" t="s">
        <v>1963</v>
      </c>
      <c r="G230" s="256"/>
      <c r="H230" s="259">
        <v>8.9299999999999997</v>
      </c>
      <c r="I230" s="260"/>
      <c r="J230" s="256"/>
      <c r="K230" s="256"/>
      <c r="L230" s="261"/>
      <c r="M230" s="262"/>
      <c r="N230" s="263"/>
      <c r="O230" s="263"/>
      <c r="P230" s="263"/>
      <c r="Q230" s="263"/>
      <c r="R230" s="263"/>
      <c r="S230" s="263"/>
      <c r="T230" s="26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5" t="s">
        <v>166</v>
      </c>
      <c r="AU230" s="265" t="s">
        <v>156</v>
      </c>
      <c r="AV230" s="14" t="s">
        <v>156</v>
      </c>
      <c r="AW230" s="14" t="s">
        <v>31</v>
      </c>
      <c r="AX230" s="14" t="s">
        <v>74</v>
      </c>
      <c r="AY230" s="265" t="s">
        <v>157</v>
      </c>
    </row>
    <row r="231" s="15" customFormat="1">
      <c r="A231" s="15"/>
      <c r="B231" s="266"/>
      <c r="C231" s="267"/>
      <c r="D231" s="246" t="s">
        <v>166</v>
      </c>
      <c r="E231" s="268" t="s">
        <v>1</v>
      </c>
      <c r="F231" s="269" t="s">
        <v>173</v>
      </c>
      <c r="G231" s="267"/>
      <c r="H231" s="270">
        <v>81.572000000000003</v>
      </c>
      <c r="I231" s="271"/>
      <c r="J231" s="267"/>
      <c r="K231" s="267"/>
      <c r="L231" s="272"/>
      <c r="M231" s="273"/>
      <c r="N231" s="274"/>
      <c r="O231" s="274"/>
      <c r="P231" s="274"/>
      <c r="Q231" s="274"/>
      <c r="R231" s="274"/>
      <c r="S231" s="274"/>
      <c r="T231" s="27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6" t="s">
        <v>166</v>
      </c>
      <c r="AU231" s="276" t="s">
        <v>156</v>
      </c>
      <c r="AV231" s="15" t="s">
        <v>174</v>
      </c>
      <c r="AW231" s="15" t="s">
        <v>31</v>
      </c>
      <c r="AX231" s="15" t="s">
        <v>82</v>
      </c>
      <c r="AY231" s="276" t="s">
        <v>157</v>
      </c>
    </row>
    <row r="232" s="2" customFormat="1" ht="24.15" customHeight="1">
      <c r="A232" s="39"/>
      <c r="B232" s="40"/>
      <c r="C232" s="230" t="s">
        <v>404</v>
      </c>
      <c r="D232" s="230" t="s">
        <v>160</v>
      </c>
      <c r="E232" s="231" t="s">
        <v>1613</v>
      </c>
      <c r="F232" s="232" t="s">
        <v>672</v>
      </c>
      <c r="G232" s="233" t="s">
        <v>177</v>
      </c>
      <c r="H232" s="234">
        <v>0.11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164</v>
      </c>
      <c r="AT232" s="242" t="s">
        <v>160</v>
      </c>
      <c r="AU232" s="242" t="s">
        <v>156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164</v>
      </c>
      <c r="BM232" s="242" t="s">
        <v>1964</v>
      </c>
    </row>
    <row r="233" s="12" customFormat="1" ht="22.8" customHeight="1">
      <c r="A233" s="12"/>
      <c r="B233" s="214"/>
      <c r="C233" s="215"/>
      <c r="D233" s="216" t="s">
        <v>73</v>
      </c>
      <c r="E233" s="228" t="s">
        <v>179</v>
      </c>
      <c r="F233" s="228" t="s">
        <v>180</v>
      </c>
      <c r="G233" s="215"/>
      <c r="H233" s="215"/>
      <c r="I233" s="218"/>
      <c r="J233" s="229">
        <f>BK233</f>
        <v>0</v>
      </c>
      <c r="K233" s="215"/>
      <c r="L233" s="220"/>
      <c r="M233" s="221"/>
      <c r="N233" s="222"/>
      <c r="O233" s="222"/>
      <c r="P233" s="223">
        <f>SUM(P234:P246)</f>
        <v>0</v>
      </c>
      <c r="Q233" s="222"/>
      <c r="R233" s="223">
        <f>SUM(R234:R246)</f>
        <v>0.071748699999999999</v>
      </c>
      <c r="S233" s="222"/>
      <c r="T233" s="224">
        <f>SUM(T234:T246)</f>
        <v>0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225" t="s">
        <v>156</v>
      </c>
      <c r="AT233" s="226" t="s">
        <v>73</v>
      </c>
      <c r="AU233" s="226" t="s">
        <v>82</v>
      </c>
      <c r="AY233" s="225" t="s">
        <v>157</v>
      </c>
      <c r="BK233" s="227">
        <f>SUM(BK234:BK246)</f>
        <v>0</v>
      </c>
    </row>
    <row r="234" s="2" customFormat="1" ht="37.8" customHeight="1">
      <c r="A234" s="39"/>
      <c r="B234" s="40"/>
      <c r="C234" s="230" t="s">
        <v>408</v>
      </c>
      <c r="D234" s="230" t="s">
        <v>160</v>
      </c>
      <c r="E234" s="231" t="s">
        <v>360</v>
      </c>
      <c r="F234" s="232" t="s">
        <v>1616</v>
      </c>
      <c r="G234" s="233" t="s">
        <v>225</v>
      </c>
      <c r="H234" s="234">
        <v>5.0599999999999996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164</v>
      </c>
      <c r="AT234" s="242" t="s">
        <v>160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164</v>
      </c>
      <c r="BM234" s="242" t="s">
        <v>1965</v>
      </c>
    </row>
    <row r="235" s="14" customFormat="1">
      <c r="A235" s="14"/>
      <c r="B235" s="255"/>
      <c r="C235" s="256"/>
      <c r="D235" s="246" t="s">
        <v>166</v>
      </c>
      <c r="E235" s="257" t="s">
        <v>1</v>
      </c>
      <c r="F235" s="258" t="s">
        <v>1966</v>
      </c>
      <c r="G235" s="256"/>
      <c r="H235" s="259">
        <v>5.0599999999999996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166</v>
      </c>
      <c r="AU235" s="265" t="s">
        <v>156</v>
      </c>
      <c r="AV235" s="14" t="s">
        <v>156</v>
      </c>
      <c r="AW235" s="14" t="s">
        <v>31</v>
      </c>
      <c r="AX235" s="14" t="s">
        <v>74</v>
      </c>
      <c r="AY235" s="265" t="s">
        <v>157</v>
      </c>
    </row>
    <row r="236" s="15" customFormat="1">
      <c r="A236" s="15"/>
      <c r="B236" s="266"/>
      <c r="C236" s="267"/>
      <c r="D236" s="246" t="s">
        <v>166</v>
      </c>
      <c r="E236" s="268" t="s">
        <v>1</v>
      </c>
      <c r="F236" s="269" t="s">
        <v>173</v>
      </c>
      <c r="G236" s="267"/>
      <c r="H236" s="270">
        <v>5.0599999999999996</v>
      </c>
      <c r="I236" s="271"/>
      <c r="J236" s="267"/>
      <c r="K236" s="267"/>
      <c r="L236" s="272"/>
      <c r="M236" s="273"/>
      <c r="N236" s="274"/>
      <c r="O236" s="274"/>
      <c r="P236" s="274"/>
      <c r="Q236" s="274"/>
      <c r="R236" s="274"/>
      <c r="S236" s="274"/>
      <c r="T236" s="275"/>
      <c r="U236" s="15"/>
      <c r="V236" s="15"/>
      <c r="W236" s="15"/>
      <c r="X236" s="15"/>
      <c r="Y236" s="15"/>
      <c r="Z236" s="15"/>
      <c r="AA236" s="15"/>
      <c r="AB236" s="15"/>
      <c r="AC236" s="15"/>
      <c r="AD236" s="15"/>
      <c r="AE236" s="15"/>
      <c r="AT236" s="276" t="s">
        <v>166</v>
      </c>
      <c r="AU236" s="276" t="s">
        <v>156</v>
      </c>
      <c r="AV236" s="15" t="s">
        <v>174</v>
      </c>
      <c r="AW236" s="15" t="s">
        <v>31</v>
      </c>
      <c r="AX236" s="15" t="s">
        <v>82</v>
      </c>
      <c r="AY236" s="276" t="s">
        <v>157</v>
      </c>
    </row>
    <row r="237" s="2" customFormat="1" ht="44.25" customHeight="1">
      <c r="A237" s="39"/>
      <c r="B237" s="40"/>
      <c r="C237" s="230" t="s">
        <v>412</v>
      </c>
      <c r="D237" s="230" t="s">
        <v>160</v>
      </c>
      <c r="E237" s="231" t="s">
        <v>1967</v>
      </c>
      <c r="F237" s="232" t="s">
        <v>1968</v>
      </c>
      <c r="G237" s="233" t="s">
        <v>354</v>
      </c>
      <c r="H237" s="234">
        <v>6.4699999999999998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0.00191</v>
      </c>
      <c r="R237" s="240">
        <f>Q237*H237</f>
        <v>0.012357699999999999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164</v>
      </c>
      <c r="AT237" s="242" t="s">
        <v>160</v>
      </c>
      <c r="AU237" s="242" t="s">
        <v>156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164</v>
      </c>
      <c r="BM237" s="242" t="s">
        <v>1969</v>
      </c>
    </row>
    <row r="238" s="13" customFormat="1">
      <c r="A238" s="13"/>
      <c r="B238" s="244"/>
      <c r="C238" s="245"/>
      <c r="D238" s="246" t="s">
        <v>166</v>
      </c>
      <c r="E238" s="247" t="s">
        <v>1</v>
      </c>
      <c r="F238" s="248" t="s">
        <v>1970</v>
      </c>
      <c r="G238" s="245"/>
      <c r="H238" s="247" t="s">
        <v>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166</v>
      </c>
      <c r="AU238" s="254" t="s">
        <v>156</v>
      </c>
      <c r="AV238" s="13" t="s">
        <v>82</v>
      </c>
      <c r="AW238" s="13" t="s">
        <v>31</v>
      </c>
      <c r="AX238" s="13" t="s">
        <v>74</v>
      </c>
      <c r="AY238" s="254" t="s">
        <v>157</v>
      </c>
    </row>
    <row r="239" s="14" customFormat="1">
      <c r="A239" s="14"/>
      <c r="B239" s="255"/>
      <c r="C239" s="256"/>
      <c r="D239" s="246" t="s">
        <v>166</v>
      </c>
      <c r="E239" s="257" t="s">
        <v>1</v>
      </c>
      <c r="F239" s="258" t="s">
        <v>1971</v>
      </c>
      <c r="G239" s="256"/>
      <c r="H239" s="259">
        <v>1.5</v>
      </c>
      <c r="I239" s="260"/>
      <c r="J239" s="256"/>
      <c r="K239" s="256"/>
      <c r="L239" s="261"/>
      <c r="M239" s="262"/>
      <c r="N239" s="263"/>
      <c r="O239" s="263"/>
      <c r="P239" s="263"/>
      <c r="Q239" s="263"/>
      <c r="R239" s="263"/>
      <c r="S239" s="263"/>
      <c r="T239" s="264"/>
      <c r="U239" s="14"/>
      <c r="V239" s="14"/>
      <c r="W239" s="14"/>
      <c r="X239" s="14"/>
      <c r="Y239" s="14"/>
      <c r="Z239" s="14"/>
      <c r="AA239" s="14"/>
      <c r="AB239" s="14"/>
      <c r="AC239" s="14"/>
      <c r="AD239" s="14"/>
      <c r="AE239" s="14"/>
      <c r="AT239" s="265" t="s">
        <v>166</v>
      </c>
      <c r="AU239" s="265" t="s">
        <v>156</v>
      </c>
      <c r="AV239" s="14" t="s">
        <v>156</v>
      </c>
      <c r="AW239" s="14" t="s">
        <v>31</v>
      </c>
      <c r="AX239" s="14" t="s">
        <v>74</v>
      </c>
      <c r="AY239" s="265" t="s">
        <v>157</v>
      </c>
    </row>
    <row r="240" s="14" customFormat="1">
      <c r="A240" s="14"/>
      <c r="B240" s="255"/>
      <c r="C240" s="256"/>
      <c r="D240" s="246" t="s">
        <v>166</v>
      </c>
      <c r="E240" s="257" t="s">
        <v>1</v>
      </c>
      <c r="F240" s="258" t="s">
        <v>1972</v>
      </c>
      <c r="G240" s="256"/>
      <c r="H240" s="259">
        <v>2.4500000000000002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166</v>
      </c>
      <c r="AU240" s="265" t="s">
        <v>156</v>
      </c>
      <c r="AV240" s="14" t="s">
        <v>156</v>
      </c>
      <c r="AW240" s="14" t="s">
        <v>31</v>
      </c>
      <c r="AX240" s="14" t="s">
        <v>74</v>
      </c>
      <c r="AY240" s="265" t="s">
        <v>157</v>
      </c>
    </row>
    <row r="241" s="14" customFormat="1">
      <c r="A241" s="14"/>
      <c r="B241" s="255"/>
      <c r="C241" s="256"/>
      <c r="D241" s="246" t="s">
        <v>166</v>
      </c>
      <c r="E241" s="257" t="s">
        <v>1</v>
      </c>
      <c r="F241" s="258" t="s">
        <v>1973</v>
      </c>
      <c r="G241" s="256"/>
      <c r="H241" s="259">
        <v>2.52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166</v>
      </c>
      <c r="AU241" s="265" t="s">
        <v>156</v>
      </c>
      <c r="AV241" s="14" t="s">
        <v>156</v>
      </c>
      <c r="AW241" s="14" t="s">
        <v>31</v>
      </c>
      <c r="AX241" s="14" t="s">
        <v>74</v>
      </c>
      <c r="AY241" s="265" t="s">
        <v>157</v>
      </c>
    </row>
    <row r="242" s="15" customFormat="1">
      <c r="A242" s="15"/>
      <c r="B242" s="266"/>
      <c r="C242" s="267"/>
      <c r="D242" s="246" t="s">
        <v>166</v>
      </c>
      <c r="E242" s="268" t="s">
        <v>1</v>
      </c>
      <c r="F242" s="269" t="s">
        <v>173</v>
      </c>
      <c r="G242" s="267"/>
      <c r="H242" s="270">
        <v>6.4700000000000006</v>
      </c>
      <c r="I242" s="271"/>
      <c r="J242" s="267"/>
      <c r="K242" s="267"/>
      <c r="L242" s="272"/>
      <c r="M242" s="273"/>
      <c r="N242" s="274"/>
      <c r="O242" s="274"/>
      <c r="P242" s="274"/>
      <c r="Q242" s="274"/>
      <c r="R242" s="274"/>
      <c r="S242" s="274"/>
      <c r="T242" s="275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76" t="s">
        <v>166</v>
      </c>
      <c r="AU242" s="276" t="s">
        <v>156</v>
      </c>
      <c r="AV242" s="15" t="s">
        <v>174</v>
      </c>
      <c r="AW242" s="15" t="s">
        <v>31</v>
      </c>
      <c r="AX242" s="15" t="s">
        <v>82</v>
      </c>
      <c r="AY242" s="276" t="s">
        <v>157</v>
      </c>
    </row>
    <row r="243" s="2" customFormat="1" ht="21.75" customHeight="1">
      <c r="A243" s="39"/>
      <c r="B243" s="40"/>
      <c r="C243" s="282" t="s">
        <v>419</v>
      </c>
      <c r="D243" s="282" t="s">
        <v>204</v>
      </c>
      <c r="E243" s="283" t="s">
        <v>1632</v>
      </c>
      <c r="F243" s="284" t="s">
        <v>1633</v>
      </c>
      <c r="G243" s="285" t="s">
        <v>225</v>
      </c>
      <c r="H243" s="286">
        <v>6.5990000000000002</v>
      </c>
      <c r="I243" s="287"/>
      <c r="J243" s="288">
        <f>ROUND(I243*H243,2)</f>
        <v>0</v>
      </c>
      <c r="K243" s="289"/>
      <c r="L243" s="290"/>
      <c r="M243" s="291" t="s">
        <v>1</v>
      </c>
      <c r="N243" s="292" t="s">
        <v>40</v>
      </c>
      <c r="O243" s="98"/>
      <c r="P243" s="240">
        <f>O243*H243</f>
        <v>0</v>
      </c>
      <c r="Q243" s="240">
        <v>0.0089999999999999993</v>
      </c>
      <c r="R243" s="240">
        <f>Q243*H243</f>
        <v>0.059390999999999999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378</v>
      </c>
      <c r="AT243" s="242" t="s">
        <v>204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164</v>
      </c>
      <c r="BM243" s="242" t="s">
        <v>1974</v>
      </c>
    </row>
    <row r="244" s="14" customFormat="1">
      <c r="A244" s="14"/>
      <c r="B244" s="255"/>
      <c r="C244" s="256"/>
      <c r="D244" s="246" t="s">
        <v>166</v>
      </c>
      <c r="E244" s="257" t="s">
        <v>1</v>
      </c>
      <c r="F244" s="258" t="s">
        <v>1975</v>
      </c>
      <c r="G244" s="256"/>
      <c r="H244" s="259">
        <v>6.5990000000000002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166</v>
      </c>
      <c r="AU244" s="265" t="s">
        <v>156</v>
      </c>
      <c r="AV244" s="14" t="s">
        <v>156</v>
      </c>
      <c r="AW244" s="14" t="s">
        <v>31</v>
      </c>
      <c r="AX244" s="14" t="s">
        <v>82</v>
      </c>
      <c r="AY244" s="265" t="s">
        <v>157</v>
      </c>
    </row>
    <row r="245" s="2" customFormat="1" ht="24.15" customHeight="1">
      <c r="A245" s="39"/>
      <c r="B245" s="40"/>
      <c r="C245" s="230" t="s">
        <v>423</v>
      </c>
      <c r="D245" s="230" t="s">
        <v>160</v>
      </c>
      <c r="E245" s="231" t="s">
        <v>1976</v>
      </c>
      <c r="F245" s="232" t="s">
        <v>1977</v>
      </c>
      <c r="G245" s="233" t="s">
        <v>177</v>
      </c>
      <c r="H245" s="234">
        <v>0.11700000000000001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164</v>
      </c>
      <c r="AT245" s="242" t="s">
        <v>160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1978</v>
      </c>
    </row>
    <row r="246" s="2" customFormat="1" ht="24.15" customHeight="1">
      <c r="A246" s="39"/>
      <c r="B246" s="40"/>
      <c r="C246" s="230" t="s">
        <v>566</v>
      </c>
      <c r="D246" s="230" t="s">
        <v>160</v>
      </c>
      <c r="E246" s="231" t="s">
        <v>1662</v>
      </c>
      <c r="F246" s="232" t="s">
        <v>1663</v>
      </c>
      <c r="G246" s="233" t="s">
        <v>797</v>
      </c>
      <c r="H246" s="235"/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0</v>
      </c>
      <c r="R246" s="240">
        <f>Q246*H246</f>
        <v>0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164</v>
      </c>
      <c r="AT246" s="242" t="s">
        <v>160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164</v>
      </c>
      <c r="BM246" s="242" t="s">
        <v>1979</v>
      </c>
    </row>
    <row r="247" s="12" customFormat="1" ht="22.8" customHeight="1">
      <c r="A247" s="12"/>
      <c r="B247" s="214"/>
      <c r="C247" s="215"/>
      <c r="D247" s="216" t="s">
        <v>73</v>
      </c>
      <c r="E247" s="228" t="s">
        <v>852</v>
      </c>
      <c r="F247" s="228" t="s">
        <v>853</v>
      </c>
      <c r="G247" s="215"/>
      <c r="H247" s="215"/>
      <c r="I247" s="218"/>
      <c r="J247" s="229">
        <f>BK247</f>
        <v>0</v>
      </c>
      <c r="K247" s="215"/>
      <c r="L247" s="220"/>
      <c r="M247" s="221"/>
      <c r="N247" s="222"/>
      <c r="O247" s="222"/>
      <c r="P247" s="223">
        <f>SUM(P248:P253)</f>
        <v>0</v>
      </c>
      <c r="Q247" s="222"/>
      <c r="R247" s="223">
        <f>SUM(R248:R253)</f>
        <v>0</v>
      </c>
      <c r="S247" s="222"/>
      <c r="T247" s="224">
        <f>SUM(T248:T253)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5" t="s">
        <v>156</v>
      </c>
      <c r="AT247" s="226" t="s">
        <v>73</v>
      </c>
      <c r="AU247" s="226" t="s">
        <v>82</v>
      </c>
      <c r="AY247" s="225" t="s">
        <v>157</v>
      </c>
      <c r="BK247" s="227">
        <f>SUM(BK248:BK253)</f>
        <v>0</v>
      </c>
    </row>
    <row r="248" s="2" customFormat="1" ht="16.5" customHeight="1">
      <c r="A248" s="39"/>
      <c r="B248" s="40"/>
      <c r="C248" s="230" t="s">
        <v>572</v>
      </c>
      <c r="D248" s="230" t="s">
        <v>160</v>
      </c>
      <c r="E248" s="231" t="s">
        <v>1980</v>
      </c>
      <c r="F248" s="232" t="s">
        <v>1981</v>
      </c>
      <c r="G248" s="233" t="s">
        <v>225</v>
      </c>
      <c r="H248" s="234">
        <v>1.272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164</v>
      </c>
      <c r="AT248" s="242" t="s">
        <v>160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1982</v>
      </c>
    </row>
    <row r="249" s="14" customFormat="1">
      <c r="A249" s="14"/>
      <c r="B249" s="255"/>
      <c r="C249" s="256"/>
      <c r="D249" s="246" t="s">
        <v>166</v>
      </c>
      <c r="E249" s="257" t="s">
        <v>1</v>
      </c>
      <c r="F249" s="258" t="s">
        <v>1983</v>
      </c>
      <c r="G249" s="256"/>
      <c r="H249" s="259">
        <v>1.272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166</v>
      </c>
      <c r="AU249" s="265" t="s">
        <v>156</v>
      </c>
      <c r="AV249" s="14" t="s">
        <v>156</v>
      </c>
      <c r="AW249" s="14" t="s">
        <v>31</v>
      </c>
      <c r="AX249" s="14" t="s">
        <v>82</v>
      </c>
      <c r="AY249" s="265" t="s">
        <v>157</v>
      </c>
    </row>
    <row r="250" s="2" customFormat="1" ht="16.5" customHeight="1">
      <c r="A250" s="39"/>
      <c r="B250" s="40"/>
      <c r="C250" s="230" t="s">
        <v>577</v>
      </c>
      <c r="D250" s="230" t="s">
        <v>160</v>
      </c>
      <c r="E250" s="231" t="s">
        <v>1984</v>
      </c>
      <c r="F250" s="232" t="s">
        <v>1985</v>
      </c>
      <c r="G250" s="233" t="s">
        <v>921</v>
      </c>
      <c r="H250" s="234">
        <v>1</v>
      </c>
      <c r="I250" s="235"/>
      <c r="J250" s="236">
        <f>ROUND(I250*H250,2)</f>
        <v>0</v>
      </c>
      <c r="K250" s="237"/>
      <c r="L250" s="45"/>
      <c r="M250" s="238" t="s">
        <v>1</v>
      </c>
      <c r="N250" s="239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164</v>
      </c>
      <c r="AT250" s="242" t="s">
        <v>160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1986</v>
      </c>
    </row>
    <row r="251" s="13" customFormat="1">
      <c r="A251" s="13"/>
      <c r="B251" s="244"/>
      <c r="C251" s="245"/>
      <c r="D251" s="246" t="s">
        <v>166</v>
      </c>
      <c r="E251" s="247" t="s">
        <v>1</v>
      </c>
      <c r="F251" s="248" t="s">
        <v>1987</v>
      </c>
      <c r="G251" s="245"/>
      <c r="H251" s="247" t="s">
        <v>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166</v>
      </c>
      <c r="AU251" s="254" t="s">
        <v>156</v>
      </c>
      <c r="AV251" s="13" t="s">
        <v>82</v>
      </c>
      <c r="AW251" s="13" t="s">
        <v>31</v>
      </c>
      <c r="AX251" s="13" t="s">
        <v>74</v>
      </c>
      <c r="AY251" s="254" t="s">
        <v>157</v>
      </c>
    </row>
    <row r="252" s="14" customFormat="1">
      <c r="A252" s="14"/>
      <c r="B252" s="255"/>
      <c r="C252" s="256"/>
      <c r="D252" s="246" t="s">
        <v>166</v>
      </c>
      <c r="E252" s="257" t="s">
        <v>1</v>
      </c>
      <c r="F252" s="258" t="s">
        <v>1988</v>
      </c>
      <c r="G252" s="256"/>
      <c r="H252" s="259">
        <v>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166</v>
      </c>
      <c r="AU252" s="265" t="s">
        <v>156</v>
      </c>
      <c r="AV252" s="14" t="s">
        <v>156</v>
      </c>
      <c r="AW252" s="14" t="s">
        <v>31</v>
      </c>
      <c r="AX252" s="14" t="s">
        <v>82</v>
      </c>
      <c r="AY252" s="265" t="s">
        <v>157</v>
      </c>
    </row>
    <row r="253" s="2" customFormat="1" ht="24.15" customHeight="1">
      <c r="A253" s="39"/>
      <c r="B253" s="40"/>
      <c r="C253" s="230" t="s">
        <v>580</v>
      </c>
      <c r="D253" s="230" t="s">
        <v>160</v>
      </c>
      <c r="E253" s="231" t="s">
        <v>1010</v>
      </c>
      <c r="F253" s="232" t="s">
        <v>1011</v>
      </c>
      <c r="G253" s="233" t="s">
        <v>797</v>
      </c>
      <c r="H253" s="235"/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164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164</v>
      </c>
      <c r="BM253" s="242" t="s">
        <v>1989</v>
      </c>
    </row>
    <row r="254" s="12" customFormat="1" ht="22.8" customHeight="1">
      <c r="A254" s="12"/>
      <c r="B254" s="214"/>
      <c r="C254" s="215"/>
      <c r="D254" s="216" t="s">
        <v>73</v>
      </c>
      <c r="E254" s="228" t="s">
        <v>799</v>
      </c>
      <c r="F254" s="228" t="s">
        <v>800</v>
      </c>
      <c r="G254" s="215"/>
      <c r="H254" s="215"/>
      <c r="I254" s="218"/>
      <c r="J254" s="229">
        <f>BK254</f>
        <v>0</v>
      </c>
      <c r="K254" s="215"/>
      <c r="L254" s="220"/>
      <c r="M254" s="221"/>
      <c r="N254" s="222"/>
      <c r="O254" s="222"/>
      <c r="P254" s="223">
        <f>SUM(P255:P257)</f>
        <v>0</v>
      </c>
      <c r="Q254" s="222"/>
      <c r="R254" s="223">
        <f>SUM(R255:R257)</f>
        <v>0.0042399999999999998</v>
      </c>
      <c r="S254" s="222"/>
      <c r="T254" s="224">
        <f>SUM(T255:T257)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5" t="s">
        <v>156</v>
      </c>
      <c r="AT254" s="226" t="s">
        <v>73</v>
      </c>
      <c r="AU254" s="226" t="s">
        <v>82</v>
      </c>
      <c r="AY254" s="225" t="s">
        <v>157</v>
      </c>
      <c r="BK254" s="227">
        <f>SUM(BK255:BK257)</f>
        <v>0</v>
      </c>
    </row>
    <row r="255" s="2" customFormat="1" ht="16.5" customHeight="1">
      <c r="A255" s="39"/>
      <c r="B255" s="40"/>
      <c r="C255" s="230" t="s">
        <v>378</v>
      </c>
      <c r="D255" s="230" t="s">
        <v>160</v>
      </c>
      <c r="E255" s="231" t="s">
        <v>1749</v>
      </c>
      <c r="F255" s="232" t="s">
        <v>1750</v>
      </c>
      <c r="G255" s="233" t="s">
        <v>354</v>
      </c>
      <c r="H255" s="234">
        <v>8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164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164</v>
      </c>
      <c r="BM255" s="242" t="s">
        <v>1990</v>
      </c>
    </row>
    <row r="256" s="2" customFormat="1" ht="24.15" customHeight="1">
      <c r="A256" s="39"/>
      <c r="B256" s="40"/>
      <c r="C256" s="282" t="s">
        <v>591</v>
      </c>
      <c r="D256" s="282" t="s">
        <v>204</v>
      </c>
      <c r="E256" s="283" t="s">
        <v>1753</v>
      </c>
      <c r="F256" s="284" t="s">
        <v>1754</v>
      </c>
      <c r="G256" s="285" t="s">
        <v>354</v>
      </c>
      <c r="H256" s="286">
        <v>8</v>
      </c>
      <c r="I256" s="287"/>
      <c r="J256" s="288">
        <f>ROUND(I256*H256,2)</f>
        <v>0</v>
      </c>
      <c r="K256" s="289"/>
      <c r="L256" s="290"/>
      <c r="M256" s="291" t="s">
        <v>1</v>
      </c>
      <c r="N256" s="292" t="s">
        <v>40</v>
      </c>
      <c r="O256" s="98"/>
      <c r="P256" s="240">
        <f>O256*H256</f>
        <v>0</v>
      </c>
      <c r="Q256" s="240">
        <v>0.00052999999999999998</v>
      </c>
      <c r="R256" s="240">
        <f>Q256*H256</f>
        <v>0.0042399999999999998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378</v>
      </c>
      <c r="AT256" s="242" t="s">
        <v>204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164</v>
      </c>
      <c r="BM256" s="242" t="s">
        <v>1991</v>
      </c>
    </row>
    <row r="257" s="2" customFormat="1" ht="33" customHeight="1">
      <c r="A257" s="39"/>
      <c r="B257" s="40"/>
      <c r="C257" s="230" t="s">
        <v>595</v>
      </c>
      <c r="D257" s="230" t="s">
        <v>160</v>
      </c>
      <c r="E257" s="231" t="s">
        <v>813</v>
      </c>
      <c r="F257" s="232" t="s">
        <v>814</v>
      </c>
      <c r="G257" s="233" t="s">
        <v>797</v>
      </c>
      <c r="H257" s="235"/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164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164</v>
      </c>
      <c r="BM257" s="242" t="s">
        <v>1992</v>
      </c>
    </row>
    <row r="258" s="12" customFormat="1" ht="22.8" customHeight="1">
      <c r="A258" s="12"/>
      <c r="B258" s="214"/>
      <c r="C258" s="215"/>
      <c r="D258" s="216" t="s">
        <v>73</v>
      </c>
      <c r="E258" s="228" t="s">
        <v>398</v>
      </c>
      <c r="F258" s="228" t="s">
        <v>399</v>
      </c>
      <c r="G258" s="215"/>
      <c r="H258" s="215"/>
      <c r="I258" s="218"/>
      <c r="J258" s="229">
        <f>BK258</f>
        <v>0</v>
      </c>
      <c r="K258" s="215"/>
      <c r="L258" s="220"/>
      <c r="M258" s="221"/>
      <c r="N258" s="222"/>
      <c r="O258" s="222"/>
      <c r="P258" s="223">
        <f>SUM(P259:P274)</f>
        <v>0</v>
      </c>
      <c r="Q258" s="222"/>
      <c r="R258" s="223">
        <f>SUM(R259:R274)</f>
        <v>0.35129955000000002</v>
      </c>
      <c r="S258" s="222"/>
      <c r="T258" s="224">
        <f>SUM(T259:T274)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5" t="s">
        <v>156</v>
      </c>
      <c r="AT258" s="226" t="s">
        <v>73</v>
      </c>
      <c r="AU258" s="226" t="s">
        <v>82</v>
      </c>
      <c r="AY258" s="225" t="s">
        <v>157</v>
      </c>
      <c r="BK258" s="227">
        <f>SUM(BK259:BK274)</f>
        <v>0</v>
      </c>
    </row>
    <row r="259" s="2" customFormat="1" ht="24.15" customHeight="1">
      <c r="A259" s="39"/>
      <c r="B259" s="40"/>
      <c r="C259" s="230" t="s">
        <v>599</v>
      </c>
      <c r="D259" s="230" t="s">
        <v>160</v>
      </c>
      <c r="E259" s="231" t="s">
        <v>1817</v>
      </c>
      <c r="F259" s="232" t="s">
        <v>1818</v>
      </c>
      <c r="G259" s="233" t="s">
        <v>225</v>
      </c>
      <c r="H259" s="234">
        <v>46.906999999999996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0.0032799999999999999</v>
      </c>
      <c r="R259" s="240">
        <f>Q259*H259</f>
        <v>0.15385495999999999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164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164</v>
      </c>
      <c r="BM259" s="242" t="s">
        <v>1993</v>
      </c>
    </row>
    <row r="260" s="13" customFormat="1">
      <c r="A260" s="13"/>
      <c r="B260" s="244"/>
      <c r="C260" s="245"/>
      <c r="D260" s="246" t="s">
        <v>166</v>
      </c>
      <c r="E260" s="247" t="s">
        <v>1</v>
      </c>
      <c r="F260" s="248" t="s">
        <v>1994</v>
      </c>
      <c r="G260" s="245"/>
      <c r="H260" s="247" t="s">
        <v>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166</v>
      </c>
      <c r="AU260" s="254" t="s">
        <v>156</v>
      </c>
      <c r="AV260" s="13" t="s">
        <v>82</v>
      </c>
      <c r="AW260" s="13" t="s">
        <v>31</v>
      </c>
      <c r="AX260" s="13" t="s">
        <v>74</v>
      </c>
      <c r="AY260" s="254" t="s">
        <v>157</v>
      </c>
    </row>
    <row r="261" s="14" customFormat="1">
      <c r="A261" s="14"/>
      <c r="B261" s="255"/>
      <c r="C261" s="256"/>
      <c r="D261" s="246" t="s">
        <v>166</v>
      </c>
      <c r="E261" s="257" t="s">
        <v>1</v>
      </c>
      <c r="F261" s="258" t="s">
        <v>1995</v>
      </c>
      <c r="G261" s="256"/>
      <c r="H261" s="259">
        <v>9.0850000000000009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166</v>
      </c>
      <c r="AU261" s="265" t="s">
        <v>156</v>
      </c>
      <c r="AV261" s="14" t="s">
        <v>156</v>
      </c>
      <c r="AW261" s="14" t="s">
        <v>31</v>
      </c>
      <c r="AX261" s="14" t="s">
        <v>74</v>
      </c>
      <c r="AY261" s="265" t="s">
        <v>157</v>
      </c>
    </row>
    <row r="262" s="14" customFormat="1">
      <c r="A262" s="14"/>
      <c r="B262" s="255"/>
      <c r="C262" s="256"/>
      <c r="D262" s="246" t="s">
        <v>166</v>
      </c>
      <c r="E262" s="257" t="s">
        <v>1</v>
      </c>
      <c r="F262" s="258" t="s">
        <v>1996</v>
      </c>
      <c r="G262" s="256"/>
      <c r="H262" s="259">
        <v>9.4299999999999997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166</v>
      </c>
      <c r="AU262" s="265" t="s">
        <v>156</v>
      </c>
      <c r="AV262" s="14" t="s">
        <v>156</v>
      </c>
      <c r="AW262" s="14" t="s">
        <v>31</v>
      </c>
      <c r="AX262" s="14" t="s">
        <v>74</v>
      </c>
      <c r="AY262" s="265" t="s">
        <v>157</v>
      </c>
    </row>
    <row r="263" s="14" customFormat="1">
      <c r="A263" s="14"/>
      <c r="B263" s="255"/>
      <c r="C263" s="256"/>
      <c r="D263" s="246" t="s">
        <v>166</v>
      </c>
      <c r="E263" s="257" t="s">
        <v>1</v>
      </c>
      <c r="F263" s="258" t="s">
        <v>1997</v>
      </c>
      <c r="G263" s="256"/>
      <c r="H263" s="259">
        <v>18.629999999999999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166</v>
      </c>
      <c r="AU263" s="265" t="s">
        <v>156</v>
      </c>
      <c r="AV263" s="14" t="s">
        <v>156</v>
      </c>
      <c r="AW263" s="14" t="s">
        <v>31</v>
      </c>
      <c r="AX263" s="14" t="s">
        <v>74</v>
      </c>
      <c r="AY263" s="265" t="s">
        <v>157</v>
      </c>
    </row>
    <row r="264" s="14" customFormat="1">
      <c r="A264" s="14"/>
      <c r="B264" s="255"/>
      <c r="C264" s="256"/>
      <c r="D264" s="246" t="s">
        <v>166</v>
      </c>
      <c r="E264" s="257" t="s">
        <v>1</v>
      </c>
      <c r="F264" s="258" t="s">
        <v>1998</v>
      </c>
      <c r="G264" s="256"/>
      <c r="H264" s="259">
        <v>14.49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166</v>
      </c>
      <c r="AU264" s="265" t="s">
        <v>156</v>
      </c>
      <c r="AV264" s="14" t="s">
        <v>156</v>
      </c>
      <c r="AW264" s="14" t="s">
        <v>31</v>
      </c>
      <c r="AX264" s="14" t="s">
        <v>74</v>
      </c>
      <c r="AY264" s="265" t="s">
        <v>157</v>
      </c>
    </row>
    <row r="265" s="14" customFormat="1">
      <c r="A265" s="14"/>
      <c r="B265" s="255"/>
      <c r="C265" s="256"/>
      <c r="D265" s="246" t="s">
        <v>166</v>
      </c>
      <c r="E265" s="257" t="s">
        <v>1</v>
      </c>
      <c r="F265" s="258" t="s">
        <v>1999</v>
      </c>
      <c r="G265" s="256"/>
      <c r="H265" s="259">
        <v>-4.7279999999999998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166</v>
      </c>
      <c r="AU265" s="265" t="s">
        <v>156</v>
      </c>
      <c r="AV265" s="14" t="s">
        <v>156</v>
      </c>
      <c r="AW265" s="14" t="s">
        <v>31</v>
      </c>
      <c r="AX265" s="14" t="s">
        <v>74</v>
      </c>
      <c r="AY265" s="265" t="s">
        <v>157</v>
      </c>
    </row>
    <row r="266" s="15" customFormat="1">
      <c r="A266" s="15"/>
      <c r="B266" s="266"/>
      <c r="C266" s="267"/>
      <c r="D266" s="246" t="s">
        <v>166</v>
      </c>
      <c r="E266" s="268" t="s">
        <v>1</v>
      </c>
      <c r="F266" s="269" t="s">
        <v>173</v>
      </c>
      <c r="G266" s="267"/>
      <c r="H266" s="270">
        <v>46.906999999999996</v>
      </c>
      <c r="I266" s="271"/>
      <c r="J266" s="267"/>
      <c r="K266" s="267"/>
      <c r="L266" s="272"/>
      <c r="M266" s="273"/>
      <c r="N266" s="274"/>
      <c r="O266" s="274"/>
      <c r="P266" s="274"/>
      <c r="Q266" s="274"/>
      <c r="R266" s="274"/>
      <c r="S266" s="274"/>
      <c r="T266" s="275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6" t="s">
        <v>166</v>
      </c>
      <c r="AU266" s="276" t="s">
        <v>156</v>
      </c>
      <c r="AV266" s="15" t="s">
        <v>174</v>
      </c>
      <c r="AW266" s="15" t="s">
        <v>31</v>
      </c>
      <c r="AX266" s="15" t="s">
        <v>82</v>
      </c>
      <c r="AY266" s="276" t="s">
        <v>157</v>
      </c>
    </row>
    <row r="267" s="2" customFormat="1" ht="24.15" customHeight="1">
      <c r="A267" s="39"/>
      <c r="B267" s="40"/>
      <c r="C267" s="282" t="s">
        <v>603</v>
      </c>
      <c r="D267" s="282" t="s">
        <v>204</v>
      </c>
      <c r="E267" s="283" t="s">
        <v>405</v>
      </c>
      <c r="F267" s="284" t="s">
        <v>406</v>
      </c>
      <c r="G267" s="285" t="s">
        <v>225</v>
      </c>
      <c r="H267" s="286">
        <v>48.783000000000001</v>
      </c>
      <c r="I267" s="287"/>
      <c r="J267" s="288">
        <f>ROUND(I267*H267,2)</f>
        <v>0</v>
      </c>
      <c r="K267" s="289"/>
      <c r="L267" s="290"/>
      <c r="M267" s="291" t="s">
        <v>1</v>
      </c>
      <c r="N267" s="292" t="s">
        <v>40</v>
      </c>
      <c r="O267" s="98"/>
      <c r="P267" s="240">
        <f>O267*H267</f>
        <v>0</v>
      </c>
      <c r="Q267" s="240">
        <v>0.00173</v>
      </c>
      <c r="R267" s="240">
        <f>Q267*H267</f>
        <v>0.084394590000000005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378</v>
      </c>
      <c r="AT267" s="242" t="s">
        <v>204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164</v>
      </c>
      <c r="BM267" s="242" t="s">
        <v>2000</v>
      </c>
    </row>
    <row r="268" s="14" customFormat="1">
      <c r="A268" s="14"/>
      <c r="B268" s="255"/>
      <c r="C268" s="256"/>
      <c r="D268" s="246" t="s">
        <v>166</v>
      </c>
      <c r="E268" s="257" t="s">
        <v>1</v>
      </c>
      <c r="F268" s="258" t="s">
        <v>2001</v>
      </c>
      <c r="G268" s="256"/>
      <c r="H268" s="259">
        <v>48.783000000000001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166</v>
      </c>
      <c r="AU268" s="265" t="s">
        <v>156</v>
      </c>
      <c r="AV268" s="14" t="s">
        <v>156</v>
      </c>
      <c r="AW268" s="14" t="s">
        <v>31</v>
      </c>
      <c r="AX268" s="14" t="s">
        <v>82</v>
      </c>
      <c r="AY268" s="265" t="s">
        <v>157</v>
      </c>
    </row>
    <row r="269" s="2" customFormat="1" ht="21.75" customHeight="1">
      <c r="A269" s="39"/>
      <c r="B269" s="40"/>
      <c r="C269" s="230" t="s">
        <v>609</v>
      </c>
      <c r="D269" s="230" t="s">
        <v>160</v>
      </c>
      <c r="E269" s="231" t="s">
        <v>409</v>
      </c>
      <c r="F269" s="232" t="s">
        <v>2002</v>
      </c>
      <c r="G269" s="233" t="s">
        <v>354</v>
      </c>
      <c r="H269" s="234">
        <v>59.5</v>
      </c>
      <c r="I269" s="235"/>
      <c r="J269" s="236">
        <f>ROUND(I269*H269,2)</f>
        <v>0</v>
      </c>
      <c r="K269" s="237"/>
      <c r="L269" s="45"/>
      <c r="M269" s="238" t="s">
        <v>1</v>
      </c>
      <c r="N269" s="239" t="s">
        <v>40</v>
      </c>
      <c r="O269" s="98"/>
      <c r="P269" s="240">
        <f>O269*H269</f>
        <v>0</v>
      </c>
      <c r="Q269" s="240">
        <v>0.0019</v>
      </c>
      <c r="R269" s="240">
        <f>Q269*H269</f>
        <v>0.11305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164</v>
      </c>
      <c r="AT269" s="242" t="s">
        <v>160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164</v>
      </c>
      <c r="BM269" s="242" t="s">
        <v>2003</v>
      </c>
    </row>
    <row r="270" s="14" customFormat="1">
      <c r="A270" s="14"/>
      <c r="B270" s="255"/>
      <c r="C270" s="256"/>
      <c r="D270" s="246" t="s">
        <v>166</v>
      </c>
      <c r="E270" s="257" t="s">
        <v>1</v>
      </c>
      <c r="F270" s="258" t="s">
        <v>2004</v>
      </c>
      <c r="G270" s="256"/>
      <c r="H270" s="259">
        <v>36.799999999999997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166</v>
      </c>
      <c r="AU270" s="265" t="s">
        <v>156</v>
      </c>
      <c r="AV270" s="14" t="s">
        <v>156</v>
      </c>
      <c r="AW270" s="14" t="s">
        <v>31</v>
      </c>
      <c r="AX270" s="14" t="s">
        <v>74</v>
      </c>
      <c r="AY270" s="265" t="s">
        <v>157</v>
      </c>
    </row>
    <row r="271" s="14" customFormat="1">
      <c r="A271" s="14"/>
      <c r="B271" s="255"/>
      <c r="C271" s="256"/>
      <c r="D271" s="246" t="s">
        <v>166</v>
      </c>
      <c r="E271" s="257" t="s">
        <v>1</v>
      </c>
      <c r="F271" s="258" t="s">
        <v>2005</v>
      </c>
      <c r="G271" s="256"/>
      <c r="H271" s="259">
        <v>2.2999999999999998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166</v>
      </c>
      <c r="AU271" s="265" t="s">
        <v>156</v>
      </c>
      <c r="AV271" s="14" t="s">
        <v>156</v>
      </c>
      <c r="AW271" s="14" t="s">
        <v>31</v>
      </c>
      <c r="AX271" s="14" t="s">
        <v>74</v>
      </c>
      <c r="AY271" s="265" t="s">
        <v>157</v>
      </c>
    </row>
    <row r="272" s="14" customFormat="1">
      <c r="A272" s="14"/>
      <c r="B272" s="255"/>
      <c r="C272" s="256"/>
      <c r="D272" s="246" t="s">
        <v>166</v>
      </c>
      <c r="E272" s="257" t="s">
        <v>1</v>
      </c>
      <c r="F272" s="258" t="s">
        <v>2006</v>
      </c>
      <c r="G272" s="256"/>
      <c r="H272" s="259">
        <v>20.399999999999999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166</v>
      </c>
      <c r="AU272" s="265" t="s">
        <v>156</v>
      </c>
      <c r="AV272" s="14" t="s">
        <v>156</v>
      </c>
      <c r="AW272" s="14" t="s">
        <v>31</v>
      </c>
      <c r="AX272" s="14" t="s">
        <v>74</v>
      </c>
      <c r="AY272" s="265" t="s">
        <v>157</v>
      </c>
    </row>
    <row r="273" s="15" customFormat="1">
      <c r="A273" s="15"/>
      <c r="B273" s="266"/>
      <c r="C273" s="267"/>
      <c r="D273" s="246" t="s">
        <v>166</v>
      </c>
      <c r="E273" s="268" t="s">
        <v>1</v>
      </c>
      <c r="F273" s="269" t="s">
        <v>173</v>
      </c>
      <c r="G273" s="267"/>
      <c r="H273" s="270">
        <v>59.499999999999993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6" t="s">
        <v>166</v>
      </c>
      <c r="AU273" s="276" t="s">
        <v>156</v>
      </c>
      <c r="AV273" s="15" t="s">
        <v>174</v>
      </c>
      <c r="AW273" s="15" t="s">
        <v>31</v>
      </c>
      <c r="AX273" s="15" t="s">
        <v>82</v>
      </c>
      <c r="AY273" s="276" t="s">
        <v>157</v>
      </c>
    </row>
    <row r="274" s="2" customFormat="1" ht="24.15" customHeight="1">
      <c r="A274" s="39"/>
      <c r="B274" s="40"/>
      <c r="C274" s="230" t="s">
        <v>613</v>
      </c>
      <c r="D274" s="230" t="s">
        <v>160</v>
      </c>
      <c r="E274" s="231" t="s">
        <v>1826</v>
      </c>
      <c r="F274" s="232" t="s">
        <v>1827</v>
      </c>
      <c r="G274" s="233" t="s">
        <v>177</v>
      </c>
      <c r="H274" s="234">
        <v>0.35099999999999998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164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164</v>
      </c>
      <c r="BM274" s="242" t="s">
        <v>2007</v>
      </c>
    </row>
    <row r="275" s="12" customFormat="1" ht="22.8" customHeight="1">
      <c r="A275" s="12"/>
      <c r="B275" s="214"/>
      <c r="C275" s="215"/>
      <c r="D275" s="216" t="s">
        <v>73</v>
      </c>
      <c r="E275" s="228" t="s">
        <v>758</v>
      </c>
      <c r="F275" s="228" t="s">
        <v>759</v>
      </c>
      <c r="G275" s="215"/>
      <c r="H275" s="215"/>
      <c r="I275" s="218"/>
      <c r="J275" s="229">
        <f>BK275</f>
        <v>0</v>
      </c>
      <c r="K275" s="215"/>
      <c r="L275" s="220"/>
      <c r="M275" s="221"/>
      <c r="N275" s="222"/>
      <c r="O275" s="222"/>
      <c r="P275" s="223">
        <f>SUM(P276:P284)</f>
        <v>0</v>
      </c>
      <c r="Q275" s="222"/>
      <c r="R275" s="223">
        <f>SUM(R276:R284)</f>
        <v>0.00124</v>
      </c>
      <c r="S275" s="222"/>
      <c r="T275" s="224">
        <f>SUM(T276:T284)</f>
        <v>0</v>
      </c>
      <c r="U275" s="12"/>
      <c r="V275" s="12"/>
      <c r="W275" s="12"/>
      <c r="X275" s="12"/>
      <c r="Y275" s="12"/>
      <c r="Z275" s="12"/>
      <c r="AA275" s="12"/>
      <c r="AB275" s="12"/>
      <c r="AC275" s="12"/>
      <c r="AD275" s="12"/>
      <c r="AE275" s="12"/>
      <c r="AR275" s="225" t="s">
        <v>156</v>
      </c>
      <c r="AT275" s="226" t="s">
        <v>73</v>
      </c>
      <c r="AU275" s="226" t="s">
        <v>82</v>
      </c>
      <c r="AY275" s="225" t="s">
        <v>157</v>
      </c>
      <c r="BK275" s="227">
        <f>SUM(BK276:BK284)</f>
        <v>0</v>
      </c>
    </row>
    <row r="276" s="2" customFormat="1" ht="33" customHeight="1">
      <c r="A276" s="39"/>
      <c r="B276" s="40"/>
      <c r="C276" s="230" t="s">
        <v>617</v>
      </c>
      <c r="D276" s="230" t="s">
        <v>160</v>
      </c>
      <c r="E276" s="231" t="s">
        <v>2008</v>
      </c>
      <c r="F276" s="232" t="s">
        <v>2009</v>
      </c>
      <c r="G276" s="233" t="s">
        <v>225</v>
      </c>
      <c r="H276" s="234">
        <v>2</v>
      </c>
      <c r="I276" s="235"/>
      <c r="J276" s="236">
        <f>ROUND(I276*H276,2)</f>
        <v>0</v>
      </c>
      <c r="K276" s="237"/>
      <c r="L276" s="45"/>
      <c r="M276" s="238" t="s">
        <v>1</v>
      </c>
      <c r="N276" s="239" t="s">
        <v>40</v>
      </c>
      <c r="O276" s="98"/>
      <c r="P276" s="240">
        <f>O276*H276</f>
        <v>0</v>
      </c>
      <c r="Q276" s="240">
        <v>0.00029999999999999997</v>
      </c>
      <c r="R276" s="240">
        <f>Q276*H276</f>
        <v>0.00059999999999999995</v>
      </c>
      <c r="S276" s="240">
        <v>0</v>
      </c>
      <c r="T276" s="24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164</v>
      </c>
      <c r="AT276" s="242" t="s">
        <v>160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164</v>
      </c>
      <c r="BM276" s="242" t="s">
        <v>2010</v>
      </c>
    </row>
    <row r="277" s="13" customFormat="1">
      <c r="A277" s="13"/>
      <c r="B277" s="244"/>
      <c r="C277" s="245"/>
      <c r="D277" s="246" t="s">
        <v>166</v>
      </c>
      <c r="E277" s="247" t="s">
        <v>1</v>
      </c>
      <c r="F277" s="248" t="s">
        <v>1970</v>
      </c>
      <c r="G277" s="245"/>
      <c r="H277" s="247" t="s">
        <v>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166</v>
      </c>
      <c r="AU277" s="254" t="s">
        <v>156</v>
      </c>
      <c r="AV277" s="13" t="s">
        <v>82</v>
      </c>
      <c r="AW277" s="13" t="s">
        <v>31</v>
      </c>
      <c r="AX277" s="13" t="s">
        <v>74</v>
      </c>
      <c r="AY277" s="254" t="s">
        <v>157</v>
      </c>
    </row>
    <row r="278" s="14" customFormat="1">
      <c r="A278" s="14"/>
      <c r="B278" s="255"/>
      <c r="C278" s="256"/>
      <c r="D278" s="246" t="s">
        <v>166</v>
      </c>
      <c r="E278" s="257" t="s">
        <v>1</v>
      </c>
      <c r="F278" s="258" t="s">
        <v>2011</v>
      </c>
      <c r="G278" s="256"/>
      <c r="H278" s="259">
        <v>2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166</v>
      </c>
      <c r="AU278" s="265" t="s">
        <v>156</v>
      </c>
      <c r="AV278" s="14" t="s">
        <v>156</v>
      </c>
      <c r="AW278" s="14" t="s">
        <v>31</v>
      </c>
      <c r="AX278" s="14" t="s">
        <v>82</v>
      </c>
      <c r="AY278" s="265" t="s">
        <v>157</v>
      </c>
    </row>
    <row r="279" s="2" customFormat="1" ht="37.8" customHeight="1">
      <c r="A279" s="39"/>
      <c r="B279" s="40"/>
      <c r="C279" s="230" t="s">
        <v>623</v>
      </c>
      <c r="D279" s="230" t="s">
        <v>160</v>
      </c>
      <c r="E279" s="231" t="s">
        <v>2012</v>
      </c>
      <c r="F279" s="232" t="s">
        <v>2013</v>
      </c>
      <c r="G279" s="233" t="s">
        <v>225</v>
      </c>
      <c r="H279" s="234">
        <v>2</v>
      </c>
      <c r="I279" s="235"/>
      <c r="J279" s="236">
        <f>ROUND(I279*H279,2)</f>
        <v>0</v>
      </c>
      <c r="K279" s="237"/>
      <c r="L279" s="45"/>
      <c r="M279" s="238" t="s">
        <v>1</v>
      </c>
      <c r="N279" s="239" t="s">
        <v>40</v>
      </c>
      <c r="O279" s="98"/>
      <c r="P279" s="240">
        <f>O279*H279</f>
        <v>0</v>
      </c>
      <c r="Q279" s="240">
        <v>0.00024000000000000001</v>
      </c>
      <c r="R279" s="240">
        <f>Q279*H279</f>
        <v>0.00048000000000000001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164</v>
      </c>
      <c r="AT279" s="242" t="s">
        <v>160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164</v>
      </c>
      <c r="BM279" s="242" t="s">
        <v>2014</v>
      </c>
    </row>
    <row r="280" s="13" customFormat="1">
      <c r="A280" s="13"/>
      <c r="B280" s="244"/>
      <c r="C280" s="245"/>
      <c r="D280" s="246" t="s">
        <v>166</v>
      </c>
      <c r="E280" s="247" t="s">
        <v>1</v>
      </c>
      <c r="F280" s="248" t="s">
        <v>1970</v>
      </c>
      <c r="G280" s="245"/>
      <c r="H280" s="247" t="s">
        <v>1</v>
      </c>
      <c r="I280" s="249"/>
      <c r="J280" s="245"/>
      <c r="K280" s="245"/>
      <c r="L280" s="250"/>
      <c r="M280" s="251"/>
      <c r="N280" s="252"/>
      <c r="O280" s="252"/>
      <c r="P280" s="252"/>
      <c r="Q280" s="252"/>
      <c r="R280" s="252"/>
      <c r="S280" s="252"/>
      <c r="T280" s="253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54" t="s">
        <v>166</v>
      </c>
      <c r="AU280" s="254" t="s">
        <v>156</v>
      </c>
      <c r="AV280" s="13" t="s">
        <v>82</v>
      </c>
      <c r="AW280" s="13" t="s">
        <v>31</v>
      </c>
      <c r="AX280" s="13" t="s">
        <v>74</v>
      </c>
      <c r="AY280" s="254" t="s">
        <v>157</v>
      </c>
    </row>
    <row r="281" s="14" customFormat="1">
      <c r="A281" s="14"/>
      <c r="B281" s="255"/>
      <c r="C281" s="256"/>
      <c r="D281" s="246" t="s">
        <v>166</v>
      </c>
      <c r="E281" s="257" t="s">
        <v>1</v>
      </c>
      <c r="F281" s="258" t="s">
        <v>2011</v>
      </c>
      <c r="G281" s="256"/>
      <c r="H281" s="259">
        <v>2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166</v>
      </c>
      <c r="AU281" s="265" t="s">
        <v>156</v>
      </c>
      <c r="AV281" s="14" t="s">
        <v>156</v>
      </c>
      <c r="AW281" s="14" t="s">
        <v>31</v>
      </c>
      <c r="AX281" s="14" t="s">
        <v>82</v>
      </c>
      <c r="AY281" s="265" t="s">
        <v>157</v>
      </c>
    </row>
    <row r="282" s="2" customFormat="1" ht="33" customHeight="1">
      <c r="A282" s="39"/>
      <c r="B282" s="40"/>
      <c r="C282" s="230" t="s">
        <v>629</v>
      </c>
      <c r="D282" s="230" t="s">
        <v>160</v>
      </c>
      <c r="E282" s="231" t="s">
        <v>775</v>
      </c>
      <c r="F282" s="232" t="s">
        <v>776</v>
      </c>
      <c r="G282" s="233" t="s">
        <v>225</v>
      </c>
      <c r="H282" s="234">
        <v>2</v>
      </c>
      <c r="I282" s="235"/>
      <c r="J282" s="236">
        <f>ROUND(I282*H282,2)</f>
        <v>0</v>
      </c>
      <c r="K282" s="237"/>
      <c r="L282" s="45"/>
      <c r="M282" s="238" t="s">
        <v>1</v>
      </c>
      <c r="N282" s="239" t="s">
        <v>40</v>
      </c>
      <c r="O282" s="98"/>
      <c r="P282" s="240">
        <f>O282*H282</f>
        <v>0</v>
      </c>
      <c r="Q282" s="240">
        <v>8.0000000000000007E-05</v>
      </c>
      <c r="R282" s="240">
        <f>Q282*H282</f>
        <v>0.00016000000000000001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164</v>
      </c>
      <c r="AT282" s="242" t="s">
        <v>160</v>
      </c>
      <c r="AU282" s="242" t="s">
        <v>156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164</v>
      </c>
      <c r="BM282" s="242" t="s">
        <v>2015</v>
      </c>
    </row>
    <row r="283" s="13" customFormat="1">
      <c r="A283" s="13"/>
      <c r="B283" s="244"/>
      <c r="C283" s="245"/>
      <c r="D283" s="246" t="s">
        <v>166</v>
      </c>
      <c r="E283" s="247" t="s">
        <v>1</v>
      </c>
      <c r="F283" s="248" t="s">
        <v>1970</v>
      </c>
      <c r="G283" s="245"/>
      <c r="H283" s="247" t="s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166</v>
      </c>
      <c r="AU283" s="254" t="s">
        <v>156</v>
      </c>
      <c r="AV283" s="13" t="s">
        <v>82</v>
      </c>
      <c r="AW283" s="13" t="s">
        <v>31</v>
      </c>
      <c r="AX283" s="13" t="s">
        <v>74</v>
      </c>
      <c r="AY283" s="254" t="s">
        <v>157</v>
      </c>
    </row>
    <row r="284" s="14" customFormat="1">
      <c r="A284" s="14"/>
      <c r="B284" s="255"/>
      <c r="C284" s="256"/>
      <c r="D284" s="246" t="s">
        <v>166</v>
      </c>
      <c r="E284" s="257" t="s">
        <v>1</v>
      </c>
      <c r="F284" s="258" t="s">
        <v>2011</v>
      </c>
      <c r="G284" s="256"/>
      <c r="H284" s="259">
        <v>2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166</v>
      </c>
      <c r="AU284" s="265" t="s">
        <v>156</v>
      </c>
      <c r="AV284" s="14" t="s">
        <v>156</v>
      </c>
      <c r="AW284" s="14" t="s">
        <v>31</v>
      </c>
      <c r="AX284" s="14" t="s">
        <v>82</v>
      </c>
      <c r="AY284" s="265" t="s">
        <v>157</v>
      </c>
    </row>
    <row r="285" s="12" customFormat="1" ht="22.8" customHeight="1">
      <c r="A285" s="12"/>
      <c r="B285" s="214"/>
      <c r="C285" s="215"/>
      <c r="D285" s="216" t="s">
        <v>73</v>
      </c>
      <c r="E285" s="228" t="s">
        <v>272</v>
      </c>
      <c r="F285" s="228" t="s">
        <v>273</v>
      </c>
      <c r="G285" s="215"/>
      <c r="H285" s="215"/>
      <c r="I285" s="218"/>
      <c r="J285" s="229">
        <f>BK285</f>
        <v>0</v>
      </c>
      <c r="K285" s="215"/>
      <c r="L285" s="220"/>
      <c r="M285" s="221"/>
      <c r="N285" s="222"/>
      <c r="O285" s="222"/>
      <c r="P285" s="223">
        <f>SUM(P286:P287)</f>
        <v>0</v>
      </c>
      <c r="Q285" s="222"/>
      <c r="R285" s="223">
        <f>SUM(R286:R287)</f>
        <v>0.0055812500000000003</v>
      </c>
      <c r="S285" s="222"/>
      <c r="T285" s="224">
        <f>SUM(T286:T287)</f>
        <v>0</v>
      </c>
      <c r="U285" s="12"/>
      <c r="V285" s="12"/>
      <c r="W285" s="12"/>
      <c r="X285" s="12"/>
      <c r="Y285" s="12"/>
      <c r="Z285" s="12"/>
      <c r="AA285" s="12"/>
      <c r="AB285" s="12"/>
      <c r="AC285" s="12"/>
      <c r="AD285" s="12"/>
      <c r="AE285" s="12"/>
      <c r="AR285" s="225" t="s">
        <v>156</v>
      </c>
      <c r="AT285" s="226" t="s">
        <v>73</v>
      </c>
      <c r="AU285" s="226" t="s">
        <v>82</v>
      </c>
      <c r="AY285" s="225" t="s">
        <v>157</v>
      </c>
      <c r="BK285" s="227">
        <f>SUM(BK286:BK287)</f>
        <v>0</v>
      </c>
    </row>
    <row r="286" s="2" customFormat="1" ht="37.8" customHeight="1">
      <c r="A286" s="39"/>
      <c r="B286" s="40"/>
      <c r="C286" s="230" t="s">
        <v>632</v>
      </c>
      <c r="D286" s="230" t="s">
        <v>160</v>
      </c>
      <c r="E286" s="231" t="s">
        <v>1847</v>
      </c>
      <c r="F286" s="232" t="s">
        <v>1848</v>
      </c>
      <c r="G286" s="233" t="s">
        <v>225</v>
      </c>
      <c r="H286" s="234">
        <v>22.324999999999999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0.00025000000000000001</v>
      </c>
      <c r="R286" s="240">
        <f>Q286*H286</f>
        <v>0.0055812500000000003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164</v>
      </c>
      <c r="AT286" s="242" t="s">
        <v>160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164</v>
      </c>
      <c r="BM286" s="242" t="s">
        <v>2016</v>
      </c>
    </row>
    <row r="287" s="14" customFormat="1">
      <c r="A287" s="14"/>
      <c r="B287" s="255"/>
      <c r="C287" s="256"/>
      <c r="D287" s="246" t="s">
        <v>166</v>
      </c>
      <c r="E287" s="257" t="s">
        <v>1</v>
      </c>
      <c r="F287" s="258" t="s">
        <v>2017</v>
      </c>
      <c r="G287" s="256"/>
      <c r="H287" s="259">
        <v>22.324999999999999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166</v>
      </c>
      <c r="AU287" s="265" t="s">
        <v>156</v>
      </c>
      <c r="AV287" s="14" t="s">
        <v>156</v>
      </c>
      <c r="AW287" s="14" t="s">
        <v>31</v>
      </c>
      <c r="AX287" s="14" t="s">
        <v>82</v>
      </c>
      <c r="AY287" s="265" t="s">
        <v>157</v>
      </c>
    </row>
    <row r="288" s="12" customFormat="1" ht="25.92" customHeight="1">
      <c r="A288" s="12"/>
      <c r="B288" s="214"/>
      <c r="C288" s="215"/>
      <c r="D288" s="216" t="s">
        <v>73</v>
      </c>
      <c r="E288" s="217" t="s">
        <v>1862</v>
      </c>
      <c r="F288" s="217" t="s">
        <v>1863</v>
      </c>
      <c r="G288" s="215"/>
      <c r="H288" s="215"/>
      <c r="I288" s="218"/>
      <c r="J288" s="219">
        <f>BK288</f>
        <v>0</v>
      </c>
      <c r="K288" s="215"/>
      <c r="L288" s="220"/>
      <c r="M288" s="221"/>
      <c r="N288" s="222"/>
      <c r="O288" s="222"/>
      <c r="P288" s="223">
        <f>P289</f>
        <v>0</v>
      </c>
      <c r="Q288" s="222"/>
      <c r="R288" s="223">
        <f>R289</f>
        <v>0</v>
      </c>
      <c r="S288" s="222"/>
      <c r="T288" s="224">
        <f>T289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25" t="s">
        <v>197</v>
      </c>
      <c r="AT288" s="226" t="s">
        <v>73</v>
      </c>
      <c r="AU288" s="226" t="s">
        <v>74</v>
      </c>
      <c r="AY288" s="225" t="s">
        <v>157</v>
      </c>
      <c r="BK288" s="227">
        <f>BK289</f>
        <v>0</v>
      </c>
    </row>
    <row r="289" s="2" customFormat="1" ht="24.15" customHeight="1">
      <c r="A289" s="39"/>
      <c r="B289" s="40"/>
      <c r="C289" s="230" t="s">
        <v>636</v>
      </c>
      <c r="D289" s="230" t="s">
        <v>160</v>
      </c>
      <c r="E289" s="231" t="s">
        <v>1870</v>
      </c>
      <c r="F289" s="232" t="s">
        <v>1871</v>
      </c>
      <c r="G289" s="233" t="s">
        <v>1872</v>
      </c>
      <c r="H289" s="234">
        <v>1</v>
      </c>
      <c r="I289" s="235"/>
      <c r="J289" s="236">
        <f>ROUND(I289*H289,2)</f>
        <v>0</v>
      </c>
      <c r="K289" s="237"/>
      <c r="L289" s="45"/>
      <c r="M289" s="277" t="s">
        <v>1</v>
      </c>
      <c r="N289" s="278" t="s">
        <v>40</v>
      </c>
      <c r="O289" s="279"/>
      <c r="P289" s="280">
        <f>O289*H289</f>
        <v>0</v>
      </c>
      <c r="Q289" s="280">
        <v>0</v>
      </c>
      <c r="R289" s="280">
        <f>Q289*H289</f>
        <v>0</v>
      </c>
      <c r="S289" s="280">
        <v>0</v>
      </c>
      <c r="T289" s="28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1858</v>
      </c>
      <c r="AT289" s="242" t="s">
        <v>160</v>
      </c>
      <c r="AU289" s="242" t="s">
        <v>82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1858</v>
      </c>
      <c r="BM289" s="242" t="s">
        <v>2018</v>
      </c>
    </row>
    <row r="290" s="2" customFormat="1" ht="6.96" customHeight="1">
      <c r="A290" s="39"/>
      <c r="B290" s="73"/>
      <c r="C290" s="74"/>
      <c r="D290" s="74"/>
      <c r="E290" s="74"/>
      <c r="F290" s="74"/>
      <c r="G290" s="74"/>
      <c r="H290" s="74"/>
      <c r="I290" s="74"/>
      <c r="J290" s="74"/>
      <c r="K290" s="74"/>
      <c r="L290" s="45"/>
      <c r="M290" s="39"/>
      <c r="O290" s="39"/>
      <c r="P290" s="39"/>
      <c r="Q290" s="39"/>
      <c r="R290" s="39"/>
      <c r="S290" s="39"/>
      <c r="T290" s="39"/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</row>
  </sheetData>
  <sheetProtection sheet="1" autoFilter="0" formatColumns="0" formatRows="0" objects="1" scenarios="1" spinCount="100000" saltValue="aupYYQsC6KhBSz32vvkd5LCq9GmVfjoInTzIgfFFQUH+z3AF1mGmZj0D6YRkKS9qLS5qyEEgrLmdEwprsIph+Q==" hashValue="CISHuDOXxUYtQ800y60gKOD6KEci+O6fAe4EXswN0eIPmmG1pcrYhgEq/wNomFh81W1PZl0AhHP0CkLpky1f6w==" algorithmName="SHA-512" password="CC35"/>
  <autoFilter ref="C129:K289"/>
  <mergeCells count="9">
    <mergeCell ref="E7:H7"/>
    <mergeCell ref="E9:H9"/>
    <mergeCell ref="E18:H18"/>
    <mergeCell ref="E27:H27"/>
    <mergeCell ref="E85:H85"/>
    <mergeCell ref="E87:H87"/>
    <mergeCell ref="E120:H120"/>
    <mergeCell ref="E122:H12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110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2019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ROUND((SUM(BE119:BE134)),  2)</f>
        <v>0</v>
      </c>
      <c r="G33" s="163"/>
      <c r="H33" s="163"/>
      <c r="I33" s="164">
        <v>0.20000000000000001</v>
      </c>
      <c r="J33" s="162">
        <f>ROUND(((SUM(BE119:BE134))*I33),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ROUND((SUM(BF119:BF134)),  2)</f>
        <v>0</v>
      </c>
      <c r="G34" s="163"/>
      <c r="H34" s="163"/>
      <c r="I34" s="164">
        <v>0.20000000000000001</v>
      </c>
      <c r="J34" s="162">
        <f>ROUND(((SUM(BF119:BF134))*I34),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ROUND((SUM(BG119:BG134)),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ROUND((SUM(BH119:BH134)),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ROUND((SUM(BI119:BI134)),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20230103 - Kaštieľ-Poschodie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J119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1043</v>
      </c>
      <c r="E98" s="199"/>
      <c r="F98" s="199"/>
      <c r="G98" s="199"/>
      <c r="H98" s="199"/>
      <c r="I98" s="199"/>
      <c r="J98" s="200">
        <f>J121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217</v>
      </c>
      <c r="E99" s="199"/>
      <c r="F99" s="199"/>
      <c r="G99" s="199"/>
      <c r="H99" s="199"/>
      <c r="I99" s="199"/>
      <c r="J99" s="200">
        <f>J125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9"/>
      <c r="B100" s="40"/>
      <c r="C100" s="41"/>
      <c r="D100" s="41"/>
      <c r="E100" s="41"/>
      <c r="F100" s="41"/>
      <c r="G100" s="41"/>
      <c r="H100" s="41"/>
      <c r="I100" s="41"/>
      <c r="J100" s="41"/>
      <c r="K100" s="41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1" s="2" customFormat="1" ht="6.96" customHeight="1">
      <c r="A101" s="39"/>
      <c r="B101" s="73"/>
      <c r="C101" s="74"/>
      <c r="D101" s="74"/>
      <c r="E101" s="74"/>
      <c r="F101" s="74"/>
      <c r="G101" s="74"/>
      <c r="H101" s="74"/>
      <c r="I101" s="74"/>
      <c r="J101" s="74"/>
      <c r="K101" s="74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5" s="2" customFormat="1" ht="6.96" customHeight="1">
      <c r="A105" s="39"/>
      <c r="B105" s="75"/>
      <c r="C105" s="76"/>
      <c r="D105" s="76"/>
      <c r="E105" s="76"/>
      <c r="F105" s="76"/>
      <c r="G105" s="76"/>
      <c r="H105" s="76"/>
      <c r="I105" s="76"/>
      <c r="J105" s="76"/>
      <c r="K105" s="76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24.96" customHeight="1">
      <c r="A106" s="39"/>
      <c r="B106" s="40"/>
      <c r="C106" s="24" t="s">
        <v>142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6.96" customHeight="1">
      <c r="A107" s="39"/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15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185" t="str">
        <f>E7</f>
        <v>Obnova areálu a kaštieľa Dolná Krupá</v>
      </c>
      <c r="F109" s="33"/>
      <c r="G109" s="33"/>
      <c r="H109" s="33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2" customHeight="1">
      <c r="A110" s="39"/>
      <c r="B110" s="40"/>
      <c r="C110" s="33" t="s">
        <v>131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6.5" customHeight="1">
      <c r="A111" s="39"/>
      <c r="B111" s="40"/>
      <c r="C111" s="41"/>
      <c r="D111" s="41"/>
      <c r="E111" s="83" t="str">
        <f>E9</f>
        <v>20230103 - Kaštieľ-Poschodie</v>
      </c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19</v>
      </c>
      <c r="D113" s="41"/>
      <c r="E113" s="41"/>
      <c r="F113" s="28" t="str">
        <f>F12</f>
        <v>Kaštieľ Dolná Krupá</v>
      </c>
      <c r="G113" s="41"/>
      <c r="H113" s="41"/>
      <c r="I113" s="33" t="s">
        <v>21</v>
      </c>
      <c r="J113" s="86" t="str">
        <f>IF(J12="","",J12)</f>
        <v>30. 1. 2023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6.96" customHeight="1">
      <c r="A114" s="39"/>
      <c r="B114" s="40"/>
      <c r="C114" s="41"/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23</v>
      </c>
      <c r="D115" s="41"/>
      <c r="E115" s="41"/>
      <c r="F115" s="28" t="str">
        <f>E15</f>
        <v>SNM, Vajanského nábrežie 2, 810 06 Bratislava</v>
      </c>
      <c r="G115" s="41"/>
      <c r="H115" s="41"/>
      <c r="I115" s="33" t="s">
        <v>29</v>
      </c>
      <c r="J115" s="37" t="str">
        <f>E21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27</v>
      </c>
      <c r="D116" s="41"/>
      <c r="E116" s="41"/>
      <c r="F116" s="28" t="str">
        <f>IF(E18="","",E18)</f>
        <v>Vyplň údaj</v>
      </c>
      <c r="G116" s="41"/>
      <c r="H116" s="41"/>
      <c r="I116" s="33" t="s">
        <v>32</v>
      </c>
      <c r="J116" s="37" t="str">
        <f>E24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0.32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11" customFormat="1" ht="29.28" customHeight="1">
      <c r="A118" s="202"/>
      <c r="B118" s="203"/>
      <c r="C118" s="204" t="s">
        <v>143</v>
      </c>
      <c r="D118" s="205" t="s">
        <v>59</v>
      </c>
      <c r="E118" s="205" t="s">
        <v>55</v>
      </c>
      <c r="F118" s="205" t="s">
        <v>56</v>
      </c>
      <c r="G118" s="205" t="s">
        <v>144</v>
      </c>
      <c r="H118" s="205" t="s">
        <v>145</v>
      </c>
      <c r="I118" s="205" t="s">
        <v>146</v>
      </c>
      <c r="J118" s="206" t="s">
        <v>135</v>
      </c>
      <c r="K118" s="207" t="s">
        <v>147</v>
      </c>
      <c r="L118" s="208"/>
      <c r="M118" s="107" t="s">
        <v>1</v>
      </c>
      <c r="N118" s="108" t="s">
        <v>38</v>
      </c>
      <c r="O118" s="108" t="s">
        <v>148</v>
      </c>
      <c r="P118" s="108" t="s">
        <v>149</v>
      </c>
      <c r="Q118" s="108" t="s">
        <v>150</v>
      </c>
      <c r="R118" s="108" t="s">
        <v>151</v>
      </c>
      <c r="S118" s="108" t="s">
        <v>152</v>
      </c>
      <c r="T118" s="109" t="s">
        <v>153</v>
      </c>
      <c r="U118" s="202"/>
      <c r="V118" s="202"/>
      <c r="W118" s="202"/>
      <c r="X118" s="202"/>
      <c r="Y118" s="202"/>
      <c r="Z118" s="202"/>
      <c r="AA118" s="202"/>
      <c r="AB118" s="202"/>
      <c r="AC118" s="202"/>
      <c r="AD118" s="202"/>
      <c r="AE118" s="202"/>
    </row>
    <row r="119" s="2" customFormat="1" ht="22.8" customHeight="1">
      <c r="A119" s="39"/>
      <c r="B119" s="40"/>
      <c r="C119" s="114" t="s">
        <v>136</v>
      </c>
      <c r="D119" s="41"/>
      <c r="E119" s="41"/>
      <c r="F119" s="41"/>
      <c r="G119" s="41"/>
      <c r="H119" s="41"/>
      <c r="I119" s="41"/>
      <c r="J119" s="209">
        <f>BK119</f>
        <v>0</v>
      </c>
      <c r="K119" s="41"/>
      <c r="L119" s="45"/>
      <c r="M119" s="110"/>
      <c r="N119" s="210"/>
      <c r="O119" s="111"/>
      <c r="P119" s="211">
        <f>P120</f>
        <v>0</v>
      </c>
      <c r="Q119" s="111"/>
      <c r="R119" s="211">
        <f>R120</f>
        <v>0.86731199999999997</v>
      </c>
      <c r="S119" s="111"/>
      <c r="T119" s="212">
        <f>T120</f>
        <v>0.87599999999999989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T119" s="18" t="s">
        <v>73</v>
      </c>
      <c r="AU119" s="18" t="s">
        <v>137</v>
      </c>
      <c r="BK119" s="213">
        <f>BK120</f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220</v>
      </c>
      <c r="F120" s="217" t="s">
        <v>221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f>P121+P125</f>
        <v>0</v>
      </c>
      <c r="Q120" s="222"/>
      <c r="R120" s="223">
        <f>R121+R125</f>
        <v>0.86731199999999997</v>
      </c>
      <c r="S120" s="222"/>
      <c r="T120" s="224">
        <f>T121+T125</f>
        <v>0.87599999999999989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82</v>
      </c>
      <c r="AT120" s="226" t="s">
        <v>73</v>
      </c>
      <c r="AU120" s="226" t="s">
        <v>74</v>
      </c>
      <c r="AY120" s="225" t="s">
        <v>157</v>
      </c>
      <c r="BK120" s="227">
        <f>BK121+BK125</f>
        <v>0</v>
      </c>
    </row>
    <row r="121" s="12" customFormat="1" ht="22.8" customHeight="1">
      <c r="A121" s="12"/>
      <c r="B121" s="214"/>
      <c r="C121" s="215"/>
      <c r="D121" s="216" t="s">
        <v>73</v>
      </c>
      <c r="E121" s="228" t="s">
        <v>181</v>
      </c>
      <c r="F121" s="228" t="s">
        <v>445</v>
      </c>
      <c r="G121" s="215"/>
      <c r="H121" s="215"/>
      <c r="I121" s="218"/>
      <c r="J121" s="229">
        <f>BK121</f>
        <v>0</v>
      </c>
      <c r="K121" s="215"/>
      <c r="L121" s="220"/>
      <c r="M121" s="221"/>
      <c r="N121" s="222"/>
      <c r="O121" s="222"/>
      <c r="P121" s="223">
        <f>SUM(P122:P124)</f>
        <v>0</v>
      </c>
      <c r="Q121" s="222"/>
      <c r="R121" s="223">
        <f>SUM(R122:R124)</f>
        <v>0.86731199999999997</v>
      </c>
      <c r="S121" s="222"/>
      <c r="T121" s="224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82</v>
      </c>
      <c r="AT121" s="226" t="s">
        <v>73</v>
      </c>
      <c r="AU121" s="226" t="s">
        <v>82</v>
      </c>
      <c r="AY121" s="225" t="s">
        <v>157</v>
      </c>
      <c r="BK121" s="227">
        <f>SUM(BK122:BK124)</f>
        <v>0</v>
      </c>
    </row>
    <row r="122" s="2" customFormat="1" ht="49.05" customHeight="1">
      <c r="A122" s="39"/>
      <c r="B122" s="40"/>
      <c r="C122" s="230" t="s">
        <v>82</v>
      </c>
      <c r="D122" s="230" t="s">
        <v>160</v>
      </c>
      <c r="E122" s="231" t="s">
        <v>1093</v>
      </c>
      <c r="F122" s="232" t="s">
        <v>1094</v>
      </c>
      <c r="G122" s="233" t="s">
        <v>318</v>
      </c>
      <c r="H122" s="234">
        <v>0.45000000000000001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1.92736</v>
      </c>
      <c r="R122" s="240">
        <f>Q122*H122</f>
        <v>0.86731199999999997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174</v>
      </c>
      <c r="AT122" s="242" t="s">
        <v>160</v>
      </c>
      <c r="AU122" s="242" t="s">
        <v>156</v>
      </c>
      <c r="AY122" s="18" t="s">
        <v>157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156</v>
      </c>
      <c r="BK122" s="243">
        <f>ROUND(I122*H122,2)</f>
        <v>0</v>
      </c>
      <c r="BL122" s="18" t="s">
        <v>174</v>
      </c>
      <c r="BM122" s="242" t="s">
        <v>2020</v>
      </c>
    </row>
    <row r="123" s="13" customFormat="1">
      <c r="A123" s="13"/>
      <c r="B123" s="244"/>
      <c r="C123" s="245"/>
      <c r="D123" s="246" t="s">
        <v>166</v>
      </c>
      <c r="E123" s="247" t="s">
        <v>1</v>
      </c>
      <c r="F123" s="248" t="s">
        <v>1886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166</v>
      </c>
      <c r="AU123" s="254" t="s">
        <v>156</v>
      </c>
      <c r="AV123" s="13" t="s">
        <v>82</v>
      </c>
      <c r="AW123" s="13" t="s">
        <v>31</v>
      </c>
      <c r="AX123" s="13" t="s">
        <v>74</v>
      </c>
      <c r="AY123" s="254" t="s">
        <v>157</v>
      </c>
    </row>
    <row r="124" s="14" customFormat="1">
      <c r="A124" s="14"/>
      <c r="B124" s="255"/>
      <c r="C124" s="256"/>
      <c r="D124" s="246" t="s">
        <v>166</v>
      </c>
      <c r="E124" s="257" t="s">
        <v>1</v>
      </c>
      <c r="F124" s="258" t="s">
        <v>1887</v>
      </c>
      <c r="G124" s="256"/>
      <c r="H124" s="259">
        <v>0.45000000000000001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166</v>
      </c>
      <c r="AU124" s="265" t="s">
        <v>156</v>
      </c>
      <c r="AV124" s="14" t="s">
        <v>156</v>
      </c>
      <c r="AW124" s="14" t="s">
        <v>31</v>
      </c>
      <c r="AX124" s="14" t="s">
        <v>82</v>
      </c>
      <c r="AY124" s="265" t="s">
        <v>157</v>
      </c>
    </row>
    <row r="125" s="12" customFormat="1" ht="22.8" customHeight="1">
      <c r="A125" s="12"/>
      <c r="B125" s="214"/>
      <c r="C125" s="215"/>
      <c r="D125" s="216" t="s">
        <v>73</v>
      </c>
      <c r="E125" s="228" t="s">
        <v>201</v>
      </c>
      <c r="F125" s="228" t="s">
        <v>222</v>
      </c>
      <c r="G125" s="215"/>
      <c r="H125" s="215"/>
      <c r="I125" s="218"/>
      <c r="J125" s="229">
        <f>BK125</f>
        <v>0</v>
      </c>
      <c r="K125" s="215"/>
      <c r="L125" s="220"/>
      <c r="M125" s="221"/>
      <c r="N125" s="222"/>
      <c r="O125" s="222"/>
      <c r="P125" s="223">
        <f>SUM(P126:P134)</f>
        <v>0</v>
      </c>
      <c r="Q125" s="222"/>
      <c r="R125" s="223">
        <f>SUM(R126:R134)</f>
        <v>0</v>
      </c>
      <c r="S125" s="222"/>
      <c r="T125" s="224">
        <f>SUM(T126:T134)</f>
        <v>0.87599999999999989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82</v>
      </c>
      <c r="AY125" s="225" t="s">
        <v>157</v>
      </c>
      <c r="BK125" s="227">
        <f>SUM(BK126:BK134)</f>
        <v>0</v>
      </c>
    </row>
    <row r="126" s="2" customFormat="1" ht="49.05" customHeight="1">
      <c r="A126" s="39"/>
      <c r="B126" s="40"/>
      <c r="C126" s="230" t="s">
        <v>156</v>
      </c>
      <c r="D126" s="230" t="s">
        <v>160</v>
      </c>
      <c r="E126" s="231" t="s">
        <v>1527</v>
      </c>
      <c r="F126" s="232" t="s">
        <v>1528</v>
      </c>
      <c r="G126" s="233" t="s">
        <v>184</v>
      </c>
      <c r="H126" s="234">
        <v>6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0.14599999999999999</v>
      </c>
      <c r="T126" s="241">
        <f>S126*H126</f>
        <v>0.87599999999999989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156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2021</v>
      </c>
    </row>
    <row r="127" s="13" customFormat="1">
      <c r="A127" s="13"/>
      <c r="B127" s="244"/>
      <c r="C127" s="245"/>
      <c r="D127" s="246" t="s">
        <v>166</v>
      </c>
      <c r="E127" s="247" t="s">
        <v>1</v>
      </c>
      <c r="F127" s="248" t="s">
        <v>2022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166</v>
      </c>
      <c r="AU127" s="254" t="s">
        <v>156</v>
      </c>
      <c r="AV127" s="13" t="s">
        <v>82</v>
      </c>
      <c r="AW127" s="13" t="s">
        <v>31</v>
      </c>
      <c r="AX127" s="13" t="s">
        <v>74</v>
      </c>
      <c r="AY127" s="254" t="s">
        <v>157</v>
      </c>
    </row>
    <row r="128" s="14" customFormat="1">
      <c r="A128" s="14"/>
      <c r="B128" s="255"/>
      <c r="C128" s="256"/>
      <c r="D128" s="246" t="s">
        <v>166</v>
      </c>
      <c r="E128" s="257" t="s">
        <v>1</v>
      </c>
      <c r="F128" s="258" t="s">
        <v>2023</v>
      </c>
      <c r="G128" s="256"/>
      <c r="H128" s="259">
        <v>6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166</v>
      </c>
      <c r="AU128" s="265" t="s">
        <v>156</v>
      </c>
      <c r="AV128" s="14" t="s">
        <v>156</v>
      </c>
      <c r="AW128" s="14" t="s">
        <v>31</v>
      </c>
      <c r="AX128" s="14" t="s">
        <v>82</v>
      </c>
      <c r="AY128" s="265" t="s">
        <v>157</v>
      </c>
    </row>
    <row r="129" s="2" customFormat="1" ht="24.15" customHeight="1">
      <c r="A129" s="39"/>
      <c r="B129" s="40"/>
      <c r="C129" s="230" t="s">
        <v>181</v>
      </c>
      <c r="D129" s="230" t="s">
        <v>160</v>
      </c>
      <c r="E129" s="231" t="s">
        <v>1555</v>
      </c>
      <c r="F129" s="232" t="s">
        <v>837</v>
      </c>
      <c r="G129" s="233" t="s">
        <v>177</v>
      </c>
      <c r="H129" s="234">
        <v>0.876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2024</v>
      </c>
    </row>
    <row r="130" s="2" customFormat="1" ht="21.75" customHeight="1">
      <c r="A130" s="39"/>
      <c r="B130" s="40"/>
      <c r="C130" s="230" t="s">
        <v>174</v>
      </c>
      <c r="D130" s="230" t="s">
        <v>160</v>
      </c>
      <c r="E130" s="231" t="s">
        <v>1562</v>
      </c>
      <c r="F130" s="232" t="s">
        <v>840</v>
      </c>
      <c r="G130" s="233" t="s">
        <v>177</v>
      </c>
      <c r="H130" s="234">
        <v>0.876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156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2025</v>
      </c>
    </row>
    <row r="131" s="2" customFormat="1" ht="24.15" customHeight="1">
      <c r="A131" s="39"/>
      <c r="B131" s="40"/>
      <c r="C131" s="230" t="s">
        <v>197</v>
      </c>
      <c r="D131" s="230" t="s">
        <v>160</v>
      </c>
      <c r="E131" s="231" t="s">
        <v>1569</v>
      </c>
      <c r="F131" s="232" t="s">
        <v>1570</v>
      </c>
      <c r="G131" s="233" t="s">
        <v>177</v>
      </c>
      <c r="H131" s="234">
        <v>26.280000000000001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2026</v>
      </c>
    </row>
    <row r="132" s="14" customFormat="1">
      <c r="A132" s="14"/>
      <c r="B132" s="255"/>
      <c r="C132" s="256"/>
      <c r="D132" s="246" t="s">
        <v>166</v>
      </c>
      <c r="E132" s="257" t="s">
        <v>1</v>
      </c>
      <c r="F132" s="258" t="s">
        <v>2027</v>
      </c>
      <c r="G132" s="256"/>
      <c r="H132" s="259">
        <v>26.280000000000001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166</v>
      </c>
      <c r="AU132" s="265" t="s">
        <v>156</v>
      </c>
      <c r="AV132" s="14" t="s">
        <v>156</v>
      </c>
      <c r="AW132" s="14" t="s">
        <v>31</v>
      </c>
      <c r="AX132" s="14" t="s">
        <v>82</v>
      </c>
      <c r="AY132" s="265" t="s">
        <v>157</v>
      </c>
    </row>
    <row r="133" s="2" customFormat="1" ht="24.15" customHeight="1">
      <c r="A133" s="39"/>
      <c r="B133" s="40"/>
      <c r="C133" s="230" t="s">
        <v>201</v>
      </c>
      <c r="D133" s="230" t="s">
        <v>160</v>
      </c>
      <c r="E133" s="231" t="s">
        <v>1579</v>
      </c>
      <c r="F133" s="232" t="s">
        <v>1580</v>
      </c>
      <c r="G133" s="233" t="s">
        <v>177</v>
      </c>
      <c r="H133" s="234">
        <v>0.876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2028</v>
      </c>
    </row>
    <row r="134" s="2" customFormat="1" ht="37.8" customHeight="1">
      <c r="A134" s="39"/>
      <c r="B134" s="40"/>
      <c r="C134" s="230" t="s">
        <v>207</v>
      </c>
      <c r="D134" s="230" t="s">
        <v>160</v>
      </c>
      <c r="E134" s="231" t="s">
        <v>1592</v>
      </c>
      <c r="F134" s="232" t="s">
        <v>1593</v>
      </c>
      <c r="G134" s="233" t="s">
        <v>177</v>
      </c>
      <c r="H134" s="234">
        <v>0.876</v>
      </c>
      <c r="I134" s="235"/>
      <c r="J134" s="236">
        <f>ROUND(I134*H134,2)</f>
        <v>0</v>
      </c>
      <c r="K134" s="237"/>
      <c r="L134" s="45"/>
      <c r="M134" s="277" t="s">
        <v>1</v>
      </c>
      <c r="N134" s="278" t="s">
        <v>40</v>
      </c>
      <c r="O134" s="279"/>
      <c r="P134" s="280">
        <f>O134*H134</f>
        <v>0</v>
      </c>
      <c r="Q134" s="280">
        <v>0</v>
      </c>
      <c r="R134" s="280">
        <f>Q134*H134</f>
        <v>0</v>
      </c>
      <c r="S134" s="280">
        <v>0</v>
      </c>
      <c r="T134" s="28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156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2029</v>
      </c>
    </row>
    <row r="135" s="2" customFormat="1" ht="6.96" customHeight="1">
      <c r="A135" s="39"/>
      <c r="B135" s="73"/>
      <c r="C135" s="74"/>
      <c r="D135" s="74"/>
      <c r="E135" s="74"/>
      <c r="F135" s="74"/>
      <c r="G135" s="74"/>
      <c r="H135" s="74"/>
      <c r="I135" s="74"/>
      <c r="J135" s="74"/>
      <c r="K135" s="74"/>
      <c r="L135" s="45"/>
      <c r="M135" s="39"/>
      <c r="O135" s="39"/>
      <c r="P135" s="39"/>
      <c r="Q135" s="39"/>
      <c r="R135" s="39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</sheetData>
  <sheetProtection sheet="1" autoFilter="0" formatColumns="0" formatRows="0" objects="1" scenarios="1" spinCount="100000" saltValue="qAzsgMzyLKHGP8ibdQsSNRR88R7muLnT4xjl1/lGydsGngvfoyVjXH1nRsFGlzoTxMAbsQjb8bzm5Pzq1ciCmw==" hashValue="gzhHlZoanfO9gjSSx+agg8Z0TCmPj/UXeJh5LR/NbipQExx9HkI4fFx1xmC3wQFS8o9LDg6nyaTsWrtC/8QkiQ==" algorithmName="SHA-512" password="CC35"/>
  <autoFilter ref="C118:K134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2030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ROUND(J129,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ROUND((SUM(BE129:BE328)),  2)</f>
        <v>0</v>
      </c>
      <c r="G33" s="163"/>
      <c r="H33" s="163"/>
      <c r="I33" s="164">
        <v>0.20000000000000001</v>
      </c>
      <c r="J33" s="162">
        <f>ROUND(((SUM(BE129:BE328))*I33),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ROUND((SUM(BF129:BF328)),  2)</f>
        <v>0</v>
      </c>
      <c r="G34" s="163"/>
      <c r="H34" s="163"/>
      <c r="I34" s="164">
        <v>0.20000000000000001</v>
      </c>
      <c r="J34" s="162">
        <f>ROUND(((SUM(BF129:BF328))*I34),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ROUND((SUM(BG129:BG328)),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ROUND((SUM(BH129:BH328)),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ROUND((SUM(BI129:BI328)),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20230105 - Kaštieľ-Exteriér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J129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J130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434</v>
      </c>
      <c r="E98" s="199"/>
      <c r="F98" s="199"/>
      <c r="G98" s="199"/>
      <c r="H98" s="199"/>
      <c r="I98" s="199"/>
      <c r="J98" s="200">
        <f>J131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217</v>
      </c>
      <c r="E99" s="199"/>
      <c r="F99" s="199"/>
      <c r="G99" s="199"/>
      <c r="H99" s="199"/>
      <c r="I99" s="199"/>
      <c r="J99" s="200">
        <f>J146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310</v>
      </c>
      <c r="E100" s="199"/>
      <c r="F100" s="199"/>
      <c r="G100" s="199"/>
      <c r="H100" s="199"/>
      <c r="I100" s="199"/>
      <c r="J100" s="200">
        <f>J155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218</v>
      </c>
      <c r="E101" s="199"/>
      <c r="F101" s="199"/>
      <c r="G101" s="199"/>
      <c r="H101" s="199"/>
      <c r="I101" s="199"/>
      <c r="J101" s="200">
        <f>J199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138</v>
      </c>
      <c r="E102" s="193"/>
      <c r="F102" s="193"/>
      <c r="G102" s="193"/>
      <c r="H102" s="193"/>
      <c r="I102" s="193"/>
      <c r="J102" s="194">
        <f>J201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139</v>
      </c>
      <c r="E103" s="199"/>
      <c r="F103" s="199"/>
      <c r="G103" s="199"/>
      <c r="H103" s="199"/>
      <c r="I103" s="199"/>
      <c r="J103" s="200">
        <f>J202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2031</v>
      </c>
      <c r="E104" s="199"/>
      <c r="F104" s="199"/>
      <c r="G104" s="199"/>
      <c r="H104" s="199"/>
      <c r="I104" s="199"/>
      <c r="J104" s="200">
        <f>J208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2032</v>
      </c>
      <c r="E105" s="199"/>
      <c r="F105" s="199"/>
      <c r="G105" s="199"/>
      <c r="H105" s="199"/>
      <c r="I105" s="199"/>
      <c r="J105" s="200">
        <f>J212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141</v>
      </c>
      <c r="E106" s="199"/>
      <c r="F106" s="199"/>
      <c r="G106" s="199"/>
      <c r="H106" s="199"/>
      <c r="I106" s="199"/>
      <c r="J106" s="200">
        <f>J222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1044</v>
      </c>
      <c r="E107" s="199"/>
      <c r="F107" s="199"/>
      <c r="G107" s="199"/>
      <c r="H107" s="199"/>
      <c r="I107" s="199"/>
      <c r="J107" s="200">
        <f>J307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312</v>
      </c>
      <c r="E108" s="199"/>
      <c r="F108" s="199"/>
      <c r="G108" s="199"/>
      <c r="H108" s="199"/>
      <c r="I108" s="199"/>
      <c r="J108" s="200">
        <f>J312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818</v>
      </c>
      <c r="E109" s="199"/>
      <c r="F109" s="199"/>
      <c r="G109" s="199"/>
      <c r="H109" s="199"/>
      <c r="I109" s="199"/>
      <c r="J109" s="200">
        <f>J318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73"/>
      <c r="C111" s="74"/>
      <c r="D111" s="74"/>
      <c r="E111" s="74"/>
      <c r="F111" s="74"/>
      <c r="G111" s="74"/>
      <c r="H111" s="74"/>
      <c r="I111" s="74"/>
      <c r="J111" s="74"/>
      <c r="K111" s="74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5" s="2" customFormat="1" ht="6.96" customHeight="1">
      <c r="A115" s="39"/>
      <c r="B115" s="75"/>
      <c r="C115" s="76"/>
      <c r="D115" s="76"/>
      <c r="E115" s="76"/>
      <c r="F115" s="76"/>
      <c r="G115" s="76"/>
      <c r="H115" s="76"/>
      <c r="I115" s="76"/>
      <c r="J115" s="76"/>
      <c r="K115" s="76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24.96" customHeight="1">
      <c r="A116" s="39"/>
      <c r="B116" s="40"/>
      <c r="C116" s="24" t="s">
        <v>142</v>
      </c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15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185" t="str">
        <f>E7</f>
        <v>Obnova areálu a kaštieľa Dolná Krupá</v>
      </c>
      <c r="F119" s="33"/>
      <c r="G119" s="33"/>
      <c r="H119" s="33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131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83" t="str">
        <f>E9</f>
        <v>20230105 - Kaštieľ-Exteriér</v>
      </c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2" customHeight="1">
      <c r="A123" s="39"/>
      <c r="B123" s="40"/>
      <c r="C123" s="33" t="s">
        <v>19</v>
      </c>
      <c r="D123" s="41"/>
      <c r="E123" s="41"/>
      <c r="F123" s="28" t="str">
        <f>F12</f>
        <v>Kaštieľ Dolná Krupá</v>
      </c>
      <c r="G123" s="41"/>
      <c r="H123" s="41"/>
      <c r="I123" s="33" t="s">
        <v>21</v>
      </c>
      <c r="J123" s="86" t="str">
        <f>IF(J12="","",J12)</f>
        <v>30. 1. 2023</v>
      </c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23</v>
      </c>
      <c r="D125" s="41"/>
      <c r="E125" s="41"/>
      <c r="F125" s="28" t="str">
        <f>E15</f>
        <v>SNM, Vajanského nábrežie 2, 810 06 Bratislava</v>
      </c>
      <c r="G125" s="41"/>
      <c r="H125" s="41"/>
      <c r="I125" s="33" t="s">
        <v>29</v>
      </c>
      <c r="J125" s="37" t="str">
        <f>E21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5.15" customHeight="1">
      <c r="A126" s="39"/>
      <c r="B126" s="40"/>
      <c r="C126" s="33" t="s">
        <v>27</v>
      </c>
      <c r="D126" s="41"/>
      <c r="E126" s="41"/>
      <c r="F126" s="28" t="str">
        <f>IF(E18="","",E18)</f>
        <v>Vyplň údaj</v>
      </c>
      <c r="G126" s="41"/>
      <c r="H126" s="41"/>
      <c r="I126" s="33" t="s">
        <v>32</v>
      </c>
      <c r="J126" s="37" t="str">
        <f>E24</f>
        <v>Ing.Vladimír Kobliška</v>
      </c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0.32" customHeight="1">
      <c r="A127" s="39"/>
      <c r="B127" s="40"/>
      <c r="C127" s="41"/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11" customFormat="1" ht="29.28" customHeight="1">
      <c r="A128" s="202"/>
      <c r="B128" s="203"/>
      <c r="C128" s="204" t="s">
        <v>143</v>
      </c>
      <c r="D128" s="205" t="s">
        <v>59</v>
      </c>
      <c r="E128" s="205" t="s">
        <v>55</v>
      </c>
      <c r="F128" s="205" t="s">
        <v>56</v>
      </c>
      <c r="G128" s="205" t="s">
        <v>144</v>
      </c>
      <c r="H128" s="205" t="s">
        <v>145</v>
      </c>
      <c r="I128" s="205" t="s">
        <v>146</v>
      </c>
      <c r="J128" s="206" t="s">
        <v>135</v>
      </c>
      <c r="K128" s="207" t="s">
        <v>147</v>
      </c>
      <c r="L128" s="208"/>
      <c r="M128" s="107" t="s">
        <v>1</v>
      </c>
      <c r="N128" s="108" t="s">
        <v>38</v>
      </c>
      <c r="O128" s="108" t="s">
        <v>148</v>
      </c>
      <c r="P128" s="108" t="s">
        <v>149</v>
      </c>
      <c r="Q128" s="108" t="s">
        <v>150</v>
      </c>
      <c r="R128" s="108" t="s">
        <v>151</v>
      </c>
      <c r="S128" s="108" t="s">
        <v>152</v>
      </c>
      <c r="T128" s="109" t="s">
        <v>153</v>
      </c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</row>
    <row r="129" s="2" customFormat="1" ht="22.8" customHeight="1">
      <c r="A129" s="39"/>
      <c r="B129" s="40"/>
      <c r="C129" s="114" t="s">
        <v>136</v>
      </c>
      <c r="D129" s="41"/>
      <c r="E129" s="41"/>
      <c r="F129" s="41"/>
      <c r="G129" s="41"/>
      <c r="H129" s="41"/>
      <c r="I129" s="41"/>
      <c r="J129" s="209">
        <f>BK129</f>
        <v>0</v>
      </c>
      <c r="K129" s="41"/>
      <c r="L129" s="45"/>
      <c r="M129" s="110"/>
      <c r="N129" s="210"/>
      <c r="O129" s="111"/>
      <c r="P129" s="211">
        <f>P130+P201</f>
        <v>0</v>
      </c>
      <c r="Q129" s="111"/>
      <c r="R129" s="211">
        <f>R130+R201</f>
        <v>10.268695710000001</v>
      </c>
      <c r="S129" s="111"/>
      <c r="T129" s="212">
        <f>T130+T201</f>
        <v>6.7364519999999999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T129" s="18" t="s">
        <v>73</v>
      </c>
      <c r="AU129" s="18" t="s">
        <v>137</v>
      </c>
      <c r="BK129" s="213">
        <f>BK130+BK201</f>
        <v>0</v>
      </c>
    </row>
    <row r="130" s="12" customFormat="1" ht="25.92" customHeight="1">
      <c r="A130" s="12"/>
      <c r="B130" s="214"/>
      <c r="C130" s="215"/>
      <c r="D130" s="216" t="s">
        <v>73</v>
      </c>
      <c r="E130" s="217" t="s">
        <v>220</v>
      </c>
      <c r="F130" s="217" t="s">
        <v>221</v>
      </c>
      <c r="G130" s="215"/>
      <c r="H130" s="215"/>
      <c r="I130" s="218"/>
      <c r="J130" s="219">
        <f>BK130</f>
        <v>0</v>
      </c>
      <c r="K130" s="215"/>
      <c r="L130" s="220"/>
      <c r="M130" s="221"/>
      <c r="N130" s="222"/>
      <c r="O130" s="222"/>
      <c r="P130" s="223">
        <f>P131+P146+P155+P199</f>
        <v>0</v>
      </c>
      <c r="Q130" s="222"/>
      <c r="R130" s="223">
        <f>R131+R146+R155+R199</f>
        <v>8.6076158100000004</v>
      </c>
      <c r="S130" s="222"/>
      <c r="T130" s="224">
        <f>T131+T146+T155+T199</f>
        <v>3.3588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74</v>
      </c>
      <c r="AY130" s="225" t="s">
        <v>157</v>
      </c>
      <c r="BK130" s="227">
        <f>BK131+BK146+BK155+BK199</f>
        <v>0</v>
      </c>
    </row>
    <row r="131" s="12" customFormat="1" ht="22.8" customHeight="1">
      <c r="A131" s="12"/>
      <c r="B131" s="214"/>
      <c r="C131" s="215"/>
      <c r="D131" s="216" t="s">
        <v>73</v>
      </c>
      <c r="E131" s="228" t="s">
        <v>82</v>
      </c>
      <c r="F131" s="228" t="s">
        <v>579</v>
      </c>
      <c r="G131" s="215"/>
      <c r="H131" s="215"/>
      <c r="I131" s="218"/>
      <c r="J131" s="229">
        <f>BK131</f>
        <v>0</v>
      </c>
      <c r="K131" s="215"/>
      <c r="L131" s="220"/>
      <c r="M131" s="221"/>
      <c r="N131" s="222"/>
      <c r="O131" s="222"/>
      <c r="P131" s="223">
        <f>SUM(P132:P145)</f>
        <v>0</v>
      </c>
      <c r="Q131" s="222"/>
      <c r="R131" s="223">
        <f>SUM(R132:R145)</f>
        <v>0</v>
      </c>
      <c r="S131" s="222"/>
      <c r="T131" s="224">
        <f>SUM(T132:T145)</f>
        <v>1.0800000000000001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25" t="s">
        <v>82</v>
      </c>
      <c r="AT131" s="226" t="s">
        <v>73</v>
      </c>
      <c r="AU131" s="226" t="s">
        <v>82</v>
      </c>
      <c r="AY131" s="225" t="s">
        <v>157</v>
      </c>
      <c r="BK131" s="227">
        <f>SUM(BK132:BK145)</f>
        <v>0</v>
      </c>
    </row>
    <row r="132" s="2" customFormat="1" ht="49.05" customHeight="1">
      <c r="A132" s="39"/>
      <c r="B132" s="40"/>
      <c r="C132" s="230" t="s">
        <v>82</v>
      </c>
      <c r="D132" s="230" t="s">
        <v>160</v>
      </c>
      <c r="E132" s="231" t="s">
        <v>2033</v>
      </c>
      <c r="F132" s="232" t="s">
        <v>2034</v>
      </c>
      <c r="G132" s="233" t="s">
        <v>225</v>
      </c>
      <c r="H132" s="234">
        <v>2.25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0.47999999999999998</v>
      </c>
      <c r="T132" s="241">
        <f>S132*H132</f>
        <v>1.0800000000000001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156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2035</v>
      </c>
    </row>
    <row r="133" s="13" customFormat="1">
      <c r="A133" s="13"/>
      <c r="B133" s="244"/>
      <c r="C133" s="245"/>
      <c r="D133" s="246" t="s">
        <v>166</v>
      </c>
      <c r="E133" s="247" t="s">
        <v>1</v>
      </c>
      <c r="F133" s="248" t="s">
        <v>805</v>
      </c>
      <c r="G133" s="245"/>
      <c r="H133" s="247" t="s">
        <v>1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54" t="s">
        <v>166</v>
      </c>
      <c r="AU133" s="254" t="s">
        <v>156</v>
      </c>
      <c r="AV133" s="13" t="s">
        <v>82</v>
      </c>
      <c r="AW133" s="13" t="s">
        <v>31</v>
      </c>
      <c r="AX133" s="13" t="s">
        <v>74</v>
      </c>
      <c r="AY133" s="254" t="s">
        <v>157</v>
      </c>
    </row>
    <row r="134" s="13" customFormat="1">
      <c r="A134" s="13"/>
      <c r="B134" s="244"/>
      <c r="C134" s="245"/>
      <c r="D134" s="246" t="s">
        <v>166</v>
      </c>
      <c r="E134" s="247" t="s">
        <v>1</v>
      </c>
      <c r="F134" s="248" t="s">
        <v>2036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166</v>
      </c>
      <c r="AU134" s="254" t="s">
        <v>156</v>
      </c>
      <c r="AV134" s="13" t="s">
        <v>82</v>
      </c>
      <c r="AW134" s="13" t="s">
        <v>31</v>
      </c>
      <c r="AX134" s="13" t="s">
        <v>74</v>
      </c>
      <c r="AY134" s="254" t="s">
        <v>157</v>
      </c>
    </row>
    <row r="135" s="14" customFormat="1">
      <c r="A135" s="14"/>
      <c r="B135" s="255"/>
      <c r="C135" s="256"/>
      <c r="D135" s="246" t="s">
        <v>166</v>
      </c>
      <c r="E135" s="257" t="s">
        <v>1</v>
      </c>
      <c r="F135" s="258" t="s">
        <v>2037</v>
      </c>
      <c r="G135" s="256"/>
      <c r="H135" s="259">
        <v>2.25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166</v>
      </c>
      <c r="AU135" s="265" t="s">
        <v>156</v>
      </c>
      <c r="AV135" s="14" t="s">
        <v>156</v>
      </c>
      <c r="AW135" s="14" t="s">
        <v>31</v>
      </c>
      <c r="AX135" s="14" t="s">
        <v>82</v>
      </c>
      <c r="AY135" s="265" t="s">
        <v>157</v>
      </c>
    </row>
    <row r="136" s="2" customFormat="1" ht="24.15" customHeight="1">
      <c r="A136" s="39"/>
      <c r="B136" s="40"/>
      <c r="C136" s="230" t="s">
        <v>156</v>
      </c>
      <c r="D136" s="230" t="s">
        <v>160</v>
      </c>
      <c r="E136" s="231" t="s">
        <v>2038</v>
      </c>
      <c r="F136" s="232" t="s">
        <v>2039</v>
      </c>
      <c r="G136" s="233" t="s">
        <v>318</v>
      </c>
      <c r="H136" s="234">
        <v>0.25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156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2040</v>
      </c>
    </row>
    <row r="137" s="13" customFormat="1">
      <c r="A137" s="13"/>
      <c r="B137" s="244"/>
      <c r="C137" s="245"/>
      <c r="D137" s="246" t="s">
        <v>166</v>
      </c>
      <c r="E137" s="247" t="s">
        <v>1</v>
      </c>
      <c r="F137" s="248" t="s">
        <v>805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166</v>
      </c>
      <c r="AU137" s="254" t="s">
        <v>156</v>
      </c>
      <c r="AV137" s="13" t="s">
        <v>82</v>
      </c>
      <c r="AW137" s="13" t="s">
        <v>31</v>
      </c>
      <c r="AX137" s="13" t="s">
        <v>74</v>
      </c>
      <c r="AY137" s="254" t="s">
        <v>157</v>
      </c>
    </row>
    <row r="138" s="13" customFormat="1">
      <c r="A138" s="13"/>
      <c r="B138" s="244"/>
      <c r="C138" s="245"/>
      <c r="D138" s="246" t="s">
        <v>166</v>
      </c>
      <c r="E138" s="247" t="s">
        <v>1</v>
      </c>
      <c r="F138" s="248" t="s">
        <v>2041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166</v>
      </c>
      <c r="AU138" s="254" t="s">
        <v>156</v>
      </c>
      <c r="AV138" s="13" t="s">
        <v>82</v>
      </c>
      <c r="AW138" s="13" t="s">
        <v>31</v>
      </c>
      <c r="AX138" s="13" t="s">
        <v>74</v>
      </c>
      <c r="AY138" s="254" t="s">
        <v>157</v>
      </c>
    </row>
    <row r="139" s="14" customFormat="1">
      <c r="A139" s="14"/>
      <c r="B139" s="255"/>
      <c r="C139" s="256"/>
      <c r="D139" s="246" t="s">
        <v>166</v>
      </c>
      <c r="E139" s="257" t="s">
        <v>1</v>
      </c>
      <c r="F139" s="258" t="s">
        <v>2042</v>
      </c>
      <c r="G139" s="256"/>
      <c r="H139" s="259">
        <v>0.25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166</v>
      </c>
      <c r="AU139" s="265" t="s">
        <v>156</v>
      </c>
      <c r="AV139" s="14" t="s">
        <v>156</v>
      </c>
      <c r="AW139" s="14" t="s">
        <v>31</v>
      </c>
      <c r="AX139" s="14" t="s">
        <v>82</v>
      </c>
      <c r="AY139" s="265" t="s">
        <v>157</v>
      </c>
    </row>
    <row r="140" s="2" customFormat="1" ht="33" customHeight="1">
      <c r="A140" s="39"/>
      <c r="B140" s="40"/>
      <c r="C140" s="230" t="s">
        <v>181</v>
      </c>
      <c r="D140" s="230" t="s">
        <v>160</v>
      </c>
      <c r="E140" s="231" t="s">
        <v>2043</v>
      </c>
      <c r="F140" s="232" t="s">
        <v>2044</v>
      </c>
      <c r="G140" s="233" t="s">
        <v>318</v>
      </c>
      <c r="H140" s="234">
        <v>0.074999999999999997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2045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2046</v>
      </c>
      <c r="G141" s="256"/>
      <c r="H141" s="259">
        <v>0.074999999999999997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156</v>
      </c>
      <c r="AV141" s="14" t="s">
        <v>156</v>
      </c>
      <c r="AW141" s="14" t="s">
        <v>31</v>
      </c>
      <c r="AX141" s="14" t="s">
        <v>82</v>
      </c>
      <c r="AY141" s="265" t="s">
        <v>157</v>
      </c>
    </row>
    <row r="142" s="2" customFormat="1" ht="55.5" customHeight="1">
      <c r="A142" s="39"/>
      <c r="B142" s="40"/>
      <c r="C142" s="230" t="s">
        <v>174</v>
      </c>
      <c r="D142" s="230" t="s">
        <v>160</v>
      </c>
      <c r="E142" s="231" t="s">
        <v>592</v>
      </c>
      <c r="F142" s="232" t="s">
        <v>593</v>
      </c>
      <c r="G142" s="233" t="s">
        <v>318</v>
      </c>
      <c r="H142" s="234">
        <v>0.25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2047</v>
      </c>
    </row>
    <row r="143" s="13" customFormat="1">
      <c r="A143" s="13"/>
      <c r="B143" s="244"/>
      <c r="C143" s="245"/>
      <c r="D143" s="246" t="s">
        <v>166</v>
      </c>
      <c r="E143" s="247" t="s">
        <v>1</v>
      </c>
      <c r="F143" s="248" t="s">
        <v>805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166</v>
      </c>
      <c r="AU143" s="254" t="s">
        <v>156</v>
      </c>
      <c r="AV143" s="13" t="s">
        <v>82</v>
      </c>
      <c r="AW143" s="13" t="s">
        <v>31</v>
      </c>
      <c r="AX143" s="13" t="s">
        <v>74</v>
      </c>
      <c r="AY143" s="254" t="s">
        <v>157</v>
      </c>
    </row>
    <row r="144" s="13" customFormat="1">
      <c r="A144" s="13"/>
      <c r="B144" s="244"/>
      <c r="C144" s="245"/>
      <c r="D144" s="246" t="s">
        <v>166</v>
      </c>
      <c r="E144" s="247" t="s">
        <v>1</v>
      </c>
      <c r="F144" s="248" t="s">
        <v>2041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166</v>
      </c>
      <c r="AU144" s="254" t="s">
        <v>156</v>
      </c>
      <c r="AV144" s="13" t="s">
        <v>82</v>
      </c>
      <c r="AW144" s="13" t="s">
        <v>31</v>
      </c>
      <c r="AX144" s="13" t="s">
        <v>74</v>
      </c>
      <c r="AY144" s="254" t="s">
        <v>157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2042</v>
      </c>
      <c r="G145" s="256"/>
      <c r="H145" s="259">
        <v>0.25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156</v>
      </c>
      <c r="AV145" s="14" t="s">
        <v>156</v>
      </c>
      <c r="AW145" s="14" t="s">
        <v>31</v>
      </c>
      <c r="AX145" s="14" t="s">
        <v>82</v>
      </c>
      <c r="AY145" s="265" t="s">
        <v>157</v>
      </c>
    </row>
    <row r="146" s="12" customFormat="1" ht="22.8" customHeight="1">
      <c r="A146" s="12"/>
      <c r="B146" s="214"/>
      <c r="C146" s="215"/>
      <c r="D146" s="216" t="s">
        <v>73</v>
      </c>
      <c r="E146" s="228" t="s">
        <v>201</v>
      </c>
      <c r="F146" s="228" t="s">
        <v>222</v>
      </c>
      <c r="G146" s="215"/>
      <c r="H146" s="215"/>
      <c r="I146" s="218"/>
      <c r="J146" s="229">
        <f>BK146</f>
        <v>0</v>
      </c>
      <c r="K146" s="215"/>
      <c r="L146" s="220"/>
      <c r="M146" s="221"/>
      <c r="N146" s="222"/>
      <c r="O146" s="222"/>
      <c r="P146" s="223">
        <f>SUM(P147:P154)</f>
        <v>0</v>
      </c>
      <c r="Q146" s="222"/>
      <c r="R146" s="223">
        <f>SUM(R147:R154)</f>
        <v>3.1342972500000004</v>
      </c>
      <c r="S146" s="222"/>
      <c r="T146" s="224">
        <f>SUM(T147:T154)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5" t="s">
        <v>82</v>
      </c>
      <c r="AT146" s="226" t="s">
        <v>73</v>
      </c>
      <c r="AU146" s="226" t="s">
        <v>82</v>
      </c>
      <c r="AY146" s="225" t="s">
        <v>157</v>
      </c>
      <c r="BK146" s="227">
        <f>SUM(BK147:BK154)</f>
        <v>0</v>
      </c>
    </row>
    <row r="147" s="2" customFormat="1" ht="37.8" customHeight="1">
      <c r="A147" s="39"/>
      <c r="B147" s="40"/>
      <c r="C147" s="230" t="s">
        <v>197</v>
      </c>
      <c r="D147" s="230" t="s">
        <v>160</v>
      </c>
      <c r="E147" s="231" t="s">
        <v>2048</v>
      </c>
      <c r="F147" s="232" t="s">
        <v>2049</v>
      </c>
      <c r="G147" s="233" t="s">
        <v>318</v>
      </c>
      <c r="H147" s="234">
        <v>0.67500000000000004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2.19407</v>
      </c>
      <c r="R147" s="240">
        <f>Q147*H147</f>
        <v>1.4809972500000002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156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2050</v>
      </c>
    </row>
    <row r="148" s="13" customFormat="1">
      <c r="A148" s="13"/>
      <c r="B148" s="244"/>
      <c r="C148" s="245"/>
      <c r="D148" s="246" t="s">
        <v>166</v>
      </c>
      <c r="E148" s="247" t="s">
        <v>1</v>
      </c>
      <c r="F148" s="248" t="s">
        <v>2051</v>
      </c>
      <c r="G148" s="245"/>
      <c r="H148" s="247" t="s">
        <v>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166</v>
      </c>
      <c r="AU148" s="254" t="s">
        <v>156</v>
      </c>
      <c r="AV148" s="13" t="s">
        <v>82</v>
      </c>
      <c r="AW148" s="13" t="s">
        <v>31</v>
      </c>
      <c r="AX148" s="13" t="s">
        <v>74</v>
      </c>
      <c r="AY148" s="254" t="s">
        <v>157</v>
      </c>
    </row>
    <row r="149" s="13" customFormat="1">
      <c r="A149" s="13"/>
      <c r="B149" s="244"/>
      <c r="C149" s="245"/>
      <c r="D149" s="246" t="s">
        <v>166</v>
      </c>
      <c r="E149" s="247" t="s">
        <v>1</v>
      </c>
      <c r="F149" s="248" t="s">
        <v>2052</v>
      </c>
      <c r="G149" s="245"/>
      <c r="H149" s="247" t="s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166</v>
      </c>
      <c r="AU149" s="254" t="s">
        <v>156</v>
      </c>
      <c r="AV149" s="13" t="s">
        <v>82</v>
      </c>
      <c r="AW149" s="13" t="s">
        <v>31</v>
      </c>
      <c r="AX149" s="13" t="s">
        <v>74</v>
      </c>
      <c r="AY149" s="254" t="s">
        <v>157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2053</v>
      </c>
      <c r="G150" s="256"/>
      <c r="H150" s="259">
        <v>0.67500000000000004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156</v>
      </c>
      <c r="AV150" s="14" t="s">
        <v>156</v>
      </c>
      <c r="AW150" s="14" t="s">
        <v>31</v>
      </c>
      <c r="AX150" s="14" t="s">
        <v>82</v>
      </c>
      <c r="AY150" s="265" t="s">
        <v>157</v>
      </c>
    </row>
    <row r="151" s="2" customFormat="1" ht="44.25" customHeight="1">
      <c r="A151" s="39"/>
      <c r="B151" s="40"/>
      <c r="C151" s="230" t="s">
        <v>201</v>
      </c>
      <c r="D151" s="230" t="s">
        <v>160</v>
      </c>
      <c r="E151" s="231" t="s">
        <v>2054</v>
      </c>
      <c r="F151" s="232" t="s">
        <v>2055</v>
      </c>
      <c r="G151" s="233" t="s">
        <v>318</v>
      </c>
      <c r="H151" s="234">
        <v>0.90000000000000002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1.837</v>
      </c>
      <c r="R151" s="240">
        <f>Q151*H151</f>
        <v>1.6533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2056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2057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3" customFormat="1">
      <c r="A153" s="13"/>
      <c r="B153" s="244"/>
      <c r="C153" s="245"/>
      <c r="D153" s="246" t="s">
        <v>166</v>
      </c>
      <c r="E153" s="247" t="s">
        <v>1</v>
      </c>
      <c r="F153" s="248" t="s">
        <v>2052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166</v>
      </c>
      <c r="AU153" s="254" t="s">
        <v>156</v>
      </c>
      <c r="AV153" s="13" t="s">
        <v>82</v>
      </c>
      <c r="AW153" s="13" t="s">
        <v>31</v>
      </c>
      <c r="AX153" s="13" t="s">
        <v>74</v>
      </c>
      <c r="AY153" s="254" t="s">
        <v>157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2058</v>
      </c>
      <c r="G154" s="256"/>
      <c r="H154" s="259">
        <v>0.90000000000000002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156</v>
      </c>
      <c r="AV154" s="14" t="s">
        <v>156</v>
      </c>
      <c r="AW154" s="14" t="s">
        <v>31</v>
      </c>
      <c r="AX154" s="14" t="s">
        <v>82</v>
      </c>
      <c r="AY154" s="265" t="s">
        <v>157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250</v>
      </c>
      <c r="F155" s="228" t="s">
        <v>342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SUM(P156:P198)</f>
        <v>0</v>
      </c>
      <c r="Q155" s="222"/>
      <c r="R155" s="223">
        <f>SUM(R156:R198)</f>
        <v>5.4733185600000001</v>
      </c>
      <c r="S155" s="222"/>
      <c r="T155" s="224">
        <f>SUM(T156:T198)</f>
        <v>2.2787999999999999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157</v>
      </c>
      <c r="BK155" s="227">
        <f>SUM(BK156:BK198)</f>
        <v>0</v>
      </c>
    </row>
    <row r="156" s="2" customFormat="1" ht="44.25" customHeight="1">
      <c r="A156" s="39"/>
      <c r="B156" s="40"/>
      <c r="C156" s="230" t="s">
        <v>207</v>
      </c>
      <c r="D156" s="230" t="s">
        <v>160</v>
      </c>
      <c r="E156" s="231" t="s">
        <v>2059</v>
      </c>
      <c r="F156" s="232" t="s">
        <v>2060</v>
      </c>
      <c r="G156" s="233" t="s">
        <v>354</v>
      </c>
      <c r="H156" s="234">
        <v>5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0.17635000000000001</v>
      </c>
      <c r="R156" s="240">
        <f>Q156*H156</f>
        <v>0.88175000000000003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156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2061</v>
      </c>
    </row>
    <row r="157" s="13" customFormat="1">
      <c r="A157" s="13"/>
      <c r="B157" s="244"/>
      <c r="C157" s="245"/>
      <c r="D157" s="246" t="s">
        <v>166</v>
      </c>
      <c r="E157" s="247" t="s">
        <v>1</v>
      </c>
      <c r="F157" s="248" t="s">
        <v>805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166</v>
      </c>
      <c r="AU157" s="254" t="s">
        <v>156</v>
      </c>
      <c r="AV157" s="13" t="s">
        <v>82</v>
      </c>
      <c r="AW157" s="13" t="s">
        <v>31</v>
      </c>
      <c r="AX157" s="13" t="s">
        <v>74</v>
      </c>
      <c r="AY157" s="254" t="s">
        <v>157</v>
      </c>
    </row>
    <row r="158" s="13" customFormat="1">
      <c r="A158" s="13"/>
      <c r="B158" s="244"/>
      <c r="C158" s="245"/>
      <c r="D158" s="246" t="s">
        <v>166</v>
      </c>
      <c r="E158" s="247" t="s">
        <v>1</v>
      </c>
      <c r="F158" s="248" t="s">
        <v>2062</v>
      </c>
      <c r="G158" s="245"/>
      <c r="H158" s="247" t="s">
        <v>1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54" t="s">
        <v>166</v>
      </c>
      <c r="AU158" s="254" t="s">
        <v>156</v>
      </c>
      <c r="AV158" s="13" t="s">
        <v>82</v>
      </c>
      <c r="AW158" s="13" t="s">
        <v>31</v>
      </c>
      <c r="AX158" s="13" t="s">
        <v>74</v>
      </c>
      <c r="AY158" s="254" t="s">
        <v>157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2063</v>
      </c>
      <c r="G159" s="256"/>
      <c r="H159" s="259">
        <v>5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82</v>
      </c>
      <c r="AY159" s="265" t="s">
        <v>157</v>
      </c>
    </row>
    <row r="160" s="2" customFormat="1" ht="37.8" customHeight="1">
      <c r="A160" s="39"/>
      <c r="B160" s="40"/>
      <c r="C160" s="282" t="s">
        <v>211</v>
      </c>
      <c r="D160" s="282" t="s">
        <v>204</v>
      </c>
      <c r="E160" s="283" t="s">
        <v>2064</v>
      </c>
      <c r="F160" s="284" t="s">
        <v>2065</v>
      </c>
      <c r="G160" s="285" t="s">
        <v>184</v>
      </c>
      <c r="H160" s="286">
        <v>5</v>
      </c>
      <c r="I160" s="287"/>
      <c r="J160" s="288">
        <f>ROUND(I160*H160,2)</f>
        <v>0</v>
      </c>
      <c r="K160" s="289"/>
      <c r="L160" s="290"/>
      <c r="M160" s="291" t="s">
        <v>1</v>
      </c>
      <c r="N160" s="292" t="s">
        <v>40</v>
      </c>
      <c r="O160" s="98"/>
      <c r="P160" s="240">
        <f>O160*H160</f>
        <v>0</v>
      </c>
      <c r="Q160" s="240">
        <v>0.021499999999999998</v>
      </c>
      <c r="R160" s="240">
        <f>Q160*H160</f>
        <v>0.10749999999999998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211</v>
      </c>
      <c r="AT160" s="242" t="s">
        <v>204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2066</v>
      </c>
    </row>
    <row r="161" s="2" customFormat="1" ht="49.05" customHeight="1">
      <c r="A161" s="39"/>
      <c r="B161" s="40"/>
      <c r="C161" s="282" t="s">
        <v>250</v>
      </c>
      <c r="D161" s="282" t="s">
        <v>204</v>
      </c>
      <c r="E161" s="283" t="s">
        <v>2067</v>
      </c>
      <c r="F161" s="284" t="s">
        <v>2068</v>
      </c>
      <c r="G161" s="285" t="s">
        <v>184</v>
      </c>
      <c r="H161" s="286">
        <v>5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40</v>
      </c>
      <c r="O161" s="98"/>
      <c r="P161" s="240">
        <f>O161*H161</f>
        <v>0</v>
      </c>
      <c r="Q161" s="240">
        <v>0.0038999999999999998</v>
      </c>
      <c r="R161" s="240">
        <f>Q161*H161</f>
        <v>0.0195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211</v>
      </c>
      <c r="AT161" s="242" t="s">
        <v>204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2069</v>
      </c>
    </row>
    <row r="162" s="2" customFormat="1" ht="37.8" customHeight="1">
      <c r="A162" s="39"/>
      <c r="B162" s="40"/>
      <c r="C162" s="282" t="s">
        <v>254</v>
      </c>
      <c r="D162" s="282" t="s">
        <v>204</v>
      </c>
      <c r="E162" s="283" t="s">
        <v>2070</v>
      </c>
      <c r="F162" s="284" t="s">
        <v>2071</v>
      </c>
      <c r="G162" s="285" t="s">
        <v>184</v>
      </c>
      <c r="H162" s="286">
        <v>5</v>
      </c>
      <c r="I162" s="287"/>
      <c r="J162" s="288">
        <f>ROUND(I162*H162,2)</f>
        <v>0</v>
      </c>
      <c r="K162" s="289"/>
      <c r="L162" s="290"/>
      <c r="M162" s="291" t="s">
        <v>1</v>
      </c>
      <c r="N162" s="292" t="s">
        <v>40</v>
      </c>
      <c r="O162" s="98"/>
      <c r="P162" s="240">
        <f>O162*H162</f>
        <v>0</v>
      </c>
      <c r="Q162" s="240">
        <v>0.00020000000000000001</v>
      </c>
      <c r="R162" s="240">
        <f>Q162*H162</f>
        <v>0.001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211</v>
      </c>
      <c r="AT162" s="242" t="s">
        <v>204</v>
      </c>
      <c r="AU162" s="242" t="s">
        <v>156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174</v>
      </c>
      <c r="BM162" s="242" t="s">
        <v>2072</v>
      </c>
    </row>
    <row r="163" s="2" customFormat="1" ht="33" customHeight="1">
      <c r="A163" s="39"/>
      <c r="B163" s="40"/>
      <c r="C163" s="230" t="s">
        <v>262</v>
      </c>
      <c r="D163" s="230" t="s">
        <v>160</v>
      </c>
      <c r="E163" s="231" t="s">
        <v>2073</v>
      </c>
      <c r="F163" s="232" t="s">
        <v>2074</v>
      </c>
      <c r="G163" s="233" t="s">
        <v>225</v>
      </c>
      <c r="H163" s="234">
        <v>86.748999999999995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0.02572</v>
      </c>
      <c r="R163" s="240">
        <f>Q163*H163</f>
        <v>2.2311842799999999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174</v>
      </c>
      <c r="AT163" s="242" t="s">
        <v>160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2075</v>
      </c>
    </row>
    <row r="164" s="13" customFormat="1">
      <c r="A164" s="13"/>
      <c r="B164" s="244"/>
      <c r="C164" s="245"/>
      <c r="D164" s="246" t="s">
        <v>166</v>
      </c>
      <c r="E164" s="247" t="s">
        <v>1</v>
      </c>
      <c r="F164" s="248" t="s">
        <v>805</v>
      </c>
      <c r="G164" s="245"/>
      <c r="H164" s="247" t="s">
        <v>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166</v>
      </c>
      <c r="AU164" s="254" t="s">
        <v>156</v>
      </c>
      <c r="AV164" s="13" t="s">
        <v>82</v>
      </c>
      <c r="AW164" s="13" t="s">
        <v>31</v>
      </c>
      <c r="AX164" s="13" t="s">
        <v>74</v>
      </c>
      <c r="AY164" s="254" t="s">
        <v>157</v>
      </c>
    </row>
    <row r="165" s="13" customFormat="1">
      <c r="A165" s="13"/>
      <c r="B165" s="244"/>
      <c r="C165" s="245"/>
      <c r="D165" s="246" t="s">
        <v>166</v>
      </c>
      <c r="E165" s="247" t="s">
        <v>1</v>
      </c>
      <c r="F165" s="248" t="s">
        <v>2062</v>
      </c>
      <c r="G165" s="245"/>
      <c r="H165" s="247" t="s">
        <v>1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4" t="s">
        <v>166</v>
      </c>
      <c r="AU165" s="254" t="s">
        <v>156</v>
      </c>
      <c r="AV165" s="13" t="s">
        <v>82</v>
      </c>
      <c r="AW165" s="13" t="s">
        <v>31</v>
      </c>
      <c r="AX165" s="13" t="s">
        <v>74</v>
      </c>
      <c r="AY165" s="254" t="s">
        <v>157</v>
      </c>
    </row>
    <row r="166" s="14" customFormat="1">
      <c r="A166" s="14"/>
      <c r="B166" s="255"/>
      <c r="C166" s="256"/>
      <c r="D166" s="246" t="s">
        <v>166</v>
      </c>
      <c r="E166" s="257" t="s">
        <v>1</v>
      </c>
      <c r="F166" s="258" t="s">
        <v>2076</v>
      </c>
      <c r="G166" s="256"/>
      <c r="H166" s="259">
        <v>51.499000000000002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5" t="s">
        <v>166</v>
      </c>
      <c r="AU166" s="265" t="s">
        <v>156</v>
      </c>
      <c r="AV166" s="14" t="s">
        <v>156</v>
      </c>
      <c r="AW166" s="14" t="s">
        <v>31</v>
      </c>
      <c r="AX166" s="14" t="s">
        <v>74</v>
      </c>
      <c r="AY166" s="265" t="s">
        <v>157</v>
      </c>
    </row>
    <row r="167" s="13" customFormat="1">
      <c r="A167" s="13"/>
      <c r="B167" s="244"/>
      <c r="C167" s="245"/>
      <c r="D167" s="246" t="s">
        <v>166</v>
      </c>
      <c r="E167" s="247" t="s">
        <v>1</v>
      </c>
      <c r="F167" s="248" t="s">
        <v>2077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166</v>
      </c>
      <c r="AU167" s="254" t="s">
        <v>156</v>
      </c>
      <c r="AV167" s="13" t="s">
        <v>82</v>
      </c>
      <c r="AW167" s="13" t="s">
        <v>31</v>
      </c>
      <c r="AX167" s="13" t="s">
        <v>74</v>
      </c>
      <c r="AY167" s="254" t="s">
        <v>157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2078</v>
      </c>
      <c r="G168" s="256"/>
      <c r="H168" s="259">
        <v>35.25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5" customFormat="1">
      <c r="A169" s="15"/>
      <c r="B169" s="266"/>
      <c r="C169" s="267"/>
      <c r="D169" s="246" t="s">
        <v>166</v>
      </c>
      <c r="E169" s="268" t="s">
        <v>1</v>
      </c>
      <c r="F169" s="269" t="s">
        <v>173</v>
      </c>
      <c r="G169" s="267"/>
      <c r="H169" s="270">
        <v>86.748999999999995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166</v>
      </c>
      <c r="AU169" s="276" t="s">
        <v>156</v>
      </c>
      <c r="AV169" s="15" t="s">
        <v>174</v>
      </c>
      <c r="AW169" s="15" t="s">
        <v>31</v>
      </c>
      <c r="AX169" s="15" t="s">
        <v>82</v>
      </c>
      <c r="AY169" s="276" t="s">
        <v>157</v>
      </c>
    </row>
    <row r="170" s="2" customFormat="1" ht="49.05" customHeight="1">
      <c r="A170" s="39"/>
      <c r="B170" s="40"/>
      <c r="C170" s="230" t="s">
        <v>268</v>
      </c>
      <c r="D170" s="230" t="s">
        <v>160</v>
      </c>
      <c r="E170" s="231" t="s">
        <v>2079</v>
      </c>
      <c r="F170" s="232" t="s">
        <v>2080</v>
      </c>
      <c r="G170" s="233" t="s">
        <v>225</v>
      </c>
      <c r="H170" s="234">
        <v>86.748999999999995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174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174</v>
      </c>
      <c r="BM170" s="242" t="s">
        <v>2081</v>
      </c>
    </row>
    <row r="171" s="2" customFormat="1" ht="33" customHeight="1">
      <c r="A171" s="39"/>
      <c r="B171" s="40"/>
      <c r="C171" s="230" t="s">
        <v>274</v>
      </c>
      <c r="D171" s="230" t="s">
        <v>160</v>
      </c>
      <c r="E171" s="231" t="s">
        <v>2082</v>
      </c>
      <c r="F171" s="232" t="s">
        <v>2083</v>
      </c>
      <c r="G171" s="233" t="s">
        <v>225</v>
      </c>
      <c r="H171" s="234">
        <v>86.748999999999995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0.02572</v>
      </c>
      <c r="R171" s="240">
        <f>Q171*H171</f>
        <v>2.2311842799999999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174</v>
      </c>
      <c r="AT171" s="242" t="s">
        <v>160</v>
      </c>
      <c r="AU171" s="242" t="s">
        <v>156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174</v>
      </c>
      <c r="BM171" s="242" t="s">
        <v>2084</v>
      </c>
    </row>
    <row r="172" s="2" customFormat="1" ht="24.15" customHeight="1">
      <c r="A172" s="39"/>
      <c r="B172" s="40"/>
      <c r="C172" s="230" t="s">
        <v>278</v>
      </c>
      <c r="D172" s="230" t="s">
        <v>160</v>
      </c>
      <c r="E172" s="231" t="s">
        <v>2085</v>
      </c>
      <c r="F172" s="232" t="s">
        <v>2086</v>
      </c>
      <c r="G172" s="233" t="s">
        <v>354</v>
      </c>
      <c r="H172" s="234">
        <v>2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0.070000000000000007</v>
      </c>
      <c r="T172" s="241">
        <f>S172*H172</f>
        <v>0.14000000000000001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2087</v>
      </c>
    </row>
    <row r="173" s="13" customFormat="1">
      <c r="A173" s="13"/>
      <c r="B173" s="244"/>
      <c r="C173" s="245"/>
      <c r="D173" s="246" t="s">
        <v>166</v>
      </c>
      <c r="E173" s="247" t="s">
        <v>1</v>
      </c>
      <c r="F173" s="248" t="s">
        <v>805</v>
      </c>
      <c r="G173" s="245"/>
      <c r="H173" s="247" t="s">
        <v>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166</v>
      </c>
      <c r="AU173" s="254" t="s">
        <v>156</v>
      </c>
      <c r="AV173" s="13" t="s">
        <v>82</v>
      </c>
      <c r="AW173" s="13" t="s">
        <v>31</v>
      </c>
      <c r="AX173" s="13" t="s">
        <v>74</v>
      </c>
      <c r="AY173" s="254" t="s">
        <v>157</v>
      </c>
    </row>
    <row r="174" s="13" customFormat="1">
      <c r="A174" s="13"/>
      <c r="B174" s="244"/>
      <c r="C174" s="245"/>
      <c r="D174" s="246" t="s">
        <v>166</v>
      </c>
      <c r="E174" s="247" t="s">
        <v>1</v>
      </c>
      <c r="F174" s="248" t="s">
        <v>2088</v>
      </c>
      <c r="G174" s="245"/>
      <c r="H174" s="247" t="s">
        <v>1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254" t="s">
        <v>166</v>
      </c>
      <c r="AU174" s="254" t="s">
        <v>156</v>
      </c>
      <c r="AV174" s="13" t="s">
        <v>82</v>
      </c>
      <c r="AW174" s="13" t="s">
        <v>31</v>
      </c>
      <c r="AX174" s="13" t="s">
        <v>74</v>
      </c>
      <c r="AY174" s="254" t="s">
        <v>157</v>
      </c>
    </row>
    <row r="175" s="14" customFormat="1">
      <c r="A175" s="14"/>
      <c r="B175" s="255"/>
      <c r="C175" s="256"/>
      <c r="D175" s="246" t="s">
        <v>166</v>
      </c>
      <c r="E175" s="257" t="s">
        <v>1</v>
      </c>
      <c r="F175" s="258" t="s">
        <v>2089</v>
      </c>
      <c r="G175" s="256"/>
      <c r="H175" s="259">
        <v>2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166</v>
      </c>
      <c r="AU175" s="265" t="s">
        <v>156</v>
      </c>
      <c r="AV175" s="14" t="s">
        <v>156</v>
      </c>
      <c r="AW175" s="14" t="s">
        <v>31</v>
      </c>
      <c r="AX175" s="14" t="s">
        <v>82</v>
      </c>
      <c r="AY175" s="265" t="s">
        <v>157</v>
      </c>
    </row>
    <row r="176" s="2" customFormat="1" ht="44.25" customHeight="1">
      <c r="A176" s="39"/>
      <c r="B176" s="40"/>
      <c r="C176" s="230" t="s">
        <v>290</v>
      </c>
      <c r="D176" s="230" t="s">
        <v>160</v>
      </c>
      <c r="E176" s="231" t="s">
        <v>2090</v>
      </c>
      <c r="F176" s="232" t="s">
        <v>2091</v>
      </c>
      <c r="G176" s="233" t="s">
        <v>318</v>
      </c>
      <c r="H176" s="234">
        <v>0.75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2.2000000000000002</v>
      </c>
      <c r="T176" s="241">
        <f>S176*H176</f>
        <v>1.6500000000000001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2092</v>
      </c>
    </row>
    <row r="177" s="13" customFormat="1">
      <c r="A177" s="13"/>
      <c r="B177" s="244"/>
      <c r="C177" s="245"/>
      <c r="D177" s="246" t="s">
        <v>166</v>
      </c>
      <c r="E177" s="247" t="s">
        <v>1</v>
      </c>
      <c r="F177" s="248" t="s">
        <v>805</v>
      </c>
      <c r="G177" s="245"/>
      <c r="H177" s="247" t="s">
        <v>1</v>
      </c>
      <c r="I177" s="249"/>
      <c r="J177" s="245"/>
      <c r="K177" s="245"/>
      <c r="L177" s="250"/>
      <c r="M177" s="251"/>
      <c r="N177" s="252"/>
      <c r="O177" s="252"/>
      <c r="P177" s="252"/>
      <c r="Q177" s="252"/>
      <c r="R177" s="252"/>
      <c r="S177" s="252"/>
      <c r="T177" s="253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4" t="s">
        <v>166</v>
      </c>
      <c r="AU177" s="254" t="s">
        <v>156</v>
      </c>
      <c r="AV177" s="13" t="s">
        <v>82</v>
      </c>
      <c r="AW177" s="13" t="s">
        <v>31</v>
      </c>
      <c r="AX177" s="13" t="s">
        <v>74</v>
      </c>
      <c r="AY177" s="254" t="s">
        <v>157</v>
      </c>
    </row>
    <row r="178" s="13" customFormat="1">
      <c r="A178" s="13"/>
      <c r="B178" s="244"/>
      <c r="C178" s="245"/>
      <c r="D178" s="246" t="s">
        <v>166</v>
      </c>
      <c r="E178" s="247" t="s">
        <v>1</v>
      </c>
      <c r="F178" s="248" t="s">
        <v>2088</v>
      </c>
      <c r="G178" s="245"/>
      <c r="H178" s="247" t="s">
        <v>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54" t="s">
        <v>166</v>
      </c>
      <c r="AU178" s="254" t="s">
        <v>156</v>
      </c>
      <c r="AV178" s="13" t="s">
        <v>82</v>
      </c>
      <c r="AW178" s="13" t="s">
        <v>31</v>
      </c>
      <c r="AX178" s="13" t="s">
        <v>74</v>
      </c>
      <c r="AY178" s="254" t="s">
        <v>157</v>
      </c>
    </row>
    <row r="179" s="14" customFormat="1">
      <c r="A179" s="14"/>
      <c r="B179" s="255"/>
      <c r="C179" s="256"/>
      <c r="D179" s="246" t="s">
        <v>166</v>
      </c>
      <c r="E179" s="257" t="s">
        <v>1</v>
      </c>
      <c r="F179" s="258" t="s">
        <v>2093</v>
      </c>
      <c r="G179" s="256"/>
      <c r="H179" s="259">
        <v>0.59999999999999998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166</v>
      </c>
      <c r="AU179" s="265" t="s">
        <v>156</v>
      </c>
      <c r="AV179" s="14" t="s">
        <v>156</v>
      </c>
      <c r="AW179" s="14" t="s">
        <v>31</v>
      </c>
      <c r="AX179" s="14" t="s">
        <v>74</v>
      </c>
      <c r="AY179" s="265" t="s">
        <v>157</v>
      </c>
    </row>
    <row r="180" s="13" customFormat="1">
      <c r="A180" s="13"/>
      <c r="B180" s="244"/>
      <c r="C180" s="245"/>
      <c r="D180" s="246" t="s">
        <v>166</v>
      </c>
      <c r="E180" s="247" t="s">
        <v>1</v>
      </c>
      <c r="F180" s="248" t="s">
        <v>2062</v>
      </c>
      <c r="G180" s="245"/>
      <c r="H180" s="247" t="s">
        <v>1</v>
      </c>
      <c r="I180" s="249"/>
      <c r="J180" s="245"/>
      <c r="K180" s="245"/>
      <c r="L180" s="250"/>
      <c r="M180" s="251"/>
      <c r="N180" s="252"/>
      <c r="O180" s="252"/>
      <c r="P180" s="252"/>
      <c r="Q180" s="252"/>
      <c r="R180" s="252"/>
      <c r="S180" s="252"/>
      <c r="T180" s="253"/>
      <c r="U180" s="13"/>
      <c r="V180" s="13"/>
      <c r="W180" s="13"/>
      <c r="X180" s="13"/>
      <c r="Y180" s="13"/>
      <c r="Z180" s="13"/>
      <c r="AA180" s="13"/>
      <c r="AB180" s="13"/>
      <c r="AC180" s="13"/>
      <c r="AD180" s="13"/>
      <c r="AE180" s="13"/>
      <c r="AT180" s="254" t="s">
        <v>166</v>
      </c>
      <c r="AU180" s="254" t="s">
        <v>156</v>
      </c>
      <c r="AV180" s="13" t="s">
        <v>82</v>
      </c>
      <c r="AW180" s="13" t="s">
        <v>31</v>
      </c>
      <c r="AX180" s="13" t="s">
        <v>74</v>
      </c>
      <c r="AY180" s="254" t="s">
        <v>157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2094</v>
      </c>
      <c r="G181" s="256"/>
      <c r="H181" s="259">
        <v>0.14999999999999999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5" customFormat="1">
      <c r="A182" s="15"/>
      <c r="B182" s="266"/>
      <c r="C182" s="267"/>
      <c r="D182" s="246" t="s">
        <v>166</v>
      </c>
      <c r="E182" s="268" t="s">
        <v>1</v>
      </c>
      <c r="F182" s="269" t="s">
        <v>173</v>
      </c>
      <c r="G182" s="267"/>
      <c r="H182" s="270">
        <v>0.75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6" t="s">
        <v>166</v>
      </c>
      <c r="AU182" s="276" t="s">
        <v>156</v>
      </c>
      <c r="AV182" s="15" t="s">
        <v>174</v>
      </c>
      <c r="AW182" s="15" t="s">
        <v>31</v>
      </c>
      <c r="AX182" s="15" t="s">
        <v>82</v>
      </c>
      <c r="AY182" s="276" t="s">
        <v>157</v>
      </c>
    </row>
    <row r="183" s="2" customFormat="1" ht="33" customHeight="1">
      <c r="A183" s="39"/>
      <c r="B183" s="40"/>
      <c r="C183" s="230" t="s">
        <v>164</v>
      </c>
      <c r="D183" s="230" t="s">
        <v>160</v>
      </c>
      <c r="E183" s="231" t="s">
        <v>2095</v>
      </c>
      <c r="F183" s="232" t="s">
        <v>1494</v>
      </c>
      <c r="G183" s="233" t="s">
        <v>318</v>
      </c>
      <c r="H183" s="234">
        <v>0.33800000000000002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1.3999999999999999</v>
      </c>
      <c r="T183" s="241">
        <f>S183*H183</f>
        <v>0.47320000000000001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2096</v>
      </c>
    </row>
    <row r="184" s="13" customFormat="1">
      <c r="A184" s="13"/>
      <c r="B184" s="244"/>
      <c r="C184" s="245"/>
      <c r="D184" s="246" t="s">
        <v>166</v>
      </c>
      <c r="E184" s="247" t="s">
        <v>1</v>
      </c>
      <c r="F184" s="248" t="s">
        <v>805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166</v>
      </c>
      <c r="AU184" s="254" t="s">
        <v>156</v>
      </c>
      <c r="AV184" s="13" t="s">
        <v>82</v>
      </c>
      <c r="AW184" s="13" t="s">
        <v>31</v>
      </c>
      <c r="AX184" s="13" t="s">
        <v>74</v>
      </c>
      <c r="AY184" s="254" t="s">
        <v>157</v>
      </c>
    </row>
    <row r="185" s="13" customFormat="1">
      <c r="A185" s="13"/>
      <c r="B185" s="244"/>
      <c r="C185" s="245"/>
      <c r="D185" s="246" t="s">
        <v>166</v>
      </c>
      <c r="E185" s="247" t="s">
        <v>1</v>
      </c>
      <c r="F185" s="248" t="s">
        <v>2097</v>
      </c>
      <c r="G185" s="245"/>
      <c r="H185" s="247" t="s">
        <v>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166</v>
      </c>
      <c r="AU185" s="254" t="s">
        <v>156</v>
      </c>
      <c r="AV185" s="13" t="s">
        <v>82</v>
      </c>
      <c r="AW185" s="13" t="s">
        <v>31</v>
      </c>
      <c r="AX185" s="13" t="s">
        <v>74</v>
      </c>
      <c r="AY185" s="254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2098</v>
      </c>
      <c r="G186" s="256"/>
      <c r="H186" s="259">
        <v>6.75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156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3" customFormat="1">
      <c r="A187" s="13"/>
      <c r="B187" s="244"/>
      <c r="C187" s="245"/>
      <c r="D187" s="246" t="s">
        <v>166</v>
      </c>
      <c r="E187" s="247" t="s">
        <v>1</v>
      </c>
      <c r="F187" s="248" t="s">
        <v>2057</v>
      </c>
      <c r="G187" s="245"/>
      <c r="H187" s="247" t="s">
        <v>1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54" t="s">
        <v>166</v>
      </c>
      <c r="AU187" s="254" t="s">
        <v>156</v>
      </c>
      <c r="AV187" s="13" t="s">
        <v>82</v>
      </c>
      <c r="AW187" s="13" t="s">
        <v>31</v>
      </c>
      <c r="AX187" s="13" t="s">
        <v>74</v>
      </c>
      <c r="AY187" s="254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2099</v>
      </c>
      <c r="G188" s="256"/>
      <c r="H188" s="259">
        <v>0.33800000000000002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156</v>
      </c>
      <c r="AV188" s="14" t="s">
        <v>156</v>
      </c>
      <c r="AW188" s="14" t="s">
        <v>31</v>
      </c>
      <c r="AX188" s="14" t="s">
        <v>82</v>
      </c>
      <c r="AY188" s="265" t="s">
        <v>157</v>
      </c>
    </row>
    <row r="189" s="2" customFormat="1" ht="37.8" customHeight="1">
      <c r="A189" s="39"/>
      <c r="B189" s="40"/>
      <c r="C189" s="230" t="s">
        <v>375</v>
      </c>
      <c r="D189" s="230" t="s">
        <v>160</v>
      </c>
      <c r="E189" s="231" t="s">
        <v>2100</v>
      </c>
      <c r="F189" s="232" t="s">
        <v>2101</v>
      </c>
      <c r="G189" s="233" t="s">
        <v>550</v>
      </c>
      <c r="H189" s="234">
        <v>40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3.0000000000000001E-05</v>
      </c>
      <c r="R189" s="240">
        <f>Q189*H189</f>
        <v>0.0012000000000000001</v>
      </c>
      <c r="S189" s="240">
        <v>0.00038999999999999999</v>
      </c>
      <c r="T189" s="241">
        <f>S189*H189</f>
        <v>0.015599999999999999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174</v>
      </c>
      <c r="AT189" s="242" t="s">
        <v>160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174</v>
      </c>
      <c r="BM189" s="242" t="s">
        <v>2102</v>
      </c>
    </row>
    <row r="190" s="13" customFormat="1">
      <c r="A190" s="13"/>
      <c r="B190" s="244"/>
      <c r="C190" s="245"/>
      <c r="D190" s="246" t="s">
        <v>166</v>
      </c>
      <c r="E190" s="247" t="s">
        <v>1</v>
      </c>
      <c r="F190" s="248" t="s">
        <v>805</v>
      </c>
      <c r="G190" s="245"/>
      <c r="H190" s="247" t="s">
        <v>1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4" t="s">
        <v>166</v>
      </c>
      <c r="AU190" s="254" t="s">
        <v>156</v>
      </c>
      <c r="AV190" s="13" t="s">
        <v>82</v>
      </c>
      <c r="AW190" s="13" t="s">
        <v>31</v>
      </c>
      <c r="AX190" s="13" t="s">
        <v>74</v>
      </c>
      <c r="AY190" s="254" t="s">
        <v>157</v>
      </c>
    </row>
    <row r="191" s="13" customFormat="1">
      <c r="A191" s="13"/>
      <c r="B191" s="244"/>
      <c r="C191" s="245"/>
      <c r="D191" s="246" t="s">
        <v>166</v>
      </c>
      <c r="E191" s="247" t="s">
        <v>1</v>
      </c>
      <c r="F191" s="248" t="s">
        <v>2097</v>
      </c>
      <c r="G191" s="245"/>
      <c r="H191" s="247" t="s">
        <v>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166</v>
      </c>
      <c r="AU191" s="254" t="s">
        <v>156</v>
      </c>
      <c r="AV191" s="13" t="s">
        <v>82</v>
      </c>
      <c r="AW191" s="13" t="s">
        <v>31</v>
      </c>
      <c r="AX191" s="13" t="s">
        <v>74</v>
      </c>
      <c r="AY191" s="254" t="s">
        <v>157</v>
      </c>
    </row>
    <row r="192" s="14" customFormat="1">
      <c r="A192" s="14"/>
      <c r="B192" s="255"/>
      <c r="C192" s="256"/>
      <c r="D192" s="246" t="s">
        <v>166</v>
      </c>
      <c r="E192" s="257" t="s">
        <v>1</v>
      </c>
      <c r="F192" s="258" t="s">
        <v>2103</v>
      </c>
      <c r="G192" s="256"/>
      <c r="H192" s="259">
        <v>40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166</v>
      </c>
      <c r="AU192" s="265" t="s">
        <v>156</v>
      </c>
      <c r="AV192" s="14" t="s">
        <v>156</v>
      </c>
      <c r="AW192" s="14" t="s">
        <v>31</v>
      </c>
      <c r="AX192" s="14" t="s">
        <v>82</v>
      </c>
      <c r="AY192" s="265" t="s">
        <v>157</v>
      </c>
    </row>
    <row r="193" s="2" customFormat="1" ht="21.75" customHeight="1">
      <c r="A193" s="39"/>
      <c r="B193" s="40"/>
      <c r="C193" s="230" t="s">
        <v>380</v>
      </c>
      <c r="D193" s="230" t="s">
        <v>160</v>
      </c>
      <c r="E193" s="231" t="s">
        <v>1562</v>
      </c>
      <c r="F193" s="232" t="s">
        <v>840</v>
      </c>
      <c r="G193" s="233" t="s">
        <v>177</v>
      </c>
      <c r="H193" s="234">
        <v>6.6660000000000004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174</v>
      </c>
      <c r="AT193" s="242" t="s">
        <v>160</v>
      </c>
      <c r="AU193" s="242" t="s">
        <v>156</v>
      </c>
      <c r="AY193" s="18" t="s">
        <v>157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156</v>
      </c>
      <c r="BK193" s="243">
        <f>ROUND(I193*H193,2)</f>
        <v>0</v>
      </c>
      <c r="BL193" s="18" t="s">
        <v>174</v>
      </c>
      <c r="BM193" s="242" t="s">
        <v>2104</v>
      </c>
    </row>
    <row r="194" s="2" customFormat="1" ht="24.15" customHeight="1">
      <c r="A194" s="39"/>
      <c r="B194" s="40"/>
      <c r="C194" s="230" t="s">
        <v>385</v>
      </c>
      <c r="D194" s="230" t="s">
        <v>160</v>
      </c>
      <c r="E194" s="231" t="s">
        <v>1569</v>
      </c>
      <c r="F194" s="232" t="s">
        <v>1570</v>
      </c>
      <c r="G194" s="233" t="s">
        <v>177</v>
      </c>
      <c r="H194" s="234">
        <v>199.97999999999999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</v>
      </c>
      <c r="R194" s="240">
        <f>Q194*H194</f>
        <v>0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174</v>
      </c>
      <c r="AT194" s="242" t="s">
        <v>160</v>
      </c>
      <c r="AU194" s="242" t="s">
        <v>156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174</v>
      </c>
      <c r="BM194" s="242" t="s">
        <v>2105</v>
      </c>
    </row>
    <row r="195" s="14" customFormat="1">
      <c r="A195" s="14"/>
      <c r="B195" s="255"/>
      <c r="C195" s="256"/>
      <c r="D195" s="246" t="s">
        <v>166</v>
      </c>
      <c r="E195" s="257" t="s">
        <v>1</v>
      </c>
      <c r="F195" s="258" t="s">
        <v>2106</v>
      </c>
      <c r="G195" s="256"/>
      <c r="H195" s="259">
        <v>199.97999999999999</v>
      </c>
      <c r="I195" s="260"/>
      <c r="J195" s="256"/>
      <c r="K195" s="256"/>
      <c r="L195" s="261"/>
      <c r="M195" s="262"/>
      <c r="N195" s="263"/>
      <c r="O195" s="263"/>
      <c r="P195" s="263"/>
      <c r="Q195" s="263"/>
      <c r="R195" s="263"/>
      <c r="S195" s="263"/>
      <c r="T195" s="264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65" t="s">
        <v>166</v>
      </c>
      <c r="AU195" s="265" t="s">
        <v>156</v>
      </c>
      <c r="AV195" s="14" t="s">
        <v>156</v>
      </c>
      <c r="AW195" s="14" t="s">
        <v>31</v>
      </c>
      <c r="AX195" s="14" t="s">
        <v>82</v>
      </c>
      <c r="AY195" s="265" t="s">
        <v>157</v>
      </c>
    </row>
    <row r="196" s="2" customFormat="1" ht="24.15" customHeight="1">
      <c r="A196" s="39"/>
      <c r="B196" s="40"/>
      <c r="C196" s="230" t="s">
        <v>7</v>
      </c>
      <c r="D196" s="230" t="s">
        <v>160</v>
      </c>
      <c r="E196" s="231" t="s">
        <v>1587</v>
      </c>
      <c r="F196" s="232" t="s">
        <v>1588</v>
      </c>
      <c r="G196" s="233" t="s">
        <v>177</v>
      </c>
      <c r="H196" s="234">
        <v>65.555999999999997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174</v>
      </c>
      <c r="AT196" s="242" t="s">
        <v>160</v>
      </c>
      <c r="AU196" s="242" t="s">
        <v>156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174</v>
      </c>
      <c r="BM196" s="242" t="s">
        <v>2107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2108</v>
      </c>
      <c r="G197" s="256"/>
      <c r="H197" s="259">
        <v>65.555999999999997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156</v>
      </c>
      <c r="AV197" s="14" t="s">
        <v>156</v>
      </c>
      <c r="AW197" s="14" t="s">
        <v>31</v>
      </c>
      <c r="AX197" s="14" t="s">
        <v>82</v>
      </c>
      <c r="AY197" s="265" t="s">
        <v>157</v>
      </c>
    </row>
    <row r="198" s="2" customFormat="1" ht="37.8" customHeight="1">
      <c r="A198" s="39"/>
      <c r="B198" s="40"/>
      <c r="C198" s="230" t="s">
        <v>394</v>
      </c>
      <c r="D198" s="230" t="s">
        <v>160</v>
      </c>
      <c r="E198" s="231" t="s">
        <v>1592</v>
      </c>
      <c r="F198" s="232" t="s">
        <v>1593</v>
      </c>
      <c r="G198" s="233" t="s">
        <v>177</v>
      </c>
      <c r="H198" s="234">
        <v>6.6660000000000004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174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174</v>
      </c>
      <c r="BM198" s="242" t="s">
        <v>2109</v>
      </c>
    </row>
    <row r="199" s="12" customFormat="1" ht="22.8" customHeight="1">
      <c r="A199" s="12"/>
      <c r="B199" s="214"/>
      <c r="C199" s="215"/>
      <c r="D199" s="216" t="s">
        <v>73</v>
      </c>
      <c r="E199" s="228" t="s">
        <v>245</v>
      </c>
      <c r="F199" s="228" t="s">
        <v>246</v>
      </c>
      <c r="G199" s="215"/>
      <c r="H199" s="215"/>
      <c r="I199" s="218"/>
      <c r="J199" s="229">
        <f>BK199</f>
        <v>0</v>
      </c>
      <c r="K199" s="215"/>
      <c r="L199" s="220"/>
      <c r="M199" s="221"/>
      <c r="N199" s="222"/>
      <c r="O199" s="222"/>
      <c r="P199" s="223">
        <f>P200</f>
        <v>0</v>
      </c>
      <c r="Q199" s="222"/>
      <c r="R199" s="223">
        <f>R200</f>
        <v>0</v>
      </c>
      <c r="S199" s="222"/>
      <c r="T199" s="224">
        <f>T200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225" t="s">
        <v>82</v>
      </c>
      <c r="AT199" s="226" t="s">
        <v>73</v>
      </c>
      <c r="AU199" s="226" t="s">
        <v>82</v>
      </c>
      <c r="AY199" s="225" t="s">
        <v>157</v>
      </c>
      <c r="BK199" s="227">
        <f>BK200</f>
        <v>0</v>
      </c>
    </row>
    <row r="200" s="2" customFormat="1" ht="62.7" customHeight="1">
      <c r="A200" s="39"/>
      <c r="B200" s="40"/>
      <c r="C200" s="230" t="s">
        <v>400</v>
      </c>
      <c r="D200" s="230" t="s">
        <v>160</v>
      </c>
      <c r="E200" s="231" t="s">
        <v>357</v>
      </c>
      <c r="F200" s="232" t="s">
        <v>358</v>
      </c>
      <c r="G200" s="233" t="s">
        <v>177</v>
      </c>
      <c r="H200" s="234">
        <v>8.6080000000000005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174</v>
      </c>
      <c r="AT200" s="242" t="s">
        <v>160</v>
      </c>
      <c r="AU200" s="242" t="s">
        <v>156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174</v>
      </c>
      <c r="BM200" s="242" t="s">
        <v>2110</v>
      </c>
    </row>
    <row r="201" s="12" customFormat="1" ht="25.92" customHeight="1">
      <c r="A201" s="12"/>
      <c r="B201" s="214"/>
      <c r="C201" s="215"/>
      <c r="D201" s="216" t="s">
        <v>73</v>
      </c>
      <c r="E201" s="217" t="s">
        <v>154</v>
      </c>
      <c r="F201" s="217" t="s">
        <v>155</v>
      </c>
      <c r="G201" s="215"/>
      <c r="H201" s="215"/>
      <c r="I201" s="218"/>
      <c r="J201" s="219">
        <f>BK201</f>
        <v>0</v>
      </c>
      <c r="K201" s="215"/>
      <c r="L201" s="220"/>
      <c r="M201" s="221"/>
      <c r="N201" s="222"/>
      <c r="O201" s="222"/>
      <c r="P201" s="223">
        <f>P202+P208+P212+P222+P307+P312+P318</f>
        <v>0</v>
      </c>
      <c r="Q201" s="222"/>
      <c r="R201" s="223">
        <f>R202+R208+R212+R222+R307+R312+R318</f>
        <v>1.6610799000000001</v>
      </c>
      <c r="S201" s="222"/>
      <c r="T201" s="224">
        <f>T202+T208+T212+T222+T307+T312+T318</f>
        <v>3.3776520000000003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5" t="s">
        <v>156</v>
      </c>
      <c r="AT201" s="226" t="s">
        <v>73</v>
      </c>
      <c r="AU201" s="226" t="s">
        <v>74</v>
      </c>
      <c r="AY201" s="225" t="s">
        <v>157</v>
      </c>
      <c r="BK201" s="227">
        <f>BK202+BK208+BK212+BK222+BK307+BK312+BK318</f>
        <v>0</v>
      </c>
    </row>
    <row r="202" s="12" customFormat="1" ht="22.8" customHeight="1">
      <c r="A202" s="12"/>
      <c r="B202" s="214"/>
      <c r="C202" s="215"/>
      <c r="D202" s="216" t="s">
        <v>73</v>
      </c>
      <c r="E202" s="228" t="s">
        <v>158</v>
      </c>
      <c r="F202" s="228" t="s">
        <v>159</v>
      </c>
      <c r="G202" s="215"/>
      <c r="H202" s="215"/>
      <c r="I202" s="218"/>
      <c r="J202" s="229">
        <f>BK202</f>
        <v>0</v>
      </c>
      <c r="K202" s="215"/>
      <c r="L202" s="220"/>
      <c r="M202" s="221"/>
      <c r="N202" s="222"/>
      <c r="O202" s="222"/>
      <c r="P202" s="223">
        <f>SUM(P203:P207)</f>
        <v>0</v>
      </c>
      <c r="Q202" s="222"/>
      <c r="R202" s="223">
        <f>SUM(R203:R207)</f>
        <v>0.041243999999999996</v>
      </c>
      <c r="S202" s="222"/>
      <c r="T202" s="224">
        <f>SUM(T203:T207)</f>
        <v>0</v>
      </c>
      <c r="U202" s="12"/>
      <c r="V202" s="12"/>
      <c r="W202" s="12"/>
      <c r="X202" s="12"/>
      <c r="Y202" s="12"/>
      <c r="Z202" s="12"/>
      <c r="AA202" s="12"/>
      <c r="AB202" s="12"/>
      <c r="AC202" s="12"/>
      <c r="AD202" s="12"/>
      <c r="AE202" s="12"/>
      <c r="AR202" s="225" t="s">
        <v>156</v>
      </c>
      <c r="AT202" s="226" t="s">
        <v>73</v>
      </c>
      <c r="AU202" s="226" t="s">
        <v>82</v>
      </c>
      <c r="AY202" s="225" t="s">
        <v>157</v>
      </c>
      <c r="BK202" s="227">
        <f>SUM(BK203:BK207)</f>
        <v>0</v>
      </c>
    </row>
    <row r="203" s="2" customFormat="1" ht="24.15" customHeight="1">
      <c r="A203" s="39"/>
      <c r="B203" s="40"/>
      <c r="C203" s="230" t="s">
        <v>404</v>
      </c>
      <c r="D203" s="230" t="s">
        <v>160</v>
      </c>
      <c r="E203" s="231" t="s">
        <v>2111</v>
      </c>
      <c r="F203" s="232" t="s">
        <v>2112</v>
      </c>
      <c r="G203" s="233" t="s">
        <v>225</v>
      </c>
      <c r="H203" s="234">
        <v>19.640000000000001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0.0020999999999999999</v>
      </c>
      <c r="R203" s="240">
        <f>Q203*H203</f>
        <v>0.041243999999999996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164</v>
      </c>
      <c r="AT203" s="242" t="s">
        <v>160</v>
      </c>
      <c r="AU203" s="242" t="s">
        <v>156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164</v>
      </c>
      <c r="BM203" s="242" t="s">
        <v>2113</v>
      </c>
    </row>
    <row r="204" s="13" customFormat="1">
      <c r="A204" s="13"/>
      <c r="B204" s="244"/>
      <c r="C204" s="245"/>
      <c r="D204" s="246" t="s">
        <v>166</v>
      </c>
      <c r="E204" s="247" t="s">
        <v>1</v>
      </c>
      <c r="F204" s="248" t="s">
        <v>805</v>
      </c>
      <c r="G204" s="245"/>
      <c r="H204" s="247" t="s">
        <v>1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54" t="s">
        <v>166</v>
      </c>
      <c r="AU204" s="254" t="s">
        <v>156</v>
      </c>
      <c r="AV204" s="13" t="s">
        <v>82</v>
      </c>
      <c r="AW204" s="13" t="s">
        <v>31</v>
      </c>
      <c r="AX204" s="13" t="s">
        <v>74</v>
      </c>
      <c r="AY204" s="254" t="s">
        <v>157</v>
      </c>
    </row>
    <row r="205" s="13" customFormat="1">
      <c r="A205" s="13"/>
      <c r="B205" s="244"/>
      <c r="C205" s="245"/>
      <c r="D205" s="246" t="s">
        <v>166</v>
      </c>
      <c r="E205" s="247" t="s">
        <v>1</v>
      </c>
      <c r="F205" s="248" t="s">
        <v>2114</v>
      </c>
      <c r="G205" s="245"/>
      <c r="H205" s="247" t="s">
        <v>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166</v>
      </c>
      <c r="AU205" s="254" t="s">
        <v>156</v>
      </c>
      <c r="AV205" s="13" t="s">
        <v>82</v>
      </c>
      <c r="AW205" s="13" t="s">
        <v>31</v>
      </c>
      <c r="AX205" s="13" t="s">
        <v>74</v>
      </c>
      <c r="AY205" s="254" t="s">
        <v>157</v>
      </c>
    </row>
    <row r="206" s="14" customFormat="1">
      <c r="A206" s="14"/>
      <c r="B206" s="255"/>
      <c r="C206" s="256"/>
      <c r="D206" s="246" t="s">
        <v>166</v>
      </c>
      <c r="E206" s="257" t="s">
        <v>1</v>
      </c>
      <c r="F206" s="258" t="s">
        <v>2115</v>
      </c>
      <c r="G206" s="256"/>
      <c r="H206" s="259">
        <v>19.640000000000001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166</v>
      </c>
      <c r="AU206" s="265" t="s">
        <v>156</v>
      </c>
      <c r="AV206" s="14" t="s">
        <v>156</v>
      </c>
      <c r="AW206" s="14" t="s">
        <v>31</v>
      </c>
      <c r="AX206" s="14" t="s">
        <v>82</v>
      </c>
      <c r="AY206" s="265" t="s">
        <v>157</v>
      </c>
    </row>
    <row r="207" s="2" customFormat="1" ht="24.15" customHeight="1">
      <c r="A207" s="39"/>
      <c r="B207" s="40"/>
      <c r="C207" s="230" t="s">
        <v>408</v>
      </c>
      <c r="D207" s="230" t="s">
        <v>160</v>
      </c>
      <c r="E207" s="231" t="s">
        <v>2116</v>
      </c>
      <c r="F207" s="232" t="s">
        <v>672</v>
      </c>
      <c r="G207" s="233" t="s">
        <v>797</v>
      </c>
      <c r="H207" s="235"/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164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164</v>
      </c>
      <c r="BM207" s="242" t="s">
        <v>2117</v>
      </c>
    </row>
    <row r="208" s="12" customFormat="1" ht="22.8" customHeight="1">
      <c r="A208" s="12"/>
      <c r="B208" s="214"/>
      <c r="C208" s="215"/>
      <c r="D208" s="216" t="s">
        <v>73</v>
      </c>
      <c r="E208" s="228" t="s">
        <v>2118</v>
      </c>
      <c r="F208" s="228" t="s">
        <v>2119</v>
      </c>
      <c r="G208" s="215"/>
      <c r="H208" s="215"/>
      <c r="I208" s="218"/>
      <c r="J208" s="229">
        <f>BK208</f>
        <v>0</v>
      </c>
      <c r="K208" s="215"/>
      <c r="L208" s="220"/>
      <c r="M208" s="221"/>
      <c r="N208" s="222"/>
      <c r="O208" s="222"/>
      <c r="P208" s="223">
        <f>SUM(P209:P211)</f>
        <v>0</v>
      </c>
      <c r="Q208" s="222"/>
      <c r="R208" s="223">
        <f>SUM(R209:R211)</f>
        <v>0</v>
      </c>
      <c r="S208" s="222"/>
      <c r="T208" s="224">
        <f>SUM(T209:T211)</f>
        <v>0.057599999999999998</v>
      </c>
      <c r="U208" s="12"/>
      <c r="V208" s="12"/>
      <c r="W208" s="12"/>
      <c r="X208" s="12"/>
      <c r="Y208" s="12"/>
      <c r="Z208" s="12"/>
      <c r="AA208" s="12"/>
      <c r="AB208" s="12"/>
      <c r="AC208" s="12"/>
      <c r="AD208" s="12"/>
      <c r="AE208" s="12"/>
      <c r="AR208" s="225" t="s">
        <v>156</v>
      </c>
      <c r="AT208" s="226" t="s">
        <v>73</v>
      </c>
      <c r="AU208" s="226" t="s">
        <v>82</v>
      </c>
      <c r="AY208" s="225" t="s">
        <v>157</v>
      </c>
      <c r="BK208" s="227">
        <f>SUM(BK209:BK211)</f>
        <v>0</v>
      </c>
    </row>
    <row r="209" s="2" customFormat="1" ht="24.15" customHeight="1">
      <c r="A209" s="39"/>
      <c r="B209" s="40"/>
      <c r="C209" s="230" t="s">
        <v>412</v>
      </c>
      <c r="D209" s="230" t="s">
        <v>160</v>
      </c>
      <c r="E209" s="231" t="s">
        <v>2120</v>
      </c>
      <c r="F209" s="232" t="s">
        <v>2121</v>
      </c>
      <c r="G209" s="233" t="s">
        <v>225</v>
      </c>
      <c r="H209" s="234">
        <v>9.5999999999999996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0.0060000000000000001</v>
      </c>
      <c r="T209" s="241">
        <f>S209*H209</f>
        <v>0.057599999999999998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164</v>
      </c>
      <c r="AT209" s="242" t="s">
        <v>160</v>
      </c>
      <c r="AU209" s="242" t="s">
        <v>156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164</v>
      </c>
      <c r="BM209" s="242" t="s">
        <v>2122</v>
      </c>
    </row>
    <row r="210" s="13" customFormat="1">
      <c r="A210" s="13"/>
      <c r="B210" s="244"/>
      <c r="C210" s="245"/>
      <c r="D210" s="246" t="s">
        <v>166</v>
      </c>
      <c r="E210" s="247" t="s">
        <v>1</v>
      </c>
      <c r="F210" s="248" t="s">
        <v>2123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166</v>
      </c>
      <c r="AU210" s="254" t="s">
        <v>156</v>
      </c>
      <c r="AV210" s="13" t="s">
        <v>82</v>
      </c>
      <c r="AW210" s="13" t="s">
        <v>31</v>
      </c>
      <c r="AX210" s="13" t="s">
        <v>74</v>
      </c>
      <c r="AY210" s="254" t="s">
        <v>157</v>
      </c>
    </row>
    <row r="211" s="14" customFormat="1">
      <c r="A211" s="14"/>
      <c r="B211" s="255"/>
      <c r="C211" s="256"/>
      <c r="D211" s="246" t="s">
        <v>166</v>
      </c>
      <c r="E211" s="257" t="s">
        <v>1</v>
      </c>
      <c r="F211" s="258" t="s">
        <v>2124</v>
      </c>
      <c r="G211" s="256"/>
      <c r="H211" s="259">
        <v>9.5999999999999996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166</v>
      </c>
      <c r="AU211" s="265" t="s">
        <v>156</v>
      </c>
      <c r="AV211" s="14" t="s">
        <v>156</v>
      </c>
      <c r="AW211" s="14" t="s">
        <v>31</v>
      </c>
      <c r="AX211" s="14" t="s">
        <v>82</v>
      </c>
      <c r="AY211" s="265" t="s">
        <v>157</v>
      </c>
    </row>
    <row r="212" s="12" customFormat="1" ht="22.8" customHeight="1">
      <c r="A212" s="12"/>
      <c r="B212" s="214"/>
      <c r="C212" s="215"/>
      <c r="D212" s="216" t="s">
        <v>73</v>
      </c>
      <c r="E212" s="228" t="s">
        <v>2125</v>
      </c>
      <c r="F212" s="228" t="s">
        <v>2126</v>
      </c>
      <c r="G212" s="215"/>
      <c r="H212" s="215"/>
      <c r="I212" s="218"/>
      <c r="J212" s="229">
        <f>BK212</f>
        <v>0</v>
      </c>
      <c r="K212" s="215"/>
      <c r="L212" s="220"/>
      <c r="M212" s="221"/>
      <c r="N212" s="222"/>
      <c r="O212" s="222"/>
      <c r="P212" s="223">
        <f>SUM(P213:P221)</f>
        <v>0</v>
      </c>
      <c r="Q212" s="222"/>
      <c r="R212" s="223">
        <f>SUM(R213:R221)</f>
        <v>0.18150000000000002</v>
      </c>
      <c r="S212" s="222"/>
      <c r="T212" s="224">
        <f>SUM(T213:T221)</f>
        <v>0.13439999999999999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5" t="s">
        <v>156</v>
      </c>
      <c r="AT212" s="226" t="s">
        <v>73</v>
      </c>
      <c r="AU212" s="226" t="s">
        <v>82</v>
      </c>
      <c r="AY212" s="225" t="s">
        <v>157</v>
      </c>
      <c r="BK212" s="227">
        <f>SUM(BK213:BK221)</f>
        <v>0</v>
      </c>
    </row>
    <row r="213" s="2" customFormat="1" ht="24.15" customHeight="1">
      <c r="A213" s="39"/>
      <c r="B213" s="40"/>
      <c r="C213" s="230" t="s">
        <v>419</v>
      </c>
      <c r="D213" s="230" t="s">
        <v>160</v>
      </c>
      <c r="E213" s="231" t="s">
        <v>2127</v>
      </c>
      <c r="F213" s="232" t="s">
        <v>2128</v>
      </c>
      <c r="G213" s="233" t="s">
        <v>225</v>
      </c>
      <c r="H213" s="234">
        <v>9.5999999999999996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164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164</v>
      </c>
      <c r="BM213" s="242" t="s">
        <v>2129</v>
      </c>
    </row>
    <row r="214" s="13" customFormat="1">
      <c r="A214" s="13"/>
      <c r="B214" s="244"/>
      <c r="C214" s="245"/>
      <c r="D214" s="246" t="s">
        <v>166</v>
      </c>
      <c r="E214" s="247" t="s">
        <v>1</v>
      </c>
      <c r="F214" s="248" t="s">
        <v>2123</v>
      </c>
      <c r="G214" s="245"/>
      <c r="H214" s="247" t="s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166</v>
      </c>
      <c r="AU214" s="254" t="s">
        <v>156</v>
      </c>
      <c r="AV214" s="13" t="s">
        <v>82</v>
      </c>
      <c r="AW214" s="13" t="s">
        <v>31</v>
      </c>
      <c r="AX214" s="13" t="s">
        <v>74</v>
      </c>
      <c r="AY214" s="254" t="s">
        <v>157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2124</v>
      </c>
      <c r="G215" s="256"/>
      <c r="H215" s="259">
        <v>9.5999999999999996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156</v>
      </c>
      <c r="AV215" s="14" t="s">
        <v>156</v>
      </c>
      <c r="AW215" s="14" t="s">
        <v>31</v>
      </c>
      <c r="AX215" s="14" t="s">
        <v>82</v>
      </c>
      <c r="AY215" s="265" t="s">
        <v>157</v>
      </c>
    </row>
    <row r="216" s="2" customFormat="1" ht="33" customHeight="1">
      <c r="A216" s="39"/>
      <c r="B216" s="40"/>
      <c r="C216" s="282" t="s">
        <v>423</v>
      </c>
      <c r="D216" s="282" t="s">
        <v>204</v>
      </c>
      <c r="E216" s="283" t="s">
        <v>2130</v>
      </c>
      <c r="F216" s="284" t="s">
        <v>2131</v>
      </c>
      <c r="G216" s="285" t="s">
        <v>318</v>
      </c>
      <c r="H216" s="286">
        <v>0.33000000000000002</v>
      </c>
      <c r="I216" s="287"/>
      <c r="J216" s="288">
        <f>ROUND(I216*H216,2)</f>
        <v>0</v>
      </c>
      <c r="K216" s="289"/>
      <c r="L216" s="290"/>
      <c r="M216" s="291" t="s">
        <v>1</v>
      </c>
      <c r="N216" s="292" t="s">
        <v>40</v>
      </c>
      <c r="O216" s="98"/>
      <c r="P216" s="240">
        <f>O216*H216</f>
        <v>0</v>
      </c>
      <c r="Q216" s="240">
        <v>0.55000000000000004</v>
      </c>
      <c r="R216" s="240">
        <f>Q216*H216</f>
        <v>0.18150000000000002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378</v>
      </c>
      <c r="AT216" s="242" t="s">
        <v>204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164</v>
      </c>
      <c r="BM216" s="242" t="s">
        <v>2132</v>
      </c>
    </row>
    <row r="217" s="14" customFormat="1">
      <c r="A217" s="14"/>
      <c r="B217" s="255"/>
      <c r="C217" s="256"/>
      <c r="D217" s="246" t="s">
        <v>166</v>
      </c>
      <c r="E217" s="257" t="s">
        <v>1</v>
      </c>
      <c r="F217" s="258" t="s">
        <v>2133</v>
      </c>
      <c r="G217" s="256"/>
      <c r="H217" s="259">
        <v>0.33000000000000002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166</v>
      </c>
      <c r="AU217" s="265" t="s">
        <v>156</v>
      </c>
      <c r="AV217" s="14" t="s">
        <v>156</v>
      </c>
      <c r="AW217" s="14" t="s">
        <v>31</v>
      </c>
      <c r="AX217" s="14" t="s">
        <v>82</v>
      </c>
      <c r="AY217" s="265" t="s">
        <v>157</v>
      </c>
    </row>
    <row r="218" s="2" customFormat="1" ht="24.15" customHeight="1">
      <c r="A218" s="39"/>
      <c r="B218" s="40"/>
      <c r="C218" s="230" t="s">
        <v>566</v>
      </c>
      <c r="D218" s="230" t="s">
        <v>160</v>
      </c>
      <c r="E218" s="231" t="s">
        <v>2134</v>
      </c>
      <c r="F218" s="232" t="s">
        <v>2135</v>
      </c>
      <c r="G218" s="233" t="s">
        <v>225</v>
      </c>
      <c r="H218" s="234">
        <v>9.5999999999999996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0.014</v>
      </c>
      <c r="T218" s="241">
        <f>S218*H218</f>
        <v>0.13439999999999999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164</v>
      </c>
      <c r="AT218" s="242" t="s">
        <v>160</v>
      </c>
      <c r="AU218" s="242" t="s">
        <v>156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164</v>
      </c>
      <c r="BM218" s="242" t="s">
        <v>2136</v>
      </c>
    </row>
    <row r="219" s="13" customFormat="1">
      <c r="A219" s="13"/>
      <c r="B219" s="244"/>
      <c r="C219" s="245"/>
      <c r="D219" s="246" t="s">
        <v>166</v>
      </c>
      <c r="E219" s="247" t="s">
        <v>1</v>
      </c>
      <c r="F219" s="248" t="s">
        <v>2123</v>
      </c>
      <c r="G219" s="245"/>
      <c r="H219" s="247" t="s">
        <v>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166</v>
      </c>
      <c r="AU219" s="254" t="s">
        <v>156</v>
      </c>
      <c r="AV219" s="13" t="s">
        <v>82</v>
      </c>
      <c r="AW219" s="13" t="s">
        <v>31</v>
      </c>
      <c r="AX219" s="13" t="s">
        <v>74</v>
      </c>
      <c r="AY219" s="254" t="s">
        <v>157</v>
      </c>
    </row>
    <row r="220" s="14" customFormat="1">
      <c r="A220" s="14"/>
      <c r="B220" s="255"/>
      <c r="C220" s="256"/>
      <c r="D220" s="246" t="s">
        <v>166</v>
      </c>
      <c r="E220" s="257" t="s">
        <v>1</v>
      </c>
      <c r="F220" s="258" t="s">
        <v>2124</v>
      </c>
      <c r="G220" s="256"/>
      <c r="H220" s="259">
        <v>9.5999999999999996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166</v>
      </c>
      <c r="AU220" s="265" t="s">
        <v>156</v>
      </c>
      <c r="AV220" s="14" t="s">
        <v>156</v>
      </c>
      <c r="AW220" s="14" t="s">
        <v>31</v>
      </c>
      <c r="AX220" s="14" t="s">
        <v>82</v>
      </c>
      <c r="AY220" s="265" t="s">
        <v>157</v>
      </c>
    </row>
    <row r="221" s="2" customFormat="1" ht="24.15" customHeight="1">
      <c r="A221" s="39"/>
      <c r="B221" s="40"/>
      <c r="C221" s="230" t="s">
        <v>572</v>
      </c>
      <c r="D221" s="230" t="s">
        <v>160</v>
      </c>
      <c r="E221" s="231" t="s">
        <v>2137</v>
      </c>
      <c r="F221" s="232" t="s">
        <v>2138</v>
      </c>
      <c r="G221" s="233" t="s">
        <v>797</v>
      </c>
      <c r="H221" s="235"/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164</v>
      </c>
      <c r="AT221" s="242" t="s">
        <v>160</v>
      </c>
      <c r="AU221" s="242" t="s">
        <v>156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164</v>
      </c>
      <c r="BM221" s="242" t="s">
        <v>2139</v>
      </c>
    </row>
    <row r="222" s="12" customFormat="1" ht="22.8" customHeight="1">
      <c r="A222" s="12"/>
      <c r="B222" s="214"/>
      <c r="C222" s="215"/>
      <c r="D222" s="216" t="s">
        <v>73</v>
      </c>
      <c r="E222" s="228" t="s">
        <v>191</v>
      </c>
      <c r="F222" s="228" t="s">
        <v>192</v>
      </c>
      <c r="G222" s="215"/>
      <c r="H222" s="215"/>
      <c r="I222" s="218"/>
      <c r="J222" s="229">
        <f>BK222</f>
        <v>0</v>
      </c>
      <c r="K222" s="215"/>
      <c r="L222" s="220"/>
      <c r="M222" s="221"/>
      <c r="N222" s="222"/>
      <c r="O222" s="222"/>
      <c r="P222" s="223">
        <f>SUM(P223:P306)</f>
        <v>0</v>
      </c>
      <c r="Q222" s="222"/>
      <c r="R222" s="223">
        <f>SUM(R223:R306)</f>
        <v>1.2129751</v>
      </c>
      <c r="S222" s="222"/>
      <c r="T222" s="224">
        <f>SUM(T223:T306)</f>
        <v>3.1856520000000002</v>
      </c>
      <c r="U222" s="12"/>
      <c r="V222" s="12"/>
      <c r="W222" s="12"/>
      <c r="X222" s="12"/>
      <c r="Y222" s="12"/>
      <c r="Z222" s="12"/>
      <c r="AA222" s="12"/>
      <c r="AB222" s="12"/>
      <c r="AC222" s="12"/>
      <c r="AD222" s="12"/>
      <c r="AE222" s="12"/>
      <c r="AR222" s="225" t="s">
        <v>156</v>
      </c>
      <c r="AT222" s="226" t="s">
        <v>73</v>
      </c>
      <c r="AU222" s="226" t="s">
        <v>82</v>
      </c>
      <c r="AY222" s="225" t="s">
        <v>157</v>
      </c>
      <c r="BK222" s="227">
        <f>SUM(BK223:BK306)</f>
        <v>0</v>
      </c>
    </row>
    <row r="223" s="2" customFormat="1" ht="44.25" customHeight="1">
      <c r="A223" s="39"/>
      <c r="B223" s="40"/>
      <c r="C223" s="230" t="s">
        <v>577</v>
      </c>
      <c r="D223" s="230" t="s">
        <v>160</v>
      </c>
      <c r="E223" s="231" t="s">
        <v>2140</v>
      </c>
      <c r="F223" s="232" t="s">
        <v>2141</v>
      </c>
      <c r="G223" s="233" t="s">
        <v>225</v>
      </c>
      <c r="H223" s="234">
        <v>9.5999999999999996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0.0063600000000000002</v>
      </c>
      <c r="R223" s="240">
        <f>Q223*H223</f>
        <v>0.061055999999999999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164</v>
      </c>
      <c r="AT223" s="242" t="s">
        <v>160</v>
      </c>
      <c r="AU223" s="242" t="s">
        <v>156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164</v>
      </c>
      <c r="BM223" s="242" t="s">
        <v>2142</v>
      </c>
    </row>
    <row r="224" s="13" customFormat="1">
      <c r="A224" s="13"/>
      <c r="B224" s="244"/>
      <c r="C224" s="245"/>
      <c r="D224" s="246" t="s">
        <v>166</v>
      </c>
      <c r="E224" s="247" t="s">
        <v>1</v>
      </c>
      <c r="F224" s="248" t="s">
        <v>2123</v>
      </c>
      <c r="G224" s="245"/>
      <c r="H224" s="247" t="s">
        <v>1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54" t="s">
        <v>166</v>
      </c>
      <c r="AU224" s="254" t="s">
        <v>156</v>
      </c>
      <c r="AV224" s="13" t="s">
        <v>82</v>
      </c>
      <c r="AW224" s="13" t="s">
        <v>31</v>
      </c>
      <c r="AX224" s="13" t="s">
        <v>74</v>
      </c>
      <c r="AY224" s="254" t="s">
        <v>157</v>
      </c>
    </row>
    <row r="225" s="14" customFormat="1">
      <c r="A225" s="14"/>
      <c r="B225" s="255"/>
      <c r="C225" s="256"/>
      <c r="D225" s="246" t="s">
        <v>166</v>
      </c>
      <c r="E225" s="257" t="s">
        <v>1</v>
      </c>
      <c r="F225" s="258" t="s">
        <v>2124</v>
      </c>
      <c r="G225" s="256"/>
      <c r="H225" s="259">
        <v>9.5999999999999996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166</v>
      </c>
      <c r="AU225" s="265" t="s">
        <v>156</v>
      </c>
      <c r="AV225" s="14" t="s">
        <v>156</v>
      </c>
      <c r="AW225" s="14" t="s">
        <v>31</v>
      </c>
      <c r="AX225" s="14" t="s">
        <v>82</v>
      </c>
      <c r="AY225" s="265" t="s">
        <v>157</v>
      </c>
    </row>
    <row r="226" s="2" customFormat="1" ht="44.25" customHeight="1">
      <c r="A226" s="39"/>
      <c r="B226" s="40"/>
      <c r="C226" s="230" t="s">
        <v>580</v>
      </c>
      <c r="D226" s="230" t="s">
        <v>160</v>
      </c>
      <c r="E226" s="231" t="s">
        <v>2143</v>
      </c>
      <c r="F226" s="232" t="s">
        <v>2144</v>
      </c>
      <c r="G226" s="233" t="s">
        <v>225</v>
      </c>
      <c r="H226" s="234">
        <v>161.69999999999999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0.00036999999999999999</v>
      </c>
      <c r="R226" s="240">
        <f>Q226*H226</f>
        <v>0.059828999999999993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164</v>
      </c>
      <c r="AT226" s="242" t="s">
        <v>160</v>
      </c>
      <c r="AU226" s="242" t="s">
        <v>156</v>
      </c>
      <c r="AY226" s="18" t="s">
        <v>157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156</v>
      </c>
      <c r="BK226" s="243">
        <f>ROUND(I226*H226,2)</f>
        <v>0</v>
      </c>
      <c r="BL226" s="18" t="s">
        <v>164</v>
      </c>
      <c r="BM226" s="242" t="s">
        <v>2145</v>
      </c>
    </row>
    <row r="227" s="13" customFormat="1">
      <c r="A227" s="13"/>
      <c r="B227" s="244"/>
      <c r="C227" s="245"/>
      <c r="D227" s="246" t="s">
        <v>166</v>
      </c>
      <c r="E227" s="247" t="s">
        <v>1</v>
      </c>
      <c r="F227" s="248" t="s">
        <v>2146</v>
      </c>
      <c r="G227" s="245"/>
      <c r="H227" s="247" t="s">
        <v>1</v>
      </c>
      <c r="I227" s="249"/>
      <c r="J227" s="245"/>
      <c r="K227" s="245"/>
      <c r="L227" s="250"/>
      <c r="M227" s="251"/>
      <c r="N227" s="252"/>
      <c r="O227" s="252"/>
      <c r="P227" s="252"/>
      <c r="Q227" s="252"/>
      <c r="R227" s="252"/>
      <c r="S227" s="252"/>
      <c r="T227" s="25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4" t="s">
        <v>166</v>
      </c>
      <c r="AU227" s="254" t="s">
        <v>156</v>
      </c>
      <c r="AV227" s="13" t="s">
        <v>82</v>
      </c>
      <c r="AW227" s="13" t="s">
        <v>31</v>
      </c>
      <c r="AX227" s="13" t="s">
        <v>74</v>
      </c>
      <c r="AY227" s="254" t="s">
        <v>157</v>
      </c>
    </row>
    <row r="228" s="13" customFormat="1">
      <c r="A228" s="13"/>
      <c r="B228" s="244"/>
      <c r="C228" s="245"/>
      <c r="D228" s="246" t="s">
        <v>166</v>
      </c>
      <c r="E228" s="247" t="s">
        <v>1</v>
      </c>
      <c r="F228" s="248" t="s">
        <v>2147</v>
      </c>
      <c r="G228" s="245"/>
      <c r="H228" s="247" t="s">
        <v>1</v>
      </c>
      <c r="I228" s="249"/>
      <c r="J228" s="245"/>
      <c r="K228" s="245"/>
      <c r="L228" s="250"/>
      <c r="M228" s="251"/>
      <c r="N228" s="252"/>
      <c r="O228" s="252"/>
      <c r="P228" s="252"/>
      <c r="Q228" s="252"/>
      <c r="R228" s="252"/>
      <c r="S228" s="252"/>
      <c r="T228" s="253"/>
      <c r="U228" s="13"/>
      <c r="V228" s="13"/>
      <c r="W228" s="13"/>
      <c r="X228" s="13"/>
      <c r="Y228" s="13"/>
      <c r="Z228" s="13"/>
      <c r="AA228" s="13"/>
      <c r="AB228" s="13"/>
      <c r="AC228" s="13"/>
      <c r="AD228" s="13"/>
      <c r="AE228" s="13"/>
      <c r="AT228" s="254" t="s">
        <v>166</v>
      </c>
      <c r="AU228" s="254" t="s">
        <v>156</v>
      </c>
      <c r="AV228" s="13" t="s">
        <v>82</v>
      </c>
      <c r="AW228" s="13" t="s">
        <v>31</v>
      </c>
      <c r="AX228" s="13" t="s">
        <v>74</v>
      </c>
      <c r="AY228" s="254" t="s">
        <v>157</v>
      </c>
    </row>
    <row r="229" s="14" customFormat="1">
      <c r="A229" s="14"/>
      <c r="B229" s="255"/>
      <c r="C229" s="256"/>
      <c r="D229" s="246" t="s">
        <v>166</v>
      </c>
      <c r="E229" s="257" t="s">
        <v>1</v>
      </c>
      <c r="F229" s="258" t="s">
        <v>2148</v>
      </c>
      <c r="G229" s="256"/>
      <c r="H229" s="259">
        <v>161.69999999999999</v>
      </c>
      <c r="I229" s="260"/>
      <c r="J229" s="256"/>
      <c r="K229" s="256"/>
      <c r="L229" s="261"/>
      <c r="M229" s="262"/>
      <c r="N229" s="263"/>
      <c r="O229" s="263"/>
      <c r="P229" s="263"/>
      <c r="Q229" s="263"/>
      <c r="R229" s="263"/>
      <c r="S229" s="263"/>
      <c r="T229" s="264"/>
      <c r="U229" s="14"/>
      <c r="V229" s="14"/>
      <c r="W229" s="14"/>
      <c r="X229" s="14"/>
      <c r="Y229" s="14"/>
      <c r="Z229" s="14"/>
      <c r="AA229" s="14"/>
      <c r="AB229" s="14"/>
      <c r="AC229" s="14"/>
      <c r="AD229" s="14"/>
      <c r="AE229" s="14"/>
      <c r="AT229" s="265" t="s">
        <v>166</v>
      </c>
      <c r="AU229" s="265" t="s">
        <v>156</v>
      </c>
      <c r="AV229" s="14" t="s">
        <v>156</v>
      </c>
      <c r="AW229" s="14" t="s">
        <v>31</v>
      </c>
      <c r="AX229" s="14" t="s">
        <v>82</v>
      </c>
      <c r="AY229" s="265" t="s">
        <v>157</v>
      </c>
    </row>
    <row r="230" s="2" customFormat="1" ht="16.5" customHeight="1">
      <c r="A230" s="39"/>
      <c r="B230" s="40"/>
      <c r="C230" s="282" t="s">
        <v>378</v>
      </c>
      <c r="D230" s="282" t="s">
        <v>204</v>
      </c>
      <c r="E230" s="283" t="s">
        <v>2149</v>
      </c>
      <c r="F230" s="284" t="s">
        <v>2150</v>
      </c>
      <c r="G230" s="285" t="s">
        <v>225</v>
      </c>
      <c r="H230" s="286">
        <v>14.710000000000001</v>
      </c>
      <c r="I230" s="287"/>
      <c r="J230" s="288">
        <f>ROUND(I230*H230,2)</f>
        <v>0</v>
      </c>
      <c r="K230" s="289"/>
      <c r="L230" s="290"/>
      <c r="M230" s="291" t="s">
        <v>1</v>
      </c>
      <c r="N230" s="292" t="s">
        <v>40</v>
      </c>
      <c r="O230" s="98"/>
      <c r="P230" s="240">
        <f>O230*H230</f>
        <v>0</v>
      </c>
      <c r="Q230" s="240">
        <v>0.0053</v>
      </c>
      <c r="R230" s="240">
        <f>Q230*H230</f>
        <v>0.077963000000000005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378</v>
      </c>
      <c r="AT230" s="242" t="s">
        <v>204</v>
      </c>
      <c r="AU230" s="242" t="s">
        <v>156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164</v>
      </c>
      <c r="BM230" s="242" t="s">
        <v>2151</v>
      </c>
    </row>
    <row r="231" s="13" customFormat="1">
      <c r="A231" s="13"/>
      <c r="B231" s="244"/>
      <c r="C231" s="245"/>
      <c r="D231" s="246" t="s">
        <v>166</v>
      </c>
      <c r="E231" s="247" t="s">
        <v>1</v>
      </c>
      <c r="F231" s="248" t="s">
        <v>2152</v>
      </c>
      <c r="G231" s="245"/>
      <c r="H231" s="247" t="s">
        <v>1</v>
      </c>
      <c r="I231" s="249"/>
      <c r="J231" s="245"/>
      <c r="K231" s="245"/>
      <c r="L231" s="250"/>
      <c r="M231" s="251"/>
      <c r="N231" s="252"/>
      <c r="O231" s="252"/>
      <c r="P231" s="252"/>
      <c r="Q231" s="252"/>
      <c r="R231" s="252"/>
      <c r="S231" s="252"/>
      <c r="T231" s="253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54" t="s">
        <v>166</v>
      </c>
      <c r="AU231" s="254" t="s">
        <v>156</v>
      </c>
      <c r="AV231" s="13" t="s">
        <v>82</v>
      </c>
      <c r="AW231" s="13" t="s">
        <v>31</v>
      </c>
      <c r="AX231" s="13" t="s">
        <v>74</v>
      </c>
      <c r="AY231" s="254" t="s">
        <v>157</v>
      </c>
    </row>
    <row r="232" s="14" customFormat="1">
      <c r="A232" s="14"/>
      <c r="B232" s="255"/>
      <c r="C232" s="256"/>
      <c r="D232" s="246" t="s">
        <v>166</v>
      </c>
      <c r="E232" s="257" t="s">
        <v>1</v>
      </c>
      <c r="F232" s="258" t="s">
        <v>2153</v>
      </c>
      <c r="G232" s="256"/>
      <c r="H232" s="259">
        <v>14.710000000000001</v>
      </c>
      <c r="I232" s="260"/>
      <c r="J232" s="256"/>
      <c r="K232" s="256"/>
      <c r="L232" s="261"/>
      <c r="M232" s="262"/>
      <c r="N232" s="263"/>
      <c r="O232" s="263"/>
      <c r="P232" s="263"/>
      <c r="Q232" s="263"/>
      <c r="R232" s="263"/>
      <c r="S232" s="263"/>
      <c r="T232" s="264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5" t="s">
        <v>166</v>
      </c>
      <c r="AU232" s="265" t="s">
        <v>156</v>
      </c>
      <c r="AV232" s="14" t="s">
        <v>156</v>
      </c>
      <c r="AW232" s="14" t="s">
        <v>31</v>
      </c>
      <c r="AX232" s="14" t="s">
        <v>82</v>
      </c>
      <c r="AY232" s="265" t="s">
        <v>157</v>
      </c>
    </row>
    <row r="233" s="2" customFormat="1" ht="24.15" customHeight="1">
      <c r="A233" s="39"/>
      <c r="B233" s="40"/>
      <c r="C233" s="230" t="s">
        <v>591</v>
      </c>
      <c r="D233" s="230" t="s">
        <v>160</v>
      </c>
      <c r="E233" s="231" t="s">
        <v>2154</v>
      </c>
      <c r="F233" s="232" t="s">
        <v>2155</v>
      </c>
      <c r="G233" s="233" t="s">
        <v>354</v>
      </c>
      <c r="H233" s="234">
        <v>148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0.0030899999999999999</v>
      </c>
      <c r="R233" s="240">
        <f>Q233*H233</f>
        <v>0.45732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164</v>
      </c>
      <c r="AT233" s="242" t="s">
        <v>160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164</v>
      </c>
      <c r="BM233" s="242" t="s">
        <v>2156</v>
      </c>
    </row>
    <row r="234" s="14" customFormat="1">
      <c r="A234" s="14"/>
      <c r="B234" s="255"/>
      <c r="C234" s="256"/>
      <c r="D234" s="246" t="s">
        <v>166</v>
      </c>
      <c r="E234" s="257" t="s">
        <v>1</v>
      </c>
      <c r="F234" s="258" t="s">
        <v>2157</v>
      </c>
      <c r="G234" s="256"/>
      <c r="H234" s="259">
        <v>148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166</v>
      </c>
      <c r="AU234" s="265" t="s">
        <v>156</v>
      </c>
      <c r="AV234" s="14" t="s">
        <v>156</v>
      </c>
      <c r="AW234" s="14" t="s">
        <v>31</v>
      </c>
      <c r="AX234" s="14" t="s">
        <v>82</v>
      </c>
      <c r="AY234" s="265" t="s">
        <v>157</v>
      </c>
    </row>
    <row r="235" s="2" customFormat="1" ht="37.8" customHeight="1">
      <c r="A235" s="39"/>
      <c r="B235" s="40"/>
      <c r="C235" s="230" t="s">
        <v>595</v>
      </c>
      <c r="D235" s="230" t="s">
        <v>160</v>
      </c>
      <c r="E235" s="231" t="s">
        <v>2158</v>
      </c>
      <c r="F235" s="232" t="s">
        <v>2159</v>
      </c>
      <c r="G235" s="233" t="s">
        <v>354</v>
      </c>
      <c r="H235" s="234">
        <v>147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0.0026700000000000001</v>
      </c>
      <c r="R235" s="240">
        <f>Q235*H235</f>
        <v>0.39249000000000001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164</v>
      </c>
      <c r="AT235" s="242" t="s">
        <v>160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164</v>
      </c>
      <c r="BM235" s="242" t="s">
        <v>2160</v>
      </c>
    </row>
    <row r="236" s="13" customFormat="1">
      <c r="A236" s="13"/>
      <c r="B236" s="244"/>
      <c r="C236" s="245"/>
      <c r="D236" s="246" t="s">
        <v>166</v>
      </c>
      <c r="E236" s="247" t="s">
        <v>1</v>
      </c>
      <c r="F236" s="248" t="s">
        <v>2146</v>
      </c>
      <c r="G236" s="245"/>
      <c r="H236" s="247" t="s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166</v>
      </c>
      <c r="AU236" s="254" t="s">
        <v>156</v>
      </c>
      <c r="AV236" s="13" t="s">
        <v>82</v>
      </c>
      <c r="AW236" s="13" t="s">
        <v>31</v>
      </c>
      <c r="AX236" s="13" t="s">
        <v>74</v>
      </c>
      <c r="AY236" s="254" t="s">
        <v>157</v>
      </c>
    </row>
    <row r="237" s="14" customFormat="1">
      <c r="A237" s="14"/>
      <c r="B237" s="255"/>
      <c r="C237" s="256"/>
      <c r="D237" s="246" t="s">
        <v>166</v>
      </c>
      <c r="E237" s="257" t="s">
        <v>1</v>
      </c>
      <c r="F237" s="258" t="s">
        <v>2161</v>
      </c>
      <c r="G237" s="256"/>
      <c r="H237" s="259">
        <v>147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166</v>
      </c>
      <c r="AU237" s="265" t="s">
        <v>156</v>
      </c>
      <c r="AV237" s="14" t="s">
        <v>156</v>
      </c>
      <c r="AW237" s="14" t="s">
        <v>31</v>
      </c>
      <c r="AX237" s="14" t="s">
        <v>82</v>
      </c>
      <c r="AY237" s="265" t="s">
        <v>157</v>
      </c>
    </row>
    <row r="238" s="2" customFormat="1" ht="24.15" customHeight="1">
      <c r="A238" s="39"/>
      <c r="B238" s="40"/>
      <c r="C238" s="230" t="s">
        <v>599</v>
      </c>
      <c r="D238" s="230" t="s">
        <v>160</v>
      </c>
      <c r="E238" s="231" t="s">
        <v>2162</v>
      </c>
      <c r="F238" s="232" t="s">
        <v>2163</v>
      </c>
      <c r="G238" s="233" t="s">
        <v>354</v>
      </c>
      <c r="H238" s="234">
        <v>6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0.00011</v>
      </c>
      <c r="R238" s="240">
        <f>Q238*H238</f>
        <v>0.00066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164</v>
      </c>
      <c r="AT238" s="242" t="s">
        <v>160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164</v>
      </c>
      <c r="BM238" s="242" t="s">
        <v>2164</v>
      </c>
    </row>
    <row r="239" s="13" customFormat="1">
      <c r="A239" s="13"/>
      <c r="B239" s="244"/>
      <c r="C239" s="245"/>
      <c r="D239" s="246" t="s">
        <v>166</v>
      </c>
      <c r="E239" s="247" t="s">
        <v>1</v>
      </c>
      <c r="F239" s="248" t="s">
        <v>2123</v>
      </c>
      <c r="G239" s="245"/>
      <c r="H239" s="247" t="s">
        <v>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166</v>
      </c>
      <c r="AU239" s="254" t="s">
        <v>156</v>
      </c>
      <c r="AV239" s="13" t="s">
        <v>82</v>
      </c>
      <c r="AW239" s="13" t="s">
        <v>31</v>
      </c>
      <c r="AX239" s="13" t="s">
        <v>74</v>
      </c>
      <c r="AY239" s="254" t="s">
        <v>157</v>
      </c>
    </row>
    <row r="240" s="13" customFormat="1">
      <c r="A240" s="13"/>
      <c r="B240" s="244"/>
      <c r="C240" s="245"/>
      <c r="D240" s="246" t="s">
        <v>166</v>
      </c>
      <c r="E240" s="247" t="s">
        <v>1</v>
      </c>
      <c r="F240" s="248" t="s">
        <v>2165</v>
      </c>
      <c r="G240" s="245"/>
      <c r="H240" s="247" t="s">
        <v>1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254" t="s">
        <v>166</v>
      </c>
      <c r="AU240" s="254" t="s">
        <v>156</v>
      </c>
      <c r="AV240" s="13" t="s">
        <v>82</v>
      </c>
      <c r="AW240" s="13" t="s">
        <v>31</v>
      </c>
      <c r="AX240" s="13" t="s">
        <v>74</v>
      </c>
      <c r="AY240" s="254" t="s">
        <v>157</v>
      </c>
    </row>
    <row r="241" s="14" customFormat="1">
      <c r="A241" s="14"/>
      <c r="B241" s="255"/>
      <c r="C241" s="256"/>
      <c r="D241" s="246" t="s">
        <v>166</v>
      </c>
      <c r="E241" s="257" t="s">
        <v>1</v>
      </c>
      <c r="F241" s="258" t="s">
        <v>2166</v>
      </c>
      <c r="G241" s="256"/>
      <c r="H241" s="259">
        <v>6</v>
      </c>
      <c r="I241" s="260"/>
      <c r="J241" s="256"/>
      <c r="K241" s="256"/>
      <c r="L241" s="261"/>
      <c r="M241" s="262"/>
      <c r="N241" s="263"/>
      <c r="O241" s="263"/>
      <c r="P241" s="263"/>
      <c r="Q241" s="263"/>
      <c r="R241" s="263"/>
      <c r="S241" s="263"/>
      <c r="T241" s="264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65" t="s">
        <v>166</v>
      </c>
      <c r="AU241" s="265" t="s">
        <v>156</v>
      </c>
      <c r="AV241" s="14" t="s">
        <v>156</v>
      </c>
      <c r="AW241" s="14" t="s">
        <v>31</v>
      </c>
      <c r="AX241" s="14" t="s">
        <v>82</v>
      </c>
      <c r="AY241" s="265" t="s">
        <v>157</v>
      </c>
    </row>
    <row r="242" s="2" customFormat="1" ht="21.75" customHeight="1">
      <c r="A242" s="39"/>
      <c r="B242" s="40"/>
      <c r="C242" s="282" t="s">
        <v>603</v>
      </c>
      <c r="D242" s="282" t="s">
        <v>204</v>
      </c>
      <c r="E242" s="283" t="s">
        <v>2167</v>
      </c>
      <c r="F242" s="284" t="s">
        <v>2168</v>
      </c>
      <c r="G242" s="285" t="s">
        <v>354</v>
      </c>
      <c r="H242" s="286">
        <v>6.2999999999999998</v>
      </c>
      <c r="I242" s="287"/>
      <c r="J242" s="288">
        <f>ROUND(I242*H242,2)</f>
        <v>0</v>
      </c>
      <c r="K242" s="289"/>
      <c r="L242" s="290"/>
      <c r="M242" s="291" t="s">
        <v>1</v>
      </c>
      <c r="N242" s="292" t="s">
        <v>40</v>
      </c>
      <c r="O242" s="98"/>
      <c r="P242" s="240">
        <f>O242*H242</f>
        <v>0</v>
      </c>
      <c r="Q242" s="240">
        <v>0.00093999999999999997</v>
      </c>
      <c r="R242" s="240">
        <f>Q242*H242</f>
        <v>0.0059219999999999993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378</v>
      </c>
      <c r="AT242" s="242" t="s">
        <v>204</v>
      </c>
      <c r="AU242" s="242" t="s">
        <v>156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164</v>
      </c>
      <c r="BM242" s="242" t="s">
        <v>2169</v>
      </c>
    </row>
    <row r="243" s="2" customFormat="1" ht="33" customHeight="1">
      <c r="A243" s="39"/>
      <c r="B243" s="40"/>
      <c r="C243" s="230" t="s">
        <v>609</v>
      </c>
      <c r="D243" s="230" t="s">
        <v>160</v>
      </c>
      <c r="E243" s="231" t="s">
        <v>2170</v>
      </c>
      <c r="F243" s="232" t="s">
        <v>2171</v>
      </c>
      <c r="G243" s="233" t="s">
        <v>184</v>
      </c>
      <c r="H243" s="234">
        <v>4</v>
      </c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2.0000000000000002E-05</v>
      </c>
      <c r="R243" s="240">
        <f>Q243*H243</f>
        <v>8.0000000000000007E-05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164</v>
      </c>
      <c r="AT243" s="242" t="s">
        <v>160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164</v>
      </c>
      <c r="BM243" s="242" t="s">
        <v>2172</v>
      </c>
    </row>
    <row r="244" s="14" customFormat="1">
      <c r="A244" s="14"/>
      <c r="B244" s="255"/>
      <c r="C244" s="256"/>
      <c r="D244" s="246" t="s">
        <v>166</v>
      </c>
      <c r="E244" s="257" t="s">
        <v>1</v>
      </c>
      <c r="F244" s="258" t="s">
        <v>174</v>
      </c>
      <c r="G244" s="256"/>
      <c r="H244" s="259">
        <v>4</v>
      </c>
      <c r="I244" s="260"/>
      <c r="J244" s="256"/>
      <c r="K244" s="256"/>
      <c r="L244" s="261"/>
      <c r="M244" s="262"/>
      <c r="N244" s="263"/>
      <c r="O244" s="263"/>
      <c r="P244" s="263"/>
      <c r="Q244" s="263"/>
      <c r="R244" s="263"/>
      <c r="S244" s="263"/>
      <c r="T244" s="264"/>
      <c r="U244" s="14"/>
      <c r="V244" s="14"/>
      <c r="W244" s="14"/>
      <c r="X244" s="14"/>
      <c r="Y244" s="14"/>
      <c r="Z244" s="14"/>
      <c r="AA244" s="14"/>
      <c r="AB244" s="14"/>
      <c r="AC244" s="14"/>
      <c r="AD244" s="14"/>
      <c r="AE244" s="14"/>
      <c r="AT244" s="265" t="s">
        <v>166</v>
      </c>
      <c r="AU244" s="265" t="s">
        <v>156</v>
      </c>
      <c r="AV244" s="14" t="s">
        <v>156</v>
      </c>
      <c r="AW244" s="14" t="s">
        <v>31</v>
      </c>
      <c r="AX244" s="14" t="s">
        <v>82</v>
      </c>
      <c r="AY244" s="265" t="s">
        <v>157</v>
      </c>
    </row>
    <row r="245" s="2" customFormat="1" ht="16.5" customHeight="1">
      <c r="A245" s="39"/>
      <c r="B245" s="40"/>
      <c r="C245" s="282" t="s">
        <v>613</v>
      </c>
      <c r="D245" s="282" t="s">
        <v>204</v>
      </c>
      <c r="E245" s="283" t="s">
        <v>2173</v>
      </c>
      <c r="F245" s="284" t="s">
        <v>2174</v>
      </c>
      <c r="G245" s="285" t="s">
        <v>184</v>
      </c>
      <c r="H245" s="286">
        <v>4</v>
      </c>
      <c r="I245" s="287"/>
      <c r="J245" s="288">
        <f>ROUND(I245*H245,2)</f>
        <v>0</v>
      </c>
      <c r="K245" s="289"/>
      <c r="L245" s="290"/>
      <c r="M245" s="291" t="s">
        <v>1</v>
      </c>
      <c r="N245" s="292" t="s">
        <v>40</v>
      </c>
      <c r="O245" s="98"/>
      <c r="P245" s="240">
        <f>O245*H245</f>
        <v>0</v>
      </c>
      <c r="Q245" s="240">
        <v>8.0000000000000007E-05</v>
      </c>
      <c r="R245" s="240">
        <f>Q245*H245</f>
        <v>0.00032000000000000003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378</v>
      </c>
      <c r="AT245" s="242" t="s">
        <v>204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2175</v>
      </c>
    </row>
    <row r="246" s="2" customFormat="1" ht="33" customHeight="1">
      <c r="A246" s="39"/>
      <c r="B246" s="40"/>
      <c r="C246" s="230" t="s">
        <v>617</v>
      </c>
      <c r="D246" s="230" t="s">
        <v>160</v>
      </c>
      <c r="E246" s="231" t="s">
        <v>2176</v>
      </c>
      <c r="F246" s="232" t="s">
        <v>2177</v>
      </c>
      <c r="G246" s="233" t="s">
        <v>184</v>
      </c>
      <c r="H246" s="234">
        <v>208</v>
      </c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0.00017000000000000001</v>
      </c>
      <c r="R246" s="240">
        <f>Q246*H246</f>
        <v>0.035360000000000003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164</v>
      </c>
      <c r="AT246" s="242" t="s">
        <v>160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164</v>
      </c>
      <c r="BM246" s="242" t="s">
        <v>2178</v>
      </c>
    </row>
    <row r="247" s="14" customFormat="1">
      <c r="A247" s="14"/>
      <c r="B247" s="255"/>
      <c r="C247" s="256"/>
      <c r="D247" s="246" t="s">
        <v>166</v>
      </c>
      <c r="E247" s="257" t="s">
        <v>1</v>
      </c>
      <c r="F247" s="258" t="s">
        <v>2179</v>
      </c>
      <c r="G247" s="256"/>
      <c r="H247" s="259">
        <v>208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166</v>
      </c>
      <c r="AU247" s="265" t="s">
        <v>156</v>
      </c>
      <c r="AV247" s="14" t="s">
        <v>156</v>
      </c>
      <c r="AW247" s="14" t="s">
        <v>31</v>
      </c>
      <c r="AX247" s="14" t="s">
        <v>82</v>
      </c>
      <c r="AY247" s="265" t="s">
        <v>157</v>
      </c>
    </row>
    <row r="248" s="2" customFormat="1" ht="24.15" customHeight="1">
      <c r="A248" s="39"/>
      <c r="B248" s="40"/>
      <c r="C248" s="282" t="s">
        <v>623</v>
      </c>
      <c r="D248" s="282" t="s">
        <v>204</v>
      </c>
      <c r="E248" s="283" t="s">
        <v>2180</v>
      </c>
      <c r="F248" s="284" t="s">
        <v>2181</v>
      </c>
      <c r="G248" s="285" t="s">
        <v>184</v>
      </c>
      <c r="H248" s="286">
        <v>208</v>
      </c>
      <c r="I248" s="287"/>
      <c r="J248" s="288">
        <f>ROUND(I248*H248,2)</f>
        <v>0</v>
      </c>
      <c r="K248" s="289"/>
      <c r="L248" s="290"/>
      <c r="M248" s="291" t="s">
        <v>1</v>
      </c>
      <c r="N248" s="292" t="s">
        <v>40</v>
      </c>
      <c r="O248" s="98"/>
      <c r="P248" s="240">
        <f>O248*H248</f>
        <v>0</v>
      </c>
      <c r="Q248" s="240">
        <v>0.00033</v>
      </c>
      <c r="R248" s="240">
        <f>Q248*H248</f>
        <v>0.068640000000000007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378</v>
      </c>
      <c r="AT248" s="242" t="s">
        <v>204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2182</v>
      </c>
    </row>
    <row r="249" s="2" customFormat="1" ht="33" customHeight="1">
      <c r="A249" s="39"/>
      <c r="B249" s="40"/>
      <c r="C249" s="230" t="s">
        <v>629</v>
      </c>
      <c r="D249" s="230" t="s">
        <v>160</v>
      </c>
      <c r="E249" s="231" t="s">
        <v>2183</v>
      </c>
      <c r="F249" s="232" t="s">
        <v>2184</v>
      </c>
      <c r="G249" s="233" t="s">
        <v>184</v>
      </c>
      <c r="H249" s="234">
        <v>8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4.0000000000000003E-05</v>
      </c>
      <c r="R249" s="240">
        <f>Q249*H249</f>
        <v>0.00032000000000000003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164</v>
      </c>
      <c r="AT249" s="242" t="s">
        <v>160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164</v>
      </c>
      <c r="BM249" s="242" t="s">
        <v>2185</v>
      </c>
    </row>
    <row r="250" s="2" customFormat="1" ht="24.15" customHeight="1">
      <c r="A250" s="39"/>
      <c r="B250" s="40"/>
      <c r="C250" s="282" t="s">
        <v>632</v>
      </c>
      <c r="D250" s="282" t="s">
        <v>204</v>
      </c>
      <c r="E250" s="283" t="s">
        <v>2186</v>
      </c>
      <c r="F250" s="284" t="s">
        <v>2187</v>
      </c>
      <c r="G250" s="285" t="s">
        <v>184</v>
      </c>
      <c r="H250" s="286">
        <v>8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40</v>
      </c>
      <c r="O250" s="98"/>
      <c r="P250" s="240">
        <f>O250*H250</f>
        <v>0</v>
      </c>
      <c r="Q250" s="240">
        <v>0.00068999999999999997</v>
      </c>
      <c r="R250" s="240">
        <f>Q250*H250</f>
        <v>0.0055199999999999997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378</v>
      </c>
      <c r="AT250" s="242" t="s">
        <v>204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2188</v>
      </c>
    </row>
    <row r="251" s="2" customFormat="1" ht="33" customHeight="1">
      <c r="A251" s="39"/>
      <c r="B251" s="40"/>
      <c r="C251" s="230" t="s">
        <v>636</v>
      </c>
      <c r="D251" s="230" t="s">
        <v>160</v>
      </c>
      <c r="E251" s="231" t="s">
        <v>2189</v>
      </c>
      <c r="F251" s="232" t="s">
        <v>2190</v>
      </c>
      <c r="G251" s="233" t="s">
        <v>184</v>
      </c>
      <c r="H251" s="234">
        <v>1</v>
      </c>
      <c r="I251" s="235"/>
      <c r="J251" s="236">
        <f>ROUND(I251*H251,2)</f>
        <v>0</v>
      </c>
      <c r="K251" s="237"/>
      <c r="L251" s="45"/>
      <c r="M251" s="238" t="s">
        <v>1</v>
      </c>
      <c r="N251" s="239" t="s">
        <v>40</v>
      </c>
      <c r="O251" s="98"/>
      <c r="P251" s="240">
        <f>O251*H251</f>
        <v>0</v>
      </c>
      <c r="Q251" s="240">
        <v>0.00012999999999999999</v>
      </c>
      <c r="R251" s="240">
        <f>Q251*H251</f>
        <v>0.00012999999999999999</v>
      </c>
      <c r="S251" s="240">
        <v>0</v>
      </c>
      <c r="T251" s="24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2" t="s">
        <v>164</v>
      </c>
      <c r="AT251" s="242" t="s">
        <v>160</v>
      </c>
      <c r="AU251" s="242" t="s">
        <v>156</v>
      </c>
      <c r="AY251" s="18" t="s">
        <v>157</v>
      </c>
      <c r="BE251" s="243">
        <f>IF(N251="základná",J251,0)</f>
        <v>0</v>
      </c>
      <c r="BF251" s="243">
        <f>IF(N251="znížená",J251,0)</f>
        <v>0</v>
      </c>
      <c r="BG251" s="243">
        <f>IF(N251="zákl. prenesená",J251,0)</f>
        <v>0</v>
      </c>
      <c r="BH251" s="243">
        <f>IF(N251="zníž. prenesená",J251,0)</f>
        <v>0</v>
      </c>
      <c r="BI251" s="243">
        <f>IF(N251="nulová",J251,0)</f>
        <v>0</v>
      </c>
      <c r="BJ251" s="18" t="s">
        <v>156</v>
      </c>
      <c r="BK251" s="243">
        <f>ROUND(I251*H251,2)</f>
        <v>0</v>
      </c>
      <c r="BL251" s="18" t="s">
        <v>164</v>
      </c>
      <c r="BM251" s="242" t="s">
        <v>2191</v>
      </c>
    </row>
    <row r="252" s="13" customFormat="1">
      <c r="A252" s="13"/>
      <c r="B252" s="244"/>
      <c r="C252" s="245"/>
      <c r="D252" s="246" t="s">
        <v>166</v>
      </c>
      <c r="E252" s="247" t="s">
        <v>1</v>
      </c>
      <c r="F252" s="248" t="s">
        <v>2165</v>
      </c>
      <c r="G252" s="245"/>
      <c r="H252" s="247" t="s">
        <v>1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54" t="s">
        <v>166</v>
      </c>
      <c r="AU252" s="254" t="s">
        <v>156</v>
      </c>
      <c r="AV252" s="13" t="s">
        <v>82</v>
      </c>
      <c r="AW252" s="13" t="s">
        <v>31</v>
      </c>
      <c r="AX252" s="13" t="s">
        <v>74</v>
      </c>
      <c r="AY252" s="254" t="s">
        <v>157</v>
      </c>
    </row>
    <row r="253" s="14" customFormat="1">
      <c r="A253" s="14"/>
      <c r="B253" s="255"/>
      <c r="C253" s="256"/>
      <c r="D253" s="246" t="s">
        <v>166</v>
      </c>
      <c r="E253" s="257" t="s">
        <v>1</v>
      </c>
      <c r="F253" s="258" t="s">
        <v>2192</v>
      </c>
      <c r="G253" s="256"/>
      <c r="H253" s="259">
        <v>1</v>
      </c>
      <c r="I253" s="260"/>
      <c r="J253" s="256"/>
      <c r="K253" s="256"/>
      <c r="L253" s="261"/>
      <c r="M253" s="262"/>
      <c r="N253" s="263"/>
      <c r="O253" s="263"/>
      <c r="P253" s="263"/>
      <c r="Q253" s="263"/>
      <c r="R253" s="263"/>
      <c r="S253" s="263"/>
      <c r="T253" s="264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65" t="s">
        <v>166</v>
      </c>
      <c r="AU253" s="265" t="s">
        <v>156</v>
      </c>
      <c r="AV253" s="14" t="s">
        <v>156</v>
      </c>
      <c r="AW253" s="14" t="s">
        <v>31</v>
      </c>
      <c r="AX253" s="14" t="s">
        <v>82</v>
      </c>
      <c r="AY253" s="265" t="s">
        <v>157</v>
      </c>
    </row>
    <row r="254" s="2" customFormat="1" ht="24.15" customHeight="1">
      <c r="A254" s="39"/>
      <c r="B254" s="40"/>
      <c r="C254" s="282" t="s">
        <v>641</v>
      </c>
      <c r="D254" s="282" t="s">
        <v>204</v>
      </c>
      <c r="E254" s="283" t="s">
        <v>2193</v>
      </c>
      <c r="F254" s="284" t="s">
        <v>2194</v>
      </c>
      <c r="G254" s="285" t="s">
        <v>184</v>
      </c>
      <c r="H254" s="286">
        <v>1</v>
      </c>
      <c r="I254" s="287"/>
      <c r="J254" s="288">
        <f>ROUND(I254*H254,2)</f>
        <v>0</v>
      </c>
      <c r="K254" s="289"/>
      <c r="L254" s="290"/>
      <c r="M254" s="291" t="s">
        <v>1</v>
      </c>
      <c r="N254" s="292" t="s">
        <v>40</v>
      </c>
      <c r="O254" s="98"/>
      <c r="P254" s="240">
        <f>O254*H254</f>
        <v>0</v>
      </c>
      <c r="Q254" s="240">
        <v>0.0018</v>
      </c>
      <c r="R254" s="240">
        <f>Q254*H254</f>
        <v>0.0018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378</v>
      </c>
      <c r="AT254" s="242" t="s">
        <v>204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164</v>
      </c>
      <c r="BM254" s="242" t="s">
        <v>2195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82</v>
      </c>
      <c r="G255" s="256"/>
      <c r="H255" s="259">
        <v>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156</v>
      </c>
      <c r="AV255" s="14" t="s">
        <v>156</v>
      </c>
      <c r="AW255" s="14" t="s">
        <v>31</v>
      </c>
      <c r="AX255" s="14" t="s">
        <v>82</v>
      </c>
      <c r="AY255" s="265" t="s">
        <v>157</v>
      </c>
    </row>
    <row r="256" s="2" customFormat="1" ht="33" customHeight="1">
      <c r="A256" s="39"/>
      <c r="B256" s="40"/>
      <c r="C256" s="230" t="s">
        <v>646</v>
      </c>
      <c r="D256" s="230" t="s">
        <v>160</v>
      </c>
      <c r="E256" s="231" t="s">
        <v>2196</v>
      </c>
      <c r="F256" s="232" t="s">
        <v>2197</v>
      </c>
      <c r="G256" s="233" t="s">
        <v>225</v>
      </c>
      <c r="H256" s="234">
        <v>9.5999999999999996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0.0073200000000000001</v>
      </c>
      <c r="T256" s="241">
        <f>S256*H256</f>
        <v>0.070272000000000001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735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735</v>
      </c>
      <c r="BM256" s="242" t="s">
        <v>2198</v>
      </c>
    </row>
    <row r="257" s="13" customFormat="1">
      <c r="A257" s="13"/>
      <c r="B257" s="244"/>
      <c r="C257" s="245"/>
      <c r="D257" s="246" t="s">
        <v>166</v>
      </c>
      <c r="E257" s="247" t="s">
        <v>1</v>
      </c>
      <c r="F257" s="248" t="s">
        <v>2123</v>
      </c>
      <c r="G257" s="245"/>
      <c r="H257" s="247" t="s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166</v>
      </c>
      <c r="AU257" s="254" t="s">
        <v>156</v>
      </c>
      <c r="AV257" s="13" t="s">
        <v>82</v>
      </c>
      <c r="AW257" s="13" t="s">
        <v>31</v>
      </c>
      <c r="AX257" s="13" t="s">
        <v>74</v>
      </c>
      <c r="AY257" s="254" t="s">
        <v>157</v>
      </c>
    </row>
    <row r="258" s="14" customFormat="1">
      <c r="A258" s="14"/>
      <c r="B258" s="255"/>
      <c r="C258" s="256"/>
      <c r="D258" s="246" t="s">
        <v>166</v>
      </c>
      <c r="E258" s="257" t="s">
        <v>1</v>
      </c>
      <c r="F258" s="258" t="s">
        <v>2124</v>
      </c>
      <c r="G258" s="256"/>
      <c r="H258" s="259">
        <v>9.5999999999999996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166</v>
      </c>
      <c r="AU258" s="265" t="s">
        <v>156</v>
      </c>
      <c r="AV258" s="14" t="s">
        <v>156</v>
      </c>
      <c r="AW258" s="14" t="s">
        <v>31</v>
      </c>
      <c r="AX258" s="14" t="s">
        <v>82</v>
      </c>
      <c r="AY258" s="265" t="s">
        <v>157</v>
      </c>
    </row>
    <row r="259" s="2" customFormat="1" ht="33" customHeight="1">
      <c r="A259" s="39"/>
      <c r="B259" s="40"/>
      <c r="C259" s="230" t="s">
        <v>651</v>
      </c>
      <c r="D259" s="230" t="s">
        <v>160</v>
      </c>
      <c r="E259" s="231" t="s">
        <v>2199</v>
      </c>
      <c r="F259" s="232" t="s">
        <v>2197</v>
      </c>
      <c r="G259" s="233" t="s">
        <v>225</v>
      </c>
      <c r="H259" s="234">
        <v>294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0.0073200000000000001</v>
      </c>
      <c r="T259" s="241">
        <f>S259*H259</f>
        <v>2.1520800000000002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164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164</v>
      </c>
      <c r="BM259" s="242" t="s">
        <v>2200</v>
      </c>
    </row>
    <row r="260" s="13" customFormat="1">
      <c r="A260" s="13"/>
      <c r="B260" s="244"/>
      <c r="C260" s="245"/>
      <c r="D260" s="246" t="s">
        <v>166</v>
      </c>
      <c r="E260" s="247" t="s">
        <v>1</v>
      </c>
      <c r="F260" s="248" t="s">
        <v>2146</v>
      </c>
      <c r="G260" s="245"/>
      <c r="H260" s="247" t="s">
        <v>1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3"/>
      <c r="V260" s="13"/>
      <c r="W260" s="13"/>
      <c r="X260" s="13"/>
      <c r="Y260" s="13"/>
      <c r="Z260" s="13"/>
      <c r="AA260" s="13"/>
      <c r="AB260" s="13"/>
      <c r="AC260" s="13"/>
      <c r="AD260" s="13"/>
      <c r="AE260" s="13"/>
      <c r="AT260" s="254" t="s">
        <v>166</v>
      </c>
      <c r="AU260" s="254" t="s">
        <v>156</v>
      </c>
      <c r="AV260" s="13" t="s">
        <v>82</v>
      </c>
      <c r="AW260" s="13" t="s">
        <v>31</v>
      </c>
      <c r="AX260" s="13" t="s">
        <v>74</v>
      </c>
      <c r="AY260" s="254" t="s">
        <v>157</v>
      </c>
    </row>
    <row r="261" s="14" customFormat="1">
      <c r="A261" s="14"/>
      <c r="B261" s="255"/>
      <c r="C261" s="256"/>
      <c r="D261" s="246" t="s">
        <v>166</v>
      </c>
      <c r="E261" s="257" t="s">
        <v>1</v>
      </c>
      <c r="F261" s="258" t="s">
        <v>2201</v>
      </c>
      <c r="G261" s="256"/>
      <c r="H261" s="259">
        <v>294</v>
      </c>
      <c r="I261" s="260"/>
      <c r="J261" s="256"/>
      <c r="K261" s="256"/>
      <c r="L261" s="261"/>
      <c r="M261" s="262"/>
      <c r="N261" s="263"/>
      <c r="O261" s="263"/>
      <c r="P261" s="263"/>
      <c r="Q261" s="263"/>
      <c r="R261" s="263"/>
      <c r="S261" s="263"/>
      <c r="T261" s="264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65" t="s">
        <v>166</v>
      </c>
      <c r="AU261" s="265" t="s">
        <v>156</v>
      </c>
      <c r="AV261" s="14" t="s">
        <v>156</v>
      </c>
      <c r="AW261" s="14" t="s">
        <v>31</v>
      </c>
      <c r="AX261" s="14" t="s">
        <v>74</v>
      </c>
      <c r="AY261" s="265" t="s">
        <v>157</v>
      </c>
    </row>
    <row r="262" s="15" customFormat="1">
      <c r="A262" s="15"/>
      <c r="B262" s="266"/>
      <c r="C262" s="267"/>
      <c r="D262" s="246" t="s">
        <v>166</v>
      </c>
      <c r="E262" s="268" t="s">
        <v>1</v>
      </c>
      <c r="F262" s="269" t="s">
        <v>173</v>
      </c>
      <c r="G262" s="267"/>
      <c r="H262" s="270">
        <v>294</v>
      </c>
      <c r="I262" s="271"/>
      <c r="J262" s="267"/>
      <c r="K262" s="267"/>
      <c r="L262" s="272"/>
      <c r="M262" s="273"/>
      <c r="N262" s="274"/>
      <c r="O262" s="274"/>
      <c r="P262" s="274"/>
      <c r="Q262" s="274"/>
      <c r="R262" s="274"/>
      <c r="S262" s="274"/>
      <c r="T262" s="275"/>
      <c r="U262" s="15"/>
      <c r="V262" s="15"/>
      <c r="W262" s="15"/>
      <c r="X262" s="15"/>
      <c r="Y262" s="15"/>
      <c r="Z262" s="15"/>
      <c r="AA262" s="15"/>
      <c r="AB262" s="15"/>
      <c r="AC262" s="15"/>
      <c r="AD262" s="15"/>
      <c r="AE262" s="15"/>
      <c r="AT262" s="276" t="s">
        <v>166</v>
      </c>
      <c r="AU262" s="276" t="s">
        <v>156</v>
      </c>
      <c r="AV262" s="15" t="s">
        <v>174</v>
      </c>
      <c r="AW262" s="15" t="s">
        <v>31</v>
      </c>
      <c r="AX262" s="15" t="s">
        <v>82</v>
      </c>
      <c r="AY262" s="276" t="s">
        <v>157</v>
      </c>
    </row>
    <row r="263" s="2" customFormat="1" ht="24.15" customHeight="1">
      <c r="A263" s="39"/>
      <c r="B263" s="40"/>
      <c r="C263" s="230" t="s">
        <v>655</v>
      </c>
      <c r="D263" s="230" t="s">
        <v>160</v>
      </c>
      <c r="E263" s="231" t="s">
        <v>2202</v>
      </c>
      <c r="F263" s="232" t="s">
        <v>2203</v>
      </c>
      <c r="G263" s="233" t="s">
        <v>225</v>
      </c>
      <c r="H263" s="234">
        <v>294</v>
      </c>
      <c r="I263" s="235"/>
      <c r="J263" s="236">
        <f>ROUND(I263*H263,2)</f>
        <v>0</v>
      </c>
      <c r="K263" s="237"/>
      <c r="L263" s="45"/>
      <c r="M263" s="238" t="s">
        <v>1</v>
      </c>
      <c r="N263" s="239" t="s">
        <v>40</v>
      </c>
      <c r="O263" s="98"/>
      <c r="P263" s="240">
        <f>O263*H263</f>
        <v>0</v>
      </c>
      <c r="Q263" s="240">
        <v>0</v>
      </c>
      <c r="R263" s="240">
        <f>Q263*H263</f>
        <v>0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164</v>
      </c>
      <c r="AT263" s="242" t="s">
        <v>160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164</v>
      </c>
      <c r="BM263" s="242" t="s">
        <v>2204</v>
      </c>
    </row>
    <row r="264" s="2" customFormat="1" ht="49.05" customHeight="1">
      <c r="A264" s="39"/>
      <c r="B264" s="40"/>
      <c r="C264" s="230" t="s">
        <v>660</v>
      </c>
      <c r="D264" s="230" t="s">
        <v>160</v>
      </c>
      <c r="E264" s="231" t="s">
        <v>2205</v>
      </c>
      <c r="F264" s="232" t="s">
        <v>2206</v>
      </c>
      <c r="G264" s="233" t="s">
        <v>184</v>
      </c>
      <c r="H264" s="234">
        <v>148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0.0030500000000000002</v>
      </c>
      <c r="T264" s="241">
        <f>S264*H264</f>
        <v>0.45140000000000002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164</v>
      </c>
      <c r="AT264" s="242" t="s">
        <v>160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164</v>
      </c>
      <c r="BM264" s="242" t="s">
        <v>2207</v>
      </c>
    </row>
    <row r="265" s="2" customFormat="1" ht="21.75" customHeight="1">
      <c r="A265" s="39"/>
      <c r="B265" s="40"/>
      <c r="C265" s="230" t="s">
        <v>663</v>
      </c>
      <c r="D265" s="230" t="s">
        <v>160</v>
      </c>
      <c r="E265" s="231" t="s">
        <v>2208</v>
      </c>
      <c r="F265" s="232" t="s">
        <v>2209</v>
      </c>
      <c r="G265" s="233" t="s">
        <v>184</v>
      </c>
      <c r="H265" s="234">
        <v>200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9.0000000000000006E-05</v>
      </c>
      <c r="T265" s="241">
        <f>S265*H265</f>
        <v>0.018000000000000002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164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164</v>
      </c>
      <c r="BM265" s="242" t="s">
        <v>2210</v>
      </c>
    </row>
    <row r="266" s="13" customFormat="1">
      <c r="A266" s="13"/>
      <c r="B266" s="244"/>
      <c r="C266" s="245"/>
      <c r="D266" s="246" t="s">
        <v>166</v>
      </c>
      <c r="E266" s="247" t="s">
        <v>1</v>
      </c>
      <c r="F266" s="248" t="s">
        <v>2146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166</v>
      </c>
      <c r="AU266" s="254" t="s">
        <v>156</v>
      </c>
      <c r="AV266" s="13" t="s">
        <v>82</v>
      </c>
      <c r="AW266" s="13" t="s">
        <v>31</v>
      </c>
      <c r="AX266" s="13" t="s">
        <v>74</v>
      </c>
      <c r="AY266" s="254" t="s">
        <v>157</v>
      </c>
    </row>
    <row r="267" s="14" customFormat="1">
      <c r="A267" s="14"/>
      <c r="B267" s="255"/>
      <c r="C267" s="256"/>
      <c r="D267" s="246" t="s">
        <v>166</v>
      </c>
      <c r="E267" s="257" t="s">
        <v>1</v>
      </c>
      <c r="F267" s="258" t="s">
        <v>2211</v>
      </c>
      <c r="G267" s="256"/>
      <c r="H267" s="259">
        <v>200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166</v>
      </c>
      <c r="AU267" s="265" t="s">
        <v>156</v>
      </c>
      <c r="AV267" s="14" t="s">
        <v>156</v>
      </c>
      <c r="AW267" s="14" t="s">
        <v>31</v>
      </c>
      <c r="AX267" s="14" t="s">
        <v>82</v>
      </c>
      <c r="AY267" s="265" t="s">
        <v>157</v>
      </c>
    </row>
    <row r="268" s="2" customFormat="1" ht="21.75" customHeight="1">
      <c r="A268" s="39"/>
      <c r="B268" s="40"/>
      <c r="C268" s="230" t="s">
        <v>667</v>
      </c>
      <c r="D268" s="230" t="s">
        <v>160</v>
      </c>
      <c r="E268" s="231" t="s">
        <v>2212</v>
      </c>
      <c r="F268" s="232" t="s">
        <v>2213</v>
      </c>
      <c r="G268" s="233" t="s">
        <v>354</v>
      </c>
      <c r="H268" s="234">
        <v>147</v>
      </c>
      <c r="I268" s="235"/>
      <c r="J268" s="236">
        <f>ROUND(I268*H268,2)</f>
        <v>0</v>
      </c>
      <c r="K268" s="237"/>
      <c r="L268" s="45"/>
      <c r="M268" s="238" t="s">
        <v>1</v>
      </c>
      <c r="N268" s="239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164</v>
      </c>
      <c r="AT268" s="242" t="s">
        <v>160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164</v>
      </c>
      <c r="BM268" s="242" t="s">
        <v>2214</v>
      </c>
    </row>
    <row r="269" s="13" customFormat="1">
      <c r="A269" s="13"/>
      <c r="B269" s="244"/>
      <c r="C269" s="245"/>
      <c r="D269" s="246" t="s">
        <v>166</v>
      </c>
      <c r="E269" s="247" t="s">
        <v>1</v>
      </c>
      <c r="F269" s="248" t="s">
        <v>2146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166</v>
      </c>
      <c r="AU269" s="254" t="s">
        <v>156</v>
      </c>
      <c r="AV269" s="13" t="s">
        <v>82</v>
      </c>
      <c r="AW269" s="13" t="s">
        <v>31</v>
      </c>
      <c r="AX269" s="13" t="s">
        <v>74</v>
      </c>
      <c r="AY269" s="254" t="s">
        <v>157</v>
      </c>
    </row>
    <row r="270" s="14" customFormat="1">
      <c r="A270" s="14"/>
      <c r="B270" s="255"/>
      <c r="C270" s="256"/>
      <c r="D270" s="246" t="s">
        <v>166</v>
      </c>
      <c r="E270" s="257" t="s">
        <v>1</v>
      </c>
      <c r="F270" s="258" t="s">
        <v>2161</v>
      </c>
      <c r="G270" s="256"/>
      <c r="H270" s="259">
        <v>147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166</v>
      </c>
      <c r="AU270" s="265" t="s">
        <v>156</v>
      </c>
      <c r="AV270" s="14" t="s">
        <v>156</v>
      </c>
      <c r="AW270" s="14" t="s">
        <v>31</v>
      </c>
      <c r="AX270" s="14" t="s">
        <v>82</v>
      </c>
      <c r="AY270" s="265" t="s">
        <v>157</v>
      </c>
    </row>
    <row r="271" s="2" customFormat="1" ht="37.8" customHeight="1">
      <c r="A271" s="39"/>
      <c r="B271" s="40"/>
      <c r="C271" s="230" t="s">
        <v>671</v>
      </c>
      <c r="D271" s="230" t="s">
        <v>160</v>
      </c>
      <c r="E271" s="231" t="s">
        <v>2215</v>
      </c>
      <c r="F271" s="232" t="s">
        <v>2216</v>
      </c>
      <c r="G271" s="233" t="s">
        <v>354</v>
      </c>
      <c r="H271" s="234">
        <v>147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0.0033</v>
      </c>
      <c r="T271" s="241">
        <f>S271*H271</f>
        <v>0.48509999999999998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164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164</v>
      </c>
      <c r="BM271" s="242" t="s">
        <v>2217</v>
      </c>
    </row>
    <row r="272" s="13" customFormat="1">
      <c r="A272" s="13"/>
      <c r="B272" s="244"/>
      <c r="C272" s="245"/>
      <c r="D272" s="246" t="s">
        <v>166</v>
      </c>
      <c r="E272" s="247" t="s">
        <v>1</v>
      </c>
      <c r="F272" s="248" t="s">
        <v>2146</v>
      </c>
      <c r="G272" s="245"/>
      <c r="H272" s="247" t="s">
        <v>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166</v>
      </c>
      <c r="AU272" s="254" t="s">
        <v>156</v>
      </c>
      <c r="AV272" s="13" t="s">
        <v>82</v>
      </c>
      <c r="AW272" s="13" t="s">
        <v>31</v>
      </c>
      <c r="AX272" s="13" t="s">
        <v>74</v>
      </c>
      <c r="AY272" s="254" t="s">
        <v>157</v>
      </c>
    </row>
    <row r="273" s="14" customFormat="1">
      <c r="A273" s="14"/>
      <c r="B273" s="255"/>
      <c r="C273" s="256"/>
      <c r="D273" s="246" t="s">
        <v>166</v>
      </c>
      <c r="E273" s="257" t="s">
        <v>1</v>
      </c>
      <c r="F273" s="258" t="s">
        <v>2218</v>
      </c>
      <c r="G273" s="256"/>
      <c r="H273" s="259">
        <v>147</v>
      </c>
      <c r="I273" s="260"/>
      <c r="J273" s="256"/>
      <c r="K273" s="256"/>
      <c r="L273" s="261"/>
      <c r="M273" s="262"/>
      <c r="N273" s="263"/>
      <c r="O273" s="263"/>
      <c r="P273" s="263"/>
      <c r="Q273" s="263"/>
      <c r="R273" s="263"/>
      <c r="S273" s="263"/>
      <c r="T273" s="264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5" t="s">
        <v>166</v>
      </c>
      <c r="AU273" s="265" t="s">
        <v>156</v>
      </c>
      <c r="AV273" s="14" t="s">
        <v>156</v>
      </c>
      <c r="AW273" s="14" t="s">
        <v>31</v>
      </c>
      <c r="AX273" s="14" t="s">
        <v>82</v>
      </c>
      <c r="AY273" s="265" t="s">
        <v>157</v>
      </c>
    </row>
    <row r="274" s="2" customFormat="1" ht="24.15" customHeight="1">
      <c r="A274" s="39"/>
      <c r="B274" s="40"/>
      <c r="C274" s="230" t="s">
        <v>674</v>
      </c>
      <c r="D274" s="230" t="s">
        <v>160</v>
      </c>
      <c r="E274" s="231" t="s">
        <v>2219</v>
      </c>
      <c r="F274" s="232" t="s">
        <v>2220</v>
      </c>
      <c r="G274" s="233" t="s">
        <v>184</v>
      </c>
      <c r="H274" s="234">
        <v>8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0.0011000000000000001</v>
      </c>
      <c r="T274" s="241">
        <f>S274*H274</f>
        <v>0.0088000000000000005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164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164</v>
      </c>
      <c r="BM274" s="242" t="s">
        <v>2221</v>
      </c>
    </row>
    <row r="275" s="13" customFormat="1">
      <c r="A275" s="13"/>
      <c r="B275" s="244"/>
      <c r="C275" s="245"/>
      <c r="D275" s="246" t="s">
        <v>166</v>
      </c>
      <c r="E275" s="247" t="s">
        <v>1</v>
      </c>
      <c r="F275" s="248" t="s">
        <v>2146</v>
      </c>
      <c r="G275" s="245"/>
      <c r="H275" s="247" t="s">
        <v>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4" t="s">
        <v>166</v>
      </c>
      <c r="AU275" s="254" t="s">
        <v>156</v>
      </c>
      <c r="AV275" s="13" t="s">
        <v>82</v>
      </c>
      <c r="AW275" s="13" t="s">
        <v>31</v>
      </c>
      <c r="AX275" s="13" t="s">
        <v>74</v>
      </c>
      <c r="AY275" s="254" t="s">
        <v>157</v>
      </c>
    </row>
    <row r="276" s="14" customFormat="1">
      <c r="A276" s="14"/>
      <c r="B276" s="255"/>
      <c r="C276" s="256"/>
      <c r="D276" s="246" t="s">
        <v>166</v>
      </c>
      <c r="E276" s="257" t="s">
        <v>1</v>
      </c>
      <c r="F276" s="258" t="s">
        <v>2222</v>
      </c>
      <c r="G276" s="256"/>
      <c r="H276" s="259">
        <v>8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166</v>
      </c>
      <c r="AU276" s="265" t="s">
        <v>156</v>
      </c>
      <c r="AV276" s="14" t="s">
        <v>156</v>
      </c>
      <c r="AW276" s="14" t="s">
        <v>31</v>
      </c>
      <c r="AX276" s="14" t="s">
        <v>82</v>
      </c>
      <c r="AY276" s="265" t="s">
        <v>157</v>
      </c>
    </row>
    <row r="277" s="2" customFormat="1" ht="24.15" customHeight="1">
      <c r="A277" s="39"/>
      <c r="B277" s="40"/>
      <c r="C277" s="230" t="s">
        <v>680</v>
      </c>
      <c r="D277" s="230" t="s">
        <v>160</v>
      </c>
      <c r="E277" s="231" t="s">
        <v>2223</v>
      </c>
      <c r="F277" s="232" t="s">
        <v>2224</v>
      </c>
      <c r="G277" s="233" t="s">
        <v>354</v>
      </c>
      <c r="H277" s="234">
        <v>11.75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9.0000000000000006E-05</v>
      </c>
      <c r="R277" s="240">
        <f>Q277*H277</f>
        <v>0.0010575000000000001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164</v>
      </c>
      <c r="AT277" s="242" t="s">
        <v>160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164</v>
      </c>
      <c r="BM277" s="242" t="s">
        <v>2225</v>
      </c>
    </row>
    <row r="278" s="13" customFormat="1">
      <c r="A278" s="13"/>
      <c r="B278" s="244"/>
      <c r="C278" s="245"/>
      <c r="D278" s="246" t="s">
        <v>166</v>
      </c>
      <c r="E278" s="247" t="s">
        <v>1</v>
      </c>
      <c r="F278" s="248" t="s">
        <v>2165</v>
      </c>
      <c r="G278" s="245"/>
      <c r="H278" s="247" t="s">
        <v>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166</v>
      </c>
      <c r="AU278" s="254" t="s">
        <v>156</v>
      </c>
      <c r="AV278" s="13" t="s">
        <v>82</v>
      </c>
      <c r="AW278" s="13" t="s">
        <v>31</v>
      </c>
      <c r="AX278" s="13" t="s">
        <v>74</v>
      </c>
      <c r="AY278" s="254" t="s">
        <v>157</v>
      </c>
    </row>
    <row r="279" s="14" customFormat="1">
      <c r="A279" s="14"/>
      <c r="B279" s="255"/>
      <c r="C279" s="256"/>
      <c r="D279" s="246" t="s">
        <v>166</v>
      </c>
      <c r="E279" s="257" t="s">
        <v>1</v>
      </c>
      <c r="F279" s="258" t="s">
        <v>2226</v>
      </c>
      <c r="G279" s="256"/>
      <c r="H279" s="259">
        <v>11.75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166</v>
      </c>
      <c r="AU279" s="265" t="s">
        <v>156</v>
      </c>
      <c r="AV279" s="14" t="s">
        <v>156</v>
      </c>
      <c r="AW279" s="14" t="s">
        <v>31</v>
      </c>
      <c r="AX279" s="14" t="s">
        <v>82</v>
      </c>
      <c r="AY279" s="265" t="s">
        <v>157</v>
      </c>
    </row>
    <row r="280" s="2" customFormat="1" ht="16.5" customHeight="1">
      <c r="A280" s="39"/>
      <c r="B280" s="40"/>
      <c r="C280" s="282" t="s">
        <v>687</v>
      </c>
      <c r="D280" s="282" t="s">
        <v>204</v>
      </c>
      <c r="E280" s="283" t="s">
        <v>2227</v>
      </c>
      <c r="F280" s="284" t="s">
        <v>2228</v>
      </c>
      <c r="G280" s="285" t="s">
        <v>354</v>
      </c>
      <c r="H280" s="286">
        <v>12.925000000000001</v>
      </c>
      <c r="I280" s="287"/>
      <c r="J280" s="288">
        <f>ROUND(I280*H280,2)</f>
        <v>0</v>
      </c>
      <c r="K280" s="289"/>
      <c r="L280" s="290"/>
      <c r="M280" s="291" t="s">
        <v>1</v>
      </c>
      <c r="N280" s="292" t="s">
        <v>40</v>
      </c>
      <c r="O280" s="98"/>
      <c r="P280" s="240">
        <f>O280*H280</f>
        <v>0</v>
      </c>
      <c r="Q280" s="240">
        <v>0.00232</v>
      </c>
      <c r="R280" s="240">
        <f>Q280*H280</f>
        <v>0.029986000000000002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378</v>
      </c>
      <c r="AT280" s="242" t="s">
        <v>204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164</v>
      </c>
      <c r="BM280" s="242" t="s">
        <v>2229</v>
      </c>
    </row>
    <row r="281" s="2" customFormat="1" ht="24.15" customHeight="1">
      <c r="A281" s="39"/>
      <c r="B281" s="40"/>
      <c r="C281" s="230" t="s">
        <v>694</v>
      </c>
      <c r="D281" s="230" t="s">
        <v>160</v>
      </c>
      <c r="E281" s="231" t="s">
        <v>2230</v>
      </c>
      <c r="F281" s="232" t="s">
        <v>2224</v>
      </c>
      <c r="G281" s="233" t="s">
        <v>354</v>
      </c>
      <c r="H281" s="234">
        <v>6.4000000000000004</v>
      </c>
      <c r="I281" s="235"/>
      <c r="J281" s="236">
        <f>ROUND(I281*H281,2)</f>
        <v>0</v>
      </c>
      <c r="K281" s="237"/>
      <c r="L281" s="45"/>
      <c r="M281" s="238" t="s">
        <v>1</v>
      </c>
      <c r="N281" s="239" t="s">
        <v>40</v>
      </c>
      <c r="O281" s="98"/>
      <c r="P281" s="240">
        <f>O281*H281</f>
        <v>0</v>
      </c>
      <c r="Q281" s="240">
        <v>9.0000000000000006E-05</v>
      </c>
      <c r="R281" s="240">
        <f>Q281*H281</f>
        <v>0.00057600000000000001</v>
      </c>
      <c r="S281" s="240">
        <v>0</v>
      </c>
      <c r="T281" s="24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2" t="s">
        <v>164</v>
      </c>
      <c r="AT281" s="242" t="s">
        <v>160</v>
      </c>
      <c r="AU281" s="242" t="s">
        <v>156</v>
      </c>
      <c r="AY281" s="18" t="s">
        <v>157</v>
      </c>
      <c r="BE281" s="243">
        <f>IF(N281="základná",J281,0)</f>
        <v>0</v>
      </c>
      <c r="BF281" s="243">
        <f>IF(N281="znížená",J281,0)</f>
        <v>0</v>
      </c>
      <c r="BG281" s="243">
        <f>IF(N281="zákl. prenesená",J281,0)</f>
        <v>0</v>
      </c>
      <c r="BH281" s="243">
        <f>IF(N281="zníž. prenesená",J281,0)</f>
        <v>0</v>
      </c>
      <c r="BI281" s="243">
        <f>IF(N281="nulová",J281,0)</f>
        <v>0</v>
      </c>
      <c r="BJ281" s="18" t="s">
        <v>156</v>
      </c>
      <c r="BK281" s="243">
        <f>ROUND(I281*H281,2)</f>
        <v>0</v>
      </c>
      <c r="BL281" s="18" t="s">
        <v>164</v>
      </c>
      <c r="BM281" s="242" t="s">
        <v>2231</v>
      </c>
    </row>
    <row r="282" s="13" customFormat="1">
      <c r="A282" s="13"/>
      <c r="B282" s="244"/>
      <c r="C282" s="245"/>
      <c r="D282" s="246" t="s">
        <v>166</v>
      </c>
      <c r="E282" s="247" t="s">
        <v>1</v>
      </c>
      <c r="F282" s="248" t="s">
        <v>2123</v>
      </c>
      <c r="G282" s="245"/>
      <c r="H282" s="247" t="s">
        <v>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166</v>
      </c>
      <c r="AU282" s="254" t="s">
        <v>156</v>
      </c>
      <c r="AV282" s="13" t="s">
        <v>82</v>
      </c>
      <c r="AW282" s="13" t="s">
        <v>31</v>
      </c>
      <c r="AX282" s="13" t="s">
        <v>74</v>
      </c>
      <c r="AY282" s="254" t="s">
        <v>157</v>
      </c>
    </row>
    <row r="283" s="13" customFormat="1">
      <c r="A283" s="13"/>
      <c r="B283" s="244"/>
      <c r="C283" s="245"/>
      <c r="D283" s="246" t="s">
        <v>166</v>
      </c>
      <c r="E283" s="247" t="s">
        <v>1</v>
      </c>
      <c r="F283" s="248" t="s">
        <v>2165</v>
      </c>
      <c r="G283" s="245"/>
      <c r="H283" s="247" t="s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166</v>
      </c>
      <c r="AU283" s="254" t="s">
        <v>156</v>
      </c>
      <c r="AV283" s="13" t="s">
        <v>82</v>
      </c>
      <c r="AW283" s="13" t="s">
        <v>31</v>
      </c>
      <c r="AX283" s="13" t="s">
        <v>74</v>
      </c>
      <c r="AY283" s="254" t="s">
        <v>157</v>
      </c>
    </row>
    <row r="284" s="14" customFormat="1">
      <c r="A284" s="14"/>
      <c r="B284" s="255"/>
      <c r="C284" s="256"/>
      <c r="D284" s="246" t="s">
        <v>166</v>
      </c>
      <c r="E284" s="257" t="s">
        <v>1</v>
      </c>
      <c r="F284" s="258" t="s">
        <v>2232</v>
      </c>
      <c r="G284" s="256"/>
      <c r="H284" s="259">
        <v>6.4000000000000004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166</v>
      </c>
      <c r="AU284" s="265" t="s">
        <v>156</v>
      </c>
      <c r="AV284" s="14" t="s">
        <v>156</v>
      </c>
      <c r="AW284" s="14" t="s">
        <v>31</v>
      </c>
      <c r="AX284" s="14" t="s">
        <v>82</v>
      </c>
      <c r="AY284" s="265" t="s">
        <v>157</v>
      </c>
    </row>
    <row r="285" s="2" customFormat="1" ht="24.15" customHeight="1">
      <c r="A285" s="39"/>
      <c r="B285" s="40"/>
      <c r="C285" s="282" t="s">
        <v>698</v>
      </c>
      <c r="D285" s="282" t="s">
        <v>204</v>
      </c>
      <c r="E285" s="283" t="s">
        <v>2233</v>
      </c>
      <c r="F285" s="284" t="s">
        <v>2234</v>
      </c>
      <c r="G285" s="285" t="s">
        <v>354</v>
      </c>
      <c r="H285" s="286">
        <v>7.04</v>
      </c>
      <c r="I285" s="287"/>
      <c r="J285" s="288">
        <f>ROUND(I285*H285,2)</f>
        <v>0</v>
      </c>
      <c r="K285" s="289"/>
      <c r="L285" s="290"/>
      <c r="M285" s="291" t="s">
        <v>1</v>
      </c>
      <c r="N285" s="292" t="s">
        <v>40</v>
      </c>
      <c r="O285" s="98"/>
      <c r="P285" s="240">
        <f>O285*H285</f>
        <v>0</v>
      </c>
      <c r="Q285" s="240">
        <v>0.00093999999999999997</v>
      </c>
      <c r="R285" s="240">
        <f>Q285*H285</f>
        <v>0.0066175999999999995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378</v>
      </c>
      <c r="AT285" s="242" t="s">
        <v>204</v>
      </c>
      <c r="AU285" s="242" t="s">
        <v>156</v>
      </c>
      <c r="AY285" s="18" t="s">
        <v>157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156</v>
      </c>
      <c r="BK285" s="243">
        <f>ROUND(I285*H285,2)</f>
        <v>0</v>
      </c>
      <c r="BL285" s="18" t="s">
        <v>164</v>
      </c>
      <c r="BM285" s="242" t="s">
        <v>2235</v>
      </c>
    </row>
    <row r="286" s="2" customFormat="1" ht="24.15" customHeight="1">
      <c r="A286" s="39"/>
      <c r="B286" s="40"/>
      <c r="C286" s="230" t="s">
        <v>703</v>
      </c>
      <c r="D286" s="230" t="s">
        <v>160</v>
      </c>
      <c r="E286" s="231" t="s">
        <v>2236</v>
      </c>
      <c r="F286" s="232" t="s">
        <v>2237</v>
      </c>
      <c r="G286" s="233" t="s">
        <v>184</v>
      </c>
      <c r="H286" s="234">
        <v>2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9.0000000000000006E-05</v>
      </c>
      <c r="R286" s="240">
        <f>Q286*H286</f>
        <v>0.00018000000000000001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164</v>
      </c>
      <c r="AT286" s="242" t="s">
        <v>160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164</v>
      </c>
      <c r="BM286" s="242" t="s">
        <v>2238</v>
      </c>
    </row>
    <row r="287" s="13" customFormat="1">
      <c r="A287" s="13"/>
      <c r="B287" s="244"/>
      <c r="C287" s="245"/>
      <c r="D287" s="246" t="s">
        <v>166</v>
      </c>
      <c r="E287" s="247" t="s">
        <v>1</v>
      </c>
      <c r="F287" s="248" t="s">
        <v>2165</v>
      </c>
      <c r="G287" s="245"/>
      <c r="H287" s="247" t="s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166</v>
      </c>
      <c r="AU287" s="254" t="s">
        <v>156</v>
      </c>
      <c r="AV287" s="13" t="s">
        <v>82</v>
      </c>
      <c r="AW287" s="13" t="s">
        <v>31</v>
      </c>
      <c r="AX287" s="13" t="s">
        <v>74</v>
      </c>
      <c r="AY287" s="254" t="s">
        <v>157</v>
      </c>
    </row>
    <row r="288" s="14" customFormat="1">
      <c r="A288" s="14"/>
      <c r="B288" s="255"/>
      <c r="C288" s="256"/>
      <c r="D288" s="246" t="s">
        <v>166</v>
      </c>
      <c r="E288" s="257" t="s">
        <v>1</v>
      </c>
      <c r="F288" s="258" t="s">
        <v>2239</v>
      </c>
      <c r="G288" s="256"/>
      <c r="H288" s="259">
        <v>2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166</v>
      </c>
      <c r="AU288" s="265" t="s">
        <v>156</v>
      </c>
      <c r="AV288" s="14" t="s">
        <v>156</v>
      </c>
      <c r="AW288" s="14" t="s">
        <v>31</v>
      </c>
      <c r="AX288" s="14" t="s">
        <v>82</v>
      </c>
      <c r="AY288" s="265" t="s">
        <v>157</v>
      </c>
    </row>
    <row r="289" s="2" customFormat="1" ht="16.5" customHeight="1">
      <c r="A289" s="39"/>
      <c r="B289" s="40"/>
      <c r="C289" s="282" t="s">
        <v>708</v>
      </c>
      <c r="D289" s="282" t="s">
        <v>204</v>
      </c>
      <c r="E289" s="283" t="s">
        <v>2240</v>
      </c>
      <c r="F289" s="284" t="s">
        <v>2241</v>
      </c>
      <c r="G289" s="285" t="s">
        <v>184</v>
      </c>
      <c r="H289" s="286">
        <v>2</v>
      </c>
      <c r="I289" s="287"/>
      <c r="J289" s="288">
        <f>ROUND(I289*H289,2)</f>
        <v>0</v>
      </c>
      <c r="K289" s="289"/>
      <c r="L289" s="290"/>
      <c r="M289" s="291" t="s">
        <v>1</v>
      </c>
      <c r="N289" s="292" t="s">
        <v>40</v>
      </c>
      <c r="O289" s="98"/>
      <c r="P289" s="240">
        <f>O289*H289</f>
        <v>0</v>
      </c>
      <c r="Q289" s="240">
        <v>0.00080999999999999996</v>
      </c>
      <c r="R289" s="240">
        <f>Q289*H289</f>
        <v>0.0016199999999999999</v>
      </c>
      <c r="S289" s="240">
        <v>0</v>
      </c>
      <c r="T289" s="24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378</v>
      </c>
      <c r="AT289" s="242" t="s">
        <v>204</v>
      </c>
      <c r="AU289" s="242" t="s">
        <v>156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164</v>
      </c>
      <c r="BM289" s="242" t="s">
        <v>2242</v>
      </c>
    </row>
    <row r="290" s="2" customFormat="1" ht="24.15" customHeight="1">
      <c r="A290" s="39"/>
      <c r="B290" s="40"/>
      <c r="C290" s="230" t="s">
        <v>713</v>
      </c>
      <c r="D290" s="230" t="s">
        <v>160</v>
      </c>
      <c r="E290" s="231" t="s">
        <v>2236</v>
      </c>
      <c r="F290" s="232" t="s">
        <v>2237</v>
      </c>
      <c r="G290" s="233" t="s">
        <v>184</v>
      </c>
      <c r="H290" s="234">
        <v>2</v>
      </c>
      <c r="I290" s="235"/>
      <c r="J290" s="236">
        <f>ROUND(I290*H290,2)</f>
        <v>0</v>
      </c>
      <c r="K290" s="237"/>
      <c r="L290" s="45"/>
      <c r="M290" s="238" t="s">
        <v>1</v>
      </c>
      <c r="N290" s="239" t="s">
        <v>40</v>
      </c>
      <c r="O290" s="98"/>
      <c r="P290" s="240">
        <f>O290*H290</f>
        <v>0</v>
      </c>
      <c r="Q290" s="240">
        <v>9.0000000000000006E-05</v>
      </c>
      <c r="R290" s="240">
        <f>Q290*H290</f>
        <v>0.00018000000000000001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164</v>
      </c>
      <c r="AT290" s="242" t="s">
        <v>160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164</v>
      </c>
      <c r="BM290" s="242" t="s">
        <v>2243</v>
      </c>
    </row>
    <row r="291" s="13" customFormat="1">
      <c r="A291" s="13"/>
      <c r="B291" s="244"/>
      <c r="C291" s="245"/>
      <c r="D291" s="246" t="s">
        <v>166</v>
      </c>
      <c r="E291" s="247" t="s">
        <v>1</v>
      </c>
      <c r="F291" s="248" t="s">
        <v>2123</v>
      </c>
      <c r="G291" s="245"/>
      <c r="H291" s="247" t="s">
        <v>1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54" t="s">
        <v>166</v>
      </c>
      <c r="AU291" s="254" t="s">
        <v>156</v>
      </c>
      <c r="AV291" s="13" t="s">
        <v>82</v>
      </c>
      <c r="AW291" s="13" t="s">
        <v>31</v>
      </c>
      <c r="AX291" s="13" t="s">
        <v>74</v>
      </c>
      <c r="AY291" s="254" t="s">
        <v>157</v>
      </c>
    </row>
    <row r="292" s="13" customFormat="1">
      <c r="A292" s="13"/>
      <c r="B292" s="244"/>
      <c r="C292" s="245"/>
      <c r="D292" s="246" t="s">
        <v>166</v>
      </c>
      <c r="E292" s="247" t="s">
        <v>1</v>
      </c>
      <c r="F292" s="248" t="s">
        <v>2165</v>
      </c>
      <c r="G292" s="245"/>
      <c r="H292" s="247" t="s">
        <v>1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54" t="s">
        <v>166</v>
      </c>
      <c r="AU292" s="254" t="s">
        <v>156</v>
      </c>
      <c r="AV292" s="13" t="s">
        <v>82</v>
      </c>
      <c r="AW292" s="13" t="s">
        <v>31</v>
      </c>
      <c r="AX292" s="13" t="s">
        <v>74</v>
      </c>
      <c r="AY292" s="254" t="s">
        <v>157</v>
      </c>
    </row>
    <row r="293" s="14" customFormat="1">
      <c r="A293" s="14"/>
      <c r="B293" s="255"/>
      <c r="C293" s="256"/>
      <c r="D293" s="246" t="s">
        <v>166</v>
      </c>
      <c r="E293" s="257" t="s">
        <v>1</v>
      </c>
      <c r="F293" s="258" t="s">
        <v>2244</v>
      </c>
      <c r="G293" s="256"/>
      <c r="H293" s="259">
        <v>2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166</v>
      </c>
      <c r="AU293" s="265" t="s">
        <v>156</v>
      </c>
      <c r="AV293" s="14" t="s">
        <v>156</v>
      </c>
      <c r="AW293" s="14" t="s">
        <v>31</v>
      </c>
      <c r="AX293" s="14" t="s">
        <v>82</v>
      </c>
      <c r="AY293" s="265" t="s">
        <v>157</v>
      </c>
    </row>
    <row r="294" s="2" customFormat="1" ht="16.5" customHeight="1">
      <c r="A294" s="39"/>
      <c r="B294" s="40"/>
      <c r="C294" s="282" t="s">
        <v>717</v>
      </c>
      <c r="D294" s="282" t="s">
        <v>204</v>
      </c>
      <c r="E294" s="283" t="s">
        <v>2245</v>
      </c>
      <c r="F294" s="284" t="s">
        <v>2246</v>
      </c>
      <c r="G294" s="285" t="s">
        <v>184</v>
      </c>
      <c r="H294" s="286">
        <v>2</v>
      </c>
      <c r="I294" s="287"/>
      <c r="J294" s="288">
        <f>ROUND(I294*H294,2)</f>
        <v>0</v>
      </c>
      <c r="K294" s="289"/>
      <c r="L294" s="290"/>
      <c r="M294" s="291" t="s">
        <v>1</v>
      </c>
      <c r="N294" s="292" t="s">
        <v>40</v>
      </c>
      <c r="O294" s="98"/>
      <c r="P294" s="240">
        <f>O294*H294</f>
        <v>0</v>
      </c>
      <c r="Q294" s="240">
        <v>0.00018000000000000001</v>
      </c>
      <c r="R294" s="240">
        <f>Q294*H294</f>
        <v>0.00036000000000000002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378</v>
      </c>
      <c r="AT294" s="242" t="s">
        <v>204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164</v>
      </c>
      <c r="BM294" s="242" t="s">
        <v>2247</v>
      </c>
    </row>
    <row r="295" s="2" customFormat="1" ht="33" customHeight="1">
      <c r="A295" s="39"/>
      <c r="B295" s="40"/>
      <c r="C295" s="230" t="s">
        <v>721</v>
      </c>
      <c r="D295" s="230" t="s">
        <v>160</v>
      </c>
      <c r="E295" s="231" t="s">
        <v>2248</v>
      </c>
      <c r="F295" s="232" t="s">
        <v>2249</v>
      </c>
      <c r="G295" s="233" t="s">
        <v>184</v>
      </c>
      <c r="H295" s="234">
        <v>4</v>
      </c>
      <c r="I295" s="235"/>
      <c r="J295" s="236">
        <f>ROUND(I295*H295,2)</f>
        <v>0</v>
      </c>
      <c r="K295" s="237"/>
      <c r="L295" s="45"/>
      <c r="M295" s="238" t="s">
        <v>1</v>
      </c>
      <c r="N295" s="239" t="s">
        <v>40</v>
      </c>
      <c r="O295" s="98"/>
      <c r="P295" s="240">
        <f>O295*H295</f>
        <v>0</v>
      </c>
      <c r="Q295" s="240">
        <v>0</v>
      </c>
      <c r="R295" s="240">
        <f>Q295*H295</f>
        <v>0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164</v>
      </c>
      <c r="AT295" s="242" t="s">
        <v>160</v>
      </c>
      <c r="AU295" s="242" t="s">
        <v>156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164</v>
      </c>
      <c r="BM295" s="242" t="s">
        <v>2250</v>
      </c>
    </row>
    <row r="296" s="13" customFormat="1">
      <c r="A296" s="13"/>
      <c r="B296" s="244"/>
      <c r="C296" s="245"/>
      <c r="D296" s="246" t="s">
        <v>166</v>
      </c>
      <c r="E296" s="247" t="s">
        <v>1</v>
      </c>
      <c r="F296" s="248" t="s">
        <v>2123</v>
      </c>
      <c r="G296" s="245"/>
      <c r="H296" s="247" t="s">
        <v>1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4" t="s">
        <v>166</v>
      </c>
      <c r="AU296" s="254" t="s">
        <v>156</v>
      </c>
      <c r="AV296" s="13" t="s">
        <v>82</v>
      </c>
      <c r="AW296" s="13" t="s">
        <v>31</v>
      </c>
      <c r="AX296" s="13" t="s">
        <v>74</v>
      </c>
      <c r="AY296" s="254" t="s">
        <v>157</v>
      </c>
    </row>
    <row r="297" s="13" customFormat="1">
      <c r="A297" s="13"/>
      <c r="B297" s="244"/>
      <c r="C297" s="245"/>
      <c r="D297" s="246" t="s">
        <v>166</v>
      </c>
      <c r="E297" s="247" t="s">
        <v>1</v>
      </c>
      <c r="F297" s="248" t="s">
        <v>2165</v>
      </c>
      <c r="G297" s="245"/>
      <c r="H297" s="247" t="s">
        <v>1</v>
      </c>
      <c r="I297" s="249"/>
      <c r="J297" s="245"/>
      <c r="K297" s="245"/>
      <c r="L297" s="250"/>
      <c r="M297" s="251"/>
      <c r="N297" s="252"/>
      <c r="O297" s="252"/>
      <c r="P297" s="252"/>
      <c r="Q297" s="252"/>
      <c r="R297" s="252"/>
      <c r="S297" s="252"/>
      <c r="T297" s="253"/>
      <c r="U297" s="13"/>
      <c r="V297" s="13"/>
      <c r="W297" s="13"/>
      <c r="X297" s="13"/>
      <c r="Y297" s="13"/>
      <c r="Z297" s="13"/>
      <c r="AA297" s="13"/>
      <c r="AB297" s="13"/>
      <c r="AC297" s="13"/>
      <c r="AD297" s="13"/>
      <c r="AE297" s="13"/>
      <c r="AT297" s="254" t="s">
        <v>166</v>
      </c>
      <c r="AU297" s="254" t="s">
        <v>156</v>
      </c>
      <c r="AV297" s="13" t="s">
        <v>82</v>
      </c>
      <c r="AW297" s="13" t="s">
        <v>31</v>
      </c>
      <c r="AX297" s="13" t="s">
        <v>74</v>
      </c>
      <c r="AY297" s="254" t="s">
        <v>157</v>
      </c>
    </row>
    <row r="298" s="14" customFormat="1">
      <c r="A298" s="14"/>
      <c r="B298" s="255"/>
      <c r="C298" s="256"/>
      <c r="D298" s="246" t="s">
        <v>166</v>
      </c>
      <c r="E298" s="257" t="s">
        <v>1</v>
      </c>
      <c r="F298" s="258" t="s">
        <v>2251</v>
      </c>
      <c r="G298" s="256"/>
      <c r="H298" s="259">
        <v>4</v>
      </c>
      <c r="I298" s="260"/>
      <c r="J298" s="256"/>
      <c r="K298" s="256"/>
      <c r="L298" s="261"/>
      <c r="M298" s="262"/>
      <c r="N298" s="263"/>
      <c r="O298" s="263"/>
      <c r="P298" s="263"/>
      <c r="Q298" s="263"/>
      <c r="R298" s="263"/>
      <c r="S298" s="263"/>
      <c r="T298" s="264"/>
      <c r="U298" s="14"/>
      <c r="V298" s="14"/>
      <c r="W298" s="14"/>
      <c r="X298" s="14"/>
      <c r="Y298" s="14"/>
      <c r="Z298" s="14"/>
      <c r="AA298" s="14"/>
      <c r="AB298" s="14"/>
      <c r="AC298" s="14"/>
      <c r="AD298" s="14"/>
      <c r="AE298" s="14"/>
      <c r="AT298" s="265" t="s">
        <v>166</v>
      </c>
      <c r="AU298" s="265" t="s">
        <v>156</v>
      </c>
      <c r="AV298" s="14" t="s">
        <v>156</v>
      </c>
      <c r="AW298" s="14" t="s">
        <v>31</v>
      </c>
      <c r="AX298" s="14" t="s">
        <v>82</v>
      </c>
      <c r="AY298" s="265" t="s">
        <v>157</v>
      </c>
    </row>
    <row r="299" s="2" customFormat="1" ht="24.15" customHeight="1">
      <c r="A299" s="39"/>
      <c r="B299" s="40"/>
      <c r="C299" s="282" t="s">
        <v>726</v>
      </c>
      <c r="D299" s="282" t="s">
        <v>204</v>
      </c>
      <c r="E299" s="283" t="s">
        <v>2252</v>
      </c>
      <c r="F299" s="284" t="s">
        <v>2253</v>
      </c>
      <c r="G299" s="285" t="s">
        <v>184</v>
      </c>
      <c r="H299" s="286">
        <v>4</v>
      </c>
      <c r="I299" s="287"/>
      <c r="J299" s="288">
        <f>ROUND(I299*H299,2)</f>
        <v>0</v>
      </c>
      <c r="K299" s="289"/>
      <c r="L299" s="290"/>
      <c r="M299" s="291" t="s">
        <v>1</v>
      </c>
      <c r="N299" s="292" t="s">
        <v>40</v>
      </c>
      <c r="O299" s="98"/>
      <c r="P299" s="240">
        <f>O299*H299</f>
        <v>0</v>
      </c>
      <c r="Q299" s="240">
        <v>0.00032000000000000003</v>
      </c>
      <c r="R299" s="240">
        <f>Q299*H299</f>
        <v>0.0012800000000000001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378</v>
      </c>
      <c r="AT299" s="242" t="s">
        <v>204</v>
      </c>
      <c r="AU299" s="242" t="s">
        <v>156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164</v>
      </c>
      <c r="BM299" s="242" t="s">
        <v>2254</v>
      </c>
    </row>
    <row r="300" s="2" customFormat="1" ht="37.8" customHeight="1">
      <c r="A300" s="39"/>
      <c r="B300" s="40"/>
      <c r="C300" s="230" t="s">
        <v>731</v>
      </c>
      <c r="D300" s="230" t="s">
        <v>160</v>
      </c>
      <c r="E300" s="231" t="s">
        <v>2255</v>
      </c>
      <c r="F300" s="232" t="s">
        <v>2256</v>
      </c>
      <c r="G300" s="233" t="s">
        <v>184</v>
      </c>
      <c r="H300" s="234">
        <v>6</v>
      </c>
      <c r="I300" s="235"/>
      <c r="J300" s="236">
        <f>ROUND(I300*H300,2)</f>
        <v>0</v>
      </c>
      <c r="K300" s="237"/>
      <c r="L300" s="45"/>
      <c r="M300" s="238" t="s">
        <v>1</v>
      </c>
      <c r="N300" s="239" t="s">
        <v>40</v>
      </c>
      <c r="O300" s="98"/>
      <c r="P300" s="240">
        <f>O300*H300</f>
        <v>0</v>
      </c>
      <c r="Q300" s="240">
        <v>0</v>
      </c>
      <c r="R300" s="240">
        <f>Q300*H300</f>
        <v>0</v>
      </c>
      <c r="S300" s="240">
        <v>0</v>
      </c>
      <c r="T300" s="24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164</v>
      </c>
      <c r="AT300" s="242" t="s">
        <v>160</v>
      </c>
      <c r="AU300" s="242" t="s">
        <v>156</v>
      </c>
      <c r="AY300" s="18" t="s">
        <v>157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156</v>
      </c>
      <c r="BK300" s="243">
        <f>ROUND(I300*H300,2)</f>
        <v>0</v>
      </c>
      <c r="BL300" s="18" t="s">
        <v>164</v>
      </c>
      <c r="BM300" s="242" t="s">
        <v>2257</v>
      </c>
    </row>
    <row r="301" s="14" customFormat="1">
      <c r="A301" s="14"/>
      <c r="B301" s="255"/>
      <c r="C301" s="256"/>
      <c r="D301" s="246" t="s">
        <v>166</v>
      </c>
      <c r="E301" s="257" t="s">
        <v>1</v>
      </c>
      <c r="F301" s="258" t="s">
        <v>2258</v>
      </c>
      <c r="G301" s="256"/>
      <c r="H301" s="259">
        <v>6</v>
      </c>
      <c r="I301" s="260"/>
      <c r="J301" s="256"/>
      <c r="K301" s="256"/>
      <c r="L301" s="261"/>
      <c r="M301" s="262"/>
      <c r="N301" s="263"/>
      <c r="O301" s="263"/>
      <c r="P301" s="263"/>
      <c r="Q301" s="263"/>
      <c r="R301" s="263"/>
      <c r="S301" s="263"/>
      <c r="T301" s="264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5" t="s">
        <v>166</v>
      </c>
      <c r="AU301" s="265" t="s">
        <v>156</v>
      </c>
      <c r="AV301" s="14" t="s">
        <v>156</v>
      </c>
      <c r="AW301" s="14" t="s">
        <v>31</v>
      </c>
      <c r="AX301" s="14" t="s">
        <v>82</v>
      </c>
      <c r="AY301" s="265" t="s">
        <v>157</v>
      </c>
    </row>
    <row r="302" s="2" customFormat="1" ht="24.15" customHeight="1">
      <c r="A302" s="39"/>
      <c r="B302" s="40"/>
      <c r="C302" s="282" t="s">
        <v>735</v>
      </c>
      <c r="D302" s="282" t="s">
        <v>204</v>
      </c>
      <c r="E302" s="283" t="s">
        <v>2259</v>
      </c>
      <c r="F302" s="284" t="s">
        <v>2260</v>
      </c>
      <c r="G302" s="285" t="s">
        <v>184</v>
      </c>
      <c r="H302" s="286">
        <v>6</v>
      </c>
      <c r="I302" s="287"/>
      <c r="J302" s="288">
        <f>ROUND(I302*H302,2)</f>
        <v>0</v>
      </c>
      <c r="K302" s="289"/>
      <c r="L302" s="290"/>
      <c r="M302" s="291" t="s">
        <v>1</v>
      </c>
      <c r="N302" s="292" t="s">
        <v>40</v>
      </c>
      <c r="O302" s="98"/>
      <c r="P302" s="240">
        <f>O302*H302</f>
        <v>0</v>
      </c>
      <c r="Q302" s="240">
        <v>0.00025000000000000001</v>
      </c>
      <c r="R302" s="240">
        <f>Q302*H302</f>
        <v>0.0015</v>
      </c>
      <c r="S302" s="240">
        <v>0</v>
      </c>
      <c r="T302" s="24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2" t="s">
        <v>378</v>
      </c>
      <c r="AT302" s="242" t="s">
        <v>204</v>
      </c>
      <c r="AU302" s="242" t="s">
        <v>156</v>
      </c>
      <c r="AY302" s="18" t="s">
        <v>157</v>
      </c>
      <c r="BE302" s="243">
        <f>IF(N302="základná",J302,0)</f>
        <v>0</v>
      </c>
      <c r="BF302" s="243">
        <f>IF(N302="znížená",J302,0)</f>
        <v>0</v>
      </c>
      <c r="BG302" s="243">
        <f>IF(N302="zákl. prenesená",J302,0)</f>
        <v>0</v>
      </c>
      <c r="BH302" s="243">
        <f>IF(N302="zníž. prenesená",J302,0)</f>
        <v>0</v>
      </c>
      <c r="BI302" s="243">
        <f>IF(N302="nulová",J302,0)</f>
        <v>0</v>
      </c>
      <c r="BJ302" s="18" t="s">
        <v>156</v>
      </c>
      <c r="BK302" s="243">
        <f>ROUND(I302*H302,2)</f>
        <v>0</v>
      </c>
      <c r="BL302" s="18" t="s">
        <v>164</v>
      </c>
      <c r="BM302" s="242" t="s">
        <v>2261</v>
      </c>
    </row>
    <row r="303" s="2" customFormat="1" ht="24.15" customHeight="1">
      <c r="A303" s="39"/>
      <c r="B303" s="40"/>
      <c r="C303" s="230" t="s">
        <v>739</v>
      </c>
      <c r="D303" s="230" t="s">
        <v>160</v>
      </c>
      <c r="E303" s="231" t="s">
        <v>2262</v>
      </c>
      <c r="F303" s="232" t="s">
        <v>2263</v>
      </c>
      <c r="G303" s="233" t="s">
        <v>225</v>
      </c>
      <c r="H303" s="234">
        <v>9.5999999999999996</v>
      </c>
      <c r="I303" s="235"/>
      <c r="J303" s="236">
        <f>ROUND(I303*H303,2)</f>
        <v>0</v>
      </c>
      <c r="K303" s="237"/>
      <c r="L303" s="45"/>
      <c r="M303" s="238" t="s">
        <v>1</v>
      </c>
      <c r="N303" s="239" t="s">
        <v>40</v>
      </c>
      <c r="O303" s="98"/>
      <c r="P303" s="240">
        <f>O303*H303</f>
        <v>0</v>
      </c>
      <c r="Q303" s="240">
        <v>0.00023000000000000001</v>
      </c>
      <c r="R303" s="240">
        <f>Q303*H303</f>
        <v>0.0022079999999999999</v>
      </c>
      <c r="S303" s="240">
        <v>0</v>
      </c>
      <c r="T303" s="24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2" t="s">
        <v>164</v>
      </c>
      <c r="AT303" s="242" t="s">
        <v>160</v>
      </c>
      <c r="AU303" s="242" t="s">
        <v>156</v>
      </c>
      <c r="AY303" s="18" t="s">
        <v>157</v>
      </c>
      <c r="BE303" s="243">
        <f>IF(N303="základná",J303,0)</f>
        <v>0</v>
      </c>
      <c r="BF303" s="243">
        <f>IF(N303="znížená",J303,0)</f>
        <v>0</v>
      </c>
      <c r="BG303" s="243">
        <f>IF(N303="zákl. prenesená",J303,0)</f>
        <v>0</v>
      </c>
      <c r="BH303" s="243">
        <f>IF(N303="zníž. prenesená",J303,0)</f>
        <v>0</v>
      </c>
      <c r="BI303" s="243">
        <f>IF(N303="nulová",J303,0)</f>
        <v>0</v>
      </c>
      <c r="BJ303" s="18" t="s">
        <v>156</v>
      </c>
      <c r="BK303" s="243">
        <f>ROUND(I303*H303,2)</f>
        <v>0</v>
      </c>
      <c r="BL303" s="18" t="s">
        <v>164</v>
      </c>
      <c r="BM303" s="242" t="s">
        <v>2264</v>
      </c>
    </row>
    <row r="304" s="13" customFormat="1">
      <c r="A304" s="13"/>
      <c r="B304" s="244"/>
      <c r="C304" s="245"/>
      <c r="D304" s="246" t="s">
        <v>166</v>
      </c>
      <c r="E304" s="247" t="s">
        <v>1</v>
      </c>
      <c r="F304" s="248" t="s">
        <v>2123</v>
      </c>
      <c r="G304" s="245"/>
      <c r="H304" s="247" t="s">
        <v>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166</v>
      </c>
      <c r="AU304" s="254" t="s">
        <v>156</v>
      </c>
      <c r="AV304" s="13" t="s">
        <v>82</v>
      </c>
      <c r="AW304" s="13" t="s">
        <v>31</v>
      </c>
      <c r="AX304" s="13" t="s">
        <v>74</v>
      </c>
      <c r="AY304" s="254" t="s">
        <v>157</v>
      </c>
    </row>
    <row r="305" s="14" customFormat="1">
      <c r="A305" s="14"/>
      <c r="B305" s="255"/>
      <c r="C305" s="256"/>
      <c r="D305" s="246" t="s">
        <v>166</v>
      </c>
      <c r="E305" s="257" t="s">
        <v>1</v>
      </c>
      <c r="F305" s="258" t="s">
        <v>2124</v>
      </c>
      <c r="G305" s="256"/>
      <c r="H305" s="259">
        <v>9.5999999999999996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166</v>
      </c>
      <c r="AU305" s="265" t="s">
        <v>156</v>
      </c>
      <c r="AV305" s="14" t="s">
        <v>156</v>
      </c>
      <c r="AW305" s="14" t="s">
        <v>31</v>
      </c>
      <c r="AX305" s="14" t="s">
        <v>82</v>
      </c>
      <c r="AY305" s="265" t="s">
        <v>157</v>
      </c>
    </row>
    <row r="306" s="2" customFormat="1" ht="24.15" customHeight="1">
      <c r="A306" s="39"/>
      <c r="B306" s="40"/>
      <c r="C306" s="230" t="s">
        <v>745</v>
      </c>
      <c r="D306" s="230" t="s">
        <v>160</v>
      </c>
      <c r="E306" s="231" t="s">
        <v>2265</v>
      </c>
      <c r="F306" s="232" t="s">
        <v>2266</v>
      </c>
      <c r="G306" s="233" t="s">
        <v>797</v>
      </c>
      <c r="H306" s="235"/>
      <c r="I306" s="235"/>
      <c r="J306" s="236">
        <f>ROUND(I306*H306,2)</f>
        <v>0</v>
      </c>
      <c r="K306" s="237"/>
      <c r="L306" s="45"/>
      <c r="M306" s="238" t="s">
        <v>1</v>
      </c>
      <c r="N306" s="239" t="s">
        <v>40</v>
      </c>
      <c r="O306" s="98"/>
      <c r="P306" s="240">
        <f>O306*H306</f>
        <v>0</v>
      </c>
      <c r="Q306" s="240">
        <v>0</v>
      </c>
      <c r="R306" s="240">
        <f>Q306*H306</f>
        <v>0</v>
      </c>
      <c r="S306" s="240">
        <v>0</v>
      </c>
      <c r="T306" s="24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2" t="s">
        <v>164</v>
      </c>
      <c r="AT306" s="242" t="s">
        <v>160</v>
      </c>
      <c r="AU306" s="242" t="s">
        <v>156</v>
      </c>
      <c r="AY306" s="18" t="s">
        <v>157</v>
      </c>
      <c r="BE306" s="243">
        <f>IF(N306="základná",J306,0)</f>
        <v>0</v>
      </c>
      <c r="BF306" s="243">
        <f>IF(N306="znížená",J306,0)</f>
        <v>0</v>
      </c>
      <c r="BG306" s="243">
        <f>IF(N306="zákl. prenesená",J306,0)</f>
        <v>0</v>
      </c>
      <c r="BH306" s="243">
        <f>IF(N306="zníž. prenesená",J306,0)</f>
        <v>0</v>
      </c>
      <c r="BI306" s="243">
        <f>IF(N306="nulová",J306,0)</f>
        <v>0</v>
      </c>
      <c r="BJ306" s="18" t="s">
        <v>156</v>
      </c>
      <c r="BK306" s="243">
        <f>ROUND(I306*H306,2)</f>
        <v>0</v>
      </c>
      <c r="BL306" s="18" t="s">
        <v>164</v>
      </c>
      <c r="BM306" s="242" t="s">
        <v>2267</v>
      </c>
    </row>
    <row r="307" s="12" customFormat="1" ht="22.8" customHeight="1">
      <c r="A307" s="12"/>
      <c r="B307" s="214"/>
      <c r="C307" s="215"/>
      <c r="D307" s="216" t="s">
        <v>73</v>
      </c>
      <c r="E307" s="228" t="s">
        <v>678</v>
      </c>
      <c r="F307" s="228" t="s">
        <v>679</v>
      </c>
      <c r="G307" s="215"/>
      <c r="H307" s="215"/>
      <c r="I307" s="218"/>
      <c r="J307" s="229">
        <f>BK307</f>
        <v>0</v>
      </c>
      <c r="K307" s="215"/>
      <c r="L307" s="220"/>
      <c r="M307" s="221"/>
      <c r="N307" s="222"/>
      <c r="O307" s="222"/>
      <c r="P307" s="223">
        <f>SUM(P308:P311)</f>
        <v>0</v>
      </c>
      <c r="Q307" s="222"/>
      <c r="R307" s="223">
        <f>SUM(R308:R311)</f>
        <v>0</v>
      </c>
      <c r="S307" s="222"/>
      <c r="T307" s="224">
        <f>SUM(T308:T311)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5" t="s">
        <v>156</v>
      </c>
      <c r="AT307" s="226" t="s">
        <v>73</v>
      </c>
      <c r="AU307" s="226" t="s">
        <v>82</v>
      </c>
      <c r="AY307" s="225" t="s">
        <v>157</v>
      </c>
      <c r="BK307" s="227">
        <f>SUM(BK308:BK311)</f>
        <v>0</v>
      </c>
    </row>
    <row r="308" s="2" customFormat="1" ht="37.8" customHeight="1">
      <c r="A308" s="39"/>
      <c r="B308" s="40"/>
      <c r="C308" s="230" t="s">
        <v>750</v>
      </c>
      <c r="D308" s="230" t="s">
        <v>160</v>
      </c>
      <c r="E308" s="231" t="s">
        <v>2268</v>
      </c>
      <c r="F308" s="232" t="s">
        <v>2269</v>
      </c>
      <c r="G308" s="233" t="s">
        <v>448</v>
      </c>
      <c r="H308" s="234">
        <v>35</v>
      </c>
      <c r="I308" s="235"/>
      <c r="J308" s="236">
        <f>ROUND(I308*H308,2)</f>
        <v>0</v>
      </c>
      <c r="K308" s="237"/>
      <c r="L308" s="45"/>
      <c r="M308" s="238" t="s">
        <v>1</v>
      </c>
      <c r="N308" s="239" t="s">
        <v>40</v>
      </c>
      <c r="O308" s="98"/>
      <c r="P308" s="240">
        <f>O308*H308</f>
        <v>0</v>
      </c>
      <c r="Q308" s="240">
        <v>0</v>
      </c>
      <c r="R308" s="240">
        <f>Q308*H308</f>
        <v>0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164</v>
      </c>
      <c r="AT308" s="242" t="s">
        <v>160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164</v>
      </c>
      <c r="BM308" s="242" t="s">
        <v>2270</v>
      </c>
    </row>
    <row r="309" s="13" customFormat="1">
      <c r="A309" s="13"/>
      <c r="B309" s="244"/>
      <c r="C309" s="245"/>
      <c r="D309" s="246" t="s">
        <v>166</v>
      </c>
      <c r="E309" s="247" t="s">
        <v>1</v>
      </c>
      <c r="F309" s="248" t="s">
        <v>535</v>
      </c>
      <c r="G309" s="245"/>
      <c r="H309" s="247" t="s">
        <v>1</v>
      </c>
      <c r="I309" s="249"/>
      <c r="J309" s="245"/>
      <c r="K309" s="245"/>
      <c r="L309" s="250"/>
      <c r="M309" s="251"/>
      <c r="N309" s="252"/>
      <c r="O309" s="252"/>
      <c r="P309" s="252"/>
      <c r="Q309" s="252"/>
      <c r="R309" s="252"/>
      <c r="S309" s="252"/>
      <c r="T309" s="253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54" t="s">
        <v>166</v>
      </c>
      <c r="AU309" s="254" t="s">
        <v>156</v>
      </c>
      <c r="AV309" s="13" t="s">
        <v>82</v>
      </c>
      <c r="AW309" s="13" t="s">
        <v>31</v>
      </c>
      <c r="AX309" s="13" t="s">
        <v>74</v>
      </c>
      <c r="AY309" s="254" t="s">
        <v>157</v>
      </c>
    </row>
    <row r="310" s="13" customFormat="1">
      <c r="A310" s="13"/>
      <c r="B310" s="244"/>
      <c r="C310" s="245"/>
      <c r="D310" s="246" t="s">
        <v>166</v>
      </c>
      <c r="E310" s="247" t="s">
        <v>1</v>
      </c>
      <c r="F310" s="248" t="s">
        <v>684</v>
      </c>
      <c r="G310" s="245"/>
      <c r="H310" s="247" t="s">
        <v>1</v>
      </c>
      <c r="I310" s="249"/>
      <c r="J310" s="245"/>
      <c r="K310" s="245"/>
      <c r="L310" s="250"/>
      <c r="M310" s="251"/>
      <c r="N310" s="252"/>
      <c r="O310" s="252"/>
      <c r="P310" s="252"/>
      <c r="Q310" s="252"/>
      <c r="R310" s="252"/>
      <c r="S310" s="252"/>
      <c r="T310" s="253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4" t="s">
        <v>166</v>
      </c>
      <c r="AU310" s="254" t="s">
        <v>156</v>
      </c>
      <c r="AV310" s="13" t="s">
        <v>82</v>
      </c>
      <c r="AW310" s="13" t="s">
        <v>31</v>
      </c>
      <c r="AX310" s="13" t="s">
        <v>74</v>
      </c>
      <c r="AY310" s="254" t="s">
        <v>157</v>
      </c>
    </row>
    <row r="311" s="14" customFormat="1">
      <c r="A311" s="14"/>
      <c r="B311" s="255"/>
      <c r="C311" s="256"/>
      <c r="D311" s="246" t="s">
        <v>166</v>
      </c>
      <c r="E311" s="257" t="s">
        <v>1</v>
      </c>
      <c r="F311" s="258" t="s">
        <v>2271</v>
      </c>
      <c r="G311" s="256"/>
      <c r="H311" s="259">
        <v>35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166</v>
      </c>
      <c r="AU311" s="265" t="s">
        <v>156</v>
      </c>
      <c r="AV311" s="14" t="s">
        <v>156</v>
      </c>
      <c r="AW311" s="14" t="s">
        <v>31</v>
      </c>
      <c r="AX311" s="14" t="s">
        <v>82</v>
      </c>
      <c r="AY311" s="265" t="s">
        <v>157</v>
      </c>
    </row>
    <row r="312" s="12" customFormat="1" ht="22.8" customHeight="1">
      <c r="A312" s="12"/>
      <c r="B312" s="214"/>
      <c r="C312" s="215"/>
      <c r="D312" s="216" t="s">
        <v>73</v>
      </c>
      <c r="E312" s="228" t="s">
        <v>389</v>
      </c>
      <c r="F312" s="228" t="s">
        <v>390</v>
      </c>
      <c r="G312" s="215"/>
      <c r="H312" s="215"/>
      <c r="I312" s="218"/>
      <c r="J312" s="229">
        <f>BK312</f>
        <v>0</v>
      </c>
      <c r="K312" s="215"/>
      <c r="L312" s="220"/>
      <c r="M312" s="221"/>
      <c r="N312" s="222"/>
      <c r="O312" s="222"/>
      <c r="P312" s="223">
        <f>SUM(P313:P317)</f>
        <v>0</v>
      </c>
      <c r="Q312" s="222"/>
      <c r="R312" s="223">
        <f>SUM(R313:R317)</f>
        <v>0.2225</v>
      </c>
      <c r="S312" s="222"/>
      <c r="T312" s="224">
        <f>SUM(T313:T317)</f>
        <v>0</v>
      </c>
      <c r="U312" s="12"/>
      <c r="V312" s="12"/>
      <c r="W312" s="12"/>
      <c r="X312" s="12"/>
      <c r="Y312" s="12"/>
      <c r="Z312" s="12"/>
      <c r="AA312" s="12"/>
      <c r="AB312" s="12"/>
      <c r="AC312" s="12"/>
      <c r="AD312" s="12"/>
      <c r="AE312" s="12"/>
      <c r="AR312" s="225" t="s">
        <v>156</v>
      </c>
      <c r="AT312" s="226" t="s">
        <v>73</v>
      </c>
      <c r="AU312" s="226" t="s">
        <v>82</v>
      </c>
      <c r="AY312" s="225" t="s">
        <v>157</v>
      </c>
      <c r="BK312" s="227">
        <f>SUM(BK313:BK317)</f>
        <v>0</v>
      </c>
    </row>
    <row r="313" s="2" customFormat="1" ht="37.8" customHeight="1">
      <c r="A313" s="39"/>
      <c r="B313" s="40"/>
      <c r="C313" s="230" t="s">
        <v>754</v>
      </c>
      <c r="D313" s="230" t="s">
        <v>160</v>
      </c>
      <c r="E313" s="231" t="s">
        <v>1794</v>
      </c>
      <c r="F313" s="232" t="s">
        <v>1795</v>
      </c>
      <c r="G313" s="233" t="s">
        <v>225</v>
      </c>
      <c r="H313" s="234">
        <v>2</v>
      </c>
      <c r="I313" s="235"/>
      <c r="J313" s="236">
        <f>ROUND(I313*H313,2)</f>
        <v>0</v>
      </c>
      <c r="K313" s="237"/>
      <c r="L313" s="45"/>
      <c r="M313" s="238" t="s">
        <v>1</v>
      </c>
      <c r="N313" s="239" t="s">
        <v>40</v>
      </c>
      <c r="O313" s="98"/>
      <c r="P313" s="240">
        <f>O313*H313</f>
        <v>0</v>
      </c>
      <c r="Q313" s="240">
        <v>0.11125</v>
      </c>
      <c r="R313" s="240">
        <f>Q313*H313</f>
        <v>0.2225</v>
      </c>
      <c r="S313" s="240">
        <v>0</v>
      </c>
      <c r="T313" s="24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164</v>
      </c>
      <c r="AT313" s="242" t="s">
        <v>160</v>
      </c>
      <c r="AU313" s="242" t="s">
        <v>156</v>
      </c>
      <c r="AY313" s="18" t="s">
        <v>157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156</v>
      </c>
      <c r="BK313" s="243">
        <f>ROUND(I313*H313,2)</f>
        <v>0</v>
      </c>
      <c r="BL313" s="18" t="s">
        <v>164</v>
      </c>
      <c r="BM313" s="242" t="s">
        <v>2272</v>
      </c>
    </row>
    <row r="314" s="13" customFormat="1">
      <c r="A314" s="13"/>
      <c r="B314" s="244"/>
      <c r="C314" s="245"/>
      <c r="D314" s="246" t="s">
        <v>166</v>
      </c>
      <c r="E314" s="247" t="s">
        <v>1</v>
      </c>
      <c r="F314" s="248" t="s">
        <v>805</v>
      </c>
      <c r="G314" s="245"/>
      <c r="H314" s="247" t="s">
        <v>1</v>
      </c>
      <c r="I314" s="249"/>
      <c r="J314" s="245"/>
      <c r="K314" s="245"/>
      <c r="L314" s="250"/>
      <c r="M314" s="251"/>
      <c r="N314" s="252"/>
      <c r="O314" s="252"/>
      <c r="P314" s="252"/>
      <c r="Q314" s="252"/>
      <c r="R314" s="252"/>
      <c r="S314" s="252"/>
      <c r="T314" s="253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4" t="s">
        <v>166</v>
      </c>
      <c r="AU314" s="254" t="s">
        <v>156</v>
      </c>
      <c r="AV314" s="13" t="s">
        <v>82</v>
      </c>
      <c r="AW314" s="13" t="s">
        <v>31</v>
      </c>
      <c r="AX314" s="13" t="s">
        <v>74</v>
      </c>
      <c r="AY314" s="254" t="s">
        <v>157</v>
      </c>
    </row>
    <row r="315" s="13" customFormat="1">
      <c r="A315" s="13"/>
      <c r="B315" s="244"/>
      <c r="C315" s="245"/>
      <c r="D315" s="246" t="s">
        <v>166</v>
      </c>
      <c r="E315" s="247" t="s">
        <v>1</v>
      </c>
      <c r="F315" s="248" t="s">
        <v>2123</v>
      </c>
      <c r="G315" s="245"/>
      <c r="H315" s="247" t="s">
        <v>1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3"/>
      <c r="V315" s="13"/>
      <c r="W315" s="13"/>
      <c r="X315" s="13"/>
      <c r="Y315" s="13"/>
      <c r="Z315" s="13"/>
      <c r="AA315" s="13"/>
      <c r="AB315" s="13"/>
      <c r="AC315" s="13"/>
      <c r="AD315" s="13"/>
      <c r="AE315" s="13"/>
      <c r="AT315" s="254" t="s">
        <v>166</v>
      </c>
      <c r="AU315" s="254" t="s">
        <v>156</v>
      </c>
      <c r="AV315" s="13" t="s">
        <v>82</v>
      </c>
      <c r="AW315" s="13" t="s">
        <v>31</v>
      </c>
      <c r="AX315" s="13" t="s">
        <v>74</v>
      </c>
      <c r="AY315" s="254" t="s">
        <v>157</v>
      </c>
    </row>
    <row r="316" s="14" customFormat="1">
      <c r="A316" s="14"/>
      <c r="B316" s="255"/>
      <c r="C316" s="256"/>
      <c r="D316" s="246" t="s">
        <v>166</v>
      </c>
      <c r="E316" s="257" t="s">
        <v>1</v>
      </c>
      <c r="F316" s="258" t="s">
        <v>2273</v>
      </c>
      <c r="G316" s="256"/>
      <c r="H316" s="259">
        <v>2</v>
      </c>
      <c r="I316" s="260"/>
      <c r="J316" s="256"/>
      <c r="K316" s="256"/>
      <c r="L316" s="261"/>
      <c r="M316" s="262"/>
      <c r="N316" s="263"/>
      <c r="O316" s="263"/>
      <c r="P316" s="263"/>
      <c r="Q316" s="263"/>
      <c r="R316" s="263"/>
      <c r="S316" s="263"/>
      <c r="T316" s="264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65" t="s">
        <v>166</v>
      </c>
      <c r="AU316" s="265" t="s">
        <v>156</v>
      </c>
      <c r="AV316" s="14" t="s">
        <v>156</v>
      </c>
      <c r="AW316" s="14" t="s">
        <v>31</v>
      </c>
      <c r="AX316" s="14" t="s">
        <v>82</v>
      </c>
      <c r="AY316" s="265" t="s">
        <v>157</v>
      </c>
    </row>
    <row r="317" s="2" customFormat="1" ht="24.15" customHeight="1">
      <c r="A317" s="39"/>
      <c r="B317" s="40"/>
      <c r="C317" s="230" t="s">
        <v>760</v>
      </c>
      <c r="D317" s="230" t="s">
        <v>160</v>
      </c>
      <c r="E317" s="231" t="s">
        <v>1813</v>
      </c>
      <c r="F317" s="232" t="s">
        <v>1814</v>
      </c>
      <c r="G317" s="233" t="s">
        <v>797</v>
      </c>
      <c r="H317" s="235"/>
      <c r="I317" s="235"/>
      <c r="J317" s="236">
        <f>ROUND(I317*H317,2)</f>
        <v>0</v>
      </c>
      <c r="K317" s="237"/>
      <c r="L317" s="45"/>
      <c r="M317" s="238" t="s">
        <v>1</v>
      </c>
      <c r="N317" s="239" t="s">
        <v>40</v>
      </c>
      <c r="O317" s="98"/>
      <c r="P317" s="240">
        <f>O317*H317</f>
        <v>0</v>
      </c>
      <c r="Q317" s="240">
        <v>0</v>
      </c>
      <c r="R317" s="240">
        <f>Q317*H317</f>
        <v>0</v>
      </c>
      <c r="S317" s="240">
        <v>0</v>
      </c>
      <c r="T317" s="24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2" t="s">
        <v>164</v>
      </c>
      <c r="AT317" s="242" t="s">
        <v>160</v>
      </c>
      <c r="AU317" s="242" t="s">
        <v>156</v>
      </c>
      <c r="AY317" s="18" t="s">
        <v>157</v>
      </c>
      <c r="BE317" s="243">
        <f>IF(N317="základná",J317,0)</f>
        <v>0</v>
      </c>
      <c r="BF317" s="243">
        <f>IF(N317="znížená",J317,0)</f>
        <v>0</v>
      </c>
      <c r="BG317" s="243">
        <f>IF(N317="zákl. prenesená",J317,0)</f>
        <v>0</v>
      </c>
      <c r="BH317" s="243">
        <f>IF(N317="zníž. prenesená",J317,0)</f>
        <v>0</v>
      </c>
      <c r="BI317" s="243">
        <f>IF(N317="nulová",J317,0)</f>
        <v>0</v>
      </c>
      <c r="BJ317" s="18" t="s">
        <v>156</v>
      </c>
      <c r="BK317" s="243">
        <f>ROUND(I317*H317,2)</f>
        <v>0</v>
      </c>
      <c r="BL317" s="18" t="s">
        <v>164</v>
      </c>
      <c r="BM317" s="242" t="s">
        <v>2274</v>
      </c>
    </row>
    <row r="318" s="12" customFormat="1" ht="22.8" customHeight="1">
      <c r="A318" s="12"/>
      <c r="B318" s="214"/>
      <c r="C318" s="215"/>
      <c r="D318" s="216" t="s">
        <v>73</v>
      </c>
      <c r="E318" s="228" t="s">
        <v>758</v>
      </c>
      <c r="F318" s="228" t="s">
        <v>759</v>
      </c>
      <c r="G318" s="215"/>
      <c r="H318" s="215"/>
      <c r="I318" s="218"/>
      <c r="J318" s="229">
        <f>BK318</f>
        <v>0</v>
      </c>
      <c r="K318" s="215"/>
      <c r="L318" s="220"/>
      <c r="M318" s="221"/>
      <c r="N318" s="222"/>
      <c r="O318" s="222"/>
      <c r="P318" s="223">
        <f>SUM(P319:P328)</f>
        <v>0</v>
      </c>
      <c r="Q318" s="222"/>
      <c r="R318" s="223">
        <f>SUM(R319:R328)</f>
        <v>0.0028608000000000001</v>
      </c>
      <c r="S318" s="222"/>
      <c r="T318" s="224">
        <f>SUM(T319:T328)</f>
        <v>0</v>
      </c>
      <c r="U318" s="12"/>
      <c r="V318" s="12"/>
      <c r="W318" s="12"/>
      <c r="X318" s="12"/>
      <c r="Y318" s="12"/>
      <c r="Z318" s="12"/>
      <c r="AA318" s="12"/>
      <c r="AB318" s="12"/>
      <c r="AC318" s="12"/>
      <c r="AD318" s="12"/>
      <c r="AE318" s="12"/>
      <c r="AR318" s="225" t="s">
        <v>156</v>
      </c>
      <c r="AT318" s="226" t="s">
        <v>73</v>
      </c>
      <c r="AU318" s="226" t="s">
        <v>82</v>
      </c>
      <c r="AY318" s="225" t="s">
        <v>157</v>
      </c>
      <c r="BK318" s="227">
        <f>SUM(BK319:BK328)</f>
        <v>0</v>
      </c>
    </row>
    <row r="319" s="2" customFormat="1" ht="37.8" customHeight="1">
      <c r="A319" s="39"/>
      <c r="B319" s="40"/>
      <c r="C319" s="230" t="s">
        <v>764</v>
      </c>
      <c r="D319" s="230" t="s">
        <v>160</v>
      </c>
      <c r="E319" s="231" t="s">
        <v>2275</v>
      </c>
      <c r="F319" s="232" t="s">
        <v>2276</v>
      </c>
      <c r="G319" s="233" t="s">
        <v>225</v>
      </c>
      <c r="H319" s="234">
        <v>21.600000000000001</v>
      </c>
      <c r="I319" s="235"/>
      <c r="J319" s="236">
        <f>ROUND(I319*H319,2)</f>
        <v>0</v>
      </c>
      <c r="K319" s="237"/>
      <c r="L319" s="45"/>
      <c r="M319" s="238" t="s">
        <v>1</v>
      </c>
      <c r="N319" s="239" t="s">
        <v>40</v>
      </c>
      <c r="O319" s="98"/>
      <c r="P319" s="240">
        <f>O319*H319</f>
        <v>0</v>
      </c>
      <c r="Q319" s="240">
        <v>2.0000000000000002E-05</v>
      </c>
      <c r="R319" s="240">
        <f>Q319*H319</f>
        <v>0.00043200000000000004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164</v>
      </c>
      <c r="AT319" s="242" t="s">
        <v>160</v>
      </c>
      <c r="AU319" s="242" t="s">
        <v>156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164</v>
      </c>
      <c r="BM319" s="242" t="s">
        <v>2277</v>
      </c>
    </row>
    <row r="320" s="13" customFormat="1">
      <c r="A320" s="13"/>
      <c r="B320" s="244"/>
      <c r="C320" s="245"/>
      <c r="D320" s="246" t="s">
        <v>166</v>
      </c>
      <c r="E320" s="247" t="s">
        <v>1</v>
      </c>
      <c r="F320" s="248" t="s">
        <v>2123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166</v>
      </c>
      <c r="AU320" s="254" t="s">
        <v>156</v>
      </c>
      <c r="AV320" s="13" t="s">
        <v>82</v>
      </c>
      <c r="AW320" s="13" t="s">
        <v>31</v>
      </c>
      <c r="AX320" s="13" t="s">
        <v>74</v>
      </c>
      <c r="AY320" s="254" t="s">
        <v>157</v>
      </c>
    </row>
    <row r="321" s="13" customFormat="1">
      <c r="A321" s="13"/>
      <c r="B321" s="244"/>
      <c r="C321" s="245"/>
      <c r="D321" s="246" t="s">
        <v>166</v>
      </c>
      <c r="E321" s="247" t="s">
        <v>1</v>
      </c>
      <c r="F321" s="248" t="s">
        <v>2278</v>
      </c>
      <c r="G321" s="245"/>
      <c r="H321" s="247" t="s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166</v>
      </c>
      <c r="AU321" s="254" t="s">
        <v>156</v>
      </c>
      <c r="AV321" s="13" t="s">
        <v>82</v>
      </c>
      <c r="AW321" s="13" t="s">
        <v>31</v>
      </c>
      <c r="AX321" s="13" t="s">
        <v>74</v>
      </c>
      <c r="AY321" s="254" t="s">
        <v>157</v>
      </c>
    </row>
    <row r="322" s="14" customFormat="1">
      <c r="A322" s="14"/>
      <c r="B322" s="255"/>
      <c r="C322" s="256"/>
      <c r="D322" s="246" t="s">
        <v>166</v>
      </c>
      <c r="E322" s="257" t="s">
        <v>1</v>
      </c>
      <c r="F322" s="258" t="s">
        <v>2279</v>
      </c>
      <c r="G322" s="256"/>
      <c r="H322" s="259">
        <v>21.600000000000001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166</v>
      </c>
      <c r="AU322" s="265" t="s">
        <v>156</v>
      </c>
      <c r="AV322" s="14" t="s">
        <v>156</v>
      </c>
      <c r="AW322" s="14" t="s">
        <v>31</v>
      </c>
      <c r="AX322" s="14" t="s">
        <v>82</v>
      </c>
      <c r="AY322" s="265" t="s">
        <v>157</v>
      </c>
    </row>
    <row r="323" s="2" customFormat="1" ht="37.8" customHeight="1">
      <c r="A323" s="39"/>
      <c r="B323" s="40"/>
      <c r="C323" s="230" t="s">
        <v>770</v>
      </c>
      <c r="D323" s="230" t="s">
        <v>160</v>
      </c>
      <c r="E323" s="231" t="s">
        <v>2280</v>
      </c>
      <c r="F323" s="232" t="s">
        <v>2281</v>
      </c>
      <c r="G323" s="233" t="s">
        <v>225</v>
      </c>
      <c r="H323" s="234">
        <v>10.119999999999999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0.00024000000000000001</v>
      </c>
      <c r="R323" s="240">
        <f>Q323*H323</f>
        <v>0.0024288000000000001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164</v>
      </c>
      <c r="AT323" s="242" t="s">
        <v>160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164</v>
      </c>
      <c r="BM323" s="242" t="s">
        <v>2282</v>
      </c>
    </row>
    <row r="324" s="13" customFormat="1">
      <c r="A324" s="13"/>
      <c r="B324" s="244"/>
      <c r="C324" s="245"/>
      <c r="D324" s="246" t="s">
        <v>166</v>
      </c>
      <c r="E324" s="247" t="s">
        <v>1</v>
      </c>
      <c r="F324" s="248" t="s">
        <v>2123</v>
      </c>
      <c r="G324" s="245"/>
      <c r="H324" s="247" t="s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166</v>
      </c>
      <c r="AU324" s="254" t="s">
        <v>156</v>
      </c>
      <c r="AV324" s="13" t="s">
        <v>82</v>
      </c>
      <c r="AW324" s="13" t="s">
        <v>31</v>
      </c>
      <c r="AX324" s="13" t="s">
        <v>74</v>
      </c>
      <c r="AY324" s="254" t="s">
        <v>157</v>
      </c>
    </row>
    <row r="325" s="13" customFormat="1">
      <c r="A325" s="13"/>
      <c r="B325" s="244"/>
      <c r="C325" s="245"/>
      <c r="D325" s="246" t="s">
        <v>166</v>
      </c>
      <c r="E325" s="247" t="s">
        <v>1</v>
      </c>
      <c r="F325" s="248" t="s">
        <v>2283</v>
      </c>
      <c r="G325" s="245"/>
      <c r="H325" s="247" t="s">
        <v>1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4" t="s">
        <v>166</v>
      </c>
      <c r="AU325" s="254" t="s">
        <v>156</v>
      </c>
      <c r="AV325" s="13" t="s">
        <v>82</v>
      </c>
      <c r="AW325" s="13" t="s">
        <v>31</v>
      </c>
      <c r="AX325" s="13" t="s">
        <v>74</v>
      </c>
      <c r="AY325" s="254" t="s">
        <v>157</v>
      </c>
    </row>
    <row r="326" s="14" customFormat="1">
      <c r="A326" s="14"/>
      <c r="B326" s="255"/>
      <c r="C326" s="256"/>
      <c r="D326" s="246" t="s">
        <v>166</v>
      </c>
      <c r="E326" s="257" t="s">
        <v>1</v>
      </c>
      <c r="F326" s="258" t="s">
        <v>2284</v>
      </c>
      <c r="G326" s="256"/>
      <c r="H326" s="259">
        <v>8.3200000000000003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5" t="s">
        <v>166</v>
      </c>
      <c r="AU326" s="265" t="s">
        <v>156</v>
      </c>
      <c r="AV326" s="14" t="s">
        <v>156</v>
      </c>
      <c r="AW326" s="14" t="s">
        <v>31</v>
      </c>
      <c r="AX326" s="14" t="s">
        <v>74</v>
      </c>
      <c r="AY326" s="265" t="s">
        <v>157</v>
      </c>
    </row>
    <row r="327" s="14" customFormat="1">
      <c r="A327" s="14"/>
      <c r="B327" s="255"/>
      <c r="C327" s="256"/>
      <c r="D327" s="246" t="s">
        <v>166</v>
      </c>
      <c r="E327" s="257" t="s">
        <v>1</v>
      </c>
      <c r="F327" s="258" t="s">
        <v>2285</v>
      </c>
      <c r="G327" s="256"/>
      <c r="H327" s="259">
        <v>1.8</v>
      </c>
      <c r="I327" s="260"/>
      <c r="J327" s="256"/>
      <c r="K327" s="256"/>
      <c r="L327" s="261"/>
      <c r="M327" s="262"/>
      <c r="N327" s="263"/>
      <c r="O327" s="263"/>
      <c r="P327" s="263"/>
      <c r="Q327" s="263"/>
      <c r="R327" s="263"/>
      <c r="S327" s="263"/>
      <c r="T327" s="264"/>
      <c r="U327" s="14"/>
      <c r="V327" s="14"/>
      <c r="W327" s="14"/>
      <c r="X327" s="14"/>
      <c r="Y327" s="14"/>
      <c r="Z327" s="14"/>
      <c r="AA327" s="14"/>
      <c r="AB327" s="14"/>
      <c r="AC327" s="14"/>
      <c r="AD327" s="14"/>
      <c r="AE327" s="14"/>
      <c r="AT327" s="265" t="s">
        <v>166</v>
      </c>
      <c r="AU327" s="265" t="s">
        <v>156</v>
      </c>
      <c r="AV327" s="14" t="s">
        <v>156</v>
      </c>
      <c r="AW327" s="14" t="s">
        <v>31</v>
      </c>
      <c r="AX327" s="14" t="s">
        <v>74</v>
      </c>
      <c r="AY327" s="265" t="s">
        <v>157</v>
      </c>
    </row>
    <row r="328" s="15" customFormat="1">
      <c r="A328" s="15"/>
      <c r="B328" s="266"/>
      <c r="C328" s="267"/>
      <c r="D328" s="246" t="s">
        <v>166</v>
      </c>
      <c r="E328" s="268" t="s">
        <v>1</v>
      </c>
      <c r="F328" s="269" t="s">
        <v>173</v>
      </c>
      <c r="G328" s="267"/>
      <c r="H328" s="270">
        <v>10.120000000000001</v>
      </c>
      <c r="I328" s="271"/>
      <c r="J328" s="267"/>
      <c r="K328" s="267"/>
      <c r="L328" s="272"/>
      <c r="M328" s="306"/>
      <c r="N328" s="307"/>
      <c r="O328" s="307"/>
      <c r="P328" s="307"/>
      <c r="Q328" s="307"/>
      <c r="R328" s="307"/>
      <c r="S328" s="307"/>
      <c r="T328" s="308"/>
      <c r="U328" s="15"/>
      <c r="V328" s="15"/>
      <c r="W328" s="15"/>
      <c r="X328" s="15"/>
      <c r="Y328" s="15"/>
      <c r="Z328" s="15"/>
      <c r="AA328" s="15"/>
      <c r="AB328" s="15"/>
      <c r="AC328" s="15"/>
      <c r="AD328" s="15"/>
      <c r="AE328" s="15"/>
      <c r="AT328" s="276" t="s">
        <v>166</v>
      </c>
      <c r="AU328" s="276" t="s">
        <v>156</v>
      </c>
      <c r="AV328" s="15" t="s">
        <v>174</v>
      </c>
      <c r="AW328" s="15" t="s">
        <v>31</v>
      </c>
      <c r="AX328" s="15" t="s">
        <v>82</v>
      </c>
      <c r="AY328" s="276" t="s">
        <v>157</v>
      </c>
    </row>
    <row r="329" s="2" customFormat="1" ht="6.96" customHeight="1">
      <c r="A329" s="39"/>
      <c r="B329" s="73"/>
      <c r="C329" s="74"/>
      <c r="D329" s="74"/>
      <c r="E329" s="74"/>
      <c r="F329" s="74"/>
      <c r="G329" s="74"/>
      <c r="H329" s="74"/>
      <c r="I329" s="74"/>
      <c r="J329" s="74"/>
      <c r="K329" s="74"/>
      <c r="L329" s="45"/>
      <c r="M329" s="39"/>
      <c r="O329" s="39"/>
      <c r="P329" s="39"/>
      <c r="Q329" s="39"/>
      <c r="R329" s="39"/>
      <c r="S329" s="39"/>
      <c r="T329" s="39"/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</row>
  </sheetData>
  <sheetProtection sheet="1" autoFilter="0" formatColumns="0" formatRows="0" objects="1" scenarios="1" spinCount="100000" saltValue="r1TshjRmTwLP3Rnvyzxzyh3Dj4im7AbxeLgMftEg14btLqu28dA7SHDPMDvEj/bWDfP05mcrB7UY8mU2uWnekw==" hashValue="DIumPAUi/zyGPAKSRitkWqJm+OJkK7z8eSVZaujipetcaIFEa0g/m4432M4HsZkAFFB80ImnQFO0k9iF8S+kYg==" algorithmName="SHA-512" password="CC35"/>
  <autoFilter ref="C128:K328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2286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ROUND(J123,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ROUND((SUM(BE123:BE154)),  2)</f>
        <v>0</v>
      </c>
      <c r="G33" s="163"/>
      <c r="H33" s="163"/>
      <c r="I33" s="164">
        <v>0.20000000000000001</v>
      </c>
      <c r="J33" s="162">
        <f>ROUND(((SUM(BE123:BE154))*I33),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ROUND((SUM(BF123:BF154)),  2)</f>
        <v>0</v>
      </c>
      <c r="G34" s="163"/>
      <c r="H34" s="163"/>
      <c r="I34" s="164">
        <v>0.20000000000000001</v>
      </c>
      <c r="J34" s="162">
        <f>ROUND(((SUM(BF123:BF154))*I34),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ROUND((SUM(BG123:BG154)),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ROUND((SUM(BH123:BH154)),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ROUND((SUM(BI123:BI154)),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20230106 - Kaštieľ-Reštaurátorské práce-interiér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J123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2287</v>
      </c>
      <c r="E97" s="193"/>
      <c r="F97" s="193"/>
      <c r="G97" s="193"/>
      <c r="H97" s="193"/>
      <c r="I97" s="193"/>
      <c r="J97" s="194">
        <f>J124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2288</v>
      </c>
      <c r="E98" s="199"/>
      <c r="F98" s="199"/>
      <c r="G98" s="199"/>
      <c r="H98" s="199"/>
      <c r="I98" s="199"/>
      <c r="J98" s="200">
        <f>J125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2289</v>
      </c>
      <c r="E99" s="199"/>
      <c r="F99" s="199"/>
      <c r="G99" s="199"/>
      <c r="H99" s="199"/>
      <c r="I99" s="199"/>
      <c r="J99" s="200">
        <f>J134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2290</v>
      </c>
      <c r="E100" s="199"/>
      <c r="F100" s="199"/>
      <c r="G100" s="199"/>
      <c r="H100" s="199"/>
      <c r="I100" s="199"/>
      <c r="J100" s="200">
        <f>J136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2291</v>
      </c>
      <c r="E101" s="199"/>
      <c r="F101" s="199"/>
      <c r="G101" s="199"/>
      <c r="H101" s="199"/>
      <c r="I101" s="199"/>
      <c r="J101" s="200">
        <f>J139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2292</v>
      </c>
      <c r="E102" s="193"/>
      <c r="F102" s="193"/>
      <c r="G102" s="193"/>
      <c r="H102" s="193"/>
      <c r="I102" s="193"/>
      <c r="J102" s="194">
        <f>J141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2293</v>
      </c>
      <c r="E103" s="193"/>
      <c r="F103" s="193"/>
      <c r="G103" s="193"/>
      <c r="H103" s="193"/>
      <c r="I103" s="193"/>
      <c r="J103" s="194">
        <f>J143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9"/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73"/>
      <c r="C105" s="74"/>
      <c r="D105" s="74"/>
      <c r="E105" s="74"/>
      <c r="F105" s="74"/>
      <c r="G105" s="74"/>
      <c r="H105" s="74"/>
      <c r="I105" s="74"/>
      <c r="J105" s="74"/>
      <c r="K105" s="74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9" s="2" customFormat="1" ht="6.96" customHeight="1">
      <c r="A109" s="39"/>
      <c r="B109" s="75"/>
      <c r="C109" s="76"/>
      <c r="D109" s="76"/>
      <c r="E109" s="76"/>
      <c r="F109" s="76"/>
      <c r="G109" s="76"/>
      <c r="H109" s="76"/>
      <c r="I109" s="76"/>
      <c r="J109" s="76"/>
      <c r="K109" s="76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24.96" customHeight="1">
      <c r="A110" s="39"/>
      <c r="B110" s="40"/>
      <c r="C110" s="24" t="s">
        <v>142</v>
      </c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15</v>
      </c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6.5" customHeight="1">
      <c r="A113" s="39"/>
      <c r="B113" s="40"/>
      <c r="C113" s="41"/>
      <c r="D113" s="41"/>
      <c r="E113" s="185" t="str">
        <f>E7</f>
        <v>Obnova areálu a kaštieľa Dolná Krupá</v>
      </c>
      <c r="F113" s="33"/>
      <c r="G113" s="33"/>
      <c r="H113" s="33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131</v>
      </c>
      <c r="D114" s="41"/>
      <c r="E114" s="41"/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6.5" customHeight="1">
      <c r="A115" s="39"/>
      <c r="B115" s="40"/>
      <c r="C115" s="41"/>
      <c r="D115" s="41"/>
      <c r="E115" s="83" t="str">
        <f>E9</f>
        <v>20230106 - Kaštieľ-Reštaurátorské práce-interiér</v>
      </c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19</v>
      </c>
      <c r="D117" s="41"/>
      <c r="E117" s="41"/>
      <c r="F117" s="28" t="str">
        <f>F12</f>
        <v>Kaštieľ Dolná Krupá</v>
      </c>
      <c r="G117" s="41"/>
      <c r="H117" s="41"/>
      <c r="I117" s="33" t="s">
        <v>21</v>
      </c>
      <c r="J117" s="86" t="str">
        <f>IF(J12="","",J12)</f>
        <v>30. 1. 2023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23</v>
      </c>
      <c r="D119" s="41"/>
      <c r="E119" s="41"/>
      <c r="F119" s="28" t="str">
        <f>E15</f>
        <v>SNM, Vajanského nábrežie 2, 810 06 Bratislava</v>
      </c>
      <c r="G119" s="41"/>
      <c r="H119" s="41"/>
      <c r="I119" s="33" t="s">
        <v>29</v>
      </c>
      <c r="J119" s="37" t="str">
        <f>E21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5.15" customHeight="1">
      <c r="A120" s="39"/>
      <c r="B120" s="40"/>
      <c r="C120" s="33" t="s">
        <v>27</v>
      </c>
      <c r="D120" s="41"/>
      <c r="E120" s="41"/>
      <c r="F120" s="28" t="str">
        <f>IF(E18="","",E18)</f>
        <v>Vyplň údaj</v>
      </c>
      <c r="G120" s="41"/>
      <c r="H120" s="41"/>
      <c r="I120" s="33" t="s">
        <v>32</v>
      </c>
      <c r="J120" s="37" t="str">
        <f>E24</f>
        <v>Ing.Vladimír Kobliška</v>
      </c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0.32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11" customFormat="1" ht="29.28" customHeight="1">
      <c r="A122" s="202"/>
      <c r="B122" s="203"/>
      <c r="C122" s="204" t="s">
        <v>143</v>
      </c>
      <c r="D122" s="205" t="s">
        <v>59</v>
      </c>
      <c r="E122" s="205" t="s">
        <v>55</v>
      </c>
      <c r="F122" s="205" t="s">
        <v>56</v>
      </c>
      <c r="G122" s="205" t="s">
        <v>144</v>
      </c>
      <c r="H122" s="205" t="s">
        <v>145</v>
      </c>
      <c r="I122" s="205" t="s">
        <v>146</v>
      </c>
      <c r="J122" s="206" t="s">
        <v>135</v>
      </c>
      <c r="K122" s="207" t="s">
        <v>147</v>
      </c>
      <c r="L122" s="208"/>
      <c r="M122" s="107" t="s">
        <v>1</v>
      </c>
      <c r="N122" s="108" t="s">
        <v>38</v>
      </c>
      <c r="O122" s="108" t="s">
        <v>148</v>
      </c>
      <c r="P122" s="108" t="s">
        <v>149</v>
      </c>
      <c r="Q122" s="108" t="s">
        <v>150</v>
      </c>
      <c r="R122" s="108" t="s">
        <v>151</v>
      </c>
      <c r="S122" s="108" t="s">
        <v>152</v>
      </c>
      <c r="T122" s="109" t="s">
        <v>153</v>
      </c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</row>
    <row r="123" s="2" customFormat="1" ht="22.8" customHeight="1">
      <c r="A123" s="39"/>
      <c r="B123" s="40"/>
      <c r="C123" s="114" t="s">
        <v>136</v>
      </c>
      <c r="D123" s="41"/>
      <c r="E123" s="41"/>
      <c r="F123" s="41"/>
      <c r="G123" s="41"/>
      <c r="H123" s="41"/>
      <c r="I123" s="41"/>
      <c r="J123" s="209">
        <f>BK123</f>
        <v>0</v>
      </c>
      <c r="K123" s="41"/>
      <c r="L123" s="45"/>
      <c r="M123" s="110"/>
      <c r="N123" s="210"/>
      <c r="O123" s="111"/>
      <c r="P123" s="211">
        <f>P124+P141+P143</f>
        <v>0</v>
      </c>
      <c r="Q123" s="111"/>
      <c r="R123" s="211">
        <f>R124+R141+R143</f>
        <v>0</v>
      </c>
      <c r="S123" s="111"/>
      <c r="T123" s="212">
        <f>T124+T141+T143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T123" s="18" t="s">
        <v>73</v>
      </c>
      <c r="AU123" s="18" t="s">
        <v>137</v>
      </c>
      <c r="BK123" s="213">
        <f>BK124+BK141+BK143</f>
        <v>0</v>
      </c>
    </row>
    <row r="124" s="12" customFormat="1" ht="25.92" customHeight="1">
      <c r="A124" s="12"/>
      <c r="B124" s="214"/>
      <c r="C124" s="215"/>
      <c r="D124" s="216" t="s">
        <v>73</v>
      </c>
      <c r="E124" s="217" t="s">
        <v>2294</v>
      </c>
      <c r="F124" s="217" t="s">
        <v>2295</v>
      </c>
      <c r="G124" s="215"/>
      <c r="H124" s="215"/>
      <c r="I124" s="218"/>
      <c r="J124" s="219">
        <f>BK124</f>
        <v>0</v>
      </c>
      <c r="K124" s="215"/>
      <c r="L124" s="220"/>
      <c r="M124" s="221"/>
      <c r="N124" s="222"/>
      <c r="O124" s="222"/>
      <c r="P124" s="223">
        <f>P125+P134+P136+P139</f>
        <v>0</v>
      </c>
      <c r="Q124" s="222"/>
      <c r="R124" s="223">
        <f>R125+R134+R136+R139</f>
        <v>0</v>
      </c>
      <c r="S124" s="222"/>
      <c r="T124" s="224">
        <f>T125+T134+T136+T139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74</v>
      </c>
      <c r="AY124" s="225" t="s">
        <v>157</v>
      </c>
      <c r="BK124" s="227">
        <f>BK125+BK134+BK136+BK139</f>
        <v>0</v>
      </c>
    </row>
    <row r="125" s="12" customFormat="1" ht="22.8" customHeight="1">
      <c r="A125" s="12"/>
      <c r="B125" s="214"/>
      <c r="C125" s="215"/>
      <c r="D125" s="216" t="s">
        <v>73</v>
      </c>
      <c r="E125" s="228" t="s">
        <v>2296</v>
      </c>
      <c r="F125" s="228" t="s">
        <v>2297</v>
      </c>
      <c r="G125" s="215"/>
      <c r="H125" s="215"/>
      <c r="I125" s="218"/>
      <c r="J125" s="229">
        <f>BK125</f>
        <v>0</v>
      </c>
      <c r="K125" s="215"/>
      <c r="L125" s="220"/>
      <c r="M125" s="221"/>
      <c r="N125" s="222"/>
      <c r="O125" s="222"/>
      <c r="P125" s="223">
        <f>SUM(P126:P133)</f>
        <v>0</v>
      </c>
      <c r="Q125" s="222"/>
      <c r="R125" s="223">
        <f>SUM(R126:R133)</f>
        <v>0</v>
      </c>
      <c r="S125" s="222"/>
      <c r="T125" s="224">
        <f>SUM(T126:T133)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82</v>
      </c>
      <c r="AT125" s="226" t="s">
        <v>73</v>
      </c>
      <c r="AU125" s="226" t="s">
        <v>82</v>
      </c>
      <c r="AY125" s="225" t="s">
        <v>157</v>
      </c>
      <c r="BK125" s="227">
        <f>SUM(BK126:BK133)</f>
        <v>0</v>
      </c>
    </row>
    <row r="126" s="2" customFormat="1" ht="16.5" customHeight="1">
      <c r="A126" s="39"/>
      <c r="B126" s="40"/>
      <c r="C126" s="230" t="s">
        <v>82</v>
      </c>
      <c r="D126" s="230" t="s">
        <v>160</v>
      </c>
      <c r="E126" s="231" t="s">
        <v>2298</v>
      </c>
      <c r="F126" s="232" t="s">
        <v>2299</v>
      </c>
      <c r="G126" s="233" t="s">
        <v>225</v>
      </c>
      <c r="H126" s="234">
        <v>84.010000000000005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156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2300</v>
      </c>
    </row>
    <row r="127" s="2" customFormat="1" ht="16.5" customHeight="1">
      <c r="A127" s="39"/>
      <c r="B127" s="40"/>
      <c r="C127" s="230" t="s">
        <v>156</v>
      </c>
      <c r="D127" s="230" t="s">
        <v>160</v>
      </c>
      <c r="E127" s="231" t="s">
        <v>2301</v>
      </c>
      <c r="F127" s="232" t="s">
        <v>2302</v>
      </c>
      <c r="G127" s="233" t="s">
        <v>225</v>
      </c>
      <c r="H127" s="234">
        <v>167.63999999999999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156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2303</v>
      </c>
    </row>
    <row r="128" s="2" customFormat="1" ht="16.5" customHeight="1">
      <c r="A128" s="39"/>
      <c r="B128" s="40"/>
      <c r="C128" s="230" t="s">
        <v>181</v>
      </c>
      <c r="D128" s="230" t="s">
        <v>160</v>
      </c>
      <c r="E128" s="231" t="s">
        <v>2304</v>
      </c>
      <c r="F128" s="232" t="s">
        <v>2302</v>
      </c>
      <c r="G128" s="233" t="s">
        <v>225</v>
      </c>
      <c r="H128" s="234">
        <v>84.010000000000005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156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2305</v>
      </c>
    </row>
    <row r="129" s="2" customFormat="1" ht="24.15" customHeight="1">
      <c r="A129" s="39"/>
      <c r="B129" s="40"/>
      <c r="C129" s="230" t="s">
        <v>174</v>
      </c>
      <c r="D129" s="230" t="s">
        <v>160</v>
      </c>
      <c r="E129" s="231" t="s">
        <v>2306</v>
      </c>
      <c r="F129" s="232" t="s">
        <v>2307</v>
      </c>
      <c r="G129" s="233" t="s">
        <v>225</v>
      </c>
      <c r="H129" s="234">
        <v>167.63999999999999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2308</v>
      </c>
    </row>
    <row r="130" s="2" customFormat="1" ht="16.5" customHeight="1">
      <c r="A130" s="39"/>
      <c r="B130" s="40"/>
      <c r="C130" s="230" t="s">
        <v>197</v>
      </c>
      <c r="D130" s="230" t="s">
        <v>160</v>
      </c>
      <c r="E130" s="231" t="s">
        <v>2309</v>
      </c>
      <c r="F130" s="232" t="s">
        <v>2310</v>
      </c>
      <c r="G130" s="233" t="s">
        <v>225</v>
      </c>
      <c r="H130" s="234">
        <v>167.63999999999999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156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2311</v>
      </c>
    </row>
    <row r="131" s="2" customFormat="1" ht="24.15" customHeight="1">
      <c r="A131" s="39"/>
      <c r="B131" s="40"/>
      <c r="C131" s="230" t="s">
        <v>201</v>
      </c>
      <c r="D131" s="230" t="s">
        <v>160</v>
      </c>
      <c r="E131" s="231" t="s">
        <v>2312</v>
      </c>
      <c r="F131" s="232" t="s">
        <v>2313</v>
      </c>
      <c r="G131" s="233" t="s">
        <v>225</v>
      </c>
      <c r="H131" s="234">
        <v>167.63999999999999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2314</v>
      </c>
    </row>
    <row r="132" s="2" customFormat="1" ht="21.75" customHeight="1">
      <c r="A132" s="39"/>
      <c r="B132" s="40"/>
      <c r="C132" s="230" t="s">
        <v>207</v>
      </c>
      <c r="D132" s="230" t="s">
        <v>160</v>
      </c>
      <c r="E132" s="231" t="s">
        <v>2315</v>
      </c>
      <c r="F132" s="232" t="s">
        <v>2316</v>
      </c>
      <c r="G132" s="233" t="s">
        <v>225</v>
      </c>
      <c r="H132" s="234">
        <v>167.63999999999999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156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2317</v>
      </c>
    </row>
    <row r="133" s="2" customFormat="1" ht="16.5" customHeight="1">
      <c r="A133" s="39"/>
      <c r="B133" s="40"/>
      <c r="C133" s="230" t="s">
        <v>211</v>
      </c>
      <c r="D133" s="230" t="s">
        <v>160</v>
      </c>
      <c r="E133" s="231" t="s">
        <v>2318</v>
      </c>
      <c r="F133" s="232" t="s">
        <v>2299</v>
      </c>
      <c r="G133" s="233" t="s">
        <v>225</v>
      </c>
      <c r="H133" s="234">
        <v>167.63999999999999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2319</v>
      </c>
    </row>
    <row r="134" s="12" customFormat="1" ht="22.8" customHeight="1">
      <c r="A134" s="12"/>
      <c r="B134" s="214"/>
      <c r="C134" s="215"/>
      <c r="D134" s="216" t="s">
        <v>73</v>
      </c>
      <c r="E134" s="228" t="s">
        <v>2320</v>
      </c>
      <c r="F134" s="228" t="s">
        <v>2321</v>
      </c>
      <c r="G134" s="215"/>
      <c r="H134" s="215"/>
      <c r="I134" s="218"/>
      <c r="J134" s="229">
        <f>BK134</f>
        <v>0</v>
      </c>
      <c r="K134" s="215"/>
      <c r="L134" s="220"/>
      <c r="M134" s="221"/>
      <c r="N134" s="222"/>
      <c r="O134" s="222"/>
      <c r="P134" s="223">
        <f>P135</f>
        <v>0</v>
      </c>
      <c r="Q134" s="222"/>
      <c r="R134" s="223">
        <f>R135</f>
        <v>0</v>
      </c>
      <c r="S134" s="222"/>
      <c r="T134" s="224">
        <f>T135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82</v>
      </c>
      <c r="AT134" s="226" t="s">
        <v>73</v>
      </c>
      <c r="AU134" s="226" t="s">
        <v>82</v>
      </c>
      <c r="AY134" s="225" t="s">
        <v>157</v>
      </c>
      <c r="BK134" s="227">
        <f>BK135</f>
        <v>0</v>
      </c>
    </row>
    <row r="135" s="2" customFormat="1" ht="24.15" customHeight="1">
      <c r="A135" s="39"/>
      <c r="B135" s="40"/>
      <c r="C135" s="230" t="s">
        <v>250</v>
      </c>
      <c r="D135" s="230" t="s">
        <v>160</v>
      </c>
      <c r="E135" s="231" t="s">
        <v>2322</v>
      </c>
      <c r="F135" s="232" t="s">
        <v>2323</v>
      </c>
      <c r="G135" s="233" t="s">
        <v>184</v>
      </c>
      <c r="H135" s="234">
        <v>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156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2324</v>
      </c>
    </row>
    <row r="136" s="12" customFormat="1" ht="22.8" customHeight="1">
      <c r="A136" s="12"/>
      <c r="B136" s="214"/>
      <c r="C136" s="215"/>
      <c r="D136" s="216" t="s">
        <v>73</v>
      </c>
      <c r="E136" s="228" t="s">
        <v>2325</v>
      </c>
      <c r="F136" s="228" t="s">
        <v>2326</v>
      </c>
      <c r="G136" s="215"/>
      <c r="H136" s="215"/>
      <c r="I136" s="218"/>
      <c r="J136" s="229">
        <f>BK136</f>
        <v>0</v>
      </c>
      <c r="K136" s="215"/>
      <c r="L136" s="220"/>
      <c r="M136" s="221"/>
      <c r="N136" s="222"/>
      <c r="O136" s="222"/>
      <c r="P136" s="223">
        <f>SUM(P137:P138)</f>
        <v>0</v>
      </c>
      <c r="Q136" s="222"/>
      <c r="R136" s="223">
        <f>SUM(R137:R138)</f>
        <v>0</v>
      </c>
      <c r="S136" s="222"/>
      <c r="T136" s="224">
        <f>SUM(T137:T138)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25" t="s">
        <v>82</v>
      </c>
      <c r="AT136" s="226" t="s">
        <v>73</v>
      </c>
      <c r="AU136" s="226" t="s">
        <v>82</v>
      </c>
      <c r="AY136" s="225" t="s">
        <v>157</v>
      </c>
      <c r="BK136" s="227">
        <f>SUM(BK137:BK138)</f>
        <v>0</v>
      </c>
    </row>
    <row r="137" s="2" customFormat="1" ht="24.15" customHeight="1">
      <c r="A137" s="39"/>
      <c r="B137" s="40"/>
      <c r="C137" s="230" t="s">
        <v>254</v>
      </c>
      <c r="D137" s="230" t="s">
        <v>160</v>
      </c>
      <c r="E137" s="231" t="s">
        <v>2327</v>
      </c>
      <c r="F137" s="232" t="s">
        <v>2328</v>
      </c>
      <c r="G137" s="233" t="s">
        <v>921</v>
      </c>
      <c r="H137" s="234">
        <v>1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2329</v>
      </c>
    </row>
    <row r="138" s="2" customFormat="1" ht="24.15" customHeight="1">
      <c r="A138" s="39"/>
      <c r="B138" s="40"/>
      <c r="C138" s="230" t="s">
        <v>262</v>
      </c>
      <c r="D138" s="230" t="s">
        <v>160</v>
      </c>
      <c r="E138" s="231" t="s">
        <v>2330</v>
      </c>
      <c r="F138" s="232" t="s">
        <v>2331</v>
      </c>
      <c r="G138" s="233" t="s">
        <v>921</v>
      </c>
      <c r="H138" s="234">
        <v>1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156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2332</v>
      </c>
    </row>
    <row r="139" s="12" customFormat="1" ht="22.8" customHeight="1">
      <c r="A139" s="12"/>
      <c r="B139" s="214"/>
      <c r="C139" s="215"/>
      <c r="D139" s="216" t="s">
        <v>73</v>
      </c>
      <c r="E139" s="228" t="s">
        <v>2333</v>
      </c>
      <c r="F139" s="228" t="s">
        <v>2334</v>
      </c>
      <c r="G139" s="215"/>
      <c r="H139" s="215"/>
      <c r="I139" s="218"/>
      <c r="J139" s="229">
        <f>BK139</f>
        <v>0</v>
      </c>
      <c r="K139" s="215"/>
      <c r="L139" s="220"/>
      <c r="M139" s="221"/>
      <c r="N139" s="222"/>
      <c r="O139" s="222"/>
      <c r="P139" s="223">
        <f>P140</f>
        <v>0</v>
      </c>
      <c r="Q139" s="222"/>
      <c r="R139" s="223">
        <f>R140</f>
        <v>0</v>
      </c>
      <c r="S139" s="222"/>
      <c r="T139" s="224">
        <f>T140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73</v>
      </c>
      <c r="AU139" s="226" t="s">
        <v>82</v>
      </c>
      <c r="AY139" s="225" t="s">
        <v>157</v>
      </c>
      <c r="BK139" s="227">
        <f>BK140</f>
        <v>0</v>
      </c>
    </row>
    <row r="140" s="2" customFormat="1" ht="16.5" customHeight="1">
      <c r="A140" s="39"/>
      <c r="B140" s="40"/>
      <c r="C140" s="230" t="s">
        <v>268</v>
      </c>
      <c r="D140" s="230" t="s">
        <v>160</v>
      </c>
      <c r="E140" s="231" t="s">
        <v>2335</v>
      </c>
      <c r="F140" s="232" t="s">
        <v>2336</v>
      </c>
      <c r="G140" s="233" t="s">
        <v>184</v>
      </c>
      <c r="H140" s="234">
        <v>1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2337</v>
      </c>
    </row>
    <row r="141" s="12" customFormat="1" ht="25.92" customHeight="1">
      <c r="A141" s="12"/>
      <c r="B141" s="214"/>
      <c r="C141" s="215"/>
      <c r="D141" s="216" t="s">
        <v>73</v>
      </c>
      <c r="E141" s="217" t="s">
        <v>2338</v>
      </c>
      <c r="F141" s="217" t="s">
        <v>2339</v>
      </c>
      <c r="G141" s="215"/>
      <c r="H141" s="215"/>
      <c r="I141" s="218"/>
      <c r="J141" s="219">
        <f>BK141</f>
        <v>0</v>
      </c>
      <c r="K141" s="215"/>
      <c r="L141" s="220"/>
      <c r="M141" s="221"/>
      <c r="N141" s="222"/>
      <c r="O141" s="222"/>
      <c r="P141" s="223">
        <f>P142</f>
        <v>0</v>
      </c>
      <c r="Q141" s="222"/>
      <c r="R141" s="223">
        <f>R142</f>
        <v>0</v>
      </c>
      <c r="S141" s="222"/>
      <c r="T141" s="22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5" t="s">
        <v>82</v>
      </c>
      <c r="AT141" s="226" t="s">
        <v>73</v>
      </c>
      <c r="AU141" s="226" t="s">
        <v>74</v>
      </c>
      <c r="AY141" s="225" t="s">
        <v>157</v>
      </c>
      <c r="BK141" s="227">
        <f>BK142</f>
        <v>0</v>
      </c>
    </row>
    <row r="142" s="2" customFormat="1" ht="16.5" customHeight="1">
      <c r="A142" s="39"/>
      <c r="B142" s="40"/>
      <c r="C142" s="230" t="s">
        <v>274</v>
      </c>
      <c r="D142" s="230" t="s">
        <v>160</v>
      </c>
      <c r="E142" s="231" t="s">
        <v>2340</v>
      </c>
      <c r="F142" s="232" t="s">
        <v>2341</v>
      </c>
      <c r="G142" s="233" t="s">
        <v>921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82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2342</v>
      </c>
    </row>
    <row r="143" s="12" customFormat="1" ht="25.92" customHeight="1">
      <c r="A143" s="12"/>
      <c r="B143" s="214"/>
      <c r="C143" s="215"/>
      <c r="D143" s="216" t="s">
        <v>73</v>
      </c>
      <c r="E143" s="217" t="s">
        <v>2343</v>
      </c>
      <c r="F143" s="217" t="s">
        <v>2344</v>
      </c>
      <c r="G143" s="215"/>
      <c r="H143" s="215"/>
      <c r="I143" s="218"/>
      <c r="J143" s="219">
        <f>BK143</f>
        <v>0</v>
      </c>
      <c r="K143" s="215"/>
      <c r="L143" s="220"/>
      <c r="M143" s="221"/>
      <c r="N143" s="222"/>
      <c r="O143" s="222"/>
      <c r="P143" s="223">
        <f>SUM(P144:P154)</f>
        <v>0</v>
      </c>
      <c r="Q143" s="222"/>
      <c r="R143" s="223">
        <f>SUM(R144:R154)</f>
        <v>0</v>
      </c>
      <c r="S143" s="222"/>
      <c r="T143" s="224">
        <f>SUM(T144:T154)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174</v>
      </c>
      <c r="AT143" s="226" t="s">
        <v>73</v>
      </c>
      <c r="AU143" s="226" t="s">
        <v>74</v>
      </c>
      <c r="AY143" s="225" t="s">
        <v>157</v>
      </c>
      <c r="BK143" s="227">
        <f>SUM(BK144:BK154)</f>
        <v>0</v>
      </c>
    </row>
    <row r="144" s="2" customFormat="1" ht="16.5" customHeight="1">
      <c r="A144" s="39"/>
      <c r="B144" s="40"/>
      <c r="C144" s="230" t="s">
        <v>278</v>
      </c>
      <c r="D144" s="230" t="s">
        <v>160</v>
      </c>
      <c r="E144" s="231" t="s">
        <v>2345</v>
      </c>
      <c r="F144" s="232" t="s">
        <v>2299</v>
      </c>
      <c r="G144" s="233" t="s">
        <v>225</v>
      </c>
      <c r="H144" s="234">
        <v>84.680000000000007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2346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2347</v>
      </c>
      <c r="G145" s="256"/>
      <c r="H145" s="259">
        <v>84.680000000000007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82</v>
      </c>
      <c r="AV145" s="14" t="s">
        <v>156</v>
      </c>
      <c r="AW145" s="14" t="s">
        <v>31</v>
      </c>
      <c r="AX145" s="14" t="s">
        <v>74</v>
      </c>
      <c r="AY145" s="265" t="s">
        <v>157</v>
      </c>
    </row>
    <row r="146" s="15" customFormat="1">
      <c r="A146" s="15"/>
      <c r="B146" s="266"/>
      <c r="C146" s="267"/>
      <c r="D146" s="246" t="s">
        <v>166</v>
      </c>
      <c r="E146" s="268" t="s">
        <v>1</v>
      </c>
      <c r="F146" s="269" t="s">
        <v>173</v>
      </c>
      <c r="G146" s="267"/>
      <c r="H146" s="270">
        <v>84.680000000000007</v>
      </c>
      <c r="I146" s="271"/>
      <c r="J146" s="267"/>
      <c r="K146" s="267"/>
      <c r="L146" s="272"/>
      <c r="M146" s="273"/>
      <c r="N146" s="274"/>
      <c r="O146" s="274"/>
      <c r="P146" s="274"/>
      <c r="Q146" s="274"/>
      <c r="R146" s="274"/>
      <c r="S146" s="274"/>
      <c r="T146" s="275"/>
      <c r="U146" s="15"/>
      <c r="V146" s="15"/>
      <c r="W146" s="15"/>
      <c r="X146" s="15"/>
      <c r="Y146" s="15"/>
      <c r="Z146" s="15"/>
      <c r="AA146" s="15"/>
      <c r="AB146" s="15"/>
      <c r="AC146" s="15"/>
      <c r="AD146" s="15"/>
      <c r="AE146" s="15"/>
      <c r="AT146" s="276" t="s">
        <v>166</v>
      </c>
      <c r="AU146" s="276" t="s">
        <v>82</v>
      </c>
      <c r="AV146" s="15" t="s">
        <v>174</v>
      </c>
      <c r="AW146" s="15" t="s">
        <v>31</v>
      </c>
      <c r="AX146" s="15" t="s">
        <v>82</v>
      </c>
      <c r="AY146" s="276" t="s">
        <v>157</v>
      </c>
    </row>
    <row r="147" s="2" customFormat="1" ht="16.5" customHeight="1">
      <c r="A147" s="39"/>
      <c r="B147" s="40"/>
      <c r="C147" s="230" t="s">
        <v>290</v>
      </c>
      <c r="D147" s="230" t="s">
        <v>160</v>
      </c>
      <c r="E147" s="231" t="s">
        <v>2348</v>
      </c>
      <c r="F147" s="232" t="s">
        <v>2302</v>
      </c>
      <c r="G147" s="233" t="s">
        <v>225</v>
      </c>
      <c r="H147" s="234">
        <v>84.680000000000007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2349</v>
      </c>
    </row>
    <row r="148" s="14" customFormat="1">
      <c r="A148" s="14"/>
      <c r="B148" s="255"/>
      <c r="C148" s="256"/>
      <c r="D148" s="246" t="s">
        <v>166</v>
      </c>
      <c r="E148" s="257" t="s">
        <v>1</v>
      </c>
      <c r="F148" s="258" t="s">
        <v>2347</v>
      </c>
      <c r="G148" s="256"/>
      <c r="H148" s="259">
        <v>84.680000000000007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166</v>
      </c>
      <c r="AU148" s="265" t="s">
        <v>82</v>
      </c>
      <c r="AV148" s="14" t="s">
        <v>156</v>
      </c>
      <c r="AW148" s="14" t="s">
        <v>31</v>
      </c>
      <c r="AX148" s="14" t="s">
        <v>74</v>
      </c>
      <c r="AY148" s="265" t="s">
        <v>157</v>
      </c>
    </row>
    <row r="149" s="15" customFormat="1">
      <c r="A149" s="15"/>
      <c r="B149" s="266"/>
      <c r="C149" s="267"/>
      <c r="D149" s="246" t="s">
        <v>166</v>
      </c>
      <c r="E149" s="268" t="s">
        <v>1</v>
      </c>
      <c r="F149" s="269" t="s">
        <v>173</v>
      </c>
      <c r="G149" s="267"/>
      <c r="H149" s="270">
        <v>84.680000000000007</v>
      </c>
      <c r="I149" s="271"/>
      <c r="J149" s="267"/>
      <c r="K149" s="267"/>
      <c r="L149" s="272"/>
      <c r="M149" s="273"/>
      <c r="N149" s="274"/>
      <c r="O149" s="274"/>
      <c r="P149" s="274"/>
      <c r="Q149" s="274"/>
      <c r="R149" s="274"/>
      <c r="S149" s="274"/>
      <c r="T149" s="275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6" t="s">
        <v>166</v>
      </c>
      <c r="AU149" s="276" t="s">
        <v>82</v>
      </c>
      <c r="AV149" s="15" t="s">
        <v>174</v>
      </c>
      <c r="AW149" s="15" t="s">
        <v>31</v>
      </c>
      <c r="AX149" s="15" t="s">
        <v>82</v>
      </c>
      <c r="AY149" s="276" t="s">
        <v>157</v>
      </c>
    </row>
    <row r="150" s="2" customFormat="1" ht="24.15" customHeight="1">
      <c r="A150" s="39"/>
      <c r="B150" s="40"/>
      <c r="C150" s="230" t="s">
        <v>164</v>
      </c>
      <c r="D150" s="230" t="s">
        <v>160</v>
      </c>
      <c r="E150" s="231" t="s">
        <v>2350</v>
      </c>
      <c r="F150" s="232" t="s">
        <v>2351</v>
      </c>
      <c r="G150" s="233" t="s">
        <v>225</v>
      </c>
      <c r="H150" s="234">
        <v>27.579999999999998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82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2352</v>
      </c>
    </row>
    <row r="151" s="2" customFormat="1" ht="24.15" customHeight="1">
      <c r="A151" s="39"/>
      <c r="B151" s="40"/>
      <c r="C151" s="230" t="s">
        <v>375</v>
      </c>
      <c r="D151" s="230" t="s">
        <v>160</v>
      </c>
      <c r="E151" s="231" t="s">
        <v>2353</v>
      </c>
      <c r="F151" s="232" t="s">
        <v>2354</v>
      </c>
      <c r="G151" s="233" t="s">
        <v>225</v>
      </c>
      <c r="H151" s="234">
        <v>27.579999999999998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82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2355</v>
      </c>
    </row>
    <row r="152" s="2" customFormat="1" ht="21.75" customHeight="1">
      <c r="A152" s="39"/>
      <c r="B152" s="40"/>
      <c r="C152" s="230" t="s">
        <v>380</v>
      </c>
      <c r="D152" s="230" t="s">
        <v>160</v>
      </c>
      <c r="E152" s="231" t="s">
        <v>2356</v>
      </c>
      <c r="F152" s="232" t="s">
        <v>2316</v>
      </c>
      <c r="G152" s="233" t="s">
        <v>225</v>
      </c>
      <c r="H152" s="234">
        <v>27.579999999999998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82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2357</v>
      </c>
    </row>
    <row r="153" s="2" customFormat="1" ht="16.5" customHeight="1">
      <c r="A153" s="39"/>
      <c r="B153" s="40"/>
      <c r="C153" s="230" t="s">
        <v>385</v>
      </c>
      <c r="D153" s="230" t="s">
        <v>160</v>
      </c>
      <c r="E153" s="231" t="s">
        <v>2358</v>
      </c>
      <c r="F153" s="232" t="s">
        <v>2299</v>
      </c>
      <c r="G153" s="233" t="s">
        <v>225</v>
      </c>
      <c r="H153" s="234">
        <v>27.579999999999998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82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2359</v>
      </c>
    </row>
    <row r="154" s="2" customFormat="1" ht="16.5" customHeight="1">
      <c r="A154" s="39"/>
      <c r="B154" s="40"/>
      <c r="C154" s="230" t="s">
        <v>7</v>
      </c>
      <c r="D154" s="230" t="s">
        <v>160</v>
      </c>
      <c r="E154" s="231" t="s">
        <v>2360</v>
      </c>
      <c r="F154" s="232" t="s">
        <v>2361</v>
      </c>
      <c r="G154" s="233" t="s">
        <v>225</v>
      </c>
      <c r="H154" s="234">
        <v>195.50999999999999</v>
      </c>
      <c r="I154" s="235"/>
      <c r="J154" s="236">
        <f>ROUND(I154*H154,2)</f>
        <v>0</v>
      </c>
      <c r="K154" s="237"/>
      <c r="L154" s="45"/>
      <c r="M154" s="277" t="s">
        <v>1</v>
      </c>
      <c r="N154" s="278" t="s">
        <v>40</v>
      </c>
      <c r="O154" s="279"/>
      <c r="P154" s="280">
        <f>O154*H154</f>
        <v>0</v>
      </c>
      <c r="Q154" s="280">
        <v>0</v>
      </c>
      <c r="R154" s="280">
        <f>Q154*H154</f>
        <v>0</v>
      </c>
      <c r="S154" s="280">
        <v>0</v>
      </c>
      <c r="T154" s="28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82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2362</v>
      </c>
    </row>
    <row r="155" s="2" customFormat="1" ht="6.96" customHeight="1">
      <c r="A155" s="39"/>
      <c r="B155" s="73"/>
      <c r="C155" s="74"/>
      <c r="D155" s="74"/>
      <c r="E155" s="74"/>
      <c r="F155" s="74"/>
      <c r="G155" s="74"/>
      <c r="H155" s="74"/>
      <c r="I155" s="74"/>
      <c r="J155" s="74"/>
      <c r="K155" s="74"/>
      <c r="L155" s="45"/>
      <c r="M155" s="39"/>
      <c r="O155" s="39"/>
      <c r="P155" s="39"/>
      <c r="Q155" s="39"/>
      <c r="R155" s="39"/>
      <c r="S155" s="39"/>
      <c r="T155" s="39"/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</row>
  </sheetData>
  <sheetProtection sheet="1" autoFilter="0" formatColumns="0" formatRows="0" objects="1" scenarios="1" spinCount="100000" saltValue="rJAStgyXVgXg5YSZF9xQf9Cbc1SCN7PZNA5vqHB5R9QZ8zNO79OPlUdIqslVL+mRwrtjmcTfSDOjG9hhCdQf3g==" hashValue="dtPvm2zmyO9pXQ9Vwk6ElqFIyulPb3Eb0iJK+Zd+He8jld19SnZ3ojbsqfbMfx2CqBsXW+V9qlM5mlRZ1anaPg==" algorithmName="SHA-512" password="CC35"/>
  <autoFilter ref="C122:K154"/>
  <mergeCells count="9">
    <mergeCell ref="E7:H7"/>
    <mergeCell ref="E9:H9"/>
    <mergeCell ref="E18:H18"/>
    <mergeCell ref="E27:H27"/>
    <mergeCell ref="E85:H85"/>
    <mergeCell ref="E87:H87"/>
    <mergeCell ref="E113:H113"/>
    <mergeCell ref="E115:H115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119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2363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ROUND((SUM(BE122:BE324)),  2)</f>
        <v>0</v>
      </c>
      <c r="G33" s="163"/>
      <c r="H33" s="163"/>
      <c r="I33" s="164">
        <v>0.20000000000000001</v>
      </c>
      <c r="J33" s="162">
        <f>ROUND(((SUM(BE122:BE324))*I33),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ROUND((SUM(BF122:BF324)),  2)</f>
        <v>0</v>
      </c>
      <c r="G34" s="163"/>
      <c r="H34" s="163"/>
      <c r="I34" s="164">
        <v>0.20000000000000001</v>
      </c>
      <c r="J34" s="162">
        <f>ROUND(((SUM(BF122:BF324))*I34),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ROUND((SUM(BG122:BG324)),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ROUND((SUM(BH122:BH324)),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ROUND((SUM(BI122:BI324)),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20230108 - Kaštieľ-ELI-silnoprúd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2364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2365</v>
      </c>
      <c r="E98" s="193"/>
      <c r="F98" s="193"/>
      <c r="G98" s="193"/>
      <c r="H98" s="193"/>
      <c r="I98" s="193"/>
      <c r="J98" s="194">
        <f>J151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138</v>
      </c>
      <c r="E99" s="193"/>
      <c r="F99" s="193"/>
      <c r="G99" s="193"/>
      <c r="H99" s="193"/>
      <c r="I99" s="193"/>
      <c r="J99" s="194">
        <f>J158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96"/>
      <c r="C100" s="197"/>
      <c r="D100" s="198" t="s">
        <v>2366</v>
      </c>
      <c r="E100" s="199"/>
      <c r="F100" s="199"/>
      <c r="G100" s="199"/>
      <c r="H100" s="199"/>
      <c r="I100" s="199"/>
      <c r="J100" s="200">
        <f>J159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90"/>
      <c r="C101" s="191"/>
      <c r="D101" s="192" t="s">
        <v>314</v>
      </c>
      <c r="E101" s="193"/>
      <c r="F101" s="193"/>
      <c r="G101" s="193"/>
      <c r="H101" s="193"/>
      <c r="I101" s="193"/>
      <c r="J101" s="194">
        <f>J162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96"/>
      <c r="C102" s="197"/>
      <c r="D102" s="198" t="s">
        <v>2367</v>
      </c>
      <c r="E102" s="199"/>
      <c r="F102" s="199"/>
      <c r="G102" s="199"/>
      <c r="H102" s="199"/>
      <c r="I102" s="199"/>
      <c r="J102" s="200">
        <f>J163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20230108 - Kaštieľ-ELI-silnoprúd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P123+P151+P158+P162</f>
        <v>0</v>
      </c>
      <c r="Q122" s="111"/>
      <c r="R122" s="211">
        <f>R123+R151+R158+R162</f>
        <v>0</v>
      </c>
      <c r="S122" s="111"/>
      <c r="T122" s="212">
        <f>T123+T151+T158+T162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BK123+BK151+BK158+BK162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2294</v>
      </c>
      <c r="F123" s="217" t="s">
        <v>2368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SUM(P124:P150)</f>
        <v>0</v>
      </c>
      <c r="Q123" s="222"/>
      <c r="R123" s="223">
        <f>SUM(R124:R150)</f>
        <v>0</v>
      </c>
      <c r="S123" s="222"/>
      <c r="T123" s="224">
        <f>SUM(T124:T150)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82</v>
      </c>
      <c r="AT123" s="226" t="s">
        <v>73</v>
      </c>
      <c r="AU123" s="226" t="s">
        <v>74</v>
      </c>
      <c r="AY123" s="225" t="s">
        <v>157</v>
      </c>
      <c r="BK123" s="227">
        <f>SUM(BK124:BK150)</f>
        <v>0</v>
      </c>
    </row>
    <row r="124" s="2" customFormat="1" ht="33" customHeight="1">
      <c r="A124" s="39"/>
      <c r="B124" s="40"/>
      <c r="C124" s="230" t="s">
        <v>82</v>
      </c>
      <c r="D124" s="230" t="s">
        <v>160</v>
      </c>
      <c r="E124" s="231" t="s">
        <v>2369</v>
      </c>
      <c r="F124" s="232" t="s">
        <v>2370</v>
      </c>
      <c r="G124" s="233" t="s">
        <v>184</v>
      </c>
      <c r="H124" s="234">
        <v>2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174</v>
      </c>
      <c r="AT124" s="242" t="s">
        <v>160</v>
      </c>
      <c r="AU124" s="242" t="s">
        <v>82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174</v>
      </c>
      <c r="BM124" s="242" t="s">
        <v>156</v>
      </c>
    </row>
    <row r="125" s="2" customFormat="1" ht="49.05" customHeight="1">
      <c r="A125" s="39"/>
      <c r="B125" s="40"/>
      <c r="C125" s="230" t="s">
        <v>156</v>
      </c>
      <c r="D125" s="230" t="s">
        <v>160</v>
      </c>
      <c r="E125" s="231" t="s">
        <v>2371</v>
      </c>
      <c r="F125" s="232" t="s">
        <v>2372</v>
      </c>
      <c r="G125" s="233" t="s">
        <v>184</v>
      </c>
      <c r="H125" s="234">
        <v>1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82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174</v>
      </c>
    </row>
    <row r="126" s="2" customFormat="1" ht="16.5" customHeight="1">
      <c r="A126" s="39"/>
      <c r="B126" s="40"/>
      <c r="C126" s="230" t="s">
        <v>181</v>
      </c>
      <c r="D126" s="230" t="s">
        <v>160</v>
      </c>
      <c r="E126" s="231" t="s">
        <v>2373</v>
      </c>
      <c r="F126" s="232" t="s">
        <v>2374</v>
      </c>
      <c r="G126" s="233" t="s">
        <v>354</v>
      </c>
      <c r="H126" s="234">
        <v>75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82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201</v>
      </c>
    </row>
    <row r="127" s="2" customFormat="1" ht="16.5" customHeight="1">
      <c r="A127" s="39"/>
      <c r="B127" s="40"/>
      <c r="C127" s="230" t="s">
        <v>174</v>
      </c>
      <c r="D127" s="230" t="s">
        <v>160</v>
      </c>
      <c r="E127" s="231" t="s">
        <v>2375</v>
      </c>
      <c r="F127" s="232" t="s">
        <v>2376</v>
      </c>
      <c r="G127" s="233" t="s">
        <v>354</v>
      </c>
      <c r="H127" s="234">
        <v>60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82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211</v>
      </c>
    </row>
    <row r="128" s="2" customFormat="1" ht="16.5" customHeight="1">
      <c r="A128" s="39"/>
      <c r="B128" s="40"/>
      <c r="C128" s="230" t="s">
        <v>197</v>
      </c>
      <c r="D128" s="230" t="s">
        <v>160</v>
      </c>
      <c r="E128" s="231" t="s">
        <v>2377</v>
      </c>
      <c r="F128" s="232" t="s">
        <v>2378</v>
      </c>
      <c r="G128" s="233" t="s">
        <v>184</v>
      </c>
      <c r="H128" s="234">
        <v>2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82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254</v>
      </c>
    </row>
    <row r="129" s="2" customFormat="1" ht="16.5" customHeight="1">
      <c r="A129" s="39"/>
      <c r="B129" s="40"/>
      <c r="C129" s="230" t="s">
        <v>201</v>
      </c>
      <c r="D129" s="230" t="s">
        <v>160</v>
      </c>
      <c r="E129" s="231" t="s">
        <v>2379</v>
      </c>
      <c r="F129" s="232" t="s">
        <v>2380</v>
      </c>
      <c r="G129" s="233" t="s">
        <v>2381</v>
      </c>
      <c r="H129" s="234">
        <v>1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82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268</v>
      </c>
    </row>
    <row r="130" s="2" customFormat="1" ht="16.5" customHeight="1">
      <c r="A130" s="39"/>
      <c r="B130" s="40"/>
      <c r="C130" s="230" t="s">
        <v>207</v>
      </c>
      <c r="D130" s="230" t="s">
        <v>160</v>
      </c>
      <c r="E130" s="231" t="s">
        <v>2382</v>
      </c>
      <c r="F130" s="232" t="s">
        <v>2383</v>
      </c>
      <c r="G130" s="233" t="s">
        <v>184</v>
      </c>
      <c r="H130" s="234">
        <v>2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82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380</v>
      </c>
    </row>
    <row r="131" s="2" customFormat="1" ht="16.5" customHeight="1">
      <c r="A131" s="39"/>
      <c r="B131" s="40"/>
      <c r="C131" s="230" t="s">
        <v>211</v>
      </c>
      <c r="D131" s="230" t="s">
        <v>160</v>
      </c>
      <c r="E131" s="231" t="s">
        <v>2384</v>
      </c>
      <c r="F131" s="232" t="s">
        <v>2383</v>
      </c>
      <c r="G131" s="233" t="s">
        <v>184</v>
      </c>
      <c r="H131" s="234">
        <v>4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82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7</v>
      </c>
    </row>
    <row r="132" s="2" customFormat="1" ht="16.5" customHeight="1">
      <c r="A132" s="39"/>
      <c r="B132" s="40"/>
      <c r="C132" s="230" t="s">
        <v>250</v>
      </c>
      <c r="D132" s="230" t="s">
        <v>160</v>
      </c>
      <c r="E132" s="231" t="s">
        <v>2385</v>
      </c>
      <c r="F132" s="232" t="s">
        <v>2386</v>
      </c>
      <c r="G132" s="233" t="s">
        <v>184</v>
      </c>
      <c r="H132" s="234">
        <v>1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82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400</v>
      </c>
    </row>
    <row r="133" s="2" customFormat="1" ht="16.5" customHeight="1">
      <c r="A133" s="39"/>
      <c r="B133" s="40"/>
      <c r="C133" s="230" t="s">
        <v>254</v>
      </c>
      <c r="D133" s="230" t="s">
        <v>160</v>
      </c>
      <c r="E133" s="231" t="s">
        <v>2387</v>
      </c>
      <c r="F133" s="232" t="s">
        <v>2386</v>
      </c>
      <c r="G133" s="233" t="s">
        <v>184</v>
      </c>
      <c r="H133" s="234">
        <v>2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82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408</v>
      </c>
    </row>
    <row r="134" s="2" customFormat="1" ht="16.5" customHeight="1">
      <c r="A134" s="39"/>
      <c r="B134" s="40"/>
      <c r="C134" s="230" t="s">
        <v>262</v>
      </c>
      <c r="D134" s="230" t="s">
        <v>160</v>
      </c>
      <c r="E134" s="231" t="s">
        <v>2388</v>
      </c>
      <c r="F134" s="232" t="s">
        <v>2389</v>
      </c>
      <c r="G134" s="233" t="s">
        <v>184</v>
      </c>
      <c r="H134" s="234">
        <v>3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82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419</v>
      </c>
    </row>
    <row r="135" s="2" customFormat="1" ht="16.5" customHeight="1">
      <c r="A135" s="39"/>
      <c r="B135" s="40"/>
      <c r="C135" s="230" t="s">
        <v>268</v>
      </c>
      <c r="D135" s="230" t="s">
        <v>160</v>
      </c>
      <c r="E135" s="231" t="s">
        <v>2390</v>
      </c>
      <c r="F135" s="232" t="s">
        <v>2389</v>
      </c>
      <c r="G135" s="233" t="s">
        <v>184</v>
      </c>
      <c r="H135" s="234">
        <v>9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82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566</v>
      </c>
    </row>
    <row r="136" s="2" customFormat="1" ht="16.5" customHeight="1">
      <c r="A136" s="39"/>
      <c r="B136" s="40"/>
      <c r="C136" s="230" t="s">
        <v>274</v>
      </c>
      <c r="D136" s="230" t="s">
        <v>160</v>
      </c>
      <c r="E136" s="231" t="s">
        <v>2391</v>
      </c>
      <c r="F136" s="232" t="s">
        <v>2392</v>
      </c>
      <c r="G136" s="233" t="s">
        <v>354</v>
      </c>
      <c r="H136" s="234">
        <v>250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82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577</v>
      </c>
    </row>
    <row r="137" s="2" customFormat="1" ht="16.5" customHeight="1">
      <c r="A137" s="39"/>
      <c r="B137" s="40"/>
      <c r="C137" s="230" t="s">
        <v>278</v>
      </c>
      <c r="D137" s="230" t="s">
        <v>160</v>
      </c>
      <c r="E137" s="231" t="s">
        <v>2393</v>
      </c>
      <c r="F137" s="232" t="s">
        <v>2392</v>
      </c>
      <c r="G137" s="233" t="s">
        <v>354</v>
      </c>
      <c r="H137" s="234">
        <v>130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82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378</v>
      </c>
    </row>
    <row r="138" s="2" customFormat="1" ht="16.5" customHeight="1">
      <c r="A138" s="39"/>
      <c r="B138" s="40"/>
      <c r="C138" s="230" t="s">
        <v>290</v>
      </c>
      <c r="D138" s="230" t="s">
        <v>160</v>
      </c>
      <c r="E138" s="231" t="s">
        <v>2394</v>
      </c>
      <c r="F138" s="232" t="s">
        <v>2395</v>
      </c>
      <c r="G138" s="233" t="s">
        <v>354</v>
      </c>
      <c r="H138" s="234">
        <v>45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82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595</v>
      </c>
    </row>
    <row r="139" s="2" customFormat="1" ht="16.5" customHeight="1">
      <c r="A139" s="39"/>
      <c r="B139" s="40"/>
      <c r="C139" s="230" t="s">
        <v>164</v>
      </c>
      <c r="D139" s="230" t="s">
        <v>160</v>
      </c>
      <c r="E139" s="231" t="s">
        <v>2396</v>
      </c>
      <c r="F139" s="232" t="s">
        <v>2395</v>
      </c>
      <c r="G139" s="233" t="s">
        <v>354</v>
      </c>
      <c r="H139" s="234">
        <v>100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82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603</v>
      </c>
    </row>
    <row r="140" s="2" customFormat="1" ht="16.5" customHeight="1">
      <c r="A140" s="39"/>
      <c r="B140" s="40"/>
      <c r="C140" s="230" t="s">
        <v>375</v>
      </c>
      <c r="D140" s="230" t="s">
        <v>160</v>
      </c>
      <c r="E140" s="231" t="s">
        <v>2397</v>
      </c>
      <c r="F140" s="232" t="s">
        <v>2398</v>
      </c>
      <c r="G140" s="233" t="s">
        <v>354</v>
      </c>
      <c r="H140" s="234">
        <v>65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82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613</v>
      </c>
    </row>
    <row r="141" s="2" customFormat="1" ht="16.5" customHeight="1">
      <c r="A141" s="39"/>
      <c r="B141" s="40"/>
      <c r="C141" s="230" t="s">
        <v>380</v>
      </c>
      <c r="D141" s="230" t="s">
        <v>160</v>
      </c>
      <c r="E141" s="231" t="s">
        <v>2399</v>
      </c>
      <c r="F141" s="232" t="s">
        <v>2400</v>
      </c>
      <c r="G141" s="233" t="s">
        <v>354</v>
      </c>
      <c r="H141" s="234">
        <v>60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174</v>
      </c>
      <c r="AT141" s="242" t="s">
        <v>160</v>
      </c>
      <c r="AU141" s="242" t="s">
        <v>82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174</v>
      </c>
      <c r="BM141" s="242" t="s">
        <v>623</v>
      </c>
    </row>
    <row r="142" s="2" customFormat="1" ht="16.5" customHeight="1">
      <c r="A142" s="39"/>
      <c r="B142" s="40"/>
      <c r="C142" s="230" t="s">
        <v>385</v>
      </c>
      <c r="D142" s="230" t="s">
        <v>160</v>
      </c>
      <c r="E142" s="231" t="s">
        <v>2401</v>
      </c>
      <c r="F142" s="232" t="s">
        <v>2402</v>
      </c>
      <c r="G142" s="233" t="s">
        <v>184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82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632</v>
      </c>
    </row>
    <row r="143" s="2" customFormat="1" ht="44.25" customHeight="1">
      <c r="A143" s="39"/>
      <c r="B143" s="40"/>
      <c r="C143" s="230" t="s">
        <v>7</v>
      </c>
      <c r="D143" s="230" t="s">
        <v>160</v>
      </c>
      <c r="E143" s="231" t="s">
        <v>2403</v>
      </c>
      <c r="F143" s="232" t="s">
        <v>2404</v>
      </c>
      <c r="G143" s="233" t="s">
        <v>354</v>
      </c>
      <c r="H143" s="234">
        <v>90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82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641</v>
      </c>
    </row>
    <row r="144" s="2" customFormat="1" ht="16.5" customHeight="1">
      <c r="A144" s="39"/>
      <c r="B144" s="40"/>
      <c r="C144" s="230" t="s">
        <v>394</v>
      </c>
      <c r="D144" s="230" t="s">
        <v>160</v>
      </c>
      <c r="E144" s="231" t="s">
        <v>2405</v>
      </c>
      <c r="F144" s="232" t="s">
        <v>2406</v>
      </c>
      <c r="G144" s="233" t="s">
        <v>2381</v>
      </c>
      <c r="H144" s="234">
        <v>1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651</v>
      </c>
    </row>
    <row r="145" s="2" customFormat="1" ht="16.5" customHeight="1">
      <c r="A145" s="39"/>
      <c r="B145" s="40"/>
      <c r="C145" s="230" t="s">
        <v>400</v>
      </c>
      <c r="D145" s="230" t="s">
        <v>160</v>
      </c>
      <c r="E145" s="231" t="s">
        <v>2407</v>
      </c>
      <c r="F145" s="232" t="s">
        <v>2408</v>
      </c>
      <c r="G145" s="233" t="s">
        <v>184</v>
      </c>
      <c r="H145" s="234">
        <v>4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82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687</v>
      </c>
    </row>
    <row r="146" s="2" customFormat="1" ht="16.5" customHeight="1">
      <c r="A146" s="39"/>
      <c r="B146" s="40"/>
      <c r="C146" s="230" t="s">
        <v>404</v>
      </c>
      <c r="D146" s="230" t="s">
        <v>160</v>
      </c>
      <c r="E146" s="231" t="s">
        <v>2409</v>
      </c>
      <c r="F146" s="232" t="s">
        <v>2410</v>
      </c>
      <c r="G146" s="233" t="s">
        <v>184</v>
      </c>
      <c r="H146" s="234">
        <v>3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174</v>
      </c>
      <c r="AT146" s="242" t="s">
        <v>160</v>
      </c>
      <c r="AU146" s="242" t="s">
        <v>82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174</v>
      </c>
      <c r="BM146" s="242" t="s">
        <v>698</v>
      </c>
    </row>
    <row r="147" s="2" customFormat="1" ht="16.5" customHeight="1">
      <c r="A147" s="39"/>
      <c r="B147" s="40"/>
      <c r="C147" s="230" t="s">
        <v>408</v>
      </c>
      <c r="D147" s="230" t="s">
        <v>160</v>
      </c>
      <c r="E147" s="231" t="s">
        <v>2411</v>
      </c>
      <c r="F147" s="232" t="s">
        <v>2412</v>
      </c>
      <c r="G147" s="233" t="s">
        <v>184</v>
      </c>
      <c r="H147" s="234">
        <v>3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708</v>
      </c>
    </row>
    <row r="148" s="2" customFormat="1" ht="16.5" customHeight="1">
      <c r="A148" s="39"/>
      <c r="B148" s="40"/>
      <c r="C148" s="230" t="s">
        <v>412</v>
      </c>
      <c r="D148" s="230" t="s">
        <v>160</v>
      </c>
      <c r="E148" s="231" t="s">
        <v>2413</v>
      </c>
      <c r="F148" s="232" t="s">
        <v>2400</v>
      </c>
      <c r="G148" s="233" t="s">
        <v>354</v>
      </c>
      <c r="H148" s="234">
        <v>200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82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717</v>
      </c>
    </row>
    <row r="149" s="2" customFormat="1" ht="16.5" customHeight="1">
      <c r="A149" s="39"/>
      <c r="B149" s="40"/>
      <c r="C149" s="230" t="s">
        <v>419</v>
      </c>
      <c r="D149" s="230" t="s">
        <v>160</v>
      </c>
      <c r="E149" s="231" t="s">
        <v>2414</v>
      </c>
      <c r="F149" s="232" t="s">
        <v>2415</v>
      </c>
      <c r="G149" s="233" t="s">
        <v>184</v>
      </c>
      <c r="H149" s="234">
        <v>100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174</v>
      </c>
      <c r="AT149" s="242" t="s">
        <v>160</v>
      </c>
      <c r="AU149" s="242" t="s">
        <v>82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174</v>
      </c>
      <c r="BM149" s="242" t="s">
        <v>726</v>
      </c>
    </row>
    <row r="150" s="2" customFormat="1" ht="16.5" customHeight="1">
      <c r="A150" s="39"/>
      <c r="B150" s="40"/>
      <c r="C150" s="230" t="s">
        <v>423</v>
      </c>
      <c r="D150" s="230" t="s">
        <v>160</v>
      </c>
      <c r="E150" s="231" t="s">
        <v>2416</v>
      </c>
      <c r="F150" s="232" t="s">
        <v>2417</v>
      </c>
      <c r="G150" s="233" t="s">
        <v>354</v>
      </c>
      <c r="H150" s="234">
        <v>10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82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735</v>
      </c>
    </row>
    <row r="151" s="12" customFormat="1" ht="25.92" customHeight="1">
      <c r="A151" s="12"/>
      <c r="B151" s="214"/>
      <c r="C151" s="215"/>
      <c r="D151" s="216" t="s">
        <v>73</v>
      </c>
      <c r="E151" s="217" t="s">
        <v>2343</v>
      </c>
      <c r="F151" s="217" t="s">
        <v>2418</v>
      </c>
      <c r="G151" s="215"/>
      <c r="H151" s="215"/>
      <c r="I151" s="218"/>
      <c r="J151" s="219">
        <f>BK151</f>
        <v>0</v>
      </c>
      <c r="K151" s="215"/>
      <c r="L151" s="220"/>
      <c r="M151" s="221"/>
      <c r="N151" s="222"/>
      <c r="O151" s="222"/>
      <c r="P151" s="223">
        <f>SUM(P152:P157)</f>
        <v>0</v>
      </c>
      <c r="Q151" s="222"/>
      <c r="R151" s="223">
        <f>SUM(R152:R157)</f>
        <v>0</v>
      </c>
      <c r="S151" s="222"/>
      <c r="T151" s="224">
        <f>SUM(T152:T157)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225" t="s">
        <v>82</v>
      </c>
      <c r="AT151" s="226" t="s">
        <v>73</v>
      </c>
      <c r="AU151" s="226" t="s">
        <v>74</v>
      </c>
      <c r="AY151" s="225" t="s">
        <v>157</v>
      </c>
      <c r="BK151" s="227">
        <f>SUM(BK152:BK157)</f>
        <v>0</v>
      </c>
    </row>
    <row r="152" s="2" customFormat="1" ht="16.5" customHeight="1">
      <c r="A152" s="39"/>
      <c r="B152" s="40"/>
      <c r="C152" s="230" t="s">
        <v>566</v>
      </c>
      <c r="D152" s="230" t="s">
        <v>160</v>
      </c>
      <c r="E152" s="231" t="s">
        <v>2419</v>
      </c>
      <c r="F152" s="232" t="s">
        <v>2380</v>
      </c>
      <c r="G152" s="233" t="s">
        <v>2381</v>
      </c>
      <c r="H152" s="234">
        <v>1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82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745</v>
      </c>
    </row>
    <row r="153" s="2" customFormat="1" ht="16.5" customHeight="1">
      <c r="A153" s="39"/>
      <c r="B153" s="40"/>
      <c r="C153" s="230" t="s">
        <v>572</v>
      </c>
      <c r="D153" s="230" t="s">
        <v>160</v>
      </c>
      <c r="E153" s="231" t="s">
        <v>2420</v>
      </c>
      <c r="F153" s="232" t="s">
        <v>2421</v>
      </c>
      <c r="G153" s="233" t="s">
        <v>354</v>
      </c>
      <c r="H153" s="234">
        <v>34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82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754</v>
      </c>
    </row>
    <row r="154" s="2" customFormat="1" ht="16.5" customHeight="1">
      <c r="A154" s="39"/>
      <c r="B154" s="40"/>
      <c r="C154" s="230" t="s">
        <v>577</v>
      </c>
      <c r="D154" s="230" t="s">
        <v>160</v>
      </c>
      <c r="E154" s="231" t="s">
        <v>2422</v>
      </c>
      <c r="F154" s="232" t="s">
        <v>2423</v>
      </c>
      <c r="G154" s="233" t="s">
        <v>354</v>
      </c>
      <c r="H154" s="234">
        <v>65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82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764</v>
      </c>
    </row>
    <row r="155" s="2" customFormat="1" ht="16.5" customHeight="1">
      <c r="A155" s="39"/>
      <c r="B155" s="40"/>
      <c r="C155" s="230" t="s">
        <v>580</v>
      </c>
      <c r="D155" s="230" t="s">
        <v>160</v>
      </c>
      <c r="E155" s="231" t="s">
        <v>2424</v>
      </c>
      <c r="F155" s="232" t="s">
        <v>2425</v>
      </c>
      <c r="G155" s="233" t="s">
        <v>354</v>
      </c>
      <c r="H155" s="234">
        <v>80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174</v>
      </c>
      <c r="AT155" s="242" t="s">
        <v>160</v>
      </c>
      <c r="AU155" s="242" t="s">
        <v>82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174</v>
      </c>
      <c r="BM155" s="242" t="s">
        <v>774</v>
      </c>
    </row>
    <row r="156" s="2" customFormat="1" ht="16.5" customHeight="1">
      <c r="A156" s="39"/>
      <c r="B156" s="40"/>
      <c r="C156" s="230" t="s">
        <v>378</v>
      </c>
      <c r="D156" s="230" t="s">
        <v>160</v>
      </c>
      <c r="E156" s="231" t="s">
        <v>2426</v>
      </c>
      <c r="F156" s="232" t="s">
        <v>2427</v>
      </c>
      <c r="G156" s="233" t="s">
        <v>184</v>
      </c>
      <c r="H156" s="234">
        <v>2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82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790</v>
      </c>
    </row>
    <row r="157" s="2" customFormat="1" ht="16.5" customHeight="1">
      <c r="A157" s="39"/>
      <c r="B157" s="40"/>
      <c r="C157" s="230" t="s">
        <v>591</v>
      </c>
      <c r="D157" s="230" t="s">
        <v>160</v>
      </c>
      <c r="E157" s="231" t="s">
        <v>2428</v>
      </c>
      <c r="F157" s="232" t="s">
        <v>2429</v>
      </c>
      <c r="G157" s="233" t="s">
        <v>184</v>
      </c>
      <c r="H157" s="234">
        <v>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82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801</v>
      </c>
    </row>
    <row r="158" s="12" customFormat="1" ht="25.92" customHeight="1">
      <c r="A158" s="12"/>
      <c r="B158" s="214"/>
      <c r="C158" s="215"/>
      <c r="D158" s="216" t="s">
        <v>73</v>
      </c>
      <c r="E158" s="217" t="s">
        <v>154</v>
      </c>
      <c r="F158" s="217" t="s">
        <v>155</v>
      </c>
      <c r="G158" s="215"/>
      <c r="H158" s="215"/>
      <c r="I158" s="218"/>
      <c r="J158" s="219">
        <f>BK158</f>
        <v>0</v>
      </c>
      <c r="K158" s="215"/>
      <c r="L158" s="220"/>
      <c r="M158" s="221"/>
      <c r="N158" s="222"/>
      <c r="O158" s="222"/>
      <c r="P158" s="223">
        <f>P159</f>
        <v>0</v>
      </c>
      <c r="Q158" s="222"/>
      <c r="R158" s="223">
        <f>R159</f>
        <v>0</v>
      </c>
      <c r="S158" s="222"/>
      <c r="T158" s="224">
        <f>T159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5" t="s">
        <v>156</v>
      </c>
      <c r="AT158" s="226" t="s">
        <v>73</v>
      </c>
      <c r="AU158" s="226" t="s">
        <v>74</v>
      </c>
      <c r="AY158" s="225" t="s">
        <v>157</v>
      </c>
      <c r="BK158" s="227">
        <f>BK159</f>
        <v>0</v>
      </c>
    </row>
    <row r="159" s="12" customFormat="1" ht="22.8" customHeight="1">
      <c r="A159" s="12"/>
      <c r="B159" s="214"/>
      <c r="C159" s="215"/>
      <c r="D159" s="216" t="s">
        <v>73</v>
      </c>
      <c r="E159" s="228" t="s">
        <v>2430</v>
      </c>
      <c r="F159" s="228" t="s">
        <v>2431</v>
      </c>
      <c r="G159" s="215"/>
      <c r="H159" s="215"/>
      <c r="I159" s="218"/>
      <c r="J159" s="229">
        <f>BK159</f>
        <v>0</v>
      </c>
      <c r="K159" s="215"/>
      <c r="L159" s="220"/>
      <c r="M159" s="221"/>
      <c r="N159" s="222"/>
      <c r="O159" s="222"/>
      <c r="P159" s="223">
        <f>SUM(P160:P161)</f>
        <v>0</v>
      </c>
      <c r="Q159" s="222"/>
      <c r="R159" s="223">
        <f>SUM(R160:R161)</f>
        <v>0</v>
      </c>
      <c r="S159" s="222"/>
      <c r="T159" s="224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5" t="s">
        <v>156</v>
      </c>
      <c r="AT159" s="226" t="s">
        <v>73</v>
      </c>
      <c r="AU159" s="226" t="s">
        <v>82</v>
      </c>
      <c r="AY159" s="225" t="s">
        <v>157</v>
      </c>
      <c r="BK159" s="227">
        <f>SUM(BK160:BK161)</f>
        <v>0</v>
      </c>
    </row>
    <row r="160" s="2" customFormat="1" ht="24.15" customHeight="1">
      <c r="A160" s="39"/>
      <c r="B160" s="40"/>
      <c r="C160" s="230" t="s">
        <v>595</v>
      </c>
      <c r="D160" s="230" t="s">
        <v>160</v>
      </c>
      <c r="E160" s="231" t="s">
        <v>2432</v>
      </c>
      <c r="F160" s="232" t="s">
        <v>2433</v>
      </c>
      <c r="G160" s="233" t="s">
        <v>184</v>
      </c>
      <c r="H160" s="234">
        <v>2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164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164</v>
      </c>
      <c r="BM160" s="242" t="s">
        <v>812</v>
      </c>
    </row>
    <row r="161" s="2" customFormat="1" ht="37.8" customHeight="1">
      <c r="A161" s="39"/>
      <c r="B161" s="40"/>
      <c r="C161" s="282" t="s">
        <v>599</v>
      </c>
      <c r="D161" s="282" t="s">
        <v>204</v>
      </c>
      <c r="E161" s="283" t="s">
        <v>2434</v>
      </c>
      <c r="F161" s="284" t="s">
        <v>2435</v>
      </c>
      <c r="G161" s="285" t="s">
        <v>184</v>
      </c>
      <c r="H161" s="286">
        <v>2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378</v>
      </c>
      <c r="AT161" s="242" t="s">
        <v>204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1537</v>
      </c>
    </row>
    <row r="162" s="12" customFormat="1" ht="25.92" customHeight="1">
      <c r="A162" s="12"/>
      <c r="B162" s="214"/>
      <c r="C162" s="215"/>
      <c r="D162" s="216" t="s">
        <v>73</v>
      </c>
      <c r="E162" s="217" t="s">
        <v>204</v>
      </c>
      <c r="F162" s="217" t="s">
        <v>416</v>
      </c>
      <c r="G162" s="215"/>
      <c r="H162" s="215"/>
      <c r="I162" s="218"/>
      <c r="J162" s="219">
        <f>BK162</f>
        <v>0</v>
      </c>
      <c r="K162" s="215"/>
      <c r="L162" s="220"/>
      <c r="M162" s="221"/>
      <c r="N162" s="222"/>
      <c r="O162" s="222"/>
      <c r="P162" s="223">
        <f>P163</f>
        <v>0</v>
      </c>
      <c r="Q162" s="222"/>
      <c r="R162" s="223">
        <f>R163</f>
        <v>0</v>
      </c>
      <c r="S162" s="222"/>
      <c r="T162" s="224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5" t="s">
        <v>181</v>
      </c>
      <c r="AT162" s="226" t="s">
        <v>73</v>
      </c>
      <c r="AU162" s="226" t="s">
        <v>74</v>
      </c>
      <c r="AY162" s="225" t="s">
        <v>157</v>
      </c>
      <c r="BK162" s="227">
        <f>BK163</f>
        <v>0</v>
      </c>
    </row>
    <row r="163" s="12" customFormat="1" ht="22.8" customHeight="1">
      <c r="A163" s="12"/>
      <c r="B163" s="214"/>
      <c r="C163" s="215"/>
      <c r="D163" s="216" t="s">
        <v>73</v>
      </c>
      <c r="E163" s="228" t="s">
        <v>2436</v>
      </c>
      <c r="F163" s="228" t="s">
        <v>2437</v>
      </c>
      <c r="G163" s="215"/>
      <c r="H163" s="215"/>
      <c r="I163" s="218"/>
      <c r="J163" s="229">
        <f>BK163</f>
        <v>0</v>
      </c>
      <c r="K163" s="215"/>
      <c r="L163" s="220"/>
      <c r="M163" s="221"/>
      <c r="N163" s="222"/>
      <c r="O163" s="222"/>
      <c r="P163" s="223">
        <f>SUM(P164:P324)</f>
        <v>0</v>
      </c>
      <c r="Q163" s="222"/>
      <c r="R163" s="223">
        <f>SUM(R164:R324)</f>
        <v>0</v>
      </c>
      <c r="S163" s="222"/>
      <c r="T163" s="224">
        <f>SUM(T164:T324)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25" t="s">
        <v>181</v>
      </c>
      <c r="AT163" s="226" t="s">
        <v>73</v>
      </c>
      <c r="AU163" s="226" t="s">
        <v>82</v>
      </c>
      <c r="AY163" s="225" t="s">
        <v>157</v>
      </c>
      <c r="BK163" s="227">
        <f>SUM(BK164:BK324)</f>
        <v>0</v>
      </c>
    </row>
    <row r="164" s="2" customFormat="1" ht="16.5" customHeight="1">
      <c r="A164" s="39"/>
      <c r="B164" s="40"/>
      <c r="C164" s="230" t="s">
        <v>603</v>
      </c>
      <c r="D164" s="230" t="s">
        <v>160</v>
      </c>
      <c r="E164" s="231" t="s">
        <v>74</v>
      </c>
      <c r="F164" s="232" t="s">
        <v>2438</v>
      </c>
      <c r="G164" s="233" t="s">
        <v>921</v>
      </c>
      <c r="H164" s="234">
        <v>0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735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735</v>
      </c>
      <c r="BM164" s="242" t="s">
        <v>1547</v>
      </c>
    </row>
    <row r="165" s="2" customFormat="1" ht="16.5" customHeight="1">
      <c r="A165" s="39"/>
      <c r="B165" s="40"/>
      <c r="C165" s="230" t="s">
        <v>609</v>
      </c>
      <c r="D165" s="230" t="s">
        <v>160</v>
      </c>
      <c r="E165" s="231" t="s">
        <v>74</v>
      </c>
      <c r="F165" s="232" t="s">
        <v>2438</v>
      </c>
      <c r="G165" s="233" t="s">
        <v>921</v>
      </c>
      <c r="H165" s="234">
        <v>0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735</v>
      </c>
      <c r="AT165" s="242" t="s">
        <v>160</v>
      </c>
      <c r="AU165" s="242" t="s">
        <v>156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735</v>
      </c>
      <c r="BM165" s="242" t="s">
        <v>1557</v>
      </c>
    </row>
    <row r="166" s="2" customFormat="1" ht="16.5" customHeight="1">
      <c r="A166" s="39"/>
      <c r="B166" s="40"/>
      <c r="C166" s="230" t="s">
        <v>613</v>
      </c>
      <c r="D166" s="230" t="s">
        <v>160</v>
      </c>
      <c r="E166" s="231" t="s">
        <v>2439</v>
      </c>
      <c r="F166" s="232" t="s">
        <v>2408</v>
      </c>
      <c r="G166" s="233" t="s">
        <v>184</v>
      </c>
      <c r="H166" s="234">
        <v>52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735</v>
      </c>
      <c r="AT166" s="242" t="s">
        <v>160</v>
      </c>
      <c r="AU166" s="242" t="s">
        <v>156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735</v>
      </c>
      <c r="BM166" s="242" t="s">
        <v>1561</v>
      </c>
    </row>
    <row r="167" s="2" customFormat="1" ht="16.5" customHeight="1">
      <c r="A167" s="39"/>
      <c r="B167" s="40"/>
      <c r="C167" s="230" t="s">
        <v>617</v>
      </c>
      <c r="D167" s="230" t="s">
        <v>160</v>
      </c>
      <c r="E167" s="231" t="s">
        <v>2440</v>
      </c>
      <c r="F167" s="232" t="s">
        <v>2408</v>
      </c>
      <c r="G167" s="233" t="s">
        <v>184</v>
      </c>
      <c r="H167" s="234">
        <v>19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735</v>
      </c>
      <c r="AT167" s="242" t="s">
        <v>160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735</v>
      </c>
      <c r="BM167" s="242" t="s">
        <v>1566</v>
      </c>
    </row>
    <row r="168" s="2" customFormat="1" ht="24.15" customHeight="1">
      <c r="A168" s="39"/>
      <c r="B168" s="40"/>
      <c r="C168" s="230" t="s">
        <v>623</v>
      </c>
      <c r="D168" s="230" t="s">
        <v>160</v>
      </c>
      <c r="E168" s="231" t="s">
        <v>2441</v>
      </c>
      <c r="F168" s="232" t="s">
        <v>2442</v>
      </c>
      <c r="G168" s="233" t="s">
        <v>184</v>
      </c>
      <c r="H168" s="234">
        <v>62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735</v>
      </c>
      <c r="AT168" s="242" t="s">
        <v>160</v>
      </c>
      <c r="AU168" s="242" t="s">
        <v>156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735</v>
      </c>
      <c r="BM168" s="242" t="s">
        <v>1573</v>
      </c>
    </row>
    <row r="169" s="2" customFormat="1" ht="16.5" customHeight="1">
      <c r="A169" s="39"/>
      <c r="B169" s="40"/>
      <c r="C169" s="230" t="s">
        <v>629</v>
      </c>
      <c r="D169" s="230" t="s">
        <v>160</v>
      </c>
      <c r="E169" s="231" t="s">
        <v>2443</v>
      </c>
      <c r="F169" s="232" t="s">
        <v>2410</v>
      </c>
      <c r="G169" s="233" t="s">
        <v>184</v>
      </c>
      <c r="H169" s="234">
        <v>21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735</v>
      </c>
      <c r="AT169" s="242" t="s">
        <v>160</v>
      </c>
      <c r="AU169" s="242" t="s">
        <v>156</v>
      </c>
      <c r="AY169" s="18" t="s">
        <v>157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156</v>
      </c>
      <c r="BK169" s="243">
        <f>ROUND(I169*H169,2)</f>
        <v>0</v>
      </c>
      <c r="BL169" s="18" t="s">
        <v>735</v>
      </c>
      <c r="BM169" s="242" t="s">
        <v>1578</v>
      </c>
    </row>
    <row r="170" s="2" customFormat="1" ht="16.5" customHeight="1">
      <c r="A170" s="39"/>
      <c r="B170" s="40"/>
      <c r="C170" s="230" t="s">
        <v>632</v>
      </c>
      <c r="D170" s="230" t="s">
        <v>160</v>
      </c>
      <c r="E170" s="231" t="s">
        <v>2444</v>
      </c>
      <c r="F170" s="232" t="s">
        <v>2410</v>
      </c>
      <c r="G170" s="233" t="s">
        <v>184</v>
      </c>
      <c r="H170" s="234">
        <v>2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735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735</v>
      </c>
      <c r="BM170" s="242" t="s">
        <v>1584</v>
      </c>
    </row>
    <row r="171" s="2" customFormat="1" ht="16.5" customHeight="1">
      <c r="A171" s="39"/>
      <c r="B171" s="40"/>
      <c r="C171" s="230" t="s">
        <v>636</v>
      </c>
      <c r="D171" s="230" t="s">
        <v>160</v>
      </c>
      <c r="E171" s="231" t="s">
        <v>2348</v>
      </c>
      <c r="F171" s="232" t="s">
        <v>2445</v>
      </c>
      <c r="G171" s="233" t="s">
        <v>184</v>
      </c>
      <c r="H171" s="234">
        <v>26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735</v>
      </c>
      <c r="AT171" s="242" t="s">
        <v>160</v>
      </c>
      <c r="AU171" s="242" t="s">
        <v>156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735</v>
      </c>
      <c r="BM171" s="242" t="s">
        <v>1591</v>
      </c>
    </row>
    <row r="172" s="2" customFormat="1" ht="16.5" customHeight="1">
      <c r="A172" s="39"/>
      <c r="B172" s="40"/>
      <c r="C172" s="230" t="s">
        <v>641</v>
      </c>
      <c r="D172" s="230" t="s">
        <v>160</v>
      </c>
      <c r="E172" s="231" t="s">
        <v>2446</v>
      </c>
      <c r="F172" s="232" t="s">
        <v>2445</v>
      </c>
      <c r="G172" s="233" t="s">
        <v>184</v>
      </c>
      <c r="H172" s="234">
        <v>18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735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735</v>
      </c>
      <c r="BM172" s="242" t="s">
        <v>1597</v>
      </c>
    </row>
    <row r="173" s="2" customFormat="1" ht="16.5" customHeight="1">
      <c r="A173" s="39"/>
      <c r="B173" s="40"/>
      <c r="C173" s="230" t="s">
        <v>646</v>
      </c>
      <c r="D173" s="230" t="s">
        <v>160</v>
      </c>
      <c r="E173" s="231" t="s">
        <v>2447</v>
      </c>
      <c r="F173" s="232" t="s">
        <v>2448</v>
      </c>
      <c r="G173" s="233" t="s">
        <v>184</v>
      </c>
      <c r="H173" s="234">
        <v>10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735</v>
      </c>
      <c r="AT173" s="242" t="s">
        <v>160</v>
      </c>
      <c r="AU173" s="242" t="s">
        <v>156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735</v>
      </c>
      <c r="BM173" s="242" t="s">
        <v>1601</v>
      </c>
    </row>
    <row r="174" s="2" customFormat="1" ht="16.5" customHeight="1">
      <c r="A174" s="39"/>
      <c r="B174" s="40"/>
      <c r="C174" s="230" t="s">
        <v>651</v>
      </c>
      <c r="D174" s="230" t="s">
        <v>160</v>
      </c>
      <c r="E174" s="231" t="s">
        <v>2449</v>
      </c>
      <c r="F174" s="232" t="s">
        <v>2448</v>
      </c>
      <c r="G174" s="233" t="s">
        <v>184</v>
      </c>
      <c r="H174" s="234">
        <v>7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735</v>
      </c>
      <c r="AT174" s="242" t="s">
        <v>160</v>
      </c>
      <c r="AU174" s="242" t="s">
        <v>156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735</v>
      </c>
      <c r="BM174" s="242" t="s">
        <v>1605</v>
      </c>
    </row>
    <row r="175" s="2" customFormat="1" ht="16.5" customHeight="1">
      <c r="A175" s="39"/>
      <c r="B175" s="40"/>
      <c r="C175" s="230" t="s">
        <v>655</v>
      </c>
      <c r="D175" s="230" t="s">
        <v>160</v>
      </c>
      <c r="E175" s="231" t="s">
        <v>2450</v>
      </c>
      <c r="F175" s="232" t="s">
        <v>2451</v>
      </c>
      <c r="G175" s="233" t="s">
        <v>184</v>
      </c>
      <c r="H175" s="234">
        <v>171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735</v>
      </c>
      <c r="AT175" s="242" t="s">
        <v>160</v>
      </c>
      <c r="AU175" s="242" t="s">
        <v>156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735</v>
      </c>
      <c r="BM175" s="242" t="s">
        <v>1615</v>
      </c>
    </row>
    <row r="176" s="2" customFormat="1" ht="16.5" customHeight="1">
      <c r="A176" s="39"/>
      <c r="B176" s="40"/>
      <c r="C176" s="230" t="s">
        <v>660</v>
      </c>
      <c r="D176" s="230" t="s">
        <v>160</v>
      </c>
      <c r="E176" s="231" t="s">
        <v>2350</v>
      </c>
      <c r="F176" s="232" t="s">
        <v>2451</v>
      </c>
      <c r="G176" s="233" t="s">
        <v>184</v>
      </c>
      <c r="H176" s="234">
        <v>66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735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735</v>
      </c>
      <c r="BM176" s="242" t="s">
        <v>1625</v>
      </c>
    </row>
    <row r="177" s="2" customFormat="1" ht="16.5" customHeight="1">
      <c r="A177" s="39"/>
      <c r="B177" s="40"/>
      <c r="C177" s="230" t="s">
        <v>663</v>
      </c>
      <c r="D177" s="230" t="s">
        <v>160</v>
      </c>
      <c r="E177" s="231" t="s">
        <v>2353</v>
      </c>
      <c r="F177" s="232" t="s">
        <v>2452</v>
      </c>
      <c r="G177" s="233" t="s">
        <v>184</v>
      </c>
      <c r="H177" s="234">
        <v>17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735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735</v>
      </c>
      <c r="BM177" s="242" t="s">
        <v>1636</v>
      </c>
    </row>
    <row r="178" s="2" customFormat="1" ht="16.5" customHeight="1">
      <c r="A178" s="39"/>
      <c r="B178" s="40"/>
      <c r="C178" s="230" t="s">
        <v>667</v>
      </c>
      <c r="D178" s="230" t="s">
        <v>160</v>
      </c>
      <c r="E178" s="231" t="s">
        <v>2356</v>
      </c>
      <c r="F178" s="232" t="s">
        <v>2453</v>
      </c>
      <c r="G178" s="233" t="s">
        <v>184</v>
      </c>
      <c r="H178" s="234">
        <v>66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735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735</v>
      </c>
      <c r="BM178" s="242" t="s">
        <v>1647</v>
      </c>
    </row>
    <row r="179" s="2" customFormat="1" ht="16.5" customHeight="1">
      <c r="A179" s="39"/>
      <c r="B179" s="40"/>
      <c r="C179" s="230" t="s">
        <v>671</v>
      </c>
      <c r="D179" s="230" t="s">
        <v>160</v>
      </c>
      <c r="E179" s="231" t="s">
        <v>2358</v>
      </c>
      <c r="F179" s="232" t="s">
        <v>2383</v>
      </c>
      <c r="G179" s="233" t="s">
        <v>184</v>
      </c>
      <c r="H179" s="234">
        <v>8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735</v>
      </c>
      <c r="AT179" s="242" t="s">
        <v>160</v>
      </c>
      <c r="AU179" s="242" t="s">
        <v>156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735</v>
      </c>
      <c r="BM179" s="242" t="s">
        <v>1657</v>
      </c>
    </row>
    <row r="180" s="2" customFormat="1" ht="16.5" customHeight="1">
      <c r="A180" s="39"/>
      <c r="B180" s="40"/>
      <c r="C180" s="230" t="s">
        <v>674</v>
      </c>
      <c r="D180" s="230" t="s">
        <v>160</v>
      </c>
      <c r="E180" s="231" t="s">
        <v>2360</v>
      </c>
      <c r="F180" s="232" t="s">
        <v>2386</v>
      </c>
      <c r="G180" s="233" t="s">
        <v>184</v>
      </c>
      <c r="H180" s="234">
        <v>3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735</v>
      </c>
      <c r="AT180" s="242" t="s">
        <v>160</v>
      </c>
      <c r="AU180" s="242" t="s">
        <v>156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735</v>
      </c>
      <c r="BM180" s="242" t="s">
        <v>1665</v>
      </c>
    </row>
    <row r="181" s="2" customFormat="1" ht="16.5" customHeight="1">
      <c r="A181" s="39"/>
      <c r="B181" s="40"/>
      <c r="C181" s="230" t="s">
        <v>680</v>
      </c>
      <c r="D181" s="230" t="s">
        <v>160</v>
      </c>
      <c r="E181" s="231" t="s">
        <v>2298</v>
      </c>
      <c r="F181" s="232" t="s">
        <v>2454</v>
      </c>
      <c r="G181" s="233" t="s">
        <v>184</v>
      </c>
      <c r="H181" s="234">
        <v>297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735</v>
      </c>
      <c r="AT181" s="242" t="s">
        <v>160</v>
      </c>
      <c r="AU181" s="242" t="s">
        <v>156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735</v>
      </c>
      <c r="BM181" s="242" t="s">
        <v>1677</v>
      </c>
    </row>
    <row r="182" s="2" customFormat="1" ht="16.5" customHeight="1">
      <c r="A182" s="39"/>
      <c r="B182" s="40"/>
      <c r="C182" s="230" t="s">
        <v>687</v>
      </c>
      <c r="D182" s="230" t="s">
        <v>160</v>
      </c>
      <c r="E182" s="231" t="s">
        <v>2301</v>
      </c>
      <c r="F182" s="232" t="s">
        <v>2455</v>
      </c>
      <c r="G182" s="233" t="s">
        <v>184</v>
      </c>
      <c r="H182" s="234">
        <v>120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735</v>
      </c>
      <c r="AT182" s="242" t="s">
        <v>160</v>
      </c>
      <c r="AU182" s="242" t="s">
        <v>156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735</v>
      </c>
      <c r="BM182" s="242" t="s">
        <v>1696</v>
      </c>
    </row>
    <row r="183" s="2" customFormat="1" ht="16.5" customHeight="1">
      <c r="A183" s="39"/>
      <c r="B183" s="40"/>
      <c r="C183" s="230" t="s">
        <v>694</v>
      </c>
      <c r="D183" s="230" t="s">
        <v>160</v>
      </c>
      <c r="E183" s="231" t="s">
        <v>2306</v>
      </c>
      <c r="F183" s="232" t="s">
        <v>2456</v>
      </c>
      <c r="G183" s="233" t="s">
        <v>184</v>
      </c>
      <c r="H183" s="234">
        <v>200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735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735</v>
      </c>
      <c r="BM183" s="242" t="s">
        <v>1704</v>
      </c>
    </row>
    <row r="184" s="2" customFormat="1" ht="16.5" customHeight="1">
      <c r="A184" s="39"/>
      <c r="B184" s="40"/>
      <c r="C184" s="230" t="s">
        <v>698</v>
      </c>
      <c r="D184" s="230" t="s">
        <v>160</v>
      </c>
      <c r="E184" s="231" t="s">
        <v>2309</v>
      </c>
      <c r="F184" s="232" t="s">
        <v>2457</v>
      </c>
      <c r="G184" s="233" t="s">
        <v>184</v>
      </c>
      <c r="H184" s="234">
        <v>27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735</v>
      </c>
      <c r="AT184" s="242" t="s">
        <v>160</v>
      </c>
      <c r="AU184" s="242" t="s">
        <v>156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735</v>
      </c>
      <c r="BM184" s="242" t="s">
        <v>1710</v>
      </c>
    </row>
    <row r="185" s="2" customFormat="1" ht="16.5" customHeight="1">
      <c r="A185" s="39"/>
      <c r="B185" s="40"/>
      <c r="C185" s="230" t="s">
        <v>703</v>
      </c>
      <c r="D185" s="230" t="s">
        <v>160</v>
      </c>
      <c r="E185" s="231" t="s">
        <v>2312</v>
      </c>
      <c r="F185" s="232" t="s">
        <v>2457</v>
      </c>
      <c r="G185" s="233" t="s">
        <v>184</v>
      </c>
      <c r="H185" s="234">
        <v>4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735</v>
      </c>
      <c r="AT185" s="242" t="s">
        <v>160</v>
      </c>
      <c r="AU185" s="242" t="s">
        <v>156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735</v>
      </c>
      <c r="BM185" s="242" t="s">
        <v>1721</v>
      </c>
    </row>
    <row r="186" s="2" customFormat="1" ht="16.5" customHeight="1">
      <c r="A186" s="39"/>
      <c r="B186" s="40"/>
      <c r="C186" s="230" t="s">
        <v>708</v>
      </c>
      <c r="D186" s="230" t="s">
        <v>160</v>
      </c>
      <c r="E186" s="231" t="s">
        <v>2315</v>
      </c>
      <c r="F186" s="232" t="s">
        <v>2458</v>
      </c>
      <c r="G186" s="233" t="s">
        <v>184</v>
      </c>
      <c r="H186" s="234">
        <v>27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735</v>
      </c>
      <c r="AT186" s="242" t="s">
        <v>160</v>
      </c>
      <c r="AU186" s="242" t="s">
        <v>156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735</v>
      </c>
      <c r="BM186" s="242" t="s">
        <v>1730</v>
      </c>
    </row>
    <row r="187" s="2" customFormat="1" ht="16.5" customHeight="1">
      <c r="A187" s="39"/>
      <c r="B187" s="40"/>
      <c r="C187" s="230" t="s">
        <v>713</v>
      </c>
      <c r="D187" s="230" t="s">
        <v>160</v>
      </c>
      <c r="E187" s="231" t="s">
        <v>2318</v>
      </c>
      <c r="F187" s="232" t="s">
        <v>2458</v>
      </c>
      <c r="G187" s="233" t="s">
        <v>184</v>
      </c>
      <c r="H187" s="234">
        <v>4</v>
      </c>
      <c r="I187" s="235"/>
      <c r="J187" s="236">
        <f>ROUND(I187*H187,2)</f>
        <v>0</v>
      </c>
      <c r="K187" s="237"/>
      <c r="L187" s="45"/>
      <c r="M187" s="238" t="s">
        <v>1</v>
      </c>
      <c r="N187" s="239" t="s">
        <v>40</v>
      </c>
      <c r="O187" s="98"/>
      <c r="P187" s="240">
        <f>O187*H187</f>
        <v>0</v>
      </c>
      <c r="Q187" s="240">
        <v>0</v>
      </c>
      <c r="R187" s="240">
        <f>Q187*H187</f>
        <v>0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735</v>
      </c>
      <c r="AT187" s="242" t="s">
        <v>160</v>
      </c>
      <c r="AU187" s="242" t="s">
        <v>156</v>
      </c>
      <c r="AY187" s="18" t="s">
        <v>157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156</v>
      </c>
      <c r="BK187" s="243">
        <f>ROUND(I187*H187,2)</f>
        <v>0</v>
      </c>
      <c r="BL187" s="18" t="s">
        <v>735</v>
      </c>
      <c r="BM187" s="242" t="s">
        <v>1739</v>
      </c>
    </row>
    <row r="188" s="2" customFormat="1" ht="37.8" customHeight="1">
      <c r="A188" s="39"/>
      <c r="B188" s="40"/>
      <c r="C188" s="230" t="s">
        <v>717</v>
      </c>
      <c r="D188" s="230" t="s">
        <v>160</v>
      </c>
      <c r="E188" s="231" t="s">
        <v>2322</v>
      </c>
      <c r="F188" s="232" t="s">
        <v>2459</v>
      </c>
      <c r="G188" s="233" t="s">
        <v>184</v>
      </c>
      <c r="H188" s="234">
        <v>9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735</v>
      </c>
      <c r="AT188" s="242" t="s">
        <v>160</v>
      </c>
      <c r="AU188" s="242" t="s">
        <v>156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735</v>
      </c>
      <c r="BM188" s="242" t="s">
        <v>1748</v>
      </c>
    </row>
    <row r="189" s="2" customFormat="1" ht="33" customHeight="1">
      <c r="A189" s="39"/>
      <c r="B189" s="40"/>
      <c r="C189" s="230" t="s">
        <v>721</v>
      </c>
      <c r="D189" s="230" t="s">
        <v>160</v>
      </c>
      <c r="E189" s="231" t="s">
        <v>2327</v>
      </c>
      <c r="F189" s="232" t="s">
        <v>2460</v>
      </c>
      <c r="G189" s="233" t="s">
        <v>184</v>
      </c>
      <c r="H189" s="234">
        <v>36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735</v>
      </c>
      <c r="AT189" s="242" t="s">
        <v>160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735</v>
      </c>
      <c r="BM189" s="242" t="s">
        <v>1756</v>
      </c>
    </row>
    <row r="190" s="2" customFormat="1" ht="37.8" customHeight="1">
      <c r="A190" s="39"/>
      <c r="B190" s="40"/>
      <c r="C190" s="230" t="s">
        <v>726</v>
      </c>
      <c r="D190" s="230" t="s">
        <v>160</v>
      </c>
      <c r="E190" s="231" t="s">
        <v>2330</v>
      </c>
      <c r="F190" s="232" t="s">
        <v>2461</v>
      </c>
      <c r="G190" s="233" t="s">
        <v>184</v>
      </c>
      <c r="H190" s="234">
        <v>6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735</v>
      </c>
      <c r="AT190" s="242" t="s">
        <v>160</v>
      </c>
      <c r="AU190" s="242" t="s">
        <v>156</v>
      </c>
      <c r="AY190" s="18" t="s">
        <v>157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156</v>
      </c>
      <c r="BK190" s="243">
        <f>ROUND(I190*H190,2)</f>
        <v>0</v>
      </c>
      <c r="BL190" s="18" t="s">
        <v>735</v>
      </c>
      <c r="BM190" s="242" t="s">
        <v>1764</v>
      </c>
    </row>
    <row r="191" s="2" customFormat="1" ht="37.8" customHeight="1">
      <c r="A191" s="39"/>
      <c r="B191" s="40"/>
      <c r="C191" s="230" t="s">
        <v>731</v>
      </c>
      <c r="D191" s="230" t="s">
        <v>160</v>
      </c>
      <c r="E191" s="231" t="s">
        <v>2462</v>
      </c>
      <c r="F191" s="232" t="s">
        <v>2463</v>
      </c>
      <c r="G191" s="233" t="s">
        <v>184</v>
      </c>
      <c r="H191" s="234">
        <v>9</v>
      </c>
      <c r="I191" s="235"/>
      <c r="J191" s="236">
        <f>ROUND(I191*H191,2)</f>
        <v>0</v>
      </c>
      <c r="K191" s="237"/>
      <c r="L191" s="45"/>
      <c r="M191" s="238" t="s">
        <v>1</v>
      </c>
      <c r="N191" s="239" t="s">
        <v>40</v>
      </c>
      <c r="O191" s="98"/>
      <c r="P191" s="240">
        <f>O191*H191</f>
        <v>0</v>
      </c>
      <c r="Q191" s="240">
        <v>0</v>
      </c>
      <c r="R191" s="240">
        <f>Q191*H191</f>
        <v>0</v>
      </c>
      <c r="S191" s="240">
        <v>0</v>
      </c>
      <c r="T191" s="24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2" t="s">
        <v>735</v>
      </c>
      <c r="AT191" s="242" t="s">
        <v>160</v>
      </c>
      <c r="AU191" s="242" t="s">
        <v>156</v>
      </c>
      <c r="AY191" s="18" t="s">
        <v>157</v>
      </c>
      <c r="BE191" s="243">
        <f>IF(N191="základná",J191,0)</f>
        <v>0</v>
      </c>
      <c r="BF191" s="243">
        <f>IF(N191="znížená",J191,0)</f>
        <v>0</v>
      </c>
      <c r="BG191" s="243">
        <f>IF(N191="zákl. prenesená",J191,0)</f>
        <v>0</v>
      </c>
      <c r="BH191" s="243">
        <f>IF(N191="zníž. prenesená",J191,0)</f>
        <v>0</v>
      </c>
      <c r="BI191" s="243">
        <f>IF(N191="nulová",J191,0)</f>
        <v>0</v>
      </c>
      <c r="BJ191" s="18" t="s">
        <v>156</v>
      </c>
      <c r="BK191" s="243">
        <f>ROUND(I191*H191,2)</f>
        <v>0</v>
      </c>
      <c r="BL191" s="18" t="s">
        <v>735</v>
      </c>
      <c r="BM191" s="242" t="s">
        <v>1773</v>
      </c>
    </row>
    <row r="192" s="2" customFormat="1" ht="44.25" customHeight="1">
      <c r="A192" s="39"/>
      <c r="B192" s="40"/>
      <c r="C192" s="230" t="s">
        <v>735</v>
      </c>
      <c r="D192" s="230" t="s">
        <v>160</v>
      </c>
      <c r="E192" s="231" t="s">
        <v>2464</v>
      </c>
      <c r="F192" s="232" t="s">
        <v>2465</v>
      </c>
      <c r="G192" s="233" t="s">
        <v>184</v>
      </c>
      <c r="H192" s="234">
        <v>11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735</v>
      </c>
      <c r="AT192" s="242" t="s">
        <v>160</v>
      </c>
      <c r="AU192" s="242" t="s">
        <v>156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735</v>
      </c>
      <c r="BM192" s="242" t="s">
        <v>1779</v>
      </c>
    </row>
    <row r="193" s="2" customFormat="1" ht="37.8" customHeight="1">
      <c r="A193" s="39"/>
      <c r="B193" s="40"/>
      <c r="C193" s="230" t="s">
        <v>739</v>
      </c>
      <c r="D193" s="230" t="s">
        <v>160</v>
      </c>
      <c r="E193" s="231" t="s">
        <v>2466</v>
      </c>
      <c r="F193" s="232" t="s">
        <v>2467</v>
      </c>
      <c r="G193" s="233" t="s">
        <v>184</v>
      </c>
      <c r="H193" s="234">
        <v>2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735</v>
      </c>
      <c r="AT193" s="242" t="s">
        <v>160</v>
      </c>
      <c r="AU193" s="242" t="s">
        <v>156</v>
      </c>
      <c r="AY193" s="18" t="s">
        <v>157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156</v>
      </c>
      <c r="BK193" s="243">
        <f>ROUND(I193*H193,2)</f>
        <v>0</v>
      </c>
      <c r="BL193" s="18" t="s">
        <v>735</v>
      </c>
      <c r="BM193" s="242" t="s">
        <v>1788</v>
      </c>
    </row>
    <row r="194" s="2" customFormat="1" ht="37.8" customHeight="1">
      <c r="A194" s="39"/>
      <c r="B194" s="40"/>
      <c r="C194" s="230" t="s">
        <v>745</v>
      </c>
      <c r="D194" s="230" t="s">
        <v>160</v>
      </c>
      <c r="E194" s="231" t="s">
        <v>2468</v>
      </c>
      <c r="F194" s="232" t="s">
        <v>2469</v>
      </c>
      <c r="G194" s="233" t="s">
        <v>184</v>
      </c>
      <c r="H194" s="234">
        <v>36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</v>
      </c>
      <c r="R194" s="240">
        <f>Q194*H194</f>
        <v>0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735</v>
      </c>
      <c r="AT194" s="242" t="s">
        <v>160</v>
      </c>
      <c r="AU194" s="242" t="s">
        <v>156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735</v>
      </c>
      <c r="BM194" s="242" t="s">
        <v>1803</v>
      </c>
    </row>
    <row r="195" s="2" customFormat="1" ht="24.15" customHeight="1">
      <c r="A195" s="39"/>
      <c r="B195" s="40"/>
      <c r="C195" s="230" t="s">
        <v>750</v>
      </c>
      <c r="D195" s="230" t="s">
        <v>160</v>
      </c>
      <c r="E195" s="231" t="s">
        <v>2335</v>
      </c>
      <c r="F195" s="232" t="s">
        <v>2470</v>
      </c>
      <c r="G195" s="233" t="s">
        <v>184</v>
      </c>
      <c r="H195" s="234">
        <v>23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735</v>
      </c>
      <c r="AT195" s="242" t="s">
        <v>160</v>
      </c>
      <c r="AU195" s="242" t="s">
        <v>156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735</v>
      </c>
      <c r="BM195" s="242" t="s">
        <v>1812</v>
      </c>
    </row>
    <row r="196" s="2" customFormat="1" ht="37.8" customHeight="1">
      <c r="A196" s="39"/>
      <c r="B196" s="40"/>
      <c r="C196" s="230" t="s">
        <v>754</v>
      </c>
      <c r="D196" s="230" t="s">
        <v>160</v>
      </c>
      <c r="E196" s="231" t="s">
        <v>2471</v>
      </c>
      <c r="F196" s="232" t="s">
        <v>2472</v>
      </c>
      <c r="G196" s="233" t="s">
        <v>184</v>
      </c>
      <c r="H196" s="234">
        <v>0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735</v>
      </c>
      <c r="AT196" s="242" t="s">
        <v>160</v>
      </c>
      <c r="AU196" s="242" t="s">
        <v>156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735</v>
      </c>
      <c r="BM196" s="242" t="s">
        <v>1822</v>
      </c>
    </row>
    <row r="197" s="2" customFormat="1" ht="37.8" customHeight="1">
      <c r="A197" s="39"/>
      <c r="B197" s="40"/>
      <c r="C197" s="230" t="s">
        <v>760</v>
      </c>
      <c r="D197" s="230" t="s">
        <v>160</v>
      </c>
      <c r="E197" s="231" t="s">
        <v>2473</v>
      </c>
      <c r="F197" s="232" t="s">
        <v>2474</v>
      </c>
      <c r="G197" s="233" t="s">
        <v>184</v>
      </c>
      <c r="H197" s="234">
        <v>19</v>
      </c>
      <c r="I197" s="235"/>
      <c r="J197" s="236">
        <f>ROUND(I197*H197,2)</f>
        <v>0</v>
      </c>
      <c r="K197" s="237"/>
      <c r="L197" s="45"/>
      <c r="M197" s="238" t="s">
        <v>1</v>
      </c>
      <c r="N197" s="239" t="s">
        <v>40</v>
      </c>
      <c r="O197" s="98"/>
      <c r="P197" s="240">
        <f>O197*H197</f>
        <v>0</v>
      </c>
      <c r="Q197" s="240">
        <v>0</v>
      </c>
      <c r="R197" s="240">
        <f>Q197*H197</f>
        <v>0</v>
      </c>
      <c r="S197" s="240">
        <v>0</v>
      </c>
      <c r="T197" s="24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2" t="s">
        <v>735</v>
      </c>
      <c r="AT197" s="242" t="s">
        <v>160</v>
      </c>
      <c r="AU197" s="242" t="s">
        <v>156</v>
      </c>
      <c r="AY197" s="18" t="s">
        <v>157</v>
      </c>
      <c r="BE197" s="243">
        <f>IF(N197="základná",J197,0)</f>
        <v>0</v>
      </c>
      <c r="BF197" s="243">
        <f>IF(N197="znížená",J197,0)</f>
        <v>0</v>
      </c>
      <c r="BG197" s="243">
        <f>IF(N197="zákl. prenesená",J197,0)</f>
        <v>0</v>
      </c>
      <c r="BH197" s="243">
        <f>IF(N197="zníž. prenesená",J197,0)</f>
        <v>0</v>
      </c>
      <c r="BI197" s="243">
        <f>IF(N197="nulová",J197,0)</f>
        <v>0</v>
      </c>
      <c r="BJ197" s="18" t="s">
        <v>156</v>
      </c>
      <c r="BK197" s="243">
        <f>ROUND(I197*H197,2)</f>
        <v>0</v>
      </c>
      <c r="BL197" s="18" t="s">
        <v>735</v>
      </c>
      <c r="BM197" s="242" t="s">
        <v>1830</v>
      </c>
    </row>
    <row r="198" s="2" customFormat="1" ht="37.8" customHeight="1">
      <c r="A198" s="39"/>
      <c r="B198" s="40"/>
      <c r="C198" s="230" t="s">
        <v>764</v>
      </c>
      <c r="D198" s="230" t="s">
        <v>160</v>
      </c>
      <c r="E198" s="231" t="s">
        <v>2475</v>
      </c>
      <c r="F198" s="232" t="s">
        <v>2476</v>
      </c>
      <c r="G198" s="233" t="s">
        <v>184</v>
      </c>
      <c r="H198" s="234">
        <v>11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735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735</v>
      </c>
      <c r="BM198" s="242" t="s">
        <v>1834</v>
      </c>
    </row>
    <row r="199" s="2" customFormat="1" ht="37.8" customHeight="1">
      <c r="A199" s="39"/>
      <c r="B199" s="40"/>
      <c r="C199" s="230" t="s">
        <v>770</v>
      </c>
      <c r="D199" s="230" t="s">
        <v>160</v>
      </c>
      <c r="E199" s="231" t="s">
        <v>2477</v>
      </c>
      <c r="F199" s="232" t="s">
        <v>2478</v>
      </c>
      <c r="G199" s="233" t="s">
        <v>184</v>
      </c>
      <c r="H199" s="234">
        <v>41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735</v>
      </c>
      <c r="AT199" s="242" t="s">
        <v>160</v>
      </c>
      <c r="AU199" s="242" t="s">
        <v>156</v>
      </c>
      <c r="AY199" s="18" t="s">
        <v>157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156</v>
      </c>
      <c r="BK199" s="243">
        <f>ROUND(I199*H199,2)</f>
        <v>0</v>
      </c>
      <c r="BL199" s="18" t="s">
        <v>735</v>
      </c>
      <c r="BM199" s="242" t="s">
        <v>1846</v>
      </c>
    </row>
    <row r="200" s="2" customFormat="1" ht="37.8" customHeight="1">
      <c r="A200" s="39"/>
      <c r="B200" s="40"/>
      <c r="C200" s="230" t="s">
        <v>774</v>
      </c>
      <c r="D200" s="230" t="s">
        <v>160</v>
      </c>
      <c r="E200" s="231" t="s">
        <v>2479</v>
      </c>
      <c r="F200" s="232" t="s">
        <v>2480</v>
      </c>
      <c r="G200" s="233" t="s">
        <v>184</v>
      </c>
      <c r="H200" s="234">
        <v>3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735</v>
      </c>
      <c r="AT200" s="242" t="s">
        <v>160</v>
      </c>
      <c r="AU200" s="242" t="s">
        <v>156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735</v>
      </c>
      <c r="BM200" s="242" t="s">
        <v>1864</v>
      </c>
    </row>
    <row r="201" s="2" customFormat="1" ht="44.25" customHeight="1">
      <c r="A201" s="39"/>
      <c r="B201" s="40"/>
      <c r="C201" s="230" t="s">
        <v>784</v>
      </c>
      <c r="D201" s="230" t="s">
        <v>160</v>
      </c>
      <c r="E201" s="231" t="s">
        <v>2481</v>
      </c>
      <c r="F201" s="232" t="s">
        <v>2482</v>
      </c>
      <c r="G201" s="233" t="s">
        <v>184</v>
      </c>
      <c r="H201" s="234">
        <v>11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735</v>
      </c>
      <c r="AT201" s="242" t="s">
        <v>160</v>
      </c>
      <c r="AU201" s="242" t="s">
        <v>156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735</v>
      </c>
      <c r="BM201" s="242" t="s">
        <v>1874</v>
      </c>
    </row>
    <row r="202" s="2" customFormat="1" ht="33" customHeight="1">
      <c r="A202" s="39"/>
      <c r="B202" s="40"/>
      <c r="C202" s="230" t="s">
        <v>790</v>
      </c>
      <c r="D202" s="230" t="s">
        <v>160</v>
      </c>
      <c r="E202" s="231" t="s">
        <v>2483</v>
      </c>
      <c r="F202" s="232" t="s">
        <v>2484</v>
      </c>
      <c r="G202" s="233" t="s">
        <v>184</v>
      </c>
      <c r="H202" s="234">
        <v>2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735</v>
      </c>
      <c r="AT202" s="242" t="s">
        <v>160</v>
      </c>
      <c r="AU202" s="242" t="s">
        <v>156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735</v>
      </c>
      <c r="BM202" s="242" t="s">
        <v>2485</v>
      </c>
    </row>
    <row r="203" s="2" customFormat="1" ht="33" customHeight="1">
      <c r="A203" s="39"/>
      <c r="B203" s="40"/>
      <c r="C203" s="230" t="s">
        <v>794</v>
      </c>
      <c r="D203" s="230" t="s">
        <v>160</v>
      </c>
      <c r="E203" s="231" t="s">
        <v>2486</v>
      </c>
      <c r="F203" s="232" t="s">
        <v>2487</v>
      </c>
      <c r="G203" s="233" t="s">
        <v>184</v>
      </c>
      <c r="H203" s="234">
        <v>0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735</v>
      </c>
      <c r="AT203" s="242" t="s">
        <v>160</v>
      </c>
      <c r="AU203" s="242" t="s">
        <v>156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735</v>
      </c>
      <c r="BM203" s="242" t="s">
        <v>2488</v>
      </c>
    </row>
    <row r="204" s="2" customFormat="1" ht="24.15" customHeight="1">
      <c r="A204" s="39"/>
      <c r="B204" s="40"/>
      <c r="C204" s="230" t="s">
        <v>801</v>
      </c>
      <c r="D204" s="230" t="s">
        <v>160</v>
      </c>
      <c r="E204" s="231" t="s">
        <v>2489</v>
      </c>
      <c r="F204" s="232" t="s">
        <v>2490</v>
      </c>
      <c r="G204" s="233" t="s">
        <v>184</v>
      </c>
      <c r="H204" s="234">
        <v>17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735</v>
      </c>
      <c r="AT204" s="242" t="s">
        <v>160</v>
      </c>
      <c r="AU204" s="242" t="s">
        <v>156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735</v>
      </c>
      <c r="BM204" s="242" t="s">
        <v>2491</v>
      </c>
    </row>
    <row r="205" s="2" customFormat="1" ht="16.5" customHeight="1">
      <c r="A205" s="39"/>
      <c r="B205" s="40"/>
      <c r="C205" s="230" t="s">
        <v>808</v>
      </c>
      <c r="D205" s="230" t="s">
        <v>160</v>
      </c>
      <c r="E205" s="231" t="s">
        <v>2492</v>
      </c>
      <c r="F205" s="232" t="s">
        <v>2493</v>
      </c>
      <c r="G205" s="233" t="s">
        <v>184</v>
      </c>
      <c r="H205" s="234">
        <v>43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0</v>
      </c>
      <c r="R205" s="240">
        <f>Q205*H205</f>
        <v>0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735</v>
      </c>
      <c r="AT205" s="242" t="s">
        <v>160</v>
      </c>
      <c r="AU205" s="242" t="s">
        <v>156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735</v>
      </c>
      <c r="BM205" s="242" t="s">
        <v>2494</v>
      </c>
    </row>
    <row r="206" s="2" customFormat="1" ht="24.15" customHeight="1">
      <c r="A206" s="39"/>
      <c r="B206" s="40"/>
      <c r="C206" s="230" t="s">
        <v>812</v>
      </c>
      <c r="D206" s="230" t="s">
        <v>160</v>
      </c>
      <c r="E206" s="231" t="s">
        <v>2495</v>
      </c>
      <c r="F206" s="232" t="s">
        <v>2496</v>
      </c>
      <c r="G206" s="233" t="s">
        <v>184</v>
      </c>
      <c r="H206" s="234">
        <v>8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</v>
      </c>
      <c r="R206" s="240">
        <f>Q206*H206</f>
        <v>0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735</v>
      </c>
      <c r="AT206" s="242" t="s">
        <v>160</v>
      </c>
      <c r="AU206" s="242" t="s">
        <v>156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735</v>
      </c>
      <c r="BM206" s="242" t="s">
        <v>2497</v>
      </c>
    </row>
    <row r="207" s="2" customFormat="1" ht="24.15" customHeight="1">
      <c r="A207" s="39"/>
      <c r="B207" s="40"/>
      <c r="C207" s="230" t="s">
        <v>1532</v>
      </c>
      <c r="D207" s="230" t="s">
        <v>160</v>
      </c>
      <c r="E207" s="231" t="s">
        <v>2498</v>
      </c>
      <c r="F207" s="232" t="s">
        <v>2499</v>
      </c>
      <c r="G207" s="233" t="s">
        <v>184</v>
      </c>
      <c r="H207" s="234">
        <v>12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735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735</v>
      </c>
      <c r="BM207" s="242" t="s">
        <v>2500</v>
      </c>
    </row>
    <row r="208" s="2" customFormat="1" ht="24.15" customHeight="1">
      <c r="A208" s="39"/>
      <c r="B208" s="40"/>
      <c r="C208" s="230" t="s">
        <v>1537</v>
      </c>
      <c r="D208" s="230" t="s">
        <v>160</v>
      </c>
      <c r="E208" s="231" t="s">
        <v>2501</v>
      </c>
      <c r="F208" s="232" t="s">
        <v>2502</v>
      </c>
      <c r="G208" s="233" t="s">
        <v>184</v>
      </c>
      <c r="H208" s="234">
        <v>1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735</v>
      </c>
      <c r="AT208" s="242" t="s">
        <v>160</v>
      </c>
      <c r="AU208" s="242" t="s">
        <v>156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735</v>
      </c>
      <c r="BM208" s="242" t="s">
        <v>2503</v>
      </c>
    </row>
    <row r="209" s="2" customFormat="1" ht="37.8" customHeight="1">
      <c r="A209" s="39"/>
      <c r="B209" s="40"/>
      <c r="C209" s="230" t="s">
        <v>1542</v>
      </c>
      <c r="D209" s="230" t="s">
        <v>160</v>
      </c>
      <c r="E209" s="231" t="s">
        <v>2504</v>
      </c>
      <c r="F209" s="232" t="s">
        <v>2505</v>
      </c>
      <c r="G209" s="233" t="s">
        <v>184</v>
      </c>
      <c r="H209" s="234">
        <v>8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735</v>
      </c>
      <c r="AT209" s="242" t="s">
        <v>160</v>
      </c>
      <c r="AU209" s="242" t="s">
        <v>156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735</v>
      </c>
      <c r="BM209" s="242" t="s">
        <v>2506</v>
      </c>
    </row>
    <row r="210" s="2" customFormat="1" ht="16.5" customHeight="1">
      <c r="A210" s="39"/>
      <c r="B210" s="40"/>
      <c r="C210" s="230" t="s">
        <v>1547</v>
      </c>
      <c r="D210" s="230" t="s">
        <v>160</v>
      </c>
      <c r="E210" s="231" t="s">
        <v>2507</v>
      </c>
      <c r="F210" s="232" t="s">
        <v>2508</v>
      </c>
      <c r="G210" s="233" t="s">
        <v>184</v>
      </c>
      <c r="H210" s="234">
        <v>12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735</v>
      </c>
      <c r="AT210" s="242" t="s">
        <v>160</v>
      </c>
      <c r="AU210" s="242" t="s">
        <v>156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735</v>
      </c>
      <c r="BM210" s="242" t="s">
        <v>2509</v>
      </c>
    </row>
    <row r="211" s="2" customFormat="1" ht="16.5" customHeight="1">
      <c r="A211" s="39"/>
      <c r="B211" s="40"/>
      <c r="C211" s="230" t="s">
        <v>1554</v>
      </c>
      <c r="D211" s="230" t="s">
        <v>160</v>
      </c>
      <c r="E211" s="231" t="s">
        <v>2510</v>
      </c>
      <c r="F211" s="232" t="s">
        <v>2511</v>
      </c>
      <c r="G211" s="233" t="s">
        <v>184</v>
      </c>
      <c r="H211" s="234">
        <v>16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735</v>
      </c>
      <c r="AT211" s="242" t="s">
        <v>160</v>
      </c>
      <c r="AU211" s="242" t="s">
        <v>156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735</v>
      </c>
      <c r="BM211" s="242" t="s">
        <v>2512</v>
      </c>
    </row>
    <row r="212" s="2" customFormat="1" ht="16.5" customHeight="1">
      <c r="A212" s="39"/>
      <c r="B212" s="40"/>
      <c r="C212" s="230" t="s">
        <v>1557</v>
      </c>
      <c r="D212" s="230" t="s">
        <v>160</v>
      </c>
      <c r="E212" s="231" t="s">
        <v>2513</v>
      </c>
      <c r="F212" s="232" t="s">
        <v>2514</v>
      </c>
      <c r="G212" s="233" t="s">
        <v>184</v>
      </c>
      <c r="H212" s="234">
        <v>6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735</v>
      </c>
      <c r="AT212" s="242" t="s">
        <v>160</v>
      </c>
      <c r="AU212" s="242" t="s">
        <v>156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735</v>
      </c>
      <c r="BM212" s="242" t="s">
        <v>2515</v>
      </c>
    </row>
    <row r="213" s="2" customFormat="1" ht="16.5" customHeight="1">
      <c r="A213" s="39"/>
      <c r="B213" s="40"/>
      <c r="C213" s="230" t="s">
        <v>1559</v>
      </c>
      <c r="D213" s="230" t="s">
        <v>160</v>
      </c>
      <c r="E213" s="231" t="s">
        <v>2516</v>
      </c>
      <c r="F213" s="232" t="s">
        <v>2517</v>
      </c>
      <c r="G213" s="233" t="s">
        <v>184</v>
      </c>
      <c r="H213" s="234">
        <v>24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735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735</v>
      </c>
      <c r="BM213" s="242" t="s">
        <v>2518</v>
      </c>
    </row>
    <row r="214" s="2" customFormat="1" ht="16.5" customHeight="1">
      <c r="A214" s="39"/>
      <c r="B214" s="40"/>
      <c r="C214" s="230" t="s">
        <v>1561</v>
      </c>
      <c r="D214" s="230" t="s">
        <v>160</v>
      </c>
      <c r="E214" s="231" t="s">
        <v>2519</v>
      </c>
      <c r="F214" s="232" t="s">
        <v>2520</v>
      </c>
      <c r="G214" s="233" t="s">
        <v>184</v>
      </c>
      <c r="H214" s="234">
        <v>12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735</v>
      </c>
      <c r="AT214" s="242" t="s">
        <v>160</v>
      </c>
      <c r="AU214" s="242" t="s">
        <v>156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735</v>
      </c>
      <c r="BM214" s="242" t="s">
        <v>2521</v>
      </c>
    </row>
    <row r="215" s="2" customFormat="1" ht="16.5" customHeight="1">
      <c r="A215" s="39"/>
      <c r="B215" s="40"/>
      <c r="C215" s="230" t="s">
        <v>1564</v>
      </c>
      <c r="D215" s="230" t="s">
        <v>160</v>
      </c>
      <c r="E215" s="231" t="s">
        <v>2522</v>
      </c>
      <c r="F215" s="232" t="s">
        <v>2523</v>
      </c>
      <c r="G215" s="233" t="s">
        <v>184</v>
      </c>
      <c r="H215" s="234">
        <v>12</v>
      </c>
      <c r="I215" s="235"/>
      <c r="J215" s="236">
        <f>ROUND(I215*H215,2)</f>
        <v>0</v>
      </c>
      <c r="K215" s="237"/>
      <c r="L215" s="45"/>
      <c r="M215" s="238" t="s">
        <v>1</v>
      </c>
      <c r="N215" s="239" t="s">
        <v>40</v>
      </c>
      <c r="O215" s="98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2" t="s">
        <v>735</v>
      </c>
      <c r="AT215" s="242" t="s">
        <v>160</v>
      </c>
      <c r="AU215" s="242" t="s">
        <v>156</v>
      </c>
      <c r="AY215" s="18" t="s">
        <v>157</v>
      </c>
      <c r="BE215" s="243">
        <f>IF(N215="základná",J215,0)</f>
        <v>0</v>
      </c>
      <c r="BF215" s="243">
        <f>IF(N215="znížená",J215,0)</f>
        <v>0</v>
      </c>
      <c r="BG215" s="243">
        <f>IF(N215="zákl. prenesená",J215,0)</f>
        <v>0</v>
      </c>
      <c r="BH215" s="243">
        <f>IF(N215="zníž. prenesená",J215,0)</f>
        <v>0</v>
      </c>
      <c r="BI215" s="243">
        <f>IF(N215="nulová",J215,0)</f>
        <v>0</v>
      </c>
      <c r="BJ215" s="18" t="s">
        <v>156</v>
      </c>
      <c r="BK215" s="243">
        <f>ROUND(I215*H215,2)</f>
        <v>0</v>
      </c>
      <c r="BL215" s="18" t="s">
        <v>735</v>
      </c>
      <c r="BM215" s="242" t="s">
        <v>2524</v>
      </c>
    </row>
    <row r="216" s="2" customFormat="1" ht="16.5" customHeight="1">
      <c r="A216" s="39"/>
      <c r="B216" s="40"/>
      <c r="C216" s="230" t="s">
        <v>1566</v>
      </c>
      <c r="D216" s="230" t="s">
        <v>160</v>
      </c>
      <c r="E216" s="231" t="s">
        <v>2525</v>
      </c>
      <c r="F216" s="232" t="s">
        <v>2526</v>
      </c>
      <c r="G216" s="233" t="s">
        <v>184</v>
      </c>
      <c r="H216" s="234">
        <v>4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735</v>
      </c>
      <c r="AT216" s="242" t="s">
        <v>160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735</v>
      </c>
      <c r="BM216" s="242" t="s">
        <v>2527</v>
      </c>
    </row>
    <row r="217" s="2" customFormat="1" ht="16.5" customHeight="1">
      <c r="A217" s="39"/>
      <c r="B217" s="40"/>
      <c r="C217" s="230" t="s">
        <v>1568</v>
      </c>
      <c r="D217" s="230" t="s">
        <v>160</v>
      </c>
      <c r="E217" s="231" t="s">
        <v>2528</v>
      </c>
      <c r="F217" s="232" t="s">
        <v>2529</v>
      </c>
      <c r="G217" s="233" t="s">
        <v>184</v>
      </c>
      <c r="H217" s="234">
        <v>2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735</v>
      </c>
      <c r="AT217" s="242" t="s">
        <v>160</v>
      </c>
      <c r="AU217" s="242" t="s">
        <v>156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735</v>
      </c>
      <c r="BM217" s="242" t="s">
        <v>2530</v>
      </c>
    </row>
    <row r="218" s="2" customFormat="1" ht="16.5" customHeight="1">
      <c r="A218" s="39"/>
      <c r="B218" s="40"/>
      <c r="C218" s="230" t="s">
        <v>1573</v>
      </c>
      <c r="D218" s="230" t="s">
        <v>160</v>
      </c>
      <c r="E218" s="231" t="s">
        <v>2531</v>
      </c>
      <c r="F218" s="232" t="s">
        <v>2532</v>
      </c>
      <c r="G218" s="233" t="s">
        <v>184</v>
      </c>
      <c r="H218" s="234">
        <v>1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735</v>
      </c>
      <c r="AT218" s="242" t="s">
        <v>160</v>
      </c>
      <c r="AU218" s="242" t="s">
        <v>156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735</v>
      </c>
      <c r="BM218" s="242" t="s">
        <v>2533</v>
      </c>
    </row>
    <row r="219" s="2" customFormat="1" ht="16.5" customHeight="1">
      <c r="A219" s="39"/>
      <c r="B219" s="40"/>
      <c r="C219" s="230" t="s">
        <v>1576</v>
      </c>
      <c r="D219" s="230" t="s">
        <v>160</v>
      </c>
      <c r="E219" s="231" t="s">
        <v>2534</v>
      </c>
      <c r="F219" s="232" t="s">
        <v>2535</v>
      </c>
      <c r="G219" s="233" t="s">
        <v>184</v>
      </c>
      <c r="H219" s="234">
        <v>1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735</v>
      </c>
      <c r="AT219" s="242" t="s">
        <v>160</v>
      </c>
      <c r="AU219" s="242" t="s">
        <v>156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735</v>
      </c>
      <c r="BM219" s="242" t="s">
        <v>2536</v>
      </c>
    </row>
    <row r="220" s="2" customFormat="1" ht="16.5" customHeight="1">
      <c r="A220" s="39"/>
      <c r="B220" s="40"/>
      <c r="C220" s="230" t="s">
        <v>1578</v>
      </c>
      <c r="D220" s="230" t="s">
        <v>160</v>
      </c>
      <c r="E220" s="231" t="s">
        <v>2537</v>
      </c>
      <c r="F220" s="232" t="s">
        <v>2538</v>
      </c>
      <c r="G220" s="233" t="s">
        <v>354</v>
      </c>
      <c r="H220" s="234">
        <v>18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</v>
      </c>
      <c r="R220" s="240">
        <f>Q220*H220</f>
        <v>0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735</v>
      </c>
      <c r="AT220" s="242" t="s">
        <v>160</v>
      </c>
      <c r="AU220" s="242" t="s">
        <v>156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735</v>
      </c>
      <c r="BM220" s="242" t="s">
        <v>2539</v>
      </c>
    </row>
    <row r="221" s="2" customFormat="1" ht="16.5" customHeight="1">
      <c r="A221" s="39"/>
      <c r="B221" s="40"/>
      <c r="C221" s="230" t="s">
        <v>1582</v>
      </c>
      <c r="D221" s="230" t="s">
        <v>160</v>
      </c>
      <c r="E221" s="231" t="s">
        <v>2540</v>
      </c>
      <c r="F221" s="232" t="s">
        <v>2541</v>
      </c>
      <c r="G221" s="233" t="s">
        <v>354</v>
      </c>
      <c r="H221" s="234">
        <v>10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735</v>
      </c>
      <c r="AT221" s="242" t="s">
        <v>160</v>
      </c>
      <c r="AU221" s="242" t="s">
        <v>156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735</v>
      </c>
      <c r="BM221" s="242" t="s">
        <v>2542</v>
      </c>
    </row>
    <row r="222" s="2" customFormat="1" ht="21.75" customHeight="1">
      <c r="A222" s="39"/>
      <c r="B222" s="40"/>
      <c r="C222" s="230" t="s">
        <v>1584</v>
      </c>
      <c r="D222" s="230" t="s">
        <v>160</v>
      </c>
      <c r="E222" s="231" t="s">
        <v>2543</v>
      </c>
      <c r="F222" s="232" t="s">
        <v>2544</v>
      </c>
      <c r="G222" s="233" t="s">
        <v>354</v>
      </c>
      <c r="H222" s="234">
        <v>50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735</v>
      </c>
      <c r="AT222" s="242" t="s">
        <v>160</v>
      </c>
      <c r="AU222" s="242" t="s">
        <v>156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735</v>
      </c>
      <c r="BM222" s="242" t="s">
        <v>2545</v>
      </c>
    </row>
    <row r="223" s="2" customFormat="1" ht="16.5" customHeight="1">
      <c r="A223" s="39"/>
      <c r="B223" s="40"/>
      <c r="C223" s="230" t="s">
        <v>1586</v>
      </c>
      <c r="D223" s="230" t="s">
        <v>160</v>
      </c>
      <c r="E223" s="231" t="s">
        <v>2546</v>
      </c>
      <c r="F223" s="232" t="s">
        <v>2547</v>
      </c>
      <c r="G223" s="233" t="s">
        <v>354</v>
      </c>
      <c r="H223" s="234">
        <v>50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735</v>
      </c>
      <c r="AT223" s="242" t="s">
        <v>160</v>
      </c>
      <c r="AU223" s="242" t="s">
        <v>156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735</v>
      </c>
      <c r="BM223" s="242" t="s">
        <v>2548</v>
      </c>
    </row>
    <row r="224" s="2" customFormat="1" ht="16.5" customHeight="1">
      <c r="A224" s="39"/>
      <c r="B224" s="40"/>
      <c r="C224" s="230" t="s">
        <v>1591</v>
      </c>
      <c r="D224" s="230" t="s">
        <v>160</v>
      </c>
      <c r="E224" s="231" t="s">
        <v>2549</v>
      </c>
      <c r="F224" s="232" t="s">
        <v>2550</v>
      </c>
      <c r="G224" s="233" t="s">
        <v>184</v>
      </c>
      <c r="H224" s="234">
        <v>10</v>
      </c>
      <c r="I224" s="235"/>
      <c r="J224" s="236">
        <f>ROUND(I224*H224,2)</f>
        <v>0</v>
      </c>
      <c r="K224" s="237"/>
      <c r="L224" s="45"/>
      <c r="M224" s="238" t="s">
        <v>1</v>
      </c>
      <c r="N224" s="239" t="s">
        <v>40</v>
      </c>
      <c r="O224" s="98"/>
      <c r="P224" s="240">
        <f>O224*H224</f>
        <v>0</v>
      </c>
      <c r="Q224" s="240">
        <v>0</v>
      </c>
      <c r="R224" s="240">
        <f>Q224*H224</f>
        <v>0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735</v>
      </c>
      <c r="AT224" s="242" t="s">
        <v>160</v>
      </c>
      <c r="AU224" s="242" t="s">
        <v>156</v>
      </c>
      <c r="AY224" s="18" t="s">
        <v>157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156</v>
      </c>
      <c r="BK224" s="243">
        <f>ROUND(I224*H224,2)</f>
        <v>0</v>
      </c>
      <c r="BL224" s="18" t="s">
        <v>735</v>
      </c>
      <c r="BM224" s="242" t="s">
        <v>2551</v>
      </c>
    </row>
    <row r="225" s="2" customFormat="1" ht="16.5" customHeight="1">
      <c r="A225" s="39"/>
      <c r="B225" s="40"/>
      <c r="C225" s="230" t="s">
        <v>1595</v>
      </c>
      <c r="D225" s="230" t="s">
        <v>160</v>
      </c>
      <c r="E225" s="231" t="s">
        <v>2552</v>
      </c>
      <c r="F225" s="232" t="s">
        <v>2553</v>
      </c>
      <c r="G225" s="233" t="s">
        <v>184</v>
      </c>
      <c r="H225" s="234">
        <v>2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735</v>
      </c>
      <c r="AT225" s="242" t="s">
        <v>160</v>
      </c>
      <c r="AU225" s="242" t="s">
        <v>156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735</v>
      </c>
      <c r="BM225" s="242" t="s">
        <v>2554</v>
      </c>
    </row>
    <row r="226" s="2" customFormat="1" ht="16.5" customHeight="1">
      <c r="A226" s="39"/>
      <c r="B226" s="40"/>
      <c r="C226" s="230" t="s">
        <v>1597</v>
      </c>
      <c r="D226" s="230" t="s">
        <v>160</v>
      </c>
      <c r="E226" s="231" t="s">
        <v>2555</v>
      </c>
      <c r="F226" s="232" t="s">
        <v>2556</v>
      </c>
      <c r="G226" s="233" t="s">
        <v>184</v>
      </c>
      <c r="H226" s="234">
        <v>2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</v>
      </c>
      <c r="R226" s="240">
        <f>Q226*H226</f>
        <v>0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735</v>
      </c>
      <c r="AT226" s="242" t="s">
        <v>160</v>
      </c>
      <c r="AU226" s="242" t="s">
        <v>156</v>
      </c>
      <c r="AY226" s="18" t="s">
        <v>157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156</v>
      </c>
      <c r="BK226" s="243">
        <f>ROUND(I226*H226,2)</f>
        <v>0</v>
      </c>
      <c r="BL226" s="18" t="s">
        <v>735</v>
      </c>
      <c r="BM226" s="242" t="s">
        <v>2557</v>
      </c>
    </row>
    <row r="227" s="2" customFormat="1" ht="16.5" customHeight="1">
      <c r="A227" s="39"/>
      <c r="B227" s="40"/>
      <c r="C227" s="282" t="s">
        <v>245</v>
      </c>
      <c r="D227" s="282" t="s">
        <v>204</v>
      </c>
      <c r="E227" s="283" t="s">
        <v>2558</v>
      </c>
      <c r="F227" s="284" t="s">
        <v>2559</v>
      </c>
      <c r="G227" s="285" t="s">
        <v>1</v>
      </c>
      <c r="H227" s="286">
        <v>0</v>
      </c>
      <c r="I227" s="287"/>
      <c r="J227" s="288">
        <f>ROUND(I227*H227,2)</f>
        <v>0</v>
      </c>
      <c r="K227" s="289"/>
      <c r="L227" s="290"/>
      <c r="M227" s="291" t="s">
        <v>1</v>
      </c>
      <c r="N227" s="292" t="s">
        <v>40</v>
      </c>
      <c r="O227" s="98"/>
      <c r="P227" s="240">
        <f>O227*H227</f>
        <v>0</v>
      </c>
      <c r="Q227" s="240">
        <v>0</v>
      </c>
      <c r="R227" s="240">
        <f>Q227*H227</f>
        <v>0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2560</v>
      </c>
      <c r="AT227" s="242" t="s">
        <v>204</v>
      </c>
      <c r="AU227" s="242" t="s">
        <v>156</v>
      </c>
      <c r="AY227" s="18" t="s">
        <v>157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156</v>
      </c>
      <c r="BK227" s="243">
        <f>ROUND(I227*H227,2)</f>
        <v>0</v>
      </c>
      <c r="BL227" s="18" t="s">
        <v>735</v>
      </c>
      <c r="BM227" s="242" t="s">
        <v>2561</v>
      </c>
    </row>
    <row r="228" s="2" customFormat="1" ht="16.5" customHeight="1">
      <c r="A228" s="39"/>
      <c r="B228" s="40"/>
      <c r="C228" s="282" t="s">
        <v>1601</v>
      </c>
      <c r="D228" s="282" t="s">
        <v>204</v>
      </c>
      <c r="E228" s="283" t="s">
        <v>2562</v>
      </c>
      <c r="F228" s="284" t="s">
        <v>2563</v>
      </c>
      <c r="G228" s="285" t="s">
        <v>184</v>
      </c>
      <c r="H228" s="286">
        <v>3</v>
      </c>
      <c r="I228" s="287"/>
      <c r="J228" s="288">
        <f>ROUND(I228*H228,2)</f>
        <v>0</v>
      </c>
      <c r="K228" s="289"/>
      <c r="L228" s="290"/>
      <c r="M228" s="291" t="s">
        <v>1</v>
      </c>
      <c r="N228" s="292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2560</v>
      </c>
      <c r="AT228" s="242" t="s">
        <v>204</v>
      </c>
      <c r="AU228" s="242" t="s">
        <v>156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735</v>
      </c>
      <c r="BM228" s="242" t="s">
        <v>2564</v>
      </c>
    </row>
    <row r="229" s="2" customFormat="1" ht="16.5" customHeight="1">
      <c r="A229" s="39"/>
      <c r="B229" s="40"/>
      <c r="C229" s="282" t="s">
        <v>1603</v>
      </c>
      <c r="D229" s="282" t="s">
        <v>204</v>
      </c>
      <c r="E229" s="283" t="s">
        <v>2565</v>
      </c>
      <c r="F229" s="284" t="s">
        <v>2566</v>
      </c>
      <c r="G229" s="285" t="s">
        <v>184</v>
      </c>
      <c r="H229" s="286">
        <v>12</v>
      </c>
      <c r="I229" s="287"/>
      <c r="J229" s="288">
        <f>ROUND(I229*H229,2)</f>
        <v>0</v>
      </c>
      <c r="K229" s="289"/>
      <c r="L229" s="290"/>
      <c r="M229" s="291" t="s">
        <v>1</v>
      </c>
      <c r="N229" s="292" t="s">
        <v>40</v>
      </c>
      <c r="O229" s="98"/>
      <c r="P229" s="240">
        <f>O229*H229</f>
        <v>0</v>
      </c>
      <c r="Q229" s="240">
        <v>0</v>
      </c>
      <c r="R229" s="240">
        <f>Q229*H229</f>
        <v>0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2560</v>
      </c>
      <c r="AT229" s="242" t="s">
        <v>204</v>
      </c>
      <c r="AU229" s="242" t="s">
        <v>156</v>
      </c>
      <c r="AY229" s="18" t="s">
        <v>157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156</v>
      </c>
      <c r="BK229" s="243">
        <f>ROUND(I229*H229,2)</f>
        <v>0</v>
      </c>
      <c r="BL229" s="18" t="s">
        <v>735</v>
      </c>
      <c r="BM229" s="242" t="s">
        <v>2567</v>
      </c>
    </row>
    <row r="230" s="2" customFormat="1" ht="16.5" customHeight="1">
      <c r="A230" s="39"/>
      <c r="B230" s="40"/>
      <c r="C230" s="282" t="s">
        <v>1605</v>
      </c>
      <c r="D230" s="282" t="s">
        <v>204</v>
      </c>
      <c r="E230" s="283" t="s">
        <v>2568</v>
      </c>
      <c r="F230" s="284" t="s">
        <v>2408</v>
      </c>
      <c r="G230" s="285" t="s">
        <v>184</v>
      </c>
      <c r="H230" s="286">
        <v>19</v>
      </c>
      <c r="I230" s="287"/>
      <c r="J230" s="288">
        <f>ROUND(I230*H230,2)</f>
        <v>0</v>
      </c>
      <c r="K230" s="289"/>
      <c r="L230" s="290"/>
      <c r="M230" s="291" t="s">
        <v>1</v>
      </c>
      <c r="N230" s="292" t="s">
        <v>40</v>
      </c>
      <c r="O230" s="98"/>
      <c r="P230" s="240">
        <f>O230*H230</f>
        <v>0</v>
      </c>
      <c r="Q230" s="240">
        <v>0</v>
      </c>
      <c r="R230" s="240">
        <f>Q230*H230</f>
        <v>0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2560</v>
      </c>
      <c r="AT230" s="242" t="s">
        <v>204</v>
      </c>
      <c r="AU230" s="242" t="s">
        <v>156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735</v>
      </c>
      <c r="BM230" s="242" t="s">
        <v>2569</v>
      </c>
    </row>
    <row r="231" s="2" customFormat="1" ht="16.5" customHeight="1">
      <c r="A231" s="39"/>
      <c r="B231" s="40"/>
      <c r="C231" s="282" t="s">
        <v>1612</v>
      </c>
      <c r="D231" s="282" t="s">
        <v>204</v>
      </c>
      <c r="E231" s="283" t="s">
        <v>2570</v>
      </c>
      <c r="F231" s="284" t="s">
        <v>2410</v>
      </c>
      <c r="G231" s="285" t="s">
        <v>184</v>
      </c>
      <c r="H231" s="286">
        <v>2</v>
      </c>
      <c r="I231" s="287"/>
      <c r="J231" s="288">
        <f>ROUND(I231*H231,2)</f>
        <v>0</v>
      </c>
      <c r="K231" s="289"/>
      <c r="L231" s="290"/>
      <c r="M231" s="291" t="s">
        <v>1</v>
      </c>
      <c r="N231" s="292" t="s">
        <v>40</v>
      </c>
      <c r="O231" s="98"/>
      <c r="P231" s="240">
        <f>O231*H231</f>
        <v>0</v>
      </c>
      <c r="Q231" s="240">
        <v>0</v>
      </c>
      <c r="R231" s="240">
        <f>Q231*H231</f>
        <v>0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2560</v>
      </c>
      <c r="AT231" s="242" t="s">
        <v>204</v>
      </c>
      <c r="AU231" s="242" t="s">
        <v>156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735</v>
      </c>
      <c r="BM231" s="242" t="s">
        <v>2571</v>
      </c>
    </row>
    <row r="232" s="2" customFormat="1" ht="16.5" customHeight="1">
      <c r="A232" s="39"/>
      <c r="B232" s="40"/>
      <c r="C232" s="282" t="s">
        <v>1615</v>
      </c>
      <c r="D232" s="282" t="s">
        <v>204</v>
      </c>
      <c r="E232" s="283" t="s">
        <v>2572</v>
      </c>
      <c r="F232" s="284" t="s">
        <v>2445</v>
      </c>
      <c r="G232" s="285" t="s">
        <v>184</v>
      </c>
      <c r="H232" s="286">
        <v>18</v>
      </c>
      <c r="I232" s="287"/>
      <c r="J232" s="288">
        <f>ROUND(I232*H232,2)</f>
        <v>0</v>
      </c>
      <c r="K232" s="289"/>
      <c r="L232" s="290"/>
      <c r="M232" s="291" t="s">
        <v>1</v>
      </c>
      <c r="N232" s="292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2560</v>
      </c>
      <c r="AT232" s="242" t="s">
        <v>204</v>
      </c>
      <c r="AU232" s="242" t="s">
        <v>156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735</v>
      </c>
      <c r="BM232" s="242" t="s">
        <v>2573</v>
      </c>
    </row>
    <row r="233" s="2" customFormat="1" ht="16.5" customHeight="1">
      <c r="A233" s="39"/>
      <c r="B233" s="40"/>
      <c r="C233" s="282" t="s">
        <v>1619</v>
      </c>
      <c r="D233" s="282" t="s">
        <v>204</v>
      </c>
      <c r="E233" s="283" t="s">
        <v>2574</v>
      </c>
      <c r="F233" s="284" t="s">
        <v>2448</v>
      </c>
      <c r="G233" s="285" t="s">
        <v>184</v>
      </c>
      <c r="H233" s="286">
        <v>7</v>
      </c>
      <c r="I233" s="287"/>
      <c r="J233" s="288">
        <f>ROUND(I233*H233,2)</f>
        <v>0</v>
      </c>
      <c r="K233" s="289"/>
      <c r="L233" s="290"/>
      <c r="M233" s="291" t="s">
        <v>1</v>
      </c>
      <c r="N233" s="292" t="s">
        <v>40</v>
      </c>
      <c r="O233" s="98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2560</v>
      </c>
      <c r="AT233" s="242" t="s">
        <v>204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735</v>
      </c>
      <c r="BM233" s="242" t="s">
        <v>2575</v>
      </c>
    </row>
    <row r="234" s="2" customFormat="1" ht="16.5" customHeight="1">
      <c r="A234" s="39"/>
      <c r="B234" s="40"/>
      <c r="C234" s="282" t="s">
        <v>1625</v>
      </c>
      <c r="D234" s="282" t="s">
        <v>204</v>
      </c>
      <c r="E234" s="283" t="s">
        <v>2576</v>
      </c>
      <c r="F234" s="284" t="s">
        <v>2451</v>
      </c>
      <c r="G234" s="285" t="s">
        <v>184</v>
      </c>
      <c r="H234" s="286">
        <v>66</v>
      </c>
      <c r="I234" s="287"/>
      <c r="J234" s="288">
        <f>ROUND(I234*H234,2)</f>
        <v>0</v>
      </c>
      <c r="K234" s="289"/>
      <c r="L234" s="290"/>
      <c r="M234" s="291" t="s">
        <v>1</v>
      </c>
      <c r="N234" s="292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2560</v>
      </c>
      <c r="AT234" s="242" t="s">
        <v>204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735</v>
      </c>
      <c r="BM234" s="242" t="s">
        <v>2577</v>
      </c>
    </row>
    <row r="235" s="2" customFormat="1" ht="16.5" customHeight="1">
      <c r="A235" s="39"/>
      <c r="B235" s="40"/>
      <c r="C235" s="282" t="s">
        <v>1631</v>
      </c>
      <c r="D235" s="282" t="s">
        <v>204</v>
      </c>
      <c r="E235" s="283" t="s">
        <v>2578</v>
      </c>
      <c r="F235" s="284" t="s">
        <v>2457</v>
      </c>
      <c r="G235" s="285" t="s">
        <v>184</v>
      </c>
      <c r="H235" s="286">
        <v>4</v>
      </c>
      <c r="I235" s="287"/>
      <c r="J235" s="288">
        <f>ROUND(I235*H235,2)</f>
        <v>0</v>
      </c>
      <c r="K235" s="289"/>
      <c r="L235" s="290"/>
      <c r="M235" s="291" t="s">
        <v>1</v>
      </c>
      <c r="N235" s="292" t="s">
        <v>40</v>
      </c>
      <c r="O235" s="98"/>
      <c r="P235" s="240">
        <f>O235*H235</f>
        <v>0</v>
      </c>
      <c r="Q235" s="240">
        <v>0</v>
      </c>
      <c r="R235" s="240">
        <f>Q235*H235</f>
        <v>0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2560</v>
      </c>
      <c r="AT235" s="242" t="s">
        <v>204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735</v>
      </c>
      <c r="BM235" s="242" t="s">
        <v>2579</v>
      </c>
    </row>
    <row r="236" s="2" customFormat="1" ht="16.5" customHeight="1">
      <c r="A236" s="39"/>
      <c r="B236" s="40"/>
      <c r="C236" s="282" t="s">
        <v>1636</v>
      </c>
      <c r="D236" s="282" t="s">
        <v>204</v>
      </c>
      <c r="E236" s="283" t="s">
        <v>2580</v>
      </c>
      <c r="F236" s="284" t="s">
        <v>2458</v>
      </c>
      <c r="G236" s="285" t="s">
        <v>184</v>
      </c>
      <c r="H236" s="286">
        <v>4</v>
      </c>
      <c r="I236" s="287"/>
      <c r="J236" s="288">
        <f>ROUND(I236*H236,2)</f>
        <v>0</v>
      </c>
      <c r="K236" s="289"/>
      <c r="L236" s="290"/>
      <c r="M236" s="291" t="s">
        <v>1</v>
      </c>
      <c r="N236" s="292" t="s">
        <v>40</v>
      </c>
      <c r="O236" s="98"/>
      <c r="P236" s="240">
        <f>O236*H236</f>
        <v>0</v>
      </c>
      <c r="Q236" s="240">
        <v>0</v>
      </c>
      <c r="R236" s="240">
        <f>Q236*H236</f>
        <v>0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2560</v>
      </c>
      <c r="AT236" s="242" t="s">
        <v>204</v>
      </c>
      <c r="AU236" s="242" t="s">
        <v>156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735</v>
      </c>
      <c r="BM236" s="242" t="s">
        <v>2581</v>
      </c>
    </row>
    <row r="237" s="2" customFormat="1" ht="16.5" customHeight="1">
      <c r="A237" s="39"/>
      <c r="B237" s="40"/>
      <c r="C237" s="282" t="s">
        <v>1644</v>
      </c>
      <c r="D237" s="282" t="s">
        <v>204</v>
      </c>
      <c r="E237" s="283" t="s">
        <v>2582</v>
      </c>
      <c r="F237" s="284" t="s">
        <v>2556</v>
      </c>
      <c r="G237" s="285" t="s">
        <v>184</v>
      </c>
      <c r="H237" s="286">
        <v>2</v>
      </c>
      <c r="I237" s="287"/>
      <c r="J237" s="288">
        <f>ROUND(I237*H237,2)</f>
        <v>0</v>
      </c>
      <c r="K237" s="289"/>
      <c r="L237" s="290"/>
      <c r="M237" s="291" t="s">
        <v>1</v>
      </c>
      <c r="N237" s="292" t="s">
        <v>40</v>
      </c>
      <c r="O237" s="98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2560</v>
      </c>
      <c r="AT237" s="242" t="s">
        <v>204</v>
      </c>
      <c r="AU237" s="242" t="s">
        <v>156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735</v>
      </c>
      <c r="BM237" s="242" t="s">
        <v>2583</v>
      </c>
    </row>
    <row r="238" s="2" customFormat="1" ht="16.5" customHeight="1">
      <c r="A238" s="39"/>
      <c r="B238" s="40"/>
      <c r="C238" s="282" t="s">
        <v>1647</v>
      </c>
      <c r="D238" s="282" t="s">
        <v>204</v>
      </c>
      <c r="E238" s="283" t="s">
        <v>2584</v>
      </c>
      <c r="F238" s="284" t="s">
        <v>2526</v>
      </c>
      <c r="G238" s="285" t="s">
        <v>184</v>
      </c>
      <c r="H238" s="286">
        <v>4</v>
      </c>
      <c r="I238" s="287"/>
      <c r="J238" s="288">
        <f>ROUND(I238*H238,2)</f>
        <v>0</v>
      </c>
      <c r="K238" s="289"/>
      <c r="L238" s="290"/>
      <c r="M238" s="291" t="s">
        <v>1</v>
      </c>
      <c r="N238" s="292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2560</v>
      </c>
      <c r="AT238" s="242" t="s">
        <v>204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735</v>
      </c>
      <c r="BM238" s="242" t="s">
        <v>2585</v>
      </c>
    </row>
    <row r="239" s="2" customFormat="1" ht="16.5" customHeight="1">
      <c r="A239" s="39"/>
      <c r="B239" s="40"/>
      <c r="C239" s="282" t="s">
        <v>1653</v>
      </c>
      <c r="D239" s="282" t="s">
        <v>204</v>
      </c>
      <c r="E239" s="283" t="s">
        <v>2586</v>
      </c>
      <c r="F239" s="284" t="s">
        <v>2529</v>
      </c>
      <c r="G239" s="285" t="s">
        <v>184</v>
      </c>
      <c r="H239" s="286">
        <v>2</v>
      </c>
      <c r="I239" s="287"/>
      <c r="J239" s="288">
        <f>ROUND(I239*H239,2)</f>
        <v>0</v>
      </c>
      <c r="K239" s="289"/>
      <c r="L239" s="290"/>
      <c r="M239" s="291" t="s">
        <v>1</v>
      </c>
      <c r="N239" s="292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2560</v>
      </c>
      <c r="AT239" s="242" t="s">
        <v>204</v>
      </c>
      <c r="AU239" s="242" t="s">
        <v>156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735</v>
      </c>
      <c r="BM239" s="242" t="s">
        <v>2587</v>
      </c>
    </row>
    <row r="240" s="2" customFormat="1" ht="16.5" customHeight="1">
      <c r="A240" s="39"/>
      <c r="B240" s="40"/>
      <c r="C240" s="282" t="s">
        <v>1657</v>
      </c>
      <c r="D240" s="282" t="s">
        <v>204</v>
      </c>
      <c r="E240" s="283" t="s">
        <v>2588</v>
      </c>
      <c r="F240" s="284" t="s">
        <v>2532</v>
      </c>
      <c r="G240" s="285" t="s">
        <v>184</v>
      </c>
      <c r="H240" s="286">
        <v>1</v>
      </c>
      <c r="I240" s="287"/>
      <c r="J240" s="288">
        <f>ROUND(I240*H240,2)</f>
        <v>0</v>
      </c>
      <c r="K240" s="289"/>
      <c r="L240" s="290"/>
      <c r="M240" s="291" t="s">
        <v>1</v>
      </c>
      <c r="N240" s="292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2560</v>
      </c>
      <c r="AT240" s="242" t="s">
        <v>204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735</v>
      </c>
      <c r="BM240" s="242" t="s">
        <v>2589</v>
      </c>
    </row>
    <row r="241" s="2" customFormat="1" ht="16.5" customHeight="1">
      <c r="A241" s="39"/>
      <c r="B241" s="40"/>
      <c r="C241" s="282" t="s">
        <v>1661</v>
      </c>
      <c r="D241" s="282" t="s">
        <v>204</v>
      </c>
      <c r="E241" s="283" t="s">
        <v>2590</v>
      </c>
      <c r="F241" s="284" t="s">
        <v>2535</v>
      </c>
      <c r="G241" s="285" t="s">
        <v>184</v>
      </c>
      <c r="H241" s="286">
        <v>1</v>
      </c>
      <c r="I241" s="287"/>
      <c r="J241" s="288">
        <f>ROUND(I241*H241,2)</f>
        <v>0</v>
      </c>
      <c r="K241" s="289"/>
      <c r="L241" s="290"/>
      <c r="M241" s="291" t="s">
        <v>1</v>
      </c>
      <c r="N241" s="292" t="s">
        <v>40</v>
      </c>
      <c r="O241" s="98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2560</v>
      </c>
      <c r="AT241" s="242" t="s">
        <v>204</v>
      </c>
      <c r="AU241" s="242" t="s">
        <v>156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735</v>
      </c>
      <c r="BM241" s="242" t="s">
        <v>2591</v>
      </c>
    </row>
    <row r="242" s="2" customFormat="1" ht="16.5" customHeight="1">
      <c r="A242" s="39"/>
      <c r="B242" s="40"/>
      <c r="C242" s="282" t="s">
        <v>1665</v>
      </c>
      <c r="D242" s="282" t="s">
        <v>204</v>
      </c>
      <c r="E242" s="283" t="s">
        <v>2592</v>
      </c>
      <c r="F242" s="284" t="s">
        <v>2538</v>
      </c>
      <c r="G242" s="285" t="s">
        <v>354</v>
      </c>
      <c r="H242" s="286">
        <v>18</v>
      </c>
      <c r="I242" s="287"/>
      <c r="J242" s="288">
        <f>ROUND(I242*H242,2)</f>
        <v>0</v>
      </c>
      <c r="K242" s="289"/>
      <c r="L242" s="290"/>
      <c r="M242" s="291" t="s">
        <v>1</v>
      </c>
      <c r="N242" s="292" t="s">
        <v>40</v>
      </c>
      <c r="O242" s="98"/>
      <c r="P242" s="240">
        <f>O242*H242</f>
        <v>0</v>
      </c>
      <c r="Q242" s="240">
        <v>0</v>
      </c>
      <c r="R242" s="240">
        <f>Q242*H242</f>
        <v>0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2560</v>
      </c>
      <c r="AT242" s="242" t="s">
        <v>204</v>
      </c>
      <c r="AU242" s="242" t="s">
        <v>156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735</v>
      </c>
      <c r="BM242" s="242" t="s">
        <v>2593</v>
      </c>
    </row>
    <row r="243" s="2" customFormat="1" ht="16.5" customHeight="1">
      <c r="A243" s="39"/>
      <c r="B243" s="40"/>
      <c r="C243" s="282" t="s">
        <v>1671</v>
      </c>
      <c r="D243" s="282" t="s">
        <v>204</v>
      </c>
      <c r="E243" s="283" t="s">
        <v>2594</v>
      </c>
      <c r="F243" s="284" t="s">
        <v>2541</v>
      </c>
      <c r="G243" s="285" t="s">
        <v>354</v>
      </c>
      <c r="H243" s="286">
        <v>10</v>
      </c>
      <c r="I243" s="287"/>
      <c r="J243" s="288">
        <f>ROUND(I243*H243,2)</f>
        <v>0</v>
      </c>
      <c r="K243" s="289"/>
      <c r="L243" s="290"/>
      <c r="M243" s="291" t="s">
        <v>1</v>
      </c>
      <c r="N243" s="292" t="s">
        <v>40</v>
      </c>
      <c r="O243" s="98"/>
      <c r="P243" s="240">
        <f>O243*H243</f>
        <v>0</v>
      </c>
      <c r="Q243" s="240">
        <v>0</v>
      </c>
      <c r="R243" s="240">
        <f>Q243*H243</f>
        <v>0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2560</v>
      </c>
      <c r="AT243" s="242" t="s">
        <v>204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735</v>
      </c>
      <c r="BM243" s="242" t="s">
        <v>2595</v>
      </c>
    </row>
    <row r="244" s="2" customFormat="1" ht="16.5" customHeight="1">
      <c r="A244" s="39"/>
      <c r="B244" s="40"/>
      <c r="C244" s="282" t="s">
        <v>1677</v>
      </c>
      <c r="D244" s="282" t="s">
        <v>204</v>
      </c>
      <c r="E244" s="283" t="s">
        <v>2596</v>
      </c>
      <c r="F244" s="284" t="s">
        <v>2597</v>
      </c>
      <c r="G244" s="285" t="s">
        <v>354</v>
      </c>
      <c r="H244" s="286">
        <v>12</v>
      </c>
      <c r="I244" s="287"/>
      <c r="J244" s="288">
        <f>ROUND(I244*H244,2)</f>
        <v>0</v>
      </c>
      <c r="K244" s="289"/>
      <c r="L244" s="290"/>
      <c r="M244" s="291" t="s">
        <v>1</v>
      </c>
      <c r="N244" s="292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2560</v>
      </c>
      <c r="AT244" s="242" t="s">
        <v>204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735</v>
      </c>
      <c r="BM244" s="242" t="s">
        <v>2598</v>
      </c>
    </row>
    <row r="245" s="2" customFormat="1" ht="21.75" customHeight="1">
      <c r="A245" s="39"/>
      <c r="B245" s="40"/>
      <c r="C245" s="282" t="s">
        <v>1688</v>
      </c>
      <c r="D245" s="282" t="s">
        <v>204</v>
      </c>
      <c r="E245" s="283" t="s">
        <v>2599</v>
      </c>
      <c r="F245" s="284" t="s">
        <v>2544</v>
      </c>
      <c r="G245" s="285" t="s">
        <v>354</v>
      </c>
      <c r="H245" s="286">
        <v>50</v>
      </c>
      <c r="I245" s="287"/>
      <c r="J245" s="288">
        <f>ROUND(I245*H245,2)</f>
        <v>0</v>
      </c>
      <c r="K245" s="289"/>
      <c r="L245" s="290"/>
      <c r="M245" s="291" t="s">
        <v>1</v>
      </c>
      <c r="N245" s="292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2560</v>
      </c>
      <c r="AT245" s="242" t="s">
        <v>204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735</v>
      </c>
      <c r="BM245" s="242" t="s">
        <v>2600</v>
      </c>
    </row>
    <row r="246" s="2" customFormat="1" ht="16.5" customHeight="1">
      <c r="A246" s="39"/>
      <c r="B246" s="40"/>
      <c r="C246" s="282" t="s">
        <v>1696</v>
      </c>
      <c r="D246" s="282" t="s">
        <v>204</v>
      </c>
      <c r="E246" s="283" t="s">
        <v>2601</v>
      </c>
      <c r="F246" s="284" t="s">
        <v>2547</v>
      </c>
      <c r="G246" s="285" t="s">
        <v>354</v>
      </c>
      <c r="H246" s="286">
        <v>50</v>
      </c>
      <c r="I246" s="287"/>
      <c r="J246" s="288">
        <f>ROUND(I246*H246,2)</f>
        <v>0</v>
      </c>
      <c r="K246" s="289"/>
      <c r="L246" s="290"/>
      <c r="M246" s="291" t="s">
        <v>1</v>
      </c>
      <c r="N246" s="292" t="s">
        <v>40</v>
      </c>
      <c r="O246" s="98"/>
      <c r="P246" s="240">
        <f>O246*H246</f>
        <v>0</v>
      </c>
      <c r="Q246" s="240">
        <v>0</v>
      </c>
      <c r="R246" s="240">
        <f>Q246*H246</f>
        <v>0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2560</v>
      </c>
      <c r="AT246" s="242" t="s">
        <v>204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735</v>
      </c>
      <c r="BM246" s="242" t="s">
        <v>2602</v>
      </c>
    </row>
    <row r="247" s="2" customFormat="1" ht="16.5" customHeight="1">
      <c r="A247" s="39"/>
      <c r="B247" s="40"/>
      <c r="C247" s="282" t="s">
        <v>1700</v>
      </c>
      <c r="D247" s="282" t="s">
        <v>204</v>
      </c>
      <c r="E247" s="283" t="s">
        <v>2603</v>
      </c>
      <c r="F247" s="284" t="s">
        <v>2550</v>
      </c>
      <c r="G247" s="285" t="s">
        <v>184</v>
      </c>
      <c r="H247" s="286">
        <v>10</v>
      </c>
      <c r="I247" s="287"/>
      <c r="J247" s="288">
        <f>ROUND(I247*H247,2)</f>
        <v>0</v>
      </c>
      <c r="K247" s="289"/>
      <c r="L247" s="290"/>
      <c r="M247" s="291" t="s">
        <v>1</v>
      </c>
      <c r="N247" s="292" t="s">
        <v>40</v>
      </c>
      <c r="O247" s="98"/>
      <c r="P247" s="240">
        <f>O247*H247</f>
        <v>0</v>
      </c>
      <c r="Q247" s="240">
        <v>0</v>
      </c>
      <c r="R247" s="240">
        <f>Q247*H247</f>
        <v>0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2560</v>
      </c>
      <c r="AT247" s="242" t="s">
        <v>204</v>
      </c>
      <c r="AU247" s="242" t="s">
        <v>156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735</v>
      </c>
      <c r="BM247" s="242" t="s">
        <v>2604</v>
      </c>
    </row>
    <row r="248" s="2" customFormat="1" ht="16.5" customHeight="1">
      <c r="A248" s="39"/>
      <c r="B248" s="40"/>
      <c r="C248" s="282" t="s">
        <v>1704</v>
      </c>
      <c r="D248" s="282" t="s">
        <v>204</v>
      </c>
      <c r="E248" s="283" t="s">
        <v>2605</v>
      </c>
      <c r="F248" s="284" t="s">
        <v>2553</v>
      </c>
      <c r="G248" s="285" t="s">
        <v>184</v>
      </c>
      <c r="H248" s="286">
        <v>2</v>
      </c>
      <c r="I248" s="287"/>
      <c r="J248" s="288">
        <f>ROUND(I248*H248,2)</f>
        <v>0</v>
      </c>
      <c r="K248" s="289"/>
      <c r="L248" s="290"/>
      <c r="M248" s="291" t="s">
        <v>1</v>
      </c>
      <c r="N248" s="292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2560</v>
      </c>
      <c r="AT248" s="242" t="s">
        <v>204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735</v>
      </c>
      <c r="BM248" s="242" t="s">
        <v>2606</v>
      </c>
    </row>
    <row r="249" s="2" customFormat="1" ht="24.15" customHeight="1">
      <c r="A249" s="39"/>
      <c r="B249" s="40"/>
      <c r="C249" s="282" t="s">
        <v>1706</v>
      </c>
      <c r="D249" s="282" t="s">
        <v>204</v>
      </c>
      <c r="E249" s="283" t="s">
        <v>2607</v>
      </c>
      <c r="F249" s="284" t="s">
        <v>2608</v>
      </c>
      <c r="G249" s="285" t="s">
        <v>184</v>
      </c>
      <c r="H249" s="286">
        <v>2</v>
      </c>
      <c r="I249" s="287"/>
      <c r="J249" s="288">
        <f>ROUND(I249*H249,2)</f>
        <v>0</v>
      </c>
      <c r="K249" s="289"/>
      <c r="L249" s="290"/>
      <c r="M249" s="291" t="s">
        <v>1</v>
      </c>
      <c r="N249" s="292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2560</v>
      </c>
      <c r="AT249" s="242" t="s">
        <v>204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735</v>
      </c>
      <c r="BM249" s="242" t="s">
        <v>2609</v>
      </c>
    </row>
    <row r="250" s="2" customFormat="1" ht="16.5" customHeight="1">
      <c r="A250" s="39"/>
      <c r="B250" s="40"/>
      <c r="C250" s="282" t="s">
        <v>1710</v>
      </c>
      <c r="D250" s="282" t="s">
        <v>204</v>
      </c>
      <c r="E250" s="283" t="s">
        <v>2610</v>
      </c>
      <c r="F250" s="284" t="s">
        <v>2611</v>
      </c>
      <c r="G250" s="285" t="s">
        <v>2381</v>
      </c>
      <c r="H250" s="286">
        <v>1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2560</v>
      </c>
      <c r="AT250" s="242" t="s">
        <v>204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735</v>
      </c>
      <c r="BM250" s="242" t="s">
        <v>2612</v>
      </c>
    </row>
    <row r="251" s="2" customFormat="1" ht="16.5" customHeight="1">
      <c r="A251" s="39"/>
      <c r="B251" s="40"/>
      <c r="C251" s="230" t="s">
        <v>1714</v>
      </c>
      <c r="D251" s="230" t="s">
        <v>160</v>
      </c>
      <c r="E251" s="231" t="s">
        <v>2613</v>
      </c>
      <c r="F251" s="232" t="s">
        <v>2614</v>
      </c>
      <c r="G251" s="233" t="s">
        <v>184</v>
      </c>
      <c r="H251" s="234">
        <v>6</v>
      </c>
      <c r="I251" s="235"/>
      <c r="J251" s="236">
        <f>ROUND(I251*H251,2)</f>
        <v>0</v>
      </c>
      <c r="K251" s="237"/>
      <c r="L251" s="45"/>
      <c r="M251" s="238" t="s">
        <v>1</v>
      </c>
      <c r="N251" s="239" t="s">
        <v>40</v>
      </c>
      <c r="O251" s="98"/>
      <c r="P251" s="240">
        <f>O251*H251</f>
        <v>0</v>
      </c>
      <c r="Q251" s="240">
        <v>0</v>
      </c>
      <c r="R251" s="240">
        <f>Q251*H251</f>
        <v>0</v>
      </c>
      <c r="S251" s="240">
        <v>0</v>
      </c>
      <c r="T251" s="24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2" t="s">
        <v>735</v>
      </c>
      <c r="AT251" s="242" t="s">
        <v>160</v>
      </c>
      <c r="AU251" s="242" t="s">
        <v>156</v>
      </c>
      <c r="AY251" s="18" t="s">
        <v>157</v>
      </c>
      <c r="BE251" s="243">
        <f>IF(N251="základná",J251,0)</f>
        <v>0</v>
      </c>
      <c r="BF251" s="243">
        <f>IF(N251="znížená",J251,0)</f>
        <v>0</v>
      </c>
      <c r="BG251" s="243">
        <f>IF(N251="zákl. prenesená",J251,0)</f>
        <v>0</v>
      </c>
      <c r="BH251" s="243">
        <f>IF(N251="zníž. prenesená",J251,0)</f>
        <v>0</v>
      </c>
      <c r="BI251" s="243">
        <f>IF(N251="nulová",J251,0)</f>
        <v>0</v>
      </c>
      <c r="BJ251" s="18" t="s">
        <v>156</v>
      </c>
      <c r="BK251" s="243">
        <f>ROUND(I251*H251,2)</f>
        <v>0</v>
      </c>
      <c r="BL251" s="18" t="s">
        <v>735</v>
      </c>
      <c r="BM251" s="242" t="s">
        <v>2615</v>
      </c>
    </row>
    <row r="252" s="2" customFormat="1" ht="16.5" customHeight="1">
      <c r="A252" s="39"/>
      <c r="B252" s="40"/>
      <c r="C252" s="230" t="s">
        <v>1721</v>
      </c>
      <c r="D252" s="230" t="s">
        <v>160</v>
      </c>
      <c r="E252" s="231" t="s">
        <v>2616</v>
      </c>
      <c r="F252" s="232" t="s">
        <v>2617</v>
      </c>
      <c r="G252" s="233" t="s">
        <v>184</v>
      </c>
      <c r="H252" s="234">
        <v>16</v>
      </c>
      <c r="I252" s="235"/>
      <c r="J252" s="236">
        <f>ROUND(I252*H252,2)</f>
        <v>0</v>
      </c>
      <c r="K252" s="237"/>
      <c r="L252" s="45"/>
      <c r="M252" s="238" t="s">
        <v>1</v>
      </c>
      <c r="N252" s="239" t="s">
        <v>40</v>
      </c>
      <c r="O252" s="98"/>
      <c r="P252" s="240">
        <f>O252*H252</f>
        <v>0</v>
      </c>
      <c r="Q252" s="240">
        <v>0</v>
      </c>
      <c r="R252" s="240">
        <f>Q252*H252</f>
        <v>0</v>
      </c>
      <c r="S252" s="240">
        <v>0</v>
      </c>
      <c r="T252" s="24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2" t="s">
        <v>735</v>
      </c>
      <c r="AT252" s="242" t="s">
        <v>160</v>
      </c>
      <c r="AU252" s="242" t="s">
        <v>156</v>
      </c>
      <c r="AY252" s="18" t="s">
        <v>157</v>
      </c>
      <c r="BE252" s="243">
        <f>IF(N252="základná",J252,0)</f>
        <v>0</v>
      </c>
      <c r="BF252" s="243">
        <f>IF(N252="znížená",J252,0)</f>
        <v>0</v>
      </c>
      <c r="BG252" s="243">
        <f>IF(N252="zákl. prenesená",J252,0)</f>
        <v>0</v>
      </c>
      <c r="BH252" s="243">
        <f>IF(N252="zníž. prenesená",J252,0)</f>
        <v>0</v>
      </c>
      <c r="BI252" s="243">
        <f>IF(N252="nulová",J252,0)</f>
        <v>0</v>
      </c>
      <c r="BJ252" s="18" t="s">
        <v>156</v>
      </c>
      <c r="BK252" s="243">
        <f>ROUND(I252*H252,2)</f>
        <v>0</v>
      </c>
      <c r="BL252" s="18" t="s">
        <v>735</v>
      </c>
      <c r="BM252" s="242" t="s">
        <v>2618</v>
      </c>
    </row>
    <row r="253" s="2" customFormat="1" ht="16.5" customHeight="1">
      <c r="A253" s="39"/>
      <c r="B253" s="40"/>
      <c r="C253" s="230" t="s">
        <v>1726</v>
      </c>
      <c r="D253" s="230" t="s">
        <v>160</v>
      </c>
      <c r="E253" s="231" t="s">
        <v>2619</v>
      </c>
      <c r="F253" s="232" t="s">
        <v>2556</v>
      </c>
      <c r="G253" s="233" t="s">
        <v>184</v>
      </c>
      <c r="H253" s="234">
        <v>25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735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735</v>
      </c>
      <c r="BM253" s="242" t="s">
        <v>2620</v>
      </c>
    </row>
    <row r="254" s="2" customFormat="1" ht="16.5" customHeight="1">
      <c r="A254" s="39"/>
      <c r="B254" s="40"/>
      <c r="C254" s="230" t="s">
        <v>1730</v>
      </c>
      <c r="D254" s="230" t="s">
        <v>160</v>
      </c>
      <c r="E254" s="231" t="s">
        <v>2621</v>
      </c>
      <c r="F254" s="232" t="s">
        <v>2392</v>
      </c>
      <c r="G254" s="233" t="s">
        <v>354</v>
      </c>
      <c r="H254" s="234">
        <v>300</v>
      </c>
      <c r="I254" s="235"/>
      <c r="J254" s="236">
        <f>ROUND(I254*H254,2)</f>
        <v>0</v>
      </c>
      <c r="K254" s="237"/>
      <c r="L254" s="45"/>
      <c r="M254" s="238" t="s">
        <v>1</v>
      </c>
      <c r="N254" s="239" t="s">
        <v>40</v>
      </c>
      <c r="O254" s="98"/>
      <c r="P254" s="240">
        <f>O254*H254</f>
        <v>0</v>
      </c>
      <c r="Q254" s="240">
        <v>0</v>
      </c>
      <c r="R254" s="240">
        <f>Q254*H254</f>
        <v>0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735</v>
      </c>
      <c r="AT254" s="242" t="s">
        <v>160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735</v>
      </c>
      <c r="BM254" s="242" t="s">
        <v>2622</v>
      </c>
    </row>
    <row r="255" s="2" customFormat="1" ht="16.5" customHeight="1">
      <c r="A255" s="39"/>
      <c r="B255" s="40"/>
      <c r="C255" s="230" t="s">
        <v>1735</v>
      </c>
      <c r="D255" s="230" t="s">
        <v>160</v>
      </c>
      <c r="E255" s="231" t="s">
        <v>2623</v>
      </c>
      <c r="F255" s="232" t="s">
        <v>2624</v>
      </c>
      <c r="G255" s="233" t="s">
        <v>354</v>
      </c>
      <c r="H255" s="234">
        <v>30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735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735</v>
      </c>
      <c r="BM255" s="242" t="s">
        <v>2625</v>
      </c>
    </row>
    <row r="256" s="2" customFormat="1" ht="16.5" customHeight="1">
      <c r="A256" s="39"/>
      <c r="B256" s="40"/>
      <c r="C256" s="230" t="s">
        <v>1739</v>
      </c>
      <c r="D256" s="230" t="s">
        <v>160</v>
      </c>
      <c r="E256" s="231" t="s">
        <v>2626</v>
      </c>
      <c r="F256" s="232" t="s">
        <v>2395</v>
      </c>
      <c r="G256" s="233" t="s">
        <v>354</v>
      </c>
      <c r="H256" s="234">
        <v>320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735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735</v>
      </c>
      <c r="BM256" s="242" t="s">
        <v>2627</v>
      </c>
    </row>
    <row r="257" s="2" customFormat="1" ht="24.15" customHeight="1">
      <c r="A257" s="39"/>
      <c r="B257" s="40"/>
      <c r="C257" s="230" t="s">
        <v>1744</v>
      </c>
      <c r="D257" s="230" t="s">
        <v>160</v>
      </c>
      <c r="E257" s="231" t="s">
        <v>2628</v>
      </c>
      <c r="F257" s="232" t="s">
        <v>2629</v>
      </c>
      <c r="G257" s="233" t="s">
        <v>1</v>
      </c>
      <c r="H257" s="234">
        <v>0</v>
      </c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735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735</v>
      </c>
      <c r="BM257" s="242" t="s">
        <v>2630</v>
      </c>
    </row>
    <row r="258" s="2" customFormat="1" ht="16.5" customHeight="1">
      <c r="A258" s="39"/>
      <c r="B258" s="40"/>
      <c r="C258" s="230" t="s">
        <v>1748</v>
      </c>
      <c r="D258" s="230" t="s">
        <v>160</v>
      </c>
      <c r="E258" s="231" t="s">
        <v>2631</v>
      </c>
      <c r="F258" s="232" t="s">
        <v>2632</v>
      </c>
      <c r="G258" s="233" t="s">
        <v>184</v>
      </c>
      <c r="H258" s="234">
        <v>3</v>
      </c>
      <c r="I258" s="235"/>
      <c r="J258" s="236">
        <f>ROUND(I258*H258,2)</f>
        <v>0</v>
      </c>
      <c r="K258" s="237"/>
      <c r="L258" s="45"/>
      <c r="M258" s="238" t="s">
        <v>1</v>
      </c>
      <c r="N258" s="239" t="s">
        <v>40</v>
      </c>
      <c r="O258" s="98"/>
      <c r="P258" s="240">
        <f>O258*H258</f>
        <v>0</v>
      </c>
      <c r="Q258" s="240">
        <v>0</v>
      </c>
      <c r="R258" s="240">
        <f>Q258*H258</f>
        <v>0</v>
      </c>
      <c r="S258" s="240">
        <v>0</v>
      </c>
      <c r="T258" s="24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2" t="s">
        <v>735</v>
      </c>
      <c r="AT258" s="242" t="s">
        <v>160</v>
      </c>
      <c r="AU258" s="242" t="s">
        <v>156</v>
      </c>
      <c r="AY258" s="18" t="s">
        <v>157</v>
      </c>
      <c r="BE258" s="243">
        <f>IF(N258="základná",J258,0)</f>
        <v>0</v>
      </c>
      <c r="BF258" s="243">
        <f>IF(N258="znížená",J258,0)</f>
        <v>0</v>
      </c>
      <c r="BG258" s="243">
        <f>IF(N258="zákl. prenesená",J258,0)</f>
        <v>0</v>
      </c>
      <c r="BH258" s="243">
        <f>IF(N258="zníž. prenesená",J258,0)</f>
        <v>0</v>
      </c>
      <c r="BI258" s="243">
        <f>IF(N258="nulová",J258,0)</f>
        <v>0</v>
      </c>
      <c r="BJ258" s="18" t="s">
        <v>156</v>
      </c>
      <c r="BK258" s="243">
        <f>ROUND(I258*H258,2)</f>
        <v>0</v>
      </c>
      <c r="BL258" s="18" t="s">
        <v>735</v>
      </c>
      <c r="BM258" s="242" t="s">
        <v>2633</v>
      </c>
    </row>
    <row r="259" s="2" customFormat="1" ht="16.5" customHeight="1">
      <c r="A259" s="39"/>
      <c r="B259" s="40"/>
      <c r="C259" s="282" t="s">
        <v>1752</v>
      </c>
      <c r="D259" s="282" t="s">
        <v>204</v>
      </c>
      <c r="E259" s="283" t="s">
        <v>2634</v>
      </c>
      <c r="F259" s="284" t="s">
        <v>2635</v>
      </c>
      <c r="G259" s="285" t="s">
        <v>184</v>
      </c>
      <c r="H259" s="286">
        <v>1</v>
      </c>
      <c r="I259" s="287"/>
      <c r="J259" s="288">
        <f>ROUND(I259*H259,2)</f>
        <v>0</v>
      </c>
      <c r="K259" s="289"/>
      <c r="L259" s="290"/>
      <c r="M259" s="291" t="s">
        <v>1</v>
      </c>
      <c r="N259" s="292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2560</v>
      </c>
      <c r="AT259" s="242" t="s">
        <v>204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735</v>
      </c>
      <c r="BM259" s="242" t="s">
        <v>2636</v>
      </c>
    </row>
    <row r="260" s="2" customFormat="1" ht="16.5" customHeight="1">
      <c r="A260" s="39"/>
      <c r="B260" s="40"/>
      <c r="C260" s="282" t="s">
        <v>1756</v>
      </c>
      <c r="D260" s="282" t="s">
        <v>204</v>
      </c>
      <c r="E260" s="283" t="s">
        <v>2637</v>
      </c>
      <c r="F260" s="284" t="s">
        <v>2559</v>
      </c>
      <c r="G260" s="285" t="s">
        <v>1</v>
      </c>
      <c r="H260" s="286">
        <v>0</v>
      </c>
      <c r="I260" s="287"/>
      <c r="J260" s="288">
        <f>ROUND(I260*H260,2)</f>
        <v>0</v>
      </c>
      <c r="K260" s="289"/>
      <c r="L260" s="290"/>
      <c r="M260" s="291" t="s">
        <v>1</v>
      </c>
      <c r="N260" s="292" t="s">
        <v>40</v>
      </c>
      <c r="O260" s="98"/>
      <c r="P260" s="240">
        <f>O260*H260</f>
        <v>0</v>
      </c>
      <c r="Q260" s="240">
        <v>0</v>
      </c>
      <c r="R260" s="240">
        <f>Q260*H260</f>
        <v>0</v>
      </c>
      <c r="S260" s="240">
        <v>0</v>
      </c>
      <c r="T260" s="24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2" t="s">
        <v>2560</v>
      </c>
      <c r="AT260" s="242" t="s">
        <v>204</v>
      </c>
      <c r="AU260" s="242" t="s">
        <v>156</v>
      </c>
      <c r="AY260" s="18" t="s">
        <v>157</v>
      </c>
      <c r="BE260" s="243">
        <f>IF(N260="základná",J260,0)</f>
        <v>0</v>
      </c>
      <c r="BF260" s="243">
        <f>IF(N260="znížená",J260,0)</f>
        <v>0</v>
      </c>
      <c r="BG260" s="243">
        <f>IF(N260="zákl. prenesená",J260,0)</f>
        <v>0</v>
      </c>
      <c r="BH260" s="243">
        <f>IF(N260="zníž. prenesená",J260,0)</f>
        <v>0</v>
      </c>
      <c r="BI260" s="243">
        <f>IF(N260="nulová",J260,0)</f>
        <v>0</v>
      </c>
      <c r="BJ260" s="18" t="s">
        <v>156</v>
      </c>
      <c r="BK260" s="243">
        <f>ROUND(I260*H260,2)</f>
        <v>0</v>
      </c>
      <c r="BL260" s="18" t="s">
        <v>735</v>
      </c>
      <c r="BM260" s="242" t="s">
        <v>2638</v>
      </c>
    </row>
    <row r="261" s="2" customFormat="1" ht="37.8" customHeight="1">
      <c r="A261" s="39"/>
      <c r="B261" s="40"/>
      <c r="C261" s="282" t="s">
        <v>1760</v>
      </c>
      <c r="D261" s="282" t="s">
        <v>204</v>
      </c>
      <c r="E261" s="283" t="s">
        <v>2639</v>
      </c>
      <c r="F261" s="284" t="s">
        <v>2459</v>
      </c>
      <c r="G261" s="285" t="s">
        <v>184</v>
      </c>
      <c r="H261" s="286">
        <v>9</v>
      </c>
      <c r="I261" s="287"/>
      <c r="J261" s="288">
        <f>ROUND(I261*H261,2)</f>
        <v>0</v>
      </c>
      <c r="K261" s="289"/>
      <c r="L261" s="290"/>
      <c r="M261" s="291" t="s">
        <v>1</v>
      </c>
      <c r="N261" s="292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2560</v>
      </c>
      <c r="AT261" s="242" t="s">
        <v>204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735</v>
      </c>
      <c r="BM261" s="242" t="s">
        <v>2640</v>
      </c>
    </row>
    <row r="262" s="2" customFormat="1" ht="33" customHeight="1">
      <c r="A262" s="39"/>
      <c r="B262" s="40"/>
      <c r="C262" s="282" t="s">
        <v>1764</v>
      </c>
      <c r="D262" s="282" t="s">
        <v>204</v>
      </c>
      <c r="E262" s="283" t="s">
        <v>2641</v>
      </c>
      <c r="F262" s="284" t="s">
        <v>2460</v>
      </c>
      <c r="G262" s="285" t="s">
        <v>184</v>
      </c>
      <c r="H262" s="286">
        <v>36</v>
      </c>
      <c r="I262" s="287"/>
      <c r="J262" s="288">
        <f>ROUND(I262*H262,2)</f>
        <v>0</v>
      </c>
      <c r="K262" s="289"/>
      <c r="L262" s="290"/>
      <c r="M262" s="291" t="s">
        <v>1</v>
      </c>
      <c r="N262" s="292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</v>
      </c>
      <c r="T262" s="24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2560</v>
      </c>
      <c r="AT262" s="242" t="s">
        <v>204</v>
      </c>
      <c r="AU262" s="242" t="s">
        <v>156</v>
      </c>
      <c r="AY262" s="18" t="s">
        <v>157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156</v>
      </c>
      <c r="BK262" s="243">
        <f>ROUND(I262*H262,2)</f>
        <v>0</v>
      </c>
      <c r="BL262" s="18" t="s">
        <v>735</v>
      </c>
      <c r="BM262" s="242" t="s">
        <v>2642</v>
      </c>
    </row>
    <row r="263" s="2" customFormat="1" ht="37.8" customHeight="1">
      <c r="A263" s="39"/>
      <c r="B263" s="40"/>
      <c r="C263" s="282" t="s">
        <v>1769</v>
      </c>
      <c r="D263" s="282" t="s">
        <v>204</v>
      </c>
      <c r="E263" s="283" t="s">
        <v>2643</v>
      </c>
      <c r="F263" s="284" t="s">
        <v>2461</v>
      </c>
      <c r="G263" s="285" t="s">
        <v>184</v>
      </c>
      <c r="H263" s="286">
        <v>6</v>
      </c>
      <c r="I263" s="287"/>
      <c r="J263" s="288">
        <f>ROUND(I263*H263,2)</f>
        <v>0</v>
      </c>
      <c r="K263" s="289"/>
      <c r="L263" s="290"/>
      <c r="M263" s="291" t="s">
        <v>1</v>
      </c>
      <c r="N263" s="292" t="s">
        <v>40</v>
      </c>
      <c r="O263" s="98"/>
      <c r="P263" s="240">
        <f>O263*H263</f>
        <v>0</v>
      </c>
      <c r="Q263" s="240">
        <v>0</v>
      </c>
      <c r="R263" s="240">
        <f>Q263*H263</f>
        <v>0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2560</v>
      </c>
      <c r="AT263" s="242" t="s">
        <v>204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735</v>
      </c>
      <c r="BM263" s="242" t="s">
        <v>2644</v>
      </c>
    </row>
    <row r="264" s="2" customFormat="1" ht="37.8" customHeight="1">
      <c r="A264" s="39"/>
      <c r="B264" s="40"/>
      <c r="C264" s="282" t="s">
        <v>1773</v>
      </c>
      <c r="D264" s="282" t="s">
        <v>204</v>
      </c>
      <c r="E264" s="283" t="s">
        <v>2645</v>
      </c>
      <c r="F264" s="284" t="s">
        <v>2463</v>
      </c>
      <c r="G264" s="285" t="s">
        <v>184</v>
      </c>
      <c r="H264" s="286">
        <v>9</v>
      </c>
      <c r="I264" s="287"/>
      <c r="J264" s="288">
        <f>ROUND(I264*H264,2)</f>
        <v>0</v>
      </c>
      <c r="K264" s="289"/>
      <c r="L264" s="290"/>
      <c r="M264" s="291" t="s">
        <v>1</v>
      </c>
      <c r="N264" s="292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2560</v>
      </c>
      <c r="AT264" s="242" t="s">
        <v>204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735</v>
      </c>
      <c r="BM264" s="242" t="s">
        <v>2646</v>
      </c>
    </row>
    <row r="265" s="2" customFormat="1" ht="44.25" customHeight="1">
      <c r="A265" s="39"/>
      <c r="B265" s="40"/>
      <c r="C265" s="282" t="s">
        <v>1775</v>
      </c>
      <c r="D265" s="282" t="s">
        <v>204</v>
      </c>
      <c r="E265" s="283" t="s">
        <v>2647</v>
      </c>
      <c r="F265" s="284" t="s">
        <v>2465</v>
      </c>
      <c r="G265" s="285" t="s">
        <v>184</v>
      </c>
      <c r="H265" s="286">
        <v>11</v>
      </c>
      <c r="I265" s="287"/>
      <c r="J265" s="288">
        <f>ROUND(I265*H265,2)</f>
        <v>0</v>
      </c>
      <c r="K265" s="289"/>
      <c r="L265" s="290"/>
      <c r="M265" s="291" t="s">
        <v>1</v>
      </c>
      <c r="N265" s="292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2560</v>
      </c>
      <c r="AT265" s="242" t="s">
        <v>204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735</v>
      </c>
      <c r="BM265" s="242" t="s">
        <v>2648</v>
      </c>
    </row>
    <row r="266" s="2" customFormat="1" ht="37.8" customHeight="1">
      <c r="A266" s="39"/>
      <c r="B266" s="40"/>
      <c r="C266" s="282" t="s">
        <v>1779</v>
      </c>
      <c r="D266" s="282" t="s">
        <v>204</v>
      </c>
      <c r="E266" s="283" t="s">
        <v>2649</v>
      </c>
      <c r="F266" s="284" t="s">
        <v>2467</v>
      </c>
      <c r="G266" s="285" t="s">
        <v>184</v>
      </c>
      <c r="H266" s="286">
        <v>2</v>
      </c>
      <c r="I266" s="287"/>
      <c r="J266" s="288">
        <f>ROUND(I266*H266,2)</f>
        <v>0</v>
      </c>
      <c r="K266" s="289"/>
      <c r="L266" s="290"/>
      <c r="M266" s="291" t="s">
        <v>1</v>
      </c>
      <c r="N266" s="292" t="s">
        <v>40</v>
      </c>
      <c r="O266" s="98"/>
      <c r="P266" s="240">
        <f>O266*H266</f>
        <v>0</v>
      </c>
      <c r="Q266" s="240">
        <v>0</v>
      </c>
      <c r="R266" s="240">
        <f>Q266*H266</f>
        <v>0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2560</v>
      </c>
      <c r="AT266" s="242" t="s">
        <v>204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735</v>
      </c>
      <c r="BM266" s="242" t="s">
        <v>2650</v>
      </c>
    </row>
    <row r="267" s="2" customFormat="1" ht="37.8" customHeight="1">
      <c r="A267" s="39"/>
      <c r="B267" s="40"/>
      <c r="C267" s="282" t="s">
        <v>1784</v>
      </c>
      <c r="D267" s="282" t="s">
        <v>204</v>
      </c>
      <c r="E267" s="283" t="s">
        <v>2651</v>
      </c>
      <c r="F267" s="284" t="s">
        <v>2469</v>
      </c>
      <c r="G267" s="285" t="s">
        <v>184</v>
      </c>
      <c r="H267" s="286">
        <v>36</v>
      </c>
      <c r="I267" s="287"/>
      <c r="J267" s="288">
        <f>ROUND(I267*H267,2)</f>
        <v>0</v>
      </c>
      <c r="K267" s="289"/>
      <c r="L267" s="290"/>
      <c r="M267" s="291" t="s">
        <v>1</v>
      </c>
      <c r="N267" s="292" t="s">
        <v>40</v>
      </c>
      <c r="O267" s="98"/>
      <c r="P267" s="240">
        <f>O267*H267</f>
        <v>0</v>
      </c>
      <c r="Q267" s="240">
        <v>0</v>
      </c>
      <c r="R267" s="240">
        <f>Q267*H267</f>
        <v>0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2560</v>
      </c>
      <c r="AT267" s="242" t="s">
        <v>204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735</v>
      </c>
      <c r="BM267" s="242" t="s">
        <v>2652</v>
      </c>
    </row>
    <row r="268" s="2" customFormat="1" ht="24.15" customHeight="1">
      <c r="A268" s="39"/>
      <c r="B268" s="40"/>
      <c r="C268" s="282" t="s">
        <v>1788</v>
      </c>
      <c r="D268" s="282" t="s">
        <v>204</v>
      </c>
      <c r="E268" s="283" t="s">
        <v>2653</v>
      </c>
      <c r="F268" s="284" t="s">
        <v>2470</v>
      </c>
      <c r="G268" s="285" t="s">
        <v>184</v>
      </c>
      <c r="H268" s="286">
        <v>23</v>
      </c>
      <c r="I268" s="287"/>
      <c r="J268" s="288">
        <f>ROUND(I268*H268,2)</f>
        <v>0</v>
      </c>
      <c r="K268" s="289"/>
      <c r="L268" s="290"/>
      <c r="M268" s="291" t="s">
        <v>1</v>
      </c>
      <c r="N268" s="292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2560</v>
      </c>
      <c r="AT268" s="242" t="s">
        <v>204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735</v>
      </c>
      <c r="BM268" s="242" t="s">
        <v>2654</v>
      </c>
    </row>
    <row r="269" s="2" customFormat="1" ht="37.8" customHeight="1">
      <c r="A269" s="39"/>
      <c r="B269" s="40"/>
      <c r="C269" s="282" t="s">
        <v>1793</v>
      </c>
      <c r="D269" s="282" t="s">
        <v>204</v>
      </c>
      <c r="E269" s="283" t="s">
        <v>2655</v>
      </c>
      <c r="F269" s="284" t="s">
        <v>2472</v>
      </c>
      <c r="G269" s="285" t="s">
        <v>184</v>
      </c>
      <c r="H269" s="286">
        <v>0</v>
      </c>
      <c r="I269" s="287"/>
      <c r="J269" s="288">
        <f>ROUND(I269*H269,2)</f>
        <v>0</v>
      </c>
      <c r="K269" s="289"/>
      <c r="L269" s="290"/>
      <c r="M269" s="291" t="s">
        <v>1</v>
      </c>
      <c r="N269" s="292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2560</v>
      </c>
      <c r="AT269" s="242" t="s">
        <v>204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735</v>
      </c>
      <c r="BM269" s="242" t="s">
        <v>2656</v>
      </c>
    </row>
    <row r="270" s="2" customFormat="1" ht="37.8" customHeight="1">
      <c r="A270" s="39"/>
      <c r="B270" s="40"/>
      <c r="C270" s="282" t="s">
        <v>1803</v>
      </c>
      <c r="D270" s="282" t="s">
        <v>204</v>
      </c>
      <c r="E270" s="283" t="s">
        <v>2657</v>
      </c>
      <c r="F270" s="284" t="s">
        <v>2474</v>
      </c>
      <c r="G270" s="285" t="s">
        <v>184</v>
      </c>
      <c r="H270" s="286">
        <v>19</v>
      </c>
      <c r="I270" s="287"/>
      <c r="J270" s="288">
        <f>ROUND(I270*H270,2)</f>
        <v>0</v>
      </c>
      <c r="K270" s="289"/>
      <c r="L270" s="290"/>
      <c r="M270" s="291" t="s">
        <v>1</v>
      </c>
      <c r="N270" s="292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2560</v>
      </c>
      <c r="AT270" s="242" t="s">
        <v>204</v>
      </c>
      <c r="AU270" s="242" t="s">
        <v>156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735</v>
      </c>
      <c r="BM270" s="242" t="s">
        <v>2658</v>
      </c>
    </row>
    <row r="271" s="2" customFormat="1" ht="37.8" customHeight="1">
      <c r="A271" s="39"/>
      <c r="B271" s="40"/>
      <c r="C271" s="282" t="s">
        <v>1808</v>
      </c>
      <c r="D271" s="282" t="s">
        <v>204</v>
      </c>
      <c r="E271" s="283" t="s">
        <v>2659</v>
      </c>
      <c r="F271" s="284" t="s">
        <v>2476</v>
      </c>
      <c r="G271" s="285" t="s">
        <v>184</v>
      </c>
      <c r="H271" s="286">
        <v>11</v>
      </c>
      <c r="I271" s="287"/>
      <c r="J271" s="288">
        <f>ROUND(I271*H271,2)</f>
        <v>0</v>
      </c>
      <c r="K271" s="289"/>
      <c r="L271" s="290"/>
      <c r="M271" s="291" t="s">
        <v>1</v>
      </c>
      <c r="N271" s="292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2560</v>
      </c>
      <c r="AT271" s="242" t="s">
        <v>204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735</v>
      </c>
      <c r="BM271" s="242" t="s">
        <v>2660</v>
      </c>
    </row>
    <row r="272" s="2" customFormat="1" ht="37.8" customHeight="1">
      <c r="A272" s="39"/>
      <c r="B272" s="40"/>
      <c r="C272" s="282" t="s">
        <v>1812</v>
      </c>
      <c r="D272" s="282" t="s">
        <v>204</v>
      </c>
      <c r="E272" s="283" t="s">
        <v>2661</v>
      </c>
      <c r="F272" s="284" t="s">
        <v>2478</v>
      </c>
      <c r="G272" s="285" t="s">
        <v>184</v>
      </c>
      <c r="H272" s="286">
        <v>41</v>
      </c>
      <c r="I272" s="287"/>
      <c r="J272" s="288">
        <f>ROUND(I272*H272,2)</f>
        <v>0</v>
      </c>
      <c r="K272" s="289"/>
      <c r="L272" s="290"/>
      <c r="M272" s="291" t="s">
        <v>1</v>
      </c>
      <c r="N272" s="292" t="s">
        <v>40</v>
      </c>
      <c r="O272" s="98"/>
      <c r="P272" s="240">
        <f>O272*H272</f>
        <v>0</v>
      </c>
      <c r="Q272" s="240">
        <v>0</v>
      </c>
      <c r="R272" s="240">
        <f>Q272*H272</f>
        <v>0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2560</v>
      </c>
      <c r="AT272" s="242" t="s">
        <v>204</v>
      </c>
      <c r="AU272" s="242" t="s">
        <v>156</v>
      </c>
      <c r="AY272" s="18" t="s">
        <v>157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156</v>
      </c>
      <c r="BK272" s="243">
        <f>ROUND(I272*H272,2)</f>
        <v>0</v>
      </c>
      <c r="BL272" s="18" t="s">
        <v>735</v>
      </c>
      <c r="BM272" s="242" t="s">
        <v>2662</v>
      </c>
    </row>
    <row r="273" s="2" customFormat="1" ht="37.8" customHeight="1">
      <c r="A273" s="39"/>
      <c r="B273" s="40"/>
      <c r="C273" s="282" t="s">
        <v>1816</v>
      </c>
      <c r="D273" s="282" t="s">
        <v>204</v>
      </c>
      <c r="E273" s="283" t="s">
        <v>2663</v>
      </c>
      <c r="F273" s="284" t="s">
        <v>2480</v>
      </c>
      <c r="G273" s="285" t="s">
        <v>184</v>
      </c>
      <c r="H273" s="286">
        <v>3</v>
      </c>
      <c r="I273" s="287"/>
      <c r="J273" s="288">
        <f>ROUND(I273*H273,2)</f>
        <v>0</v>
      </c>
      <c r="K273" s="289"/>
      <c r="L273" s="290"/>
      <c r="M273" s="291" t="s">
        <v>1</v>
      </c>
      <c r="N273" s="292" t="s">
        <v>40</v>
      </c>
      <c r="O273" s="98"/>
      <c r="P273" s="240">
        <f>O273*H273</f>
        <v>0</v>
      </c>
      <c r="Q273" s="240">
        <v>0</v>
      </c>
      <c r="R273" s="240">
        <f>Q273*H273</f>
        <v>0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2560</v>
      </c>
      <c r="AT273" s="242" t="s">
        <v>204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735</v>
      </c>
      <c r="BM273" s="242" t="s">
        <v>2664</v>
      </c>
    </row>
    <row r="274" s="2" customFormat="1" ht="44.25" customHeight="1">
      <c r="A274" s="39"/>
      <c r="B274" s="40"/>
      <c r="C274" s="282" t="s">
        <v>1822</v>
      </c>
      <c r="D274" s="282" t="s">
        <v>204</v>
      </c>
      <c r="E274" s="283" t="s">
        <v>2665</v>
      </c>
      <c r="F274" s="284" t="s">
        <v>2482</v>
      </c>
      <c r="G274" s="285" t="s">
        <v>184</v>
      </c>
      <c r="H274" s="286">
        <v>11</v>
      </c>
      <c r="I274" s="287"/>
      <c r="J274" s="288">
        <f>ROUND(I274*H274,2)</f>
        <v>0</v>
      </c>
      <c r="K274" s="289"/>
      <c r="L274" s="290"/>
      <c r="M274" s="291" t="s">
        <v>1</v>
      </c>
      <c r="N274" s="292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2560</v>
      </c>
      <c r="AT274" s="242" t="s">
        <v>204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735</v>
      </c>
      <c r="BM274" s="242" t="s">
        <v>2666</v>
      </c>
    </row>
    <row r="275" s="2" customFormat="1" ht="33" customHeight="1">
      <c r="A275" s="39"/>
      <c r="B275" s="40"/>
      <c r="C275" s="282" t="s">
        <v>1825</v>
      </c>
      <c r="D275" s="282" t="s">
        <v>204</v>
      </c>
      <c r="E275" s="283" t="s">
        <v>2667</v>
      </c>
      <c r="F275" s="284" t="s">
        <v>2484</v>
      </c>
      <c r="G275" s="285" t="s">
        <v>184</v>
      </c>
      <c r="H275" s="286">
        <v>2</v>
      </c>
      <c r="I275" s="287"/>
      <c r="J275" s="288">
        <f>ROUND(I275*H275,2)</f>
        <v>0</v>
      </c>
      <c r="K275" s="289"/>
      <c r="L275" s="290"/>
      <c r="M275" s="291" t="s">
        <v>1</v>
      </c>
      <c r="N275" s="292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2560</v>
      </c>
      <c r="AT275" s="242" t="s">
        <v>204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735</v>
      </c>
      <c r="BM275" s="242" t="s">
        <v>2668</v>
      </c>
    </row>
    <row r="276" s="2" customFormat="1" ht="33" customHeight="1">
      <c r="A276" s="39"/>
      <c r="B276" s="40"/>
      <c r="C276" s="282" t="s">
        <v>1830</v>
      </c>
      <c r="D276" s="282" t="s">
        <v>204</v>
      </c>
      <c r="E276" s="283" t="s">
        <v>2669</v>
      </c>
      <c r="F276" s="284" t="s">
        <v>2487</v>
      </c>
      <c r="G276" s="285" t="s">
        <v>184</v>
      </c>
      <c r="H276" s="286">
        <v>0</v>
      </c>
      <c r="I276" s="287"/>
      <c r="J276" s="288">
        <f>ROUND(I276*H276,2)</f>
        <v>0</v>
      </c>
      <c r="K276" s="289"/>
      <c r="L276" s="290"/>
      <c r="M276" s="291" t="s">
        <v>1</v>
      </c>
      <c r="N276" s="292" t="s">
        <v>40</v>
      </c>
      <c r="O276" s="98"/>
      <c r="P276" s="240">
        <f>O276*H276</f>
        <v>0</v>
      </c>
      <c r="Q276" s="240">
        <v>0</v>
      </c>
      <c r="R276" s="240">
        <f>Q276*H276</f>
        <v>0</v>
      </c>
      <c r="S276" s="240">
        <v>0</v>
      </c>
      <c r="T276" s="24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2560</v>
      </c>
      <c r="AT276" s="242" t="s">
        <v>204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735</v>
      </c>
      <c r="BM276" s="242" t="s">
        <v>2670</v>
      </c>
    </row>
    <row r="277" s="2" customFormat="1" ht="24.15" customHeight="1">
      <c r="A277" s="39"/>
      <c r="B277" s="40"/>
      <c r="C277" s="282" t="s">
        <v>1832</v>
      </c>
      <c r="D277" s="282" t="s">
        <v>204</v>
      </c>
      <c r="E277" s="283" t="s">
        <v>2671</v>
      </c>
      <c r="F277" s="284" t="s">
        <v>2490</v>
      </c>
      <c r="G277" s="285" t="s">
        <v>184</v>
      </c>
      <c r="H277" s="286">
        <v>17</v>
      </c>
      <c r="I277" s="287"/>
      <c r="J277" s="288">
        <f>ROUND(I277*H277,2)</f>
        <v>0</v>
      </c>
      <c r="K277" s="289"/>
      <c r="L277" s="290"/>
      <c r="M277" s="291" t="s">
        <v>1</v>
      </c>
      <c r="N277" s="292" t="s">
        <v>40</v>
      </c>
      <c r="O277" s="98"/>
      <c r="P277" s="240">
        <f>O277*H277</f>
        <v>0</v>
      </c>
      <c r="Q277" s="240">
        <v>0</v>
      </c>
      <c r="R277" s="240">
        <f>Q277*H277</f>
        <v>0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2560</v>
      </c>
      <c r="AT277" s="242" t="s">
        <v>204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735</v>
      </c>
      <c r="BM277" s="242" t="s">
        <v>2672</v>
      </c>
    </row>
    <row r="278" s="2" customFormat="1" ht="16.5" customHeight="1">
      <c r="A278" s="39"/>
      <c r="B278" s="40"/>
      <c r="C278" s="282" t="s">
        <v>1834</v>
      </c>
      <c r="D278" s="282" t="s">
        <v>204</v>
      </c>
      <c r="E278" s="283" t="s">
        <v>2673</v>
      </c>
      <c r="F278" s="284" t="s">
        <v>2493</v>
      </c>
      <c r="G278" s="285" t="s">
        <v>184</v>
      </c>
      <c r="H278" s="286">
        <v>43</v>
      </c>
      <c r="I278" s="287"/>
      <c r="J278" s="288">
        <f>ROUND(I278*H278,2)</f>
        <v>0</v>
      </c>
      <c r="K278" s="289"/>
      <c r="L278" s="290"/>
      <c r="M278" s="291" t="s">
        <v>1</v>
      </c>
      <c r="N278" s="292" t="s">
        <v>40</v>
      </c>
      <c r="O278" s="98"/>
      <c r="P278" s="240">
        <f>O278*H278</f>
        <v>0</v>
      </c>
      <c r="Q278" s="240">
        <v>0</v>
      </c>
      <c r="R278" s="240">
        <f>Q278*H278</f>
        <v>0</v>
      </c>
      <c r="S278" s="240">
        <v>0</v>
      </c>
      <c r="T278" s="24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2" t="s">
        <v>2560</v>
      </c>
      <c r="AT278" s="242" t="s">
        <v>204</v>
      </c>
      <c r="AU278" s="242" t="s">
        <v>156</v>
      </c>
      <c r="AY278" s="18" t="s">
        <v>157</v>
      </c>
      <c r="BE278" s="243">
        <f>IF(N278="základná",J278,0)</f>
        <v>0</v>
      </c>
      <c r="BF278" s="243">
        <f>IF(N278="znížená",J278,0)</f>
        <v>0</v>
      </c>
      <c r="BG278" s="243">
        <f>IF(N278="zákl. prenesená",J278,0)</f>
        <v>0</v>
      </c>
      <c r="BH278" s="243">
        <f>IF(N278="zníž. prenesená",J278,0)</f>
        <v>0</v>
      </c>
      <c r="BI278" s="243">
        <f>IF(N278="nulová",J278,0)</f>
        <v>0</v>
      </c>
      <c r="BJ278" s="18" t="s">
        <v>156</v>
      </c>
      <c r="BK278" s="243">
        <f>ROUND(I278*H278,2)</f>
        <v>0</v>
      </c>
      <c r="BL278" s="18" t="s">
        <v>735</v>
      </c>
      <c r="BM278" s="242" t="s">
        <v>2674</v>
      </c>
    </row>
    <row r="279" s="2" customFormat="1" ht="24.15" customHeight="1">
      <c r="A279" s="39"/>
      <c r="B279" s="40"/>
      <c r="C279" s="282" t="s">
        <v>1839</v>
      </c>
      <c r="D279" s="282" t="s">
        <v>204</v>
      </c>
      <c r="E279" s="283" t="s">
        <v>2675</v>
      </c>
      <c r="F279" s="284" t="s">
        <v>2496</v>
      </c>
      <c r="G279" s="285" t="s">
        <v>184</v>
      </c>
      <c r="H279" s="286">
        <v>8</v>
      </c>
      <c r="I279" s="287"/>
      <c r="J279" s="288">
        <f>ROUND(I279*H279,2)</f>
        <v>0</v>
      </c>
      <c r="K279" s="289"/>
      <c r="L279" s="290"/>
      <c r="M279" s="291" t="s">
        <v>1</v>
      </c>
      <c r="N279" s="292" t="s">
        <v>40</v>
      </c>
      <c r="O279" s="98"/>
      <c r="P279" s="240">
        <f>O279*H279</f>
        <v>0</v>
      </c>
      <c r="Q279" s="240">
        <v>0</v>
      </c>
      <c r="R279" s="240">
        <f>Q279*H279</f>
        <v>0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2560</v>
      </c>
      <c r="AT279" s="242" t="s">
        <v>204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735</v>
      </c>
      <c r="BM279" s="242" t="s">
        <v>2676</v>
      </c>
    </row>
    <row r="280" s="2" customFormat="1" ht="24.15" customHeight="1">
      <c r="A280" s="39"/>
      <c r="B280" s="40"/>
      <c r="C280" s="282" t="s">
        <v>1846</v>
      </c>
      <c r="D280" s="282" t="s">
        <v>204</v>
      </c>
      <c r="E280" s="283" t="s">
        <v>2677</v>
      </c>
      <c r="F280" s="284" t="s">
        <v>2499</v>
      </c>
      <c r="G280" s="285" t="s">
        <v>184</v>
      </c>
      <c r="H280" s="286">
        <v>12</v>
      </c>
      <c r="I280" s="287"/>
      <c r="J280" s="288">
        <f>ROUND(I280*H280,2)</f>
        <v>0</v>
      </c>
      <c r="K280" s="289"/>
      <c r="L280" s="290"/>
      <c r="M280" s="291" t="s">
        <v>1</v>
      </c>
      <c r="N280" s="292" t="s">
        <v>40</v>
      </c>
      <c r="O280" s="98"/>
      <c r="P280" s="240">
        <f>O280*H280</f>
        <v>0</v>
      </c>
      <c r="Q280" s="240">
        <v>0</v>
      </c>
      <c r="R280" s="240">
        <f>Q280*H280</f>
        <v>0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2560</v>
      </c>
      <c r="AT280" s="242" t="s">
        <v>204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735</v>
      </c>
      <c r="BM280" s="242" t="s">
        <v>2678</v>
      </c>
    </row>
    <row r="281" s="2" customFormat="1" ht="24.15" customHeight="1">
      <c r="A281" s="39"/>
      <c r="B281" s="40"/>
      <c r="C281" s="282" t="s">
        <v>1855</v>
      </c>
      <c r="D281" s="282" t="s">
        <v>204</v>
      </c>
      <c r="E281" s="283" t="s">
        <v>2679</v>
      </c>
      <c r="F281" s="284" t="s">
        <v>2502</v>
      </c>
      <c r="G281" s="285" t="s">
        <v>184</v>
      </c>
      <c r="H281" s="286">
        <v>1</v>
      </c>
      <c r="I281" s="287"/>
      <c r="J281" s="288">
        <f>ROUND(I281*H281,2)</f>
        <v>0</v>
      </c>
      <c r="K281" s="289"/>
      <c r="L281" s="290"/>
      <c r="M281" s="291" t="s">
        <v>1</v>
      </c>
      <c r="N281" s="292" t="s">
        <v>40</v>
      </c>
      <c r="O281" s="98"/>
      <c r="P281" s="240">
        <f>O281*H281</f>
        <v>0</v>
      </c>
      <c r="Q281" s="240">
        <v>0</v>
      </c>
      <c r="R281" s="240">
        <f>Q281*H281</f>
        <v>0</v>
      </c>
      <c r="S281" s="240">
        <v>0</v>
      </c>
      <c r="T281" s="24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2" t="s">
        <v>2560</v>
      </c>
      <c r="AT281" s="242" t="s">
        <v>204</v>
      </c>
      <c r="AU281" s="242" t="s">
        <v>156</v>
      </c>
      <c r="AY281" s="18" t="s">
        <v>157</v>
      </c>
      <c r="BE281" s="243">
        <f>IF(N281="základná",J281,0)</f>
        <v>0</v>
      </c>
      <c r="BF281" s="243">
        <f>IF(N281="znížená",J281,0)</f>
        <v>0</v>
      </c>
      <c r="BG281" s="243">
        <f>IF(N281="zákl. prenesená",J281,0)</f>
        <v>0</v>
      </c>
      <c r="BH281" s="243">
        <f>IF(N281="zníž. prenesená",J281,0)</f>
        <v>0</v>
      </c>
      <c r="BI281" s="243">
        <f>IF(N281="nulová",J281,0)</f>
        <v>0</v>
      </c>
      <c r="BJ281" s="18" t="s">
        <v>156</v>
      </c>
      <c r="BK281" s="243">
        <f>ROUND(I281*H281,2)</f>
        <v>0</v>
      </c>
      <c r="BL281" s="18" t="s">
        <v>735</v>
      </c>
      <c r="BM281" s="242" t="s">
        <v>2680</v>
      </c>
    </row>
    <row r="282" s="2" customFormat="1" ht="37.8" customHeight="1">
      <c r="A282" s="39"/>
      <c r="B282" s="40"/>
      <c r="C282" s="282" t="s">
        <v>1864</v>
      </c>
      <c r="D282" s="282" t="s">
        <v>204</v>
      </c>
      <c r="E282" s="283" t="s">
        <v>2681</v>
      </c>
      <c r="F282" s="284" t="s">
        <v>2505</v>
      </c>
      <c r="G282" s="285" t="s">
        <v>184</v>
      </c>
      <c r="H282" s="286">
        <v>8</v>
      </c>
      <c r="I282" s="287"/>
      <c r="J282" s="288">
        <f>ROUND(I282*H282,2)</f>
        <v>0</v>
      </c>
      <c r="K282" s="289"/>
      <c r="L282" s="290"/>
      <c r="M282" s="291" t="s">
        <v>1</v>
      </c>
      <c r="N282" s="292" t="s">
        <v>40</v>
      </c>
      <c r="O282" s="98"/>
      <c r="P282" s="240">
        <f>O282*H282</f>
        <v>0</v>
      </c>
      <c r="Q282" s="240">
        <v>0</v>
      </c>
      <c r="R282" s="240">
        <f>Q282*H282</f>
        <v>0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2560</v>
      </c>
      <c r="AT282" s="242" t="s">
        <v>204</v>
      </c>
      <c r="AU282" s="242" t="s">
        <v>156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735</v>
      </c>
      <c r="BM282" s="242" t="s">
        <v>2682</v>
      </c>
    </row>
    <row r="283" s="2" customFormat="1" ht="16.5" customHeight="1">
      <c r="A283" s="39"/>
      <c r="B283" s="40"/>
      <c r="C283" s="282" t="s">
        <v>1869</v>
      </c>
      <c r="D283" s="282" t="s">
        <v>204</v>
      </c>
      <c r="E283" s="283" t="s">
        <v>2683</v>
      </c>
      <c r="F283" s="284" t="s">
        <v>2508</v>
      </c>
      <c r="G283" s="285" t="s">
        <v>184</v>
      </c>
      <c r="H283" s="286">
        <v>12</v>
      </c>
      <c r="I283" s="287"/>
      <c r="J283" s="288">
        <f>ROUND(I283*H283,2)</f>
        <v>0</v>
      </c>
      <c r="K283" s="289"/>
      <c r="L283" s="290"/>
      <c r="M283" s="291" t="s">
        <v>1</v>
      </c>
      <c r="N283" s="292" t="s">
        <v>40</v>
      </c>
      <c r="O283" s="98"/>
      <c r="P283" s="240">
        <f>O283*H283</f>
        <v>0</v>
      </c>
      <c r="Q283" s="240">
        <v>0</v>
      </c>
      <c r="R283" s="240">
        <f>Q283*H283</f>
        <v>0</v>
      </c>
      <c r="S283" s="240">
        <v>0</v>
      </c>
      <c r="T283" s="24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2" t="s">
        <v>2560</v>
      </c>
      <c r="AT283" s="242" t="s">
        <v>204</v>
      </c>
      <c r="AU283" s="242" t="s">
        <v>156</v>
      </c>
      <c r="AY283" s="18" t="s">
        <v>157</v>
      </c>
      <c r="BE283" s="243">
        <f>IF(N283="základná",J283,0)</f>
        <v>0</v>
      </c>
      <c r="BF283" s="243">
        <f>IF(N283="znížená",J283,0)</f>
        <v>0</v>
      </c>
      <c r="BG283" s="243">
        <f>IF(N283="zákl. prenesená",J283,0)</f>
        <v>0</v>
      </c>
      <c r="BH283" s="243">
        <f>IF(N283="zníž. prenesená",J283,0)</f>
        <v>0</v>
      </c>
      <c r="BI283" s="243">
        <f>IF(N283="nulová",J283,0)</f>
        <v>0</v>
      </c>
      <c r="BJ283" s="18" t="s">
        <v>156</v>
      </c>
      <c r="BK283" s="243">
        <f>ROUND(I283*H283,2)</f>
        <v>0</v>
      </c>
      <c r="BL283" s="18" t="s">
        <v>735</v>
      </c>
      <c r="BM283" s="242" t="s">
        <v>2684</v>
      </c>
    </row>
    <row r="284" s="2" customFormat="1" ht="16.5" customHeight="1">
      <c r="A284" s="39"/>
      <c r="B284" s="40"/>
      <c r="C284" s="282" t="s">
        <v>1874</v>
      </c>
      <c r="D284" s="282" t="s">
        <v>204</v>
      </c>
      <c r="E284" s="283" t="s">
        <v>2685</v>
      </c>
      <c r="F284" s="284" t="s">
        <v>2511</v>
      </c>
      <c r="G284" s="285" t="s">
        <v>184</v>
      </c>
      <c r="H284" s="286">
        <v>16</v>
      </c>
      <c r="I284" s="287"/>
      <c r="J284" s="288">
        <f>ROUND(I284*H284,2)</f>
        <v>0</v>
      </c>
      <c r="K284" s="289"/>
      <c r="L284" s="290"/>
      <c r="M284" s="291" t="s">
        <v>1</v>
      </c>
      <c r="N284" s="292" t="s">
        <v>40</v>
      </c>
      <c r="O284" s="98"/>
      <c r="P284" s="240">
        <f>O284*H284</f>
        <v>0</v>
      </c>
      <c r="Q284" s="240">
        <v>0</v>
      </c>
      <c r="R284" s="240">
        <f>Q284*H284</f>
        <v>0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2560</v>
      </c>
      <c r="AT284" s="242" t="s">
        <v>204</v>
      </c>
      <c r="AU284" s="242" t="s">
        <v>156</v>
      </c>
      <c r="AY284" s="18" t="s">
        <v>157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156</v>
      </c>
      <c r="BK284" s="243">
        <f>ROUND(I284*H284,2)</f>
        <v>0</v>
      </c>
      <c r="BL284" s="18" t="s">
        <v>735</v>
      </c>
      <c r="BM284" s="242" t="s">
        <v>2686</v>
      </c>
    </row>
    <row r="285" s="2" customFormat="1" ht="16.5" customHeight="1">
      <c r="A285" s="39"/>
      <c r="B285" s="40"/>
      <c r="C285" s="282" t="s">
        <v>2687</v>
      </c>
      <c r="D285" s="282" t="s">
        <v>204</v>
      </c>
      <c r="E285" s="283" t="s">
        <v>2688</v>
      </c>
      <c r="F285" s="284" t="s">
        <v>2514</v>
      </c>
      <c r="G285" s="285" t="s">
        <v>184</v>
      </c>
      <c r="H285" s="286">
        <v>6</v>
      </c>
      <c r="I285" s="287"/>
      <c r="J285" s="288">
        <f>ROUND(I285*H285,2)</f>
        <v>0</v>
      </c>
      <c r="K285" s="289"/>
      <c r="L285" s="290"/>
      <c r="M285" s="291" t="s">
        <v>1</v>
      </c>
      <c r="N285" s="292" t="s">
        <v>40</v>
      </c>
      <c r="O285" s="98"/>
      <c r="P285" s="240">
        <f>O285*H285</f>
        <v>0</v>
      </c>
      <c r="Q285" s="240">
        <v>0</v>
      </c>
      <c r="R285" s="240">
        <f>Q285*H285</f>
        <v>0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2560</v>
      </c>
      <c r="AT285" s="242" t="s">
        <v>204</v>
      </c>
      <c r="AU285" s="242" t="s">
        <v>156</v>
      </c>
      <c r="AY285" s="18" t="s">
        <v>157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156</v>
      </c>
      <c r="BK285" s="243">
        <f>ROUND(I285*H285,2)</f>
        <v>0</v>
      </c>
      <c r="BL285" s="18" t="s">
        <v>735</v>
      </c>
      <c r="BM285" s="242" t="s">
        <v>2689</v>
      </c>
    </row>
    <row r="286" s="2" customFormat="1" ht="16.5" customHeight="1">
      <c r="A286" s="39"/>
      <c r="B286" s="40"/>
      <c r="C286" s="282" t="s">
        <v>2485</v>
      </c>
      <c r="D286" s="282" t="s">
        <v>204</v>
      </c>
      <c r="E286" s="283" t="s">
        <v>2690</v>
      </c>
      <c r="F286" s="284" t="s">
        <v>2517</v>
      </c>
      <c r="G286" s="285" t="s">
        <v>184</v>
      </c>
      <c r="H286" s="286">
        <v>24</v>
      </c>
      <c r="I286" s="287"/>
      <c r="J286" s="288">
        <f>ROUND(I286*H286,2)</f>
        <v>0</v>
      </c>
      <c r="K286" s="289"/>
      <c r="L286" s="290"/>
      <c r="M286" s="291" t="s">
        <v>1</v>
      </c>
      <c r="N286" s="292" t="s">
        <v>40</v>
      </c>
      <c r="O286" s="98"/>
      <c r="P286" s="240">
        <f>O286*H286</f>
        <v>0</v>
      </c>
      <c r="Q286" s="240">
        <v>0</v>
      </c>
      <c r="R286" s="240">
        <f>Q286*H286</f>
        <v>0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2560</v>
      </c>
      <c r="AT286" s="242" t="s">
        <v>204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735</v>
      </c>
      <c r="BM286" s="242" t="s">
        <v>2691</v>
      </c>
    </row>
    <row r="287" s="2" customFormat="1" ht="16.5" customHeight="1">
      <c r="A287" s="39"/>
      <c r="B287" s="40"/>
      <c r="C287" s="282" t="s">
        <v>2692</v>
      </c>
      <c r="D287" s="282" t="s">
        <v>204</v>
      </c>
      <c r="E287" s="283" t="s">
        <v>2693</v>
      </c>
      <c r="F287" s="284" t="s">
        <v>2520</v>
      </c>
      <c r="G287" s="285" t="s">
        <v>184</v>
      </c>
      <c r="H287" s="286">
        <v>12</v>
      </c>
      <c r="I287" s="287"/>
      <c r="J287" s="288">
        <f>ROUND(I287*H287,2)</f>
        <v>0</v>
      </c>
      <c r="K287" s="289"/>
      <c r="L287" s="290"/>
      <c r="M287" s="291" t="s">
        <v>1</v>
      </c>
      <c r="N287" s="292" t="s">
        <v>40</v>
      </c>
      <c r="O287" s="98"/>
      <c r="P287" s="240">
        <f>O287*H287</f>
        <v>0</v>
      </c>
      <c r="Q287" s="240">
        <v>0</v>
      </c>
      <c r="R287" s="240">
        <f>Q287*H287</f>
        <v>0</v>
      </c>
      <c r="S287" s="240">
        <v>0</v>
      </c>
      <c r="T287" s="24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2" t="s">
        <v>2560</v>
      </c>
      <c r="AT287" s="242" t="s">
        <v>204</v>
      </c>
      <c r="AU287" s="242" t="s">
        <v>156</v>
      </c>
      <c r="AY287" s="18" t="s">
        <v>157</v>
      </c>
      <c r="BE287" s="243">
        <f>IF(N287="základná",J287,0)</f>
        <v>0</v>
      </c>
      <c r="BF287" s="243">
        <f>IF(N287="znížená",J287,0)</f>
        <v>0</v>
      </c>
      <c r="BG287" s="243">
        <f>IF(N287="zákl. prenesená",J287,0)</f>
        <v>0</v>
      </c>
      <c r="BH287" s="243">
        <f>IF(N287="zníž. prenesená",J287,0)</f>
        <v>0</v>
      </c>
      <c r="BI287" s="243">
        <f>IF(N287="nulová",J287,0)</f>
        <v>0</v>
      </c>
      <c r="BJ287" s="18" t="s">
        <v>156</v>
      </c>
      <c r="BK287" s="243">
        <f>ROUND(I287*H287,2)</f>
        <v>0</v>
      </c>
      <c r="BL287" s="18" t="s">
        <v>735</v>
      </c>
      <c r="BM287" s="242" t="s">
        <v>2694</v>
      </c>
    </row>
    <row r="288" s="2" customFormat="1" ht="16.5" customHeight="1">
      <c r="A288" s="39"/>
      <c r="B288" s="40"/>
      <c r="C288" s="282" t="s">
        <v>2488</v>
      </c>
      <c r="D288" s="282" t="s">
        <v>204</v>
      </c>
      <c r="E288" s="283" t="s">
        <v>2695</v>
      </c>
      <c r="F288" s="284" t="s">
        <v>2523</v>
      </c>
      <c r="G288" s="285" t="s">
        <v>184</v>
      </c>
      <c r="H288" s="286">
        <v>12</v>
      </c>
      <c r="I288" s="287"/>
      <c r="J288" s="288">
        <f>ROUND(I288*H288,2)</f>
        <v>0</v>
      </c>
      <c r="K288" s="289"/>
      <c r="L288" s="290"/>
      <c r="M288" s="291" t="s">
        <v>1</v>
      </c>
      <c r="N288" s="292" t="s">
        <v>40</v>
      </c>
      <c r="O288" s="98"/>
      <c r="P288" s="240">
        <f>O288*H288</f>
        <v>0</v>
      </c>
      <c r="Q288" s="240">
        <v>0</v>
      </c>
      <c r="R288" s="240">
        <f>Q288*H288</f>
        <v>0</v>
      </c>
      <c r="S288" s="240">
        <v>0</v>
      </c>
      <c r="T288" s="24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2" t="s">
        <v>2560</v>
      </c>
      <c r="AT288" s="242" t="s">
        <v>204</v>
      </c>
      <c r="AU288" s="242" t="s">
        <v>156</v>
      </c>
      <c r="AY288" s="18" t="s">
        <v>157</v>
      </c>
      <c r="BE288" s="243">
        <f>IF(N288="základná",J288,0)</f>
        <v>0</v>
      </c>
      <c r="BF288" s="243">
        <f>IF(N288="znížená",J288,0)</f>
        <v>0</v>
      </c>
      <c r="BG288" s="243">
        <f>IF(N288="zákl. prenesená",J288,0)</f>
        <v>0</v>
      </c>
      <c r="BH288" s="243">
        <f>IF(N288="zníž. prenesená",J288,0)</f>
        <v>0</v>
      </c>
      <c r="BI288" s="243">
        <f>IF(N288="nulová",J288,0)</f>
        <v>0</v>
      </c>
      <c r="BJ288" s="18" t="s">
        <v>156</v>
      </c>
      <c r="BK288" s="243">
        <f>ROUND(I288*H288,2)</f>
        <v>0</v>
      </c>
      <c r="BL288" s="18" t="s">
        <v>735</v>
      </c>
      <c r="BM288" s="242" t="s">
        <v>2696</v>
      </c>
    </row>
    <row r="289" s="2" customFormat="1" ht="16.5" customHeight="1">
      <c r="A289" s="39"/>
      <c r="B289" s="40"/>
      <c r="C289" s="282" t="s">
        <v>2697</v>
      </c>
      <c r="D289" s="282" t="s">
        <v>204</v>
      </c>
      <c r="E289" s="283" t="s">
        <v>2698</v>
      </c>
      <c r="F289" s="284" t="s">
        <v>2699</v>
      </c>
      <c r="G289" s="285" t="s">
        <v>184</v>
      </c>
      <c r="H289" s="286">
        <v>36</v>
      </c>
      <c r="I289" s="287"/>
      <c r="J289" s="288">
        <f>ROUND(I289*H289,2)</f>
        <v>0</v>
      </c>
      <c r="K289" s="289"/>
      <c r="L289" s="290"/>
      <c r="M289" s="291" t="s">
        <v>1</v>
      </c>
      <c r="N289" s="292" t="s">
        <v>40</v>
      </c>
      <c r="O289" s="98"/>
      <c r="P289" s="240">
        <f>O289*H289</f>
        <v>0</v>
      </c>
      <c r="Q289" s="240">
        <v>0</v>
      </c>
      <c r="R289" s="240">
        <f>Q289*H289</f>
        <v>0</v>
      </c>
      <c r="S289" s="240">
        <v>0</v>
      </c>
      <c r="T289" s="24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2560</v>
      </c>
      <c r="AT289" s="242" t="s">
        <v>204</v>
      </c>
      <c r="AU289" s="242" t="s">
        <v>156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735</v>
      </c>
      <c r="BM289" s="242" t="s">
        <v>2700</v>
      </c>
    </row>
    <row r="290" s="2" customFormat="1" ht="16.5" customHeight="1">
      <c r="A290" s="39"/>
      <c r="B290" s="40"/>
      <c r="C290" s="282" t="s">
        <v>2491</v>
      </c>
      <c r="D290" s="282" t="s">
        <v>204</v>
      </c>
      <c r="E290" s="283" t="s">
        <v>2701</v>
      </c>
      <c r="F290" s="284" t="s">
        <v>2563</v>
      </c>
      <c r="G290" s="285" t="s">
        <v>184</v>
      </c>
      <c r="H290" s="286">
        <v>8</v>
      </c>
      <c r="I290" s="287"/>
      <c r="J290" s="288">
        <f>ROUND(I290*H290,2)</f>
        <v>0</v>
      </c>
      <c r="K290" s="289"/>
      <c r="L290" s="290"/>
      <c r="M290" s="291" t="s">
        <v>1</v>
      </c>
      <c r="N290" s="292" t="s">
        <v>40</v>
      </c>
      <c r="O290" s="98"/>
      <c r="P290" s="240">
        <f>O290*H290</f>
        <v>0</v>
      </c>
      <c r="Q290" s="240">
        <v>0</v>
      </c>
      <c r="R290" s="240">
        <f>Q290*H290</f>
        <v>0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2560</v>
      </c>
      <c r="AT290" s="242" t="s">
        <v>204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735</v>
      </c>
      <c r="BM290" s="242" t="s">
        <v>2702</v>
      </c>
    </row>
    <row r="291" s="2" customFormat="1" ht="16.5" customHeight="1">
      <c r="A291" s="39"/>
      <c r="B291" s="40"/>
      <c r="C291" s="282" t="s">
        <v>2703</v>
      </c>
      <c r="D291" s="282" t="s">
        <v>204</v>
      </c>
      <c r="E291" s="283" t="s">
        <v>2704</v>
      </c>
      <c r="F291" s="284" t="s">
        <v>2705</v>
      </c>
      <c r="G291" s="285" t="s">
        <v>184</v>
      </c>
      <c r="H291" s="286">
        <v>41</v>
      </c>
      <c r="I291" s="287"/>
      <c r="J291" s="288">
        <f>ROUND(I291*H291,2)</f>
        <v>0</v>
      </c>
      <c r="K291" s="289"/>
      <c r="L291" s="290"/>
      <c r="M291" s="291" t="s">
        <v>1</v>
      </c>
      <c r="N291" s="292" t="s">
        <v>40</v>
      </c>
      <c r="O291" s="98"/>
      <c r="P291" s="240">
        <f>O291*H291</f>
        <v>0</v>
      </c>
      <c r="Q291" s="240">
        <v>0</v>
      </c>
      <c r="R291" s="240">
        <f>Q291*H291</f>
        <v>0</v>
      </c>
      <c r="S291" s="240">
        <v>0</v>
      </c>
      <c r="T291" s="24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2" t="s">
        <v>2560</v>
      </c>
      <c r="AT291" s="242" t="s">
        <v>204</v>
      </c>
      <c r="AU291" s="242" t="s">
        <v>156</v>
      </c>
      <c r="AY291" s="18" t="s">
        <v>157</v>
      </c>
      <c r="BE291" s="243">
        <f>IF(N291="základná",J291,0)</f>
        <v>0</v>
      </c>
      <c r="BF291" s="243">
        <f>IF(N291="znížená",J291,0)</f>
        <v>0</v>
      </c>
      <c r="BG291" s="243">
        <f>IF(N291="zákl. prenesená",J291,0)</f>
        <v>0</v>
      </c>
      <c r="BH291" s="243">
        <f>IF(N291="zníž. prenesená",J291,0)</f>
        <v>0</v>
      </c>
      <c r="BI291" s="243">
        <f>IF(N291="nulová",J291,0)</f>
        <v>0</v>
      </c>
      <c r="BJ291" s="18" t="s">
        <v>156</v>
      </c>
      <c r="BK291" s="243">
        <f>ROUND(I291*H291,2)</f>
        <v>0</v>
      </c>
      <c r="BL291" s="18" t="s">
        <v>735</v>
      </c>
      <c r="BM291" s="242" t="s">
        <v>2706</v>
      </c>
    </row>
    <row r="292" s="2" customFormat="1" ht="16.5" customHeight="1">
      <c r="A292" s="39"/>
      <c r="B292" s="40"/>
      <c r="C292" s="282" t="s">
        <v>2494</v>
      </c>
      <c r="D292" s="282" t="s">
        <v>204</v>
      </c>
      <c r="E292" s="283" t="s">
        <v>2707</v>
      </c>
      <c r="F292" s="284" t="s">
        <v>2566</v>
      </c>
      <c r="G292" s="285" t="s">
        <v>184</v>
      </c>
      <c r="H292" s="286">
        <v>14</v>
      </c>
      <c r="I292" s="287"/>
      <c r="J292" s="288">
        <f>ROUND(I292*H292,2)</f>
        <v>0</v>
      </c>
      <c r="K292" s="289"/>
      <c r="L292" s="290"/>
      <c r="M292" s="291" t="s">
        <v>1</v>
      </c>
      <c r="N292" s="292" t="s">
        <v>40</v>
      </c>
      <c r="O292" s="98"/>
      <c r="P292" s="240">
        <f>O292*H292</f>
        <v>0</v>
      </c>
      <c r="Q292" s="240">
        <v>0</v>
      </c>
      <c r="R292" s="240">
        <f>Q292*H292</f>
        <v>0</v>
      </c>
      <c r="S292" s="240">
        <v>0</v>
      </c>
      <c r="T292" s="24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2" t="s">
        <v>2560</v>
      </c>
      <c r="AT292" s="242" t="s">
        <v>204</v>
      </c>
      <c r="AU292" s="242" t="s">
        <v>156</v>
      </c>
      <c r="AY292" s="18" t="s">
        <v>157</v>
      </c>
      <c r="BE292" s="243">
        <f>IF(N292="základná",J292,0)</f>
        <v>0</v>
      </c>
      <c r="BF292" s="243">
        <f>IF(N292="znížená",J292,0)</f>
        <v>0</v>
      </c>
      <c r="BG292" s="243">
        <f>IF(N292="zákl. prenesená",J292,0)</f>
        <v>0</v>
      </c>
      <c r="BH292" s="243">
        <f>IF(N292="zníž. prenesená",J292,0)</f>
        <v>0</v>
      </c>
      <c r="BI292" s="243">
        <f>IF(N292="nulová",J292,0)</f>
        <v>0</v>
      </c>
      <c r="BJ292" s="18" t="s">
        <v>156</v>
      </c>
      <c r="BK292" s="243">
        <f>ROUND(I292*H292,2)</f>
        <v>0</v>
      </c>
      <c r="BL292" s="18" t="s">
        <v>735</v>
      </c>
      <c r="BM292" s="242" t="s">
        <v>2708</v>
      </c>
    </row>
    <row r="293" s="2" customFormat="1" ht="16.5" customHeight="1">
      <c r="A293" s="39"/>
      <c r="B293" s="40"/>
      <c r="C293" s="282" t="s">
        <v>2709</v>
      </c>
      <c r="D293" s="282" t="s">
        <v>204</v>
      </c>
      <c r="E293" s="283" t="s">
        <v>2710</v>
      </c>
      <c r="F293" s="284" t="s">
        <v>2711</v>
      </c>
      <c r="G293" s="285" t="s">
        <v>184</v>
      </c>
      <c r="H293" s="286">
        <v>48</v>
      </c>
      <c r="I293" s="287"/>
      <c r="J293" s="288">
        <f>ROUND(I293*H293,2)</f>
        <v>0</v>
      </c>
      <c r="K293" s="289"/>
      <c r="L293" s="290"/>
      <c r="M293" s="291" t="s">
        <v>1</v>
      </c>
      <c r="N293" s="292" t="s">
        <v>40</v>
      </c>
      <c r="O293" s="98"/>
      <c r="P293" s="240">
        <f>O293*H293</f>
        <v>0</v>
      </c>
      <c r="Q293" s="240">
        <v>0</v>
      </c>
      <c r="R293" s="240">
        <f>Q293*H293</f>
        <v>0</v>
      </c>
      <c r="S293" s="240">
        <v>0</v>
      </c>
      <c r="T293" s="24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2" t="s">
        <v>2560</v>
      </c>
      <c r="AT293" s="242" t="s">
        <v>204</v>
      </c>
      <c r="AU293" s="242" t="s">
        <v>156</v>
      </c>
      <c r="AY293" s="18" t="s">
        <v>157</v>
      </c>
      <c r="BE293" s="243">
        <f>IF(N293="základná",J293,0)</f>
        <v>0</v>
      </c>
      <c r="BF293" s="243">
        <f>IF(N293="znížená",J293,0)</f>
        <v>0</v>
      </c>
      <c r="BG293" s="243">
        <f>IF(N293="zákl. prenesená",J293,0)</f>
        <v>0</v>
      </c>
      <c r="BH293" s="243">
        <f>IF(N293="zníž. prenesená",J293,0)</f>
        <v>0</v>
      </c>
      <c r="BI293" s="243">
        <f>IF(N293="nulová",J293,0)</f>
        <v>0</v>
      </c>
      <c r="BJ293" s="18" t="s">
        <v>156</v>
      </c>
      <c r="BK293" s="243">
        <f>ROUND(I293*H293,2)</f>
        <v>0</v>
      </c>
      <c r="BL293" s="18" t="s">
        <v>735</v>
      </c>
      <c r="BM293" s="242" t="s">
        <v>2712</v>
      </c>
    </row>
    <row r="294" s="2" customFormat="1" ht="16.5" customHeight="1">
      <c r="A294" s="39"/>
      <c r="B294" s="40"/>
      <c r="C294" s="282" t="s">
        <v>2497</v>
      </c>
      <c r="D294" s="282" t="s">
        <v>204</v>
      </c>
      <c r="E294" s="283" t="s">
        <v>2713</v>
      </c>
      <c r="F294" s="284" t="s">
        <v>2408</v>
      </c>
      <c r="G294" s="285" t="s">
        <v>184</v>
      </c>
      <c r="H294" s="286">
        <v>52</v>
      </c>
      <c r="I294" s="287"/>
      <c r="J294" s="288">
        <f>ROUND(I294*H294,2)</f>
        <v>0</v>
      </c>
      <c r="K294" s="289"/>
      <c r="L294" s="290"/>
      <c r="M294" s="291" t="s">
        <v>1</v>
      </c>
      <c r="N294" s="292" t="s">
        <v>40</v>
      </c>
      <c r="O294" s="98"/>
      <c r="P294" s="240">
        <f>O294*H294</f>
        <v>0</v>
      </c>
      <c r="Q294" s="240">
        <v>0</v>
      </c>
      <c r="R294" s="240">
        <f>Q294*H294</f>
        <v>0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2560</v>
      </c>
      <c r="AT294" s="242" t="s">
        <v>204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735</v>
      </c>
      <c r="BM294" s="242" t="s">
        <v>2714</v>
      </c>
    </row>
    <row r="295" s="2" customFormat="1" ht="16.5" customHeight="1">
      <c r="A295" s="39"/>
      <c r="B295" s="40"/>
      <c r="C295" s="282" t="s">
        <v>2715</v>
      </c>
      <c r="D295" s="282" t="s">
        <v>204</v>
      </c>
      <c r="E295" s="283" t="s">
        <v>2716</v>
      </c>
      <c r="F295" s="284" t="s">
        <v>2410</v>
      </c>
      <c r="G295" s="285" t="s">
        <v>184</v>
      </c>
      <c r="H295" s="286">
        <v>21</v>
      </c>
      <c r="I295" s="287"/>
      <c r="J295" s="288">
        <f>ROUND(I295*H295,2)</f>
        <v>0</v>
      </c>
      <c r="K295" s="289"/>
      <c r="L295" s="290"/>
      <c r="M295" s="291" t="s">
        <v>1</v>
      </c>
      <c r="N295" s="292" t="s">
        <v>40</v>
      </c>
      <c r="O295" s="98"/>
      <c r="P295" s="240">
        <f>O295*H295</f>
        <v>0</v>
      </c>
      <c r="Q295" s="240">
        <v>0</v>
      </c>
      <c r="R295" s="240">
        <f>Q295*H295</f>
        <v>0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2560</v>
      </c>
      <c r="AT295" s="242" t="s">
        <v>204</v>
      </c>
      <c r="AU295" s="242" t="s">
        <v>156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735</v>
      </c>
      <c r="BM295" s="242" t="s">
        <v>2717</v>
      </c>
    </row>
    <row r="296" s="2" customFormat="1" ht="16.5" customHeight="1">
      <c r="A296" s="39"/>
      <c r="B296" s="40"/>
      <c r="C296" s="282" t="s">
        <v>2500</v>
      </c>
      <c r="D296" s="282" t="s">
        <v>204</v>
      </c>
      <c r="E296" s="283" t="s">
        <v>2718</v>
      </c>
      <c r="F296" s="284" t="s">
        <v>2445</v>
      </c>
      <c r="G296" s="285" t="s">
        <v>184</v>
      </c>
      <c r="H296" s="286">
        <v>26</v>
      </c>
      <c r="I296" s="287"/>
      <c r="J296" s="288">
        <f>ROUND(I296*H296,2)</f>
        <v>0</v>
      </c>
      <c r="K296" s="289"/>
      <c r="L296" s="290"/>
      <c r="M296" s="291" t="s">
        <v>1</v>
      </c>
      <c r="N296" s="292" t="s">
        <v>40</v>
      </c>
      <c r="O296" s="98"/>
      <c r="P296" s="240">
        <f>O296*H296</f>
        <v>0</v>
      </c>
      <c r="Q296" s="240">
        <v>0</v>
      </c>
      <c r="R296" s="240">
        <f>Q296*H296</f>
        <v>0</v>
      </c>
      <c r="S296" s="240">
        <v>0</v>
      </c>
      <c r="T296" s="24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2" t="s">
        <v>2560</v>
      </c>
      <c r="AT296" s="242" t="s">
        <v>204</v>
      </c>
      <c r="AU296" s="242" t="s">
        <v>156</v>
      </c>
      <c r="AY296" s="18" t="s">
        <v>157</v>
      </c>
      <c r="BE296" s="243">
        <f>IF(N296="základná",J296,0)</f>
        <v>0</v>
      </c>
      <c r="BF296" s="243">
        <f>IF(N296="znížená",J296,0)</f>
        <v>0</v>
      </c>
      <c r="BG296" s="243">
        <f>IF(N296="zákl. prenesená",J296,0)</f>
        <v>0</v>
      </c>
      <c r="BH296" s="243">
        <f>IF(N296="zníž. prenesená",J296,0)</f>
        <v>0</v>
      </c>
      <c r="BI296" s="243">
        <f>IF(N296="nulová",J296,0)</f>
        <v>0</v>
      </c>
      <c r="BJ296" s="18" t="s">
        <v>156</v>
      </c>
      <c r="BK296" s="243">
        <f>ROUND(I296*H296,2)</f>
        <v>0</v>
      </c>
      <c r="BL296" s="18" t="s">
        <v>735</v>
      </c>
      <c r="BM296" s="242" t="s">
        <v>2719</v>
      </c>
    </row>
    <row r="297" s="2" customFormat="1" ht="16.5" customHeight="1">
      <c r="A297" s="39"/>
      <c r="B297" s="40"/>
      <c r="C297" s="282" t="s">
        <v>2720</v>
      </c>
      <c r="D297" s="282" t="s">
        <v>204</v>
      </c>
      <c r="E297" s="283" t="s">
        <v>2721</v>
      </c>
      <c r="F297" s="284" t="s">
        <v>2448</v>
      </c>
      <c r="G297" s="285" t="s">
        <v>184</v>
      </c>
      <c r="H297" s="286">
        <v>10</v>
      </c>
      <c r="I297" s="287"/>
      <c r="J297" s="288">
        <f>ROUND(I297*H297,2)</f>
        <v>0</v>
      </c>
      <c r="K297" s="289"/>
      <c r="L297" s="290"/>
      <c r="M297" s="291" t="s">
        <v>1</v>
      </c>
      <c r="N297" s="292" t="s">
        <v>40</v>
      </c>
      <c r="O297" s="98"/>
      <c r="P297" s="240">
        <f>O297*H297</f>
        <v>0</v>
      </c>
      <c r="Q297" s="240">
        <v>0</v>
      </c>
      <c r="R297" s="240">
        <f>Q297*H297</f>
        <v>0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2560</v>
      </c>
      <c r="AT297" s="242" t="s">
        <v>204</v>
      </c>
      <c r="AU297" s="242" t="s">
        <v>156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735</v>
      </c>
      <c r="BM297" s="242" t="s">
        <v>2722</v>
      </c>
    </row>
    <row r="298" s="2" customFormat="1" ht="16.5" customHeight="1">
      <c r="A298" s="39"/>
      <c r="B298" s="40"/>
      <c r="C298" s="282" t="s">
        <v>2503</v>
      </c>
      <c r="D298" s="282" t="s">
        <v>204</v>
      </c>
      <c r="E298" s="283" t="s">
        <v>2723</v>
      </c>
      <c r="F298" s="284" t="s">
        <v>2451</v>
      </c>
      <c r="G298" s="285" t="s">
        <v>184</v>
      </c>
      <c r="H298" s="286">
        <v>171</v>
      </c>
      <c r="I298" s="287"/>
      <c r="J298" s="288">
        <f>ROUND(I298*H298,2)</f>
        <v>0</v>
      </c>
      <c r="K298" s="289"/>
      <c r="L298" s="290"/>
      <c r="M298" s="291" t="s">
        <v>1</v>
      </c>
      <c r="N298" s="292" t="s">
        <v>40</v>
      </c>
      <c r="O298" s="98"/>
      <c r="P298" s="240">
        <f>O298*H298</f>
        <v>0</v>
      </c>
      <c r="Q298" s="240">
        <v>0</v>
      </c>
      <c r="R298" s="240">
        <f>Q298*H298</f>
        <v>0</v>
      </c>
      <c r="S298" s="240">
        <v>0</v>
      </c>
      <c r="T298" s="24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2" t="s">
        <v>2560</v>
      </c>
      <c r="AT298" s="242" t="s">
        <v>204</v>
      </c>
      <c r="AU298" s="242" t="s">
        <v>156</v>
      </c>
      <c r="AY298" s="18" t="s">
        <v>157</v>
      </c>
      <c r="BE298" s="243">
        <f>IF(N298="základná",J298,0)</f>
        <v>0</v>
      </c>
      <c r="BF298" s="243">
        <f>IF(N298="znížená",J298,0)</f>
        <v>0</v>
      </c>
      <c r="BG298" s="243">
        <f>IF(N298="zákl. prenesená",J298,0)</f>
        <v>0</v>
      </c>
      <c r="BH298" s="243">
        <f>IF(N298="zníž. prenesená",J298,0)</f>
        <v>0</v>
      </c>
      <c r="BI298" s="243">
        <f>IF(N298="nulová",J298,0)</f>
        <v>0</v>
      </c>
      <c r="BJ298" s="18" t="s">
        <v>156</v>
      </c>
      <c r="BK298" s="243">
        <f>ROUND(I298*H298,2)</f>
        <v>0</v>
      </c>
      <c r="BL298" s="18" t="s">
        <v>735</v>
      </c>
      <c r="BM298" s="242" t="s">
        <v>2724</v>
      </c>
    </row>
    <row r="299" s="2" customFormat="1" ht="16.5" customHeight="1">
      <c r="A299" s="39"/>
      <c r="B299" s="40"/>
      <c r="C299" s="282" t="s">
        <v>2725</v>
      </c>
      <c r="D299" s="282" t="s">
        <v>204</v>
      </c>
      <c r="E299" s="283" t="s">
        <v>2726</v>
      </c>
      <c r="F299" s="284" t="s">
        <v>2452</v>
      </c>
      <c r="G299" s="285" t="s">
        <v>184</v>
      </c>
      <c r="H299" s="286">
        <v>13</v>
      </c>
      <c r="I299" s="287"/>
      <c r="J299" s="288">
        <f>ROUND(I299*H299,2)</f>
        <v>0</v>
      </c>
      <c r="K299" s="289"/>
      <c r="L299" s="290"/>
      <c r="M299" s="291" t="s">
        <v>1</v>
      </c>
      <c r="N299" s="292" t="s">
        <v>40</v>
      </c>
      <c r="O299" s="98"/>
      <c r="P299" s="240">
        <f>O299*H299</f>
        <v>0</v>
      </c>
      <c r="Q299" s="240">
        <v>0</v>
      </c>
      <c r="R299" s="240">
        <f>Q299*H299</f>
        <v>0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2560</v>
      </c>
      <c r="AT299" s="242" t="s">
        <v>204</v>
      </c>
      <c r="AU299" s="242" t="s">
        <v>156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735</v>
      </c>
      <c r="BM299" s="242" t="s">
        <v>2727</v>
      </c>
    </row>
    <row r="300" s="2" customFormat="1" ht="16.5" customHeight="1">
      <c r="A300" s="39"/>
      <c r="B300" s="40"/>
      <c r="C300" s="282" t="s">
        <v>2506</v>
      </c>
      <c r="D300" s="282" t="s">
        <v>204</v>
      </c>
      <c r="E300" s="283" t="s">
        <v>2728</v>
      </c>
      <c r="F300" s="284" t="s">
        <v>2453</v>
      </c>
      <c r="G300" s="285" t="s">
        <v>184</v>
      </c>
      <c r="H300" s="286">
        <v>66</v>
      </c>
      <c r="I300" s="287"/>
      <c r="J300" s="288">
        <f>ROUND(I300*H300,2)</f>
        <v>0</v>
      </c>
      <c r="K300" s="289"/>
      <c r="L300" s="290"/>
      <c r="M300" s="291" t="s">
        <v>1</v>
      </c>
      <c r="N300" s="292" t="s">
        <v>40</v>
      </c>
      <c r="O300" s="98"/>
      <c r="P300" s="240">
        <f>O300*H300</f>
        <v>0</v>
      </c>
      <c r="Q300" s="240">
        <v>0</v>
      </c>
      <c r="R300" s="240">
        <f>Q300*H300</f>
        <v>0</v>
      </c>
      <c r="S300" s="240">
        <v>0</v>
      </c>
      <c r="T300" s="24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2560</v>
      </c>
      <c r="AT300" s="242" t="s">
        <v>204</v>
      </c>
      <c r="AU300" s="242" t="s">
        <v>156</v>
      </c>
      <c r="AY300" s="18" t="s">
        <v>157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156</v>
      </c>
      <c r="BK300" s="243">
        <f>ROUND(I300*H300,2)</f>
        <v>0</v>
      </c>
      <c r="BL300" s="18" t="s">
        <v>735</v>
      </c>
      <c r="BM300" s="242" t="s">
        <v>2729</v>
      </c>
    </row>
    <row r="301" s="2" customFormat="1" ht="16.5" customHeight="1">
      <c r="A301" s="39"/>
      <c r="B301" s="40"/>
      <c r="C301" s="282" t="s">
        <v>2730</v>
      </c>
      <c r="D301" s="282" t="s">
        <v>204</v>
      </c>
      <c r="E301" s="283" t="s">
        <v>2731</v>
      </c>
      <c r="F301" s="284" t="s">
        <v>2383</v>
      </c>
      <c r="G301" s="285" t="s">
        <v>184</v>
      </c>
      <c r="H301" s="286">
        <v>8</v>
      </c>
      <c r="I301" s="287"/>
      <c r="J301" s="288">
        <f>ROUND(I301*H301,2)</f>
        <v>0</v>
      </c>
      <c r="K301" s="289"/>
      <c r="L301" s="290"/>
      <c r="M301" s="291" t="s">
        <v>1</v>
      </c>
      <c r="N301" s="292" t="s">
        <v>40</v>
      </c>
      <c r="O301" s="98"/>
      <c r="P301" s="240">
        <f>O301*H301</f>
        <v>0</v>
      </c>
      <c r="Q301" s="240">
        <v>0</v>
      </c>
      <c r="R301" s="240">
        <f>Q301*H301</f>
        <v>0</v>
      </c>
      <c r="S301" s="240">
        <v>0</v>
      </c>
      <c r="T301" s="241">
        <f>S301*H301</f>
        <v>0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2" t="s">
        <v>2560</v>
      </c>
      <c r="AT301" s="242" t="s">
        <v>204</v>
      </c>
      <c r="AU301" s="242" t="s">
        <v>156</v>
      </c>
      <c r="AY301" s="18" t="s">
        <v>157</v>
      </c>
      <c r="BE301" s="243">
        <f>IF(N301="základná",J301,0)</f>
        <v>0</v>
      </c>
      <c r="BF301" s="243">
        <f>IF(N301="znížená",J301,0)</f>
        <v>0</v>
      </c>
      <c r="BG301" s="243">
        <f>IF(N301="zákl. prenesená",J301,0)</f>
        <v>0</v>
      </c>
      <c r="BH301" s="243">
        <f>IF(N301="zníž. prenesená",J301,0)</f>
        <v>0</v>
      </c>
      <c r="BI301" s="243">
        <f>IF(N301="nulová",J301,0)</f>
        <v>0</v>
      </c>
      <c r="BJ301" s="18" t="s">
        <v>156</v>
      </c>
      <c r="BK301" s="243">
        <f>ROUND(I301*H301,2)</f>
        <v>0</v>
      </c>
      <c r="BL301" s="18" t="s">
        <v>735</v>
      </c>
      <c r="BM301" s="242" t="s">
        <v>2732</v>
      </c>
    </row>
    <row r="302" s="2" customFormat="1" ht="16.5" customHeight="1">
      <c r="A302" s="39"/>
      <c r="B302" s="40"/>
      <c r="C302" s="282" t="s">
        <v>2509</v>
      </c>
      <c r="D302" s="282" t="s">
        <v>204</v>
      </c>
      <c r="E302" s="283" t="s">
        <v>2733</v>
      </c>
      <c r="F302" s="284" t="s">
        <v>2386</v>
      </c>
      <c r="G302" s="285" t="s">
        <v>184</v>
      </c>
      <c r="H302" s="286">
        <v>3</v>
      </c>
      <c r="I302" s="287"/>
      <c r="J302" s="288">
        <f>ROUND(I302*H302,2)</f>
        <v>0</v>
      </c>
      <c r="K302" s="289"/>
      <c r="L302" s="290"/>
      <c r="M302" s="291" t="s">
        <v>1</v>
      </c>
      <c r="N302" s="292" t="s">
        <v>40</v>
      </c>
      <c r="O302" s="98"/>
      <c r="P302" s="240">
        <f>O302*H302</f>
        <v>0</v>
      </c>
      <c r="Q302" s="240">
        <v>0</v>
      </c>
      <c r="R302" s="240">
        <f>Q302*H302</f>
        <v>0</v>
      </c>
      <c r="S302" s="240">
        <v>0</v>
      </c>
      <c r="T302" s="241">
        <f>S302*H302</f>
        <v>0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2" t="s">
        <v>2560</v>
      </c>
      <c r="AT302" s="242" t="s">
        <v>204</v>
      </c>
      <c r="AU302" s="242" t="s">
        <v>156</v>
      </c>
      <c r="AY302" s="18" t="s">
        <v>157</v>
      </c>
      <c r="BE302" s="243">
        <f>IF(N302="základná",J302,0)</f>
        <v>0</v>
      </c>
      <c r="BF302" s="243">
        <f>IF(N302="znížená",J302,0)</f>
        <v>0</v>
      </c>
      <c r="BG302" s="243">
        <f>IF(N302="zákl. prenesená",J302,0)</f>
        <v>0</v>
      </c>
      <c r="BH302" s="243">
        <f>IF(N302="zníž. prenesená",J302,0)</f>
        <v>0</v>
      </c>
      <c r="BI302" s="243">
        <f>IF(N302="nulová",J302,0)</f>
        <v>0</v>
      </c>
      <c r="BJ302" s="18" t="s">
        <v>156</v>
      </c>
      <c r="BK302" s="243">
        <f>ROUND(I302*H302,2)</f>
        <v>0</v>
      </c>
      <c r="BL302" s="18" t="s">
        <v>735</v>
      </c>
      <c r="BM302" s="242" t="s">
        <v>2734</v>
      </c>
    </row>
    <row r="303" s="2" customFormat="1" ht="16.5" customHeight="1">
      <c r="A303" s="39"/>
      <c r="B303" s="40"/>
      <c r="C303" s="282" t="s">
        <v>2735</v>
      </c>
      <c r="D303" s="282" t="s">
        <v>204</v>
      </c>
      <c r="E303" s="283" t="s">
        <v>2736</v>
      </c>
      <c r="F303" s="284" t="s">
        <v>2454</v>
      </c>
      <c r="G303" s="285" t="s">
        <v>184</v>
      </c>
      <c r="H303" s="286">
        <v>293</v>
      </c>
      <c r="I303" s="287"/>
      <c r="J303" s="288">
        <f>ROUND(I303*H303,2)</f>
        <v>0</v>
      </c>
      <c r="K303" s="289"/>
      <c r="L303" s="290"/>
      <c r="M303" s="291" t="s">
        <v>1</v>
      </c>
      <c r="N303" s="292" t="s">
        <v>40</v>
      </c>
      <c r="O303" s="98"/>
      <c r="P303" s="240">
        <f>O303*H303</f>
        <v>0</v>
      </c>
      <c r="Q303" s="240">
        <v>0</v>
      </c>
      <c r="R303" s="240">
        <f>Q303*H303</f>
        <v>0</v>
      </c>
      <c r="S303" s="240">
        <v>0</v>
      </c>
      <c r="T303" s="241">
        <f>S303*H303</f>
        <v>0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2" t="s">
        <v>2560</v>
      </c>
      <c r="AT303" s="242" t="s">
        <v>204</v>
      </c>
      <c r="AU303" s="242" t="s">
        <v>156</v>
      </c>
      <c r="AY303" s="18" t="s">
        <v>157</v>
      </c>
      <c r="BE303" s="243">
        <f>IF(N303="základná",J303,0)</f>
        <v>0</v>
      </c>
      <c r="BF303" s="243">
        <f>IF(N303="znížená",J303,0)</f>
        <v>0</v>
      </c>
      <c r="BG303" s="243">
        <f>IF(N303="zákl. prenesená",J303,0)</f>
        <v>0</v>
      </c>
      <c r="BH303" s="243">
        <f>IF(N303="zníž. prenesená",J303,0)</f>
        <v>0</v>
      </c>
      <c r="BI303" s="243">
        <f>IF(N303="nulová",J303,0)</f>
        <v>0</v>
      </c>
      <c r="BJ303" s="18" t="s">
        <v>156</v>
      </c>
      <c r="BK303" s="243">
        <f>ROUND(I303*H303,2)</f>
        <v>0</v>
      </c>
      <c r="BL303" s="18" t="s">
        <v>735</v>
      </c>
      <c r="BM303" s="242" t="s">
        <v>2737</v>
      </c>
    </row>
    <row r="304" s="2" customFormat="1" ht="16.5" customHeight="1">
      <c r="A304" s="39"/>
      <c r="B304" s="40"/>
      <c r="C304" s="282" t="s">
        <v>2512</v>
      </c>
      <c r="D304" s="282" t="s">
        <v>204</v>
      </c>
      <c r="E304" s="283" t="s">
        <v>2738</v>
      </c>
      <c r="F304" s="284" t="s">
        <v>2455</v>
      </c>
      <c r="G304" s="285" t="s">
        <v>184</v>
      </c>
      <c r="H304" s="286">
        <v>120</v>
      </c>
      <c r="I304" s="287"/>
      <c r="J304" s="288">
        <f>ROUND(I304*H304,2)</f>
        <v>0</v>
      </c>
      <c r="K304" s="289"/>
      <c r="L304" s="290"/>
      <c r="M304" s="291" t="s">
        <v>1</v>
      </c>
      <c r="N304" s="292" t="s">
        <v>40</v>
      </c>
      <c r="O304" s="98"/>
      <c r="P304" s="240">
        <f>O304*H304</f>
        <v>0</v>
      </c>
      <c r="Q304" s="240">
        <v>0</v>
      </c>
      <c r="R304" s="240">
        <f>Q304*H304</f>
        <v>0</v>
      </c>
      <c r="S304" s="240">
        <v>0</v>
      </c>
      <c r="T304" s="241">
        <f>S304*H304</f>
        <v>0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2" t="s">
        <v>2560</v>
      </c>
      <c r="AT304" s="242" t="s">
        <v>204</v>
      </c>
      <c r="AU304" s="242" t="s">
        <v>156</v>
      </c>
      <c r="AY304" s="18" t="s">
        <v>157</v>
      </c>
      <c r="BE304" s="243">
        <f>IF(N304="základná",J304,0)</f>
        <v>0</v>
      </c>
      <c r="BF304" s="243">
        <f>IF(N304="znížená",J304,0)</f>
        <v>0</v>
      </c>
      <c r="BG304" s="243">
        <f>IF(N304="zákl. prenesená",J304,0)</f>
        <v>0</v>
      </c>
      <c r="BH304" s="243">
        <f>IF(N304="zníž. prenesená",J304,0)</f>
        <v>0</v>
      </c>
      <c r="BI304" s="243">
        <f>IF(N304="nulová",J304,0)</f>
        <v>0</v>
      </c>
      <c r="BJ304" s="18" t="s">
        <v>156</v>
      </c>
      <c r="BK304" s="243">
        <f>ROUND(I304*H304,2)</f>
        <v>0</v>
      </c>
      <c r="BL304" s="18" t="s">
        <v>735</v>
      </c>
      <c r="BM304" s="242" t="s">
        <v>2739</v>
      </c>
    </row>
    <row r="305" s="2" customFormat="1" ht="16.5" customHeight="1">
      <c r="A305" s="39"/>
      <c r="B305" s="40"/>
      <c r="C305" s="282" t="s">
        <v>2740</v>
      </c>
      <c r="D305" s="282" t="s">
        <v>204</v>
      </c>
      <c r="E305" s="283" t="s">
        <v>2741</v>
      </c>
      <c r="F305" s="284" t="s">
        <v>2456</v>
      </c>
      <c r="G305" s="285" t="s">
        <v>184</v>
      </c>
      <c r="H305" s="286">
        <v>200</v>
      </c>
      <c r="I305" s="287"/>
      <c r="J305" s="288">
        <f>ROUND(I305*H305,2)</f>
        <v>0</v>
      </c>
      <c r="K305" s="289"/>
      <c r="L305" s="290"/>
      <c r="M305" s="291" t="s">
        <v>1</v>
      </c>
      <c r="N305" s="292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</v>
      </c>
      <c r="T305" s="24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2560</v>
      </c>
      <c r="AT305" s="242" t="s">
        <v>204</v>
      </c>
      <c r="AU305" s="242" t="s">
        <v>156</v>
      </c>
      <c r="AY305" s="18" t="s">
        <v>157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156</v>
      </c>
      <c r="BK305" s="243">
        <f>ROUND(I305*H305,2)</f>
        <v>0</v>
      </c>
      <c r="BL305" s="18" t="s">
        <v>735</v>
      </c>
      <c r="BM305" s="242" t="s">
        <v>2742</v>
      </c>
    </row>
    <row r="306" s="2" customFormat="1" ht="16.5" customHeight="1">
      <c r="A306" s="39"/>
      <c r="B306" s="40"/>
      <c r="C306" s="282" t="s">
        <v>2515</v>
      </c>
      <c r="D306" s="282" t="s">
        <v>204</v>
      </c>
      <c r="E306" s="283" t="s">
        <v>2743</v>
      </c>
      <c r="F306" s="284" t="s">
        <v>2457</v>
      </c>
      <c r="G306" s="285" t="s">
        <v>184</v>
      </c>
      <c r="H306" s="286">
        <v>27</v>
      </c>
      <c r="I306" s="287"/>
      <c r="J306" s="288">
        <f>ROUND(I306*H306,2)</f>
        <v>0</v>
      </c>
      <c r="K306" s="289"/>
      <c r="L306" s="290"/>
      <c r="M306" s="291" t="s">
        <v>1</v>
      </c>
      <c r="N306" s="292" t="s">
        <v>40</v>
      </c>
      <c r="O306" s="98"/>
      <c r="P306" s="240">
        <f>O306*H306</f>
        <v>0</v>
      </c>
      <c r="Q306" s="240">
        <v>0</v>
      </c>
      <c r="R306" s="240">
        <f>Q306*H306</f>
        <v>0</v>
      </c>
      <c r="S306" s="240">
        <v>0</v>
      </c>
      <c r="T306" s="24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2" t="s">
        <v>2560</v>
      </c>
      <c r="AT306" s="242" t="s">
        <v>204</v>
      </c>
      <c r="AU306" s="242" t="s">
        <v>156</v>
      </c>
      <c r="AY306" s="18" t="s">
        <v>157</v>
      </c>
      <c r="BE306" s="243">
        <f>IF(N306="základná",J306,0)</f>
        <v>0</v>
      </c>
      <c r="BF306" s="243">
        <f>IF(N306="znížená",J306,0)</f>
        <v>0</v>
      </c>
      <c r="BG306" s="243">
        <f>IF(N306="zákl. prenesená",J306,0)</f>
        <v>0</v>
      </c>
      <c r="BH306" s="243">
        <f>IF(N306="zníž. prenesená",J306,0)</f>
        <v>0</v>
      </c>
      <c r="BI306" s="243">
        <f>IF(N306="nulová",J306,0)</f>
        <v>0</v>
      </c>
      <c r="BJ306" s="18" t="s">
        <v>156</v>
      </c>
      <c r="BK306" s="243">
        <f>ROUND(I306*H306,2)</f>
        <v>0</v>
      </c>
      <c r="BL306" s="18" t="s">
        <v>735</v>
      </c>
      <c r="BM306" s="242" t="s">
        <v>2744</v>
      </c>
    </row>
    <row r="307" s="2" customFormat="1" ht="16.5" customHeight="1">
      <c r="A307" s="39"/>
      <c r="B307" s="40"/>
      <c r="C307" s="282" t="s">
        <v>2745</v>
      </c>
      <c r="D307" s="282" t="s">
        <v>204</v>
      </c>
      <c r="E307" s="283" t="s">
        <v>2746</v>
      </c>
      <c r="F307" s="284" t="s">
        <v>2458</v>
      </c>
      <c r="G307" s="285" t="s">
        <v>184</v>
      </c>
      <c r="H307" s="286">
        <v>27</v>
      </c>
      <c r="I307" s="287"/>
      <c r="J307" s="288">
        <f>ROUND(I307*H307,2)</f>
        <v>0</v>
      </c>
      <c r="K307" s="289"/>
      <c r="L307" s="290"/>
      <c r="M307" s="291" t="s">
        <v>1</v>
      </c>
      <c r="N307" s="292" t="s">
        <v>40</v>
      </c>
      <c r="O307" s="98"/>
      <c r="P307" s="240">
        <f>O307*H307</f>
        <v>0</v>
      </c>
      <c r="Q307" s="240">
        <v>0</v>
      </c>
      <c r="R307" s="240">
        <f>Q307*H307</f>
        <v>0</v>
      </c>
      <c r="S307" s="240">
        <v>0</v>
      </c>
      <c r="T307" s="24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2" t="s">
        <v>2560</v>
      </c>
      <c r="AT307" s="242" t="s">
        <v>204</v>
      </c>
      <c r="AU307" s="242" t="s">
        <v>156</v>
      </c>
      <c r="AY307" s="18" t="s">
        <v>157</v>
      </c>
      <c r="BE307" s="243">
        <f>IF(N307="základná",J307,0)</f>
        <v>0</v>
      </c>
      <c r="BF307" s="243">
        <f>IF(N307="znížená",J307,0)</f>
        <v>0</v>
      </c>
      <c r="BG307" s="243">
        <f>IF(N307="zákl. prenesená",J307,0)</f>
        <v>0</v>
      </c>
      <c r="BH307" s="243">
        <f>IF(N307="zníž. prenesená",J307,0)</f>
        <v>0</v>
      </c>
      <c r="BI307" s="243">
        <f>IF(N307="nulová",J307,0)</f>
        <v>0</v>
      </c>
      <c r="BJ307" s="18" t="s">
        <v>156</v>
      </c>
      <c r="BK307" s="243">
        <f>ROUND(I307*H307,2)</f>
        <v>0</v>
      </c>
      <c r="BL307" s="18" t="s">
        <v>735</v>
      </c>
      <c r="BM307" s="242" t="s">
        <v>2747</v>
      </c>
    </row>
    <row r="308" s="2" customFormat="1" ht="16.5" customHeight="1">
      <c r="A308" s="39"/>
      <c r="B308" s="40"/>
      <c r="C308" s="282" t="s">
        <v>2518</v>
      </c>
      <c r="D308" s="282" t="s">
        <v>204</v>
      </c>
      <c r="E308" s="283" t="s">
        <v>2748</v>
      </c>
      <c r="F308" s="284" t="s">
        <v>2614</v>
      </c>
      <c r="G308" s="285" t="s">
        <v>184</v>
      </c>
      <c r="H308" s="286">
        <v>6</v>
      </c>
      <c r="I308" s="287"/>
      <c r="J308" s="288">
        <f>ROUND(I308*H308,2)</f>
        <v>0</v>
      </c>
      <c r="K308" s="289"/>
      <c r="L308" s="290"/>
      <c r="M308" s="291" t="s">
        <v>1</v>
      </c>
      <c r="N308" s="292" t="s">
        <v>40</v>
      </c>
      <c r="O308" s="98"/>
      <c r="P308" s="240">
        <f>O308*H308</f>
        <v>0</v>
      </c>
      <c r="Q308" s="240">
        <v>0</v>
      </c>
      <c r="R308" s="240">
        <f>Q308*H308</f>
        <v>0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2560</v>
      </c>
      <c r="AT308" s="242" t="s">
        <v>204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735</v>
      </c>
      <c r="BM308" s="242" t="s">
        <v>2749</v>
      </c>
    </row>
    <row r="309" s="2" customFormat="1" ht="16.5" customHeight="1">
      <c r="A309" s="39"/>
      <c r="B309" s="40"/>
      <c r="C309" s="282" t="s">
        <v>2750</v>
      </c>
      <c r="D309" s="282" t="s">
        <v>204</v>
      </c>
      <c r="E309" s="283" t="s">
        <v>2751</v>
      </c>
      <c r="F309" s="284" t="s">
        <v>2617</v>
      </c>
      <c r="G309" s="285" t="s">
        <v>184</v>
      </c>
      <c r="H309" s="286">
        <v>16</v>
      </c>
      <c r="I309" s="287"/>
      <c r="J309" s="288">
        <f>ROUND(I309*H309,2)</f>
        <v>0</v>
      </c>
      <c r="K309" s="289"/>
      <c r="L309" s="290"/>
      <c r="M309" s="291" t="s">
        <v>1</v>
      </c>
      <c r="N309" s="292" t="s">
        <v>40</v>
      </c>
      <c r="O309" s="98"/>
      <c r="P309" s="240">
        <f>O309*H309</f>
        <v>0</v>
      </c>
      <c r="Q309" s="240">
        <v>0</v>
      </c>
      <c r="R309" s="240">
        <f>Q309*H309</f>
        <v>0</v>
      </c>
      <c r="S309" s="240">
        <v>0</v>
      </c>
      <c r="T309" s="24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2" t="s">
        <v>2560</v>
      </c>
      <c r="AT309" s="242" t="s">
        <v>204</v>
      </c>
      <c r="AU309" s="242" t="s">
        <v>156</v>
      </c>
      <c r="AY309" s="18" t="s">
        <v>157</v>
      </c>
      <c r="BE309" s="243">
        <f>IF(N309="základná",J309,0)</f>
        <v>0</v>
      </c>
      <c r="BF309" s="243">
        <f>IF(N309="znížená",J309,0)</f>
        <v>0</v>
      </c>
      <c r="BG309" s="243">
        <f>IF(N309="zákl. prenesená",J309,0)</f>
        <v>0</v>
      </c>
      <c r="BH309" s="243">
        <f>IF(N309="zníž. prenesená",J309,0)</f>
        <v>0</v>
      </c>
      <c r="BI309" s="243">
        <f>IF(N309="nulová",J309,0)</f>
        <v>0</v>
      </c>
      <c r="BJ309" s="18" t="s">
        <v>156</v>
      </c>
      <c r="BK309" s="243">
        <f>ROUND(I309*H309,2)</f>
        <v>0</v>
      </c>
      <c r="BL309" s="18" t="s">
        <v>735</v>
      </c>
      <c r="BM309" s="242" t="s">
        <v>2752</v>
      </c>
    </row>
    <row r="310" s="2" customFormat="1" ht="16.5" customHeight="1">
      <c r="A310" s="39"/>
      <c r="B310" s="40"/>
      <c r="C310" s="282" t="s">
        <v>2521</v>
      </c>
      <c r="D310" s="282" t="s">
        <v>204</v>
      </c>
      <c r="E310" s="283" t="s">
        <v>2753</v>
      </c>
      <c r="F310" s="284" t="s">
        <v>2556</v>
      </c>
      <c r="G310" s="285" t="s">
        <v>184</v>
      </c>
      <c r="H310" s="286">
        <v>25</v>
      </c>
      <c r="I310" s="287"/>
      <c r="J310" s="288">
        <f>ROUND(I310*H310,2)</f>
        <v>0</v>
      </c>
      <c r="K310" s="289"/>
      <c r="L310" s="290"/>
      <c r="M310" s="291" t="s">
        <v>1</v>
      </c>
      <c r="N310" s="292" t="s">
        <v>40</v>
      </c>
      <c r="O310" s="98"/>
      <c r="P310" s="240">
        <f>O310*H310</f>
        <v>0</v>
      </c>
      <c r="Q310" s="240">
        <v>0</v>
      </c>
      <c r="R310" s="240">
        <f>Q310*H310</f>
        <v>0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2560</v>
      </c>
      <c r="AT310" s="242" t="s">
        <v>204</v>
      </c>
      <c r="AU310" s="242" t="s">
        <v>156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735</v>
      </c>
      <c r="BM310" s="242" t="s">
        <v>2754</v>
      </c>
    </row>
    <row r="311" s="2" customFormat="1" ht="16.5" customHeight="1">
      <c r="A311" s="39"/>
      <c r="B311" s="40"/>
      <c r="C311" s="282" t="s">
        <v>2755</v>
      </c>
      <c r="D311" s="282" t="s">
        <v>204</v>
      </c>
      <c r="E311" s="283" t="s">
        <v>2756</v>
      </c>
      <c r="F311" s="284" t="s">
        <v>2392</v>
      </c>
      <c r="G311" s="285" t="s">
        <v>354</v>
      </c>
      <c r="H311" s="286">
        <v>300</v>
      </c>
      <c r="I311" s="287"/>
      <c r="J311" s="288">
        <f>ROUND(I311*H311,2)</f>
        <v>0</v>
      </c>
      <c r="K311" s="289"/>
      <c r="L311" s="290"/>
      <c r="M311" s="291" t="s">
        <v>1</v>
      </c>
      <c r="N311" s="292" t="s">
        <v>40</v>
      </c>
      <c r="O311" s="98"/>
      <c r="P311" s="240">
        <f>O311*H311</f>
        <v>0</v>
      </c>
      <c r="Q311" s="240">
        <v>0</v>
      </c>
      <c r="R311" s="240">
        <f>Q311*H311</f>
        <v>0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2560</v>
      </c>
      <c r="AT311" s="242" t="s">
        <v>204</v>
      </c>
      <c r="AU311" s="242" t="s">
        <v>156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735</v>
      </c>
      <c r="BM311" s="242" t="s">
        <v>2757</v>
      </c>
    </row>
    <row r="312" s="2" customFormat="1" ht="16.5" customHeight="1">
      <c r="A312" s="39"/>
      <c r="B312" s="40"/>
      <c r="C312" s="282" t="s">
        <v>2524</v>
      </c>
      <c r="D312" s="282" t="s">
        <v>204</v>
      </c>
      <c r="E312" s="283" t="s">
        <v>2758</v>
      </c>
      <c r="F312" s="284" t="s">
        <v>2624</v>
      </c>
      <c r="G312" s="285" t="s">
        <v>354</v>
      </c>
      <c r="H312" s="286">
        <v>30</v>
      </c>
      <c r="I312" s="287"/>
      <c r="J312" s="288">
        <f>ROUND(I312*H312,2)</f>
        <v>0</v>
      </c>
      <c r="K312" s="289"/>
      <c r="L312" s="290"/>
      <c r="M312" s="291" t="s">
        <v>1</v>
      </c>
      <c r="N312" s="292" t="s">
        <v>40</v>
      </c>
      <c r="O312" s="98"/>
      <c r="P312" s="240">
        <f>O312*H312</f>
        <v>0</v>
      </c>
      <c r="Q312" s="240">
        <v>0</v>
      </c>
      <c r="R312" s="240">
        <f>Q312*H312</f>
        <v>0</v>
      </c>
      <c r="S312" s="240">
        <v>0</v>
      </c>
      <c r="T312" s="24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2" t="s">
        <v>2560</v>
      </c>
      <c r="AT312" s="242" t="s">
        <v>204</v>
      </c>
      <c r="AU312" s="242" t="s">
        <v>156</v>
      </c>
      <c r="AY312" s="18" t="s">
        <v>157</v>
      </c>
      <c r="BE312" s="243">
        <f>IF(N312="základná",J312,0)</f>
        <v>0</v>
      </c>
      <c r="BF312" s="243">
        <f>IF(N312="znížená",J312,0)</f>
        <v>0</v>
      </c>
      <c r="BG312" s="243">
        <f>IF(N312="zákl. prenesená",J312,0)</f>
        <v>0</v>
      </c>
      <c r="BH312" s="243">
        <f>IF(N312="zníž. prenesená",J312,0)</f>
        <v>0</v>
      </c>
      <c r="BI312" s="243">
        <f>IF(N312="nulová",J312,0)</f>
        <v>0</v>
      </c>
      <c r="BJ312" s="18" t="s">
        <v>156</v>
      </c>
      <c r="BK312" s="243">
        <f>ROUND(I312*H312,2)</f>
        <v>0</v>
      </c>
      <c r="BL312" s="18" t="s">
        <v>735</v>
      </c>
      <c r="BM312" s="242" t="s">
        <v>2759</v>
      </c>
    </row>
    <row r="313" s="2" customFormat="1" ht="16.5" customHeight="1">
      <c r="A313" s="39"/>
      <c r="B313" s="40"/>
      <c r="C313" s="282" t="s">
        <v>2760</v>
      </c>
      <c r="D313" s="282" t="s">
        <v>204</v>
      </c>
      <c r="E313" s="283" t="s">
        <v>2761</v>
      </c>
      <c r="F313" s="284" t="s">
        <v>2395</v>
      </c>
      <c r="G313" s="285" t="s">
        <v>354</v>
      </c>
      <c r="H313" s="286">
        <v>320</v>
      </c>
      <c r="I313" s="287"/>
      <c r="J313" s="288">
        <f>ROUND(I313*H313,2)</f>
        <v>0</v>
      </c>
      <c r="K313" s="289"/>
      <c r="L313" s="290"/>
      <c r="M313" s="291" t="s">
        <v>1</v>
      </c>
      <c r="N313" s="292" t="s">
        <v>40</v>
      </c>
      <c r="O313" s="98"/>
      <c r="P313" s="240">
        <f>O313*H313</f>
        <v>0</v>
      </c>
      <c r="Q313" s="240">
        <v>0</v>
      </c>
      <c r="R313" s="240">
        <f>Q313*H313</f>
        <v>0</v>
      </c>
      <c r="S313" s="240">
        <v>0</v>
      </c>
      <c r="T313" s="24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2560</v>
      </c>
      <c r="AT313" s="242" t="s">
        <v>204</v>
      </c>
      <c r="AU313" s="242" t="s">
        <v>156</v>
      </c>
      <c r="AY313" s="18" t="s">
        <v>157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156</v>
      </c>
      <c r="BK313" s="243">
        <f>ROUND(I313*H313,2)</f>
        <v>0</v>
      </c>
      <c r="BL313" s="18" t="s">
        <v>735</v>
      </c>
      <c r="BM313" s="242" t="s">
        <v>2762</v>
      </c>
    </row>
    <row r="314" s="2" customFormat="1" ht="16.5" customHeight="1">
      <c r="A314" s="39"/>
      <c r="B314" s="40"/>
      <c r="C314" s="282" t="s">
        <v>2763</v>
      </c>
      <c r="D314" s="282" t="s">
        <v>204</v>
      </c>
      <c r="E314" s="283" t="s">
        <v>2764</v>
      </c>
      <c r="F314" s="284" t="s">
        <v>2765</v>
      </c>
      <c r="G314" s="285" t="s">
        <v>184</v>
      </c>
      <c r="H314" s="286">
        <v>1</v>
      </c>
      <c r="I314" s="287"/>
      <c r="J314" s="288">
        <f>ROUND(I314*H314,2)</f>
        <v>0</v>
      </c>
      <c r="K314" s="289"/>
      <c r="L314" s="290"/>
      <c r="M314" s="291" t="s">
        <v>1</v>
      </c>
      <c r="N314" s="292" t="s">
        <v>40</v>
      </c>
      <c r="O314" s="98"/>
      <c r="P314" s="240">
        <f>O314*H314</f>
        <v>0</v>
      </c>
      <c r="Q314" s="240">
        <v>0</v>
      </c>
      <c r="R314" s="240">
        <f>Q314*H314</f>
        <v>0</v>
      </c>
      <c r="S314" s="240">
        <v>0</v>
      </c>
      <c r="T314" s="24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2" t="s">
        <v>2560</v>
      </c>
      <c r="AT314" s="242" t="s">
        <v>204</v>
      </c>
      <c r="AU314" s="242" t="s">
        <v>156</v>
      </c>
      <c r="AY314" s="18" t="s">
        <v>157</v>
      </c>
      <c r="BE314" s="243">
        <f>IF(N314="základná",J314,0)</f>
        <v>0</v>
      </c>
      <c r="BF314" s="243">
        <f>IF(N314="znížená",J314,0)</f>
        <v>0</v>
      </c>
      <c r="BG314" s="243">
        <f>IF(N314="zákl. prenesená",J314,0)</f>
        <v>0</v>
      </c>
      <c r="BH314" s="243">
        <f>IF(N314="zníž. prenesená",J314,0)</f>
        <v>0</v>
      </c>
      <c r="BI314" s="243">
        <f>IF(N314="nulová",J314,0)</f>
        <v>0</v>
      </c>
      <c r="BJ314" s="18" t="s">
        <v>156</v>
      </c>
      <c r="BK314" s="243">
        <f>ROUND(I314*H314,2)</f>
        <v>0</v>
      </c>
      <c r="BL314" s="18" t="s">
        <v>735</v>
      </c>
      <c r="BM314" s="242" t="s">
        <v>2766</v>
      </c>
    </row>
    <row r="315" s="2" customFormat="1" ht="16.5" customHeight="1">
      <c r="A315" s="39"/>
      <c r="B315" s="40"/>
      <c r="C315" s="282" t="s">
        <v>2767</v>
      </c>
      <c r="D315" s="282" t="s">
        <v>204</v>
      </c>
      <c r="E315" s="283" t="s">
        <v>2768</v>
      </c>
      <c r="F315" s="284" t="s">
        <v>2769</v>
      </c>
      <c r="G315" s="285" t="s">
        <v>184</v>
      </c>
      <c r="H315" s="286">
        <v>1</v>
      </c>
      <c r="I315" s="287"/>
      <c r="J315" s="288">
        <f>ROUND(I315*H315,2)</f>
        <v>0</v>
      </c>
      <c r="K315" s="289"/>
      <c r="L315" s="290"/>
      <c r="M315" s="291" t="s">
        <v>1</v>
      </c>
      <c r="N315" s="292" t="s">
        <v>40</v>
      </c>
      <c r="O315" s="98"/>
      <c r="P315" s="240">
        <f>O315*H315</f>
        <v>0</v>
      </c>
      <c r="Q315" s="240">
        <v>0</v>
      </c>
      <c r="R315" s="240">
        <f>Q315*H315</f>
        <v>0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2560</v>
      </c>
      <c r="AT315" s="242" t="s">
        <v>204</v>
      </c>
      <c r="AU315" s="242" t="s">
        <v>156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735</v>
      </c>
      <c r="BM315" s="242" t="s">
        <v>2770</v>
      </c>
    </row>
    <row r="316" s="2" customFormat="1" ht="16.5" customHeight="1">
      <c r="A316" s="39"/>
      <c r="B316" s="40"/>
      <c r="C316" s="282" t="s">
        <v>2771</v>
      </c>
      <c r="D316" s="282" t="s">
        <v>204</v>
      </c>
      <c r="E316" s="283" t="s">
        <v>2772</v>
      </c>
      <c r="F316" s="284" t="s">
        <v>2773</v>
      </c>
      <c r="G316" s="285" t="s">
        <v>184</v>
      </c>
      <c r="H316" s="286">
        <v>1</v>
      </c>
      <c r="I316" s="287"/>
      <c r="J316" s="288">
        <f>ROUND(I316*H316,2)</f>
        <v>0</v>
      </c>
      <c r="K316" s="289"/>
      <c r="L316" s="290"/>
      <c r="M316" s="291" t="s">
        <v>1</v>
      </c>
      <c r="N316" s="292" t="s">
        <v>40</v>
      </c>
      <c r="O316" s="98"/>
      <c r="P316" s="240">
        <f>O316*H316</f>
        <v>0</v>
      </c>
      <c r="Q316" s="240">
        <v>0</v>
      </c>
      <c r="R316" s="240">
        <f>Q316*H316</f>
        <v>0</v>
      </c>
      <c r="S316" s="240">
        <v>0</v>
      </c>
      <c r="T316" s="24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2" t="s">
        <v>2560</v>
      </c>
      <c r="AT316" s="242" t="s">
        <v>204</v>
      </c>
      <c r="AU316" s="242" t="s">
        <v>156</v>
      </c>
      <c r="AY316" s="18" t="s">
        <v>157</v>
      </c>
      <c r="BE316" s="243">
        <f>IF(N316="základná",J316,0)</f>
        <v>0</v>
      </c>
      <c r="BF316" s="243">
        <f>IF(N316="znížená",J316,0)</f>
        <v>0</v>
      </c>
      <c r="BG316" s="243">
        <f>IF(N316="zákl. prenesená",J316,0)</f>
        <v>0</v>
      </c>
      <c r="BH316" s="243">
        <f>IF(N316="zníž. prenesená",J316,0)</f>
        <v>0</v>
      </c>
      <c r="BI316" s="243">
        <f>IF(N316="nulová",J316,0)</f>
        <v>0</v>
      </c>
      <c r="BJ316" s="18" t="s">
        <v>156</v>
      </c>
      <c r="BK316" s="243">
        <f>ROUND(I316*H316,2)</f>
        <v>0</v>
      </c>
      <c r="BL316" s="18" t="s">
        <v>735</v>
      </c>
      <c r="BM316" s="242" t="s">
        <v>2774</v>
      </c>
    </row>
    <row r="317" s="2" customFormat="1" ht="16.5" customHeight="1">
      <c r="A317" s="39"/>
      <c r="B317" s="40"/>
      <c r="C317" s="282" t="s">
        <v>2775</v>
      </c>
      <c r="D317" s="282" t="s">
        <v>204</v>
      </c>
      <c r="E317" s="283" t="s">
        <v>2776</v>
      </c>
      <c r="F317" s="284" t="s">
        <v>1036</v>
      </c>
      <c r="G317" s="285" t="s">
        <v>184</v>
      </c>
      <c r="H317" s="286">
        <v>1</v>
      </c>
      <c r="I317" s="287"/>
      <c r="J317" s="288">
        <f>ROUND(I317*H317,2)</f>
        <v>0</v>
      </c>
      <c r="K317" s="289"/>
      <c r="L317" s="290"/>
      <c r="M317" s="291" t="s">
        <v>1</v>
      </c>
      <c r="N317" s="292" t="s">
        <v>40</v>
      </c>
      <c r="O317" s="98"/>
      <c r="P317" s="240">
        <f>O317*H317</f>
        <v>0</v>
      </c>
      <c r="Q317" s="240">
        <v>0</v>
      </c>
      <c r="R317" s="240">
        <f>Q317*H317</f>
        <v>0</v>
      </c>
      <c r="S317" s="240">
        <v>0</v>
      </c>
      <c r="T317" s="24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2" t="s">
        <v>2560</v>
      </c>
      <c r="AT317" s="242" t="s">
        <v>204</v>
      </c>
      <c r="AU317" s="242" t="s">
        <v>156</v>
      </c>
      <c r="AY317" s="18" t="s">
        <v>157</v>
      </c>
      <c r="BE317" s="243">
        <f>IF(N317="základná",J317,0)</f>
        <v>0</v>
      </c>
      <c r="BF317" s="243">
        <f>IF(N317="znížená",J317,0)</f>
        <v>0</v>
      </c>
      <c r="BG317" s="243">
        <f>IF(N317="zákl. prenesená",J317,0)</f>
        <v>0</v>
      </c>
      <c r="BH317" s="243">
        <f>IF(N317="zníž. prenesená",J317,0)</f>
        <v>0</v>
      </c>
      <c r="BI317" s="243">
        <f>IF(N317="nulová",J317,0)</f>
        <v>0</v>
      </c>
      <c r="BJ317" s="18" t="s">
        <v>156</v>
      </c>
      <c r="BK317" s="243">
        <f>ROUND(I317*H317,2)</f>
        <v>0</v>
      </c>
      <c r="BL317" s="18" t="s">
        <v>735</v>
      </c>
      <c r="BM317" s="242" t="s">
        <v>2777</v>
      </c>
    </row>
    <row r="318" s="2" customFormat="1" ht="16.5" customHeight="1">
      <c r="A318" s="39"/>
      <c r="B318" s="40"/>
      <c r="C318" s="282" t="s">
        <v>2778</v>
      </c>
      <c r="D318" s="282" t="s">
        <v>204</v>
      </c>
      <c r="E318" s="283" t="s">
        <v>2779</v>
      </c>
      <c r="F318" s="284" t="s">
        <v>2780</v>
      </c>
      <c r="G318" s="285" t="s">
        <v>184</v>
      </c>
      <c r="H318" s="286">
        <v>3</v>
      </c>
      <c r="I318" s="287"/>
      <c r="J318" s="288">
        <f>ROUND(I318*H318,2)</f>
        <v>0</v>
      </c>
      <c r="K318" s="289"/>
      <c r="L318" s="290"/>
      <c r="M318" s="291" t="s">
        <v>1</v>
      </c>
      <c r="N318" s="292" t="s">
        <v>40</v>
      </c>
      <c r="O318" s="98"/>
      <c r="P318" s="240">
        <f>O318*H318</f>
        <v>0</v>
      </c>
      <c r="Q318" s="240">
        <v>0</v>
      </c>
      <c r="R318" s="240">
        <f>Q318*H318</f>
        <v>0</v>
      </c>
      <c r="S318" s="240">
        <v>0</v>
      </c>
      <c r="T318" s="24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2" t="s">
        <v>2560</v>
      </c>
      <c r="AT318" s="242" t="s">
        <v>204</v>
      </c>
      <c r="AU318" s="242" t="s">
        <v>156</v>
      </c>
      <c r="AY318" s="18" t="s">
        <v>157</v>
      </c>
      <c r="BE318" s="243">
        <f>IF(N318="základná",J318,0)</f>
        <v>0</v>
      </c>
      <c r="BF318" s="243">
        <f>IF(N318="znížená",J318,0)</f>
        <v>0</v>
      </c>
      <c r="BG318" s="243">
        <f>IF(N318="zákl. prenesená",J318,0)</f>
        <v>0</v>
      </c>
      <c r="BH318" s="243">
        <f>IF(N318="zníž. prenesená",J318,0)</f>
        <v>0</v>
      </c>
      <c r="BI318" s="243">
        <f>IF(N318="nulová",J318,0)</f>
        <v>0</v>
      </c>
      <c r="BJ318" s="18" t="s">
        <v>156</v>
      </c>
      <c r="BK318" s="243">
        <f>ROUND(I318*H318,2)</f>
        <v>0</v>
      </c>
      <c r="BL318" s="18" t="s">
        <v>735</v>
      </c>
      <c r="BM318" s="242" t="s">
        <v>2781</v>
      </c>
    </row>
    <row r="319" s="2" customFormat="1" ht="16.5" customHeight="1">
      <c r="A319" s="39"/>
      <c r="B319" s="40"/>
      <c r="C319" s="282" t="s">
        <v>2782</v>
      </c>
      <c r="D319" s="282" t="s">
        <v>204</v>
      </c>
      <c r="E319" s="283" t="s">
        <v>2783</v>
      </c>
      <c r="F319" s="284" t="s">
        <v>2784</v>
      </c>
      <c r="G319" s="285" t="s">
        <v>184</v>
      </c>
      <c r="H319" s="286">
        <v>9</v>
      </c>
      <c r="I319" s="287"/>
      <c r="J319" s="288">
        <f>ROUND(I319*H319,2)</f>
        <v>0</v>
      </c>
      <c r="K319" s="289"/>
      <c r="L319" s="290"/>
      <c r="M319" s="291" t="s">
        <v>1</v>
      </c>
      <c r="N319" s="292" t="s">
        <v>40</v>
      </c>
      <c r="O319" s="98"/>
      <c r="P319" s="240">
        <f>O319*H319</f>
        <v>0</v>
      </c>
      <c r="Q319" s="240">
        <v>0</v>
      </c>
      <c r="R319" s="240">
        <f>Q319*H319</f>
        <v>0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2560</v>
      </c>
      <c r="AT319" s="242" t="s">
        <v>204</v>
      </c>
      <c r="AU319" s="242" t="s">
        <v>156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735</v>
      </c>
      <c r="BM319" s="242" t="s">
        <v>2785</v>
      </c>
    </row>
    <row r="320" s="2" customFormat="1" ht="16.5" customHeight="1">
      <c r="A320" s="39"/>
      <c r="B320" s="40"/>
      <c r="C320" s="282" t="s">
        <v>2786</v>
      </c>
      <c r="D320" s="282" t="s">
        <v>204</v>
      </c>
      <c r="E320" s="283" t="s">
        <v>2787</v>
      </c>
      <c r="F320" s="284" t="s">
        <v>2788</v>
      </c>
      <c r="G320" s="285" t="s">
        <v>184</v>
      </c>
      <c r="H320" s="286">
        <v>22</v>
      </c>
      <c r="I320" s="287"/>
      <c r="J320" s="288">
        <f>ROUND(I320*H320,2)</f>
        <v>0</v>
      </c>
      <c r="K320" s="289"/>
      <c r="L320" s="290"/>
      <c r="M320" s="291" t="s">
        <v>1</v>
      </c>
      <c r="N320" s="292" t="s">
        <v>40</v>
      </c>
      <c r="O320" s="98"/>
      <c r="P320" s="240">
        <f>O320*H320</f>
        <v>0</v>
      </c>
      <c r="Q320" s="240">
        <v>0</v>
      </c>
      <c r="R320" s="240">
        <f>Q320*H320</f>
        <v>0</v>
      </c>
      <c r="S320" s="240">
        <v>0</v>
      </c>
      <c r="T320" s="24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2" t="s">
        <v>2560</v>
      </c>
      <c r="AT320" s="242" t="s">
        <v>204</v>
      </c>
      <c r="AU320" s="242" t="s">
        <v>156</v>
      </c>
      <c r="AY320" s="18" t="s">
        <v>157</v>
      </c>
      <c r="BE320" s="243">
        <f>IF(N320="základná",J320,0)</f>
        <v>0</v>
      </c>
      <c r="BF320" s="243">
        <f>IF(N320="znížená",J320,0)</f>
        <v>0</v>
      </c>
      <c r="BG320" s="243">
        <f>IF(N320="zákl. prenesená",J320,0)</f>
        <v>0</v>
      </c>
      <c r="BH320" s="243">
        <f>IF(N320="zníž. prenesená",J320,0)</f>
        <v>0</v>
      </c>
      <c r="BI320" s="243">
        <f>IF(N320="nulová",J320,0)</f>
        <v>0</v>
      </c>
      <c r="BJ320" s="18" t="s">
        <v>156</v>
      </c>
      <c r="BK320" s="243">
        <f>ROUND(I320*H320,2)</f>
        <v>0</v>
      </c>
      <c r="BL320" s="18" t="s">
        <v>735</v>
      </c>
      <c r="BM320" s="242" t="s">
        <v>2789</v>
      </c>
    </row>
    <row r="321" s="2" customFormat="1" ht="16.5" customHeight="1">
      <c r="A321" s="39"/>
      <c r="B321" s="40"/>
      <c r="C321" s="282" t="s">
        <v>2790</v>
      </c>
      <c r="D321" s="282" t="s">
        <v>204</v>
      </c>
      <c r="E321" s="283" t="s">
        <v>2791</v>
      </c>
      <c r="F321" s="284" t="s">
        <v>2792</v>
      </c>
      <c r="G321" s="285" t="s">
        <v>184</v>
      </c>
      <c r="H321" s="286">
        <v>42</v>
      </c>
      <c r="I321" s="287"/>
      <c r="J321" s="288">
        <f>ROUND(I321*H321,2)</f>
        <v>0</v>
      </c>
      <c r="K321" s="289"/>
      <c r="L321" s="290"/>
      <c r="M321" s="291" t="s">
        <v>1</v>
      </c>
      <c r="N321" s="292" t="s">
        <v>40</v>
      </c>
      <c r="O321" s="98"/>
      <c r="P321" s="240">
        <f>O321*H321</f>
        <v>0</v>
      </c>
      <c r="Q321" s="240">
        <v>0</v>
      </c>
      <c r="R321" s="240">
        <f>Q321*H321</f>
        <v>0</v>
      </c>
      <c r="S321" s="240">
        <v>0</v>
      </c>
      <c r="T321" s="24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2" t="s">
        <v>2560</v>
      </c>
      <c r="AT321" s="242" t="s">
        <v>204</v>
      </c>
      <c r="AU321" s="242" t="s">
        <v>156</v>
      </c>
      <c r="AY321" s="18" t="s">
        <v>157</v>
      </c>
      <c r="BE321" s="243">
        <f>IF(N321="základná",J321,0)</f>
        <v>0</v>
      </c>
      <c r="BF321" s="243">
        <f>IF(N321="znížená",J321,0)</f>
        <v>0</v>
      </c>
      <c r="BG321" s="243">
        <f>IF(N321="zákl. prenesená",J321,0)</f>
        <v>0</v>
      </c>
      <c r="BH321" s="243">
        <f>IF(N321="zníž. prenesená",J321,0)</f>
        <v>0</v>
      </c>
      <c r="BI321" s="243">
        <f>IF(N321="nulová",J321,0)</f>
        <v>0</v>
      </c>
      <c r="BJ321" s="18" t="s">
        <v>156</v>
      </c>
      <c r="BK321" s="243">
        <f>ROUND(I321*H321,2)</f>
        <v>0</v>
      </c>
      <c r="BL321" s="18" t="s">
        <v>735</v>
      </c>
      <c r="BM321" s="242" t="s">
        <v>2793</v>
      </c>
    </row>
    <row r="322" s="2" customFormat="1" ht="16.5" customHeight="1">
      <c r="A322" s="39"/>
      <c r="B322" s="40"/>
      <c r="C322" s="282" t="s">
        <v>2794</v>
      </c>
      <c r="D322" s="282" t="s">
        <v>204</v>
      </c>
      <c r="E322" s="283" t="s">
        <v>2795</v>
      </c>
      <c r="F322" s="284" t="s">
        <v>2796</v>
      </c>
      <c r="G322" s="285" t="s">
        <v>184</v>
      </c>
      <c r="H322" s="286">
        <v>39</v>
      </c>
      <c r="I322" s="287"/>
      <c r="J322" s="288">
        <f>ROUND(I322*H322,2)</f>
        <v>0</v>
      </c>
      <c r="K322" s="289"/>
      <c r="L322" s="290"/>
      <c r="M322" s="291" t="s">
        <v>1</v>
      </c>
      <c r="N322" s="292" t="s">
        <v>40</v>
      </c>
      <c r="O322" s="98"/>
      <c r="P322" s="240">
        <f>O322*H322</f>
        <v>0</v>
      </c>
      <c r="Q322" s="240">
        <v>0</v>
      </c>
      <c r="R322" s="240">
        <f>Q322*H322</f>
        <v>0</v>
      </c>
      <c r="S322" s="240">
        <v>0</v>
      </c>
      <c r="T322" s="24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2" t="s">
        <v>2560</v>
      </c>
      <c r="AT322" s="242" t="s">
        <v>204</v>
      </c>
      <c r="AU322" s="242" t="s">
        <v>156</v>
      </c>
      <c r="AY322" s="18" t="s">
        <v>157</v>
      </c>
      <c r="BE322" s="243">
        <f>IF(N322="základná",J322,0)</f>
        <v>0</v>
      </c>
      <c r="BF322" s="243">
        <f>IF(N322="znížená",J322,0)</f>
        <v>0</v>
      </c>
      <c r="BG322" s="243">
        <f>IF(N322="zákl. prenesená",J322,0)</f>
        <v>0</v>
      </c>
      <c r="BH322" s="243">
        <f>IF(N322="zníž. prenesená",J322,0)</f>
        <v>0</v>
      </c>
      <c r="BI322" s="243">
        <f>IF(N322="nulová",J322,0)</f>
        <v>0</v>
      </c>
      <c r="BJ322" s="18" t="s">
        <v>156</v>
      </c>
      <c r="BK322" s="243">
        <f>ROUND(I322*H322,2)</f>
        <v>0</v>
      </c>
      <c r="BL322" s="18" t="s">
        <v>735</v>
      </c>
      <c r="BM322" s="242" t="s">
        <v>2797</v>
      </c>
    </row>
    <row r="323" s="2" customFormat="1" ht="16.5" customHeight="1">
      <c r="A323" s="39"/>
      <c r="B323" s="40"/>
      <c r="C323" s="282" t="s">
        <v>2798</v>
      </c>
      <c r="D323" s="282" t="s">
        <v>204</v>
      </c>
      <c r="E323" s="283" t="s">
        <v>2799</v>
      </c>
      <c r="F323" s="284" t="s">
        <v>2800</v>
      </c>
      <c r="G323" s="285" t="s">
        <v>184</v>
      </c>
      <c r="H323" s="286">
        <v>3</v>
      </c>
      <c r="I323" s="287"/>
      <c r="J323" s="288">
        <f>ROUND(I323*H323,2)</f>
        <v>0</v>
      </c>
      <c r="K323" s="289"/>
      <c r="L323" s="290"/>
      <c r="M323" s="291" t="s">
        <v>1</v>
      </c>
      <c r="N323" s="292" t="s">
        <v>40</v>
      </c>
      <c r="O323" s="98"/>
      <c r="P323" s="240">
        <f>O323*H323</f>
        <v>0</v>
      </c>
      <c r="Q323" s="240">
        <v>0</v>
      </c>
      <c r="R323" s="240">
        <f>Q323*H323</f>
        <v>0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2560</v>
      </c>
      <c r="AT323" s="242" t="s">
        <v>204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735</v>
      </c>
      <c r="BM323" s="242" t="s">
        <v>2801</v>
      </c>
    </row>
    <row r="324" s="2" customFormat="1" ht="16.5" customHeight="1">
      <c r="A324" s="39"/>
      <c r="B324" s="40"/>
      <c r="C324" s="282" t="s">
        <v>2802</v>
      </c>
      <c r="D324" s="282" t="s">
        <v>204</v>
      </c>
      <c r="E324" s="283" t="s">
        <v>2803</v>
      </c>
      <c r="F324" s="284" t="s">
        <v>2804</v>
      </c>
      <c r="G324" s="285" t="s">
        <v>2805</v>
      </c>
      <c r="H324" s="286">
        <v>48</v>
      </c>
      <c r="I324" s="287"/>
      <c r="J324" s="288">
        <f>ROUND(I324*H324,2)</f>
        <v>0</v>
      </c>
      <c r="K324" s="289"/>
      <c r="L324" s="290"/>
      <c r="M324" s="293" t="s">
        <v>1</v>
      </c>
      <c r="N324" s="294" t="s">
        <v>40</v>
      </c>
      <c r="O324" s="279"/>
      <c r="P324" s="280">
        <f>O324*H324</f>
        <v>0</v>
      </c>
      <c r="Q324" s="280">
        <v>0</v>
      </c>
      <c r="R324" s="280">
        <f>Q324*H324</f>
        <v>0</v>
      </c>
      <c r="S324" s="280">
        <v>0</v>
      </c>
      <c r="T324" s="28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2560</v>
      </c>
      <c r="AT324" s="242" t="s">
        <v>204</v>
      </c>
      <c r="AU324" s="242" t="s">
        <v>156</v>
      </c>
      <c r="AY324" s="18" t="s">
        <v>157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156</v>
      </c>
      <c r="BK324" s="243">
        <f>ROUND(I324*H324,2)</f>
        <v>0</v>
      </c>
      <c r="BL324" s="18" t="s">
        <v>735</v>
      </c>
      <c r="BM324" s="242" t="s">
        <v>2806</v>
      </c>
    </row>
    <row r="325" s="2" customFormat="1" ht="6.96" customHeight="1">
      <c r="A325" s="39"/>
      <c r="B325" s="73"/>
      <c r="C325" s="74"/>
      <c r="D325" s="74"/>
      <c r="E325" s="74"/>
      <c r="F325" s="74"/>
      <c r="G325" s="74"/>
      <c r="H325" s="74"/>
      <c r="I325" s="74"/>
      <c r="J325" s="74"/>
      <c r="K325" s="74"/>
      <c r="L325" s="45"/>
      <c r="M325" s="39"/>
      <c r="O325" s="39"/>
      <c r="P325" s="39"/>
      <c r="Q325" s="39"/>
      <c r="R325" s="39"/>
      <c r="S325" s="39"/>
      <c r="T325" s="39"/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</row>
  </sheetData>
  <sheetProtection sheet="1" autoFilter="0" formatColumns="0" formatRows="0" objects="1" scenarios="1" spinCount="100000" saltValue="OHySmgZbvYa4Kqt7V0AcvSdF1IXjLuTD0BXtFCeGrqxXhakkB6Jqm6qBrr3OS6OV1WAub9A9SMsQSLR4YgvcIQ==" hashValue="POr5qwADl7bOnloDUijtOGMixCaBbo35zDIys+Us5T362AYPoe5B7xpF1BS5Vihdsv2jNgpMhPzSa72Ugh0lPQ==" algorithmName="SHA-512" password="CC35"/>
  <autoFilter ref="C121:K324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2807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ROUND((SUM(BE122:BE276)),  2)</f>
        <v>0</v>
      </c>
      <c r="G33" s="163"/>
      <c r="H33" s="163"/>
      <c r="I33" s="164">
        <v>0.20000000000000001</v>
      </c>
      <c r="J33" s="162">
        <f>ROUND(((SUM(BE122:BE276))*I33),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ROUND((SUM(BF122:BF276)),  2)</f>
        <v>0</v>
      </c>
      <c r="G34" s="163"/>
      <c r="H34" s="163"/>
      <c r="I34" s="164">
        <v>0.20000000000000001</v>
      </c>
      <c r="J34" s="162">
        <f>ROUND(((SUM(BF122:BF276))*I34),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ROUND((SUM(BG122:BG276)),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ROUND((SUM(BH122:BH276)),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ROUND((SUM(BI122:BI276)),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20230109 - Kaštieľ-ELI-slaboprúd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2808</v>
      </c>
      <c r="E97" s="193"/>
      <c r="F97" s="193"/>
      <c r="G97" s="193"/>
      <c r="H97" s="193"/>
      <c r="I97" s="193"/>
      <c r="J97" s="194">
        <f>J167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2809</v>
      </c>
      <c r="E98" s="193"/>
      <c r="F98" s="193"/>
      <c r="G98" s="193"/>
      <c r="H98" s="193"/>
      <c r="I98" s="193"/>
      <c r="J98" s="194">
        <f>J187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2810</v>
      </c>
      <c r="E99" s="193"/>
      <c r="F99" s="193"/>
      <c r="G99" s="193"/>
      <c r="H99" s="193"/>
      <c r="I99" s="193"/>
      <c r="J99" s="194">
        <f>J212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2811</v>
      </c>
      <c r="E100" s="193"/>
      <c r="F100" s="193"/>
      <c r="G100" s="193"/>
      <c r="H100" s="193"/>
      <c r="I100" s="193"/>
      <c r="J100" s="194">
        <f>J229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2812</v>
      </c>
      <c r="E101" s="199"/>
      <c r="F101" s="199"/>
      <c r="G101" s="199"/>
      <c r="H101" s="199"/>
      <c r="I101" s="199"/>
      <c r="J101" s="200">
        <f>J230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2813</v>
      </c>
      <c r="E102" s="199"/>
      <c r="F102" s="199"/>
      <c r="G102" s="199"/>
      <c r="H102" s="199"/>
      <c r="I102" s="199"/>
      <c r="J102" s="200">
        <f>J246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20230109 - Kaštieľ-ELI-slaboprúd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P123+SUM(P124:P167)+P187+P212+P229</f>
        <v>0</v>
      </c>
      <c r="Q122" s="111"/>
      <c r="R122" s="211">
        <f>R123+SUM(R124:R167)+R187+R212+R229</f>
        <v>0</v>
      </c>
      <c r="S122" s="111"/>
      <c r="T122" s="212">
        <f>T123+SUM(T124:T167)+T187+T212+T229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BK123+SUM(BK124:BK167)+BK187+BK212+BK229</f>
        <v>0</v>
      </c>
    </row>
    <row r="123" s="2" customFormat="1" ht="24.15" customHeight="1">
      <c r="A123" s="39"/>
      <c r="B123" s="40"/>
      <c r="C123" s="230" t="s">
        <v>82</v>
      </c>
      <c r="D123" s="230" t="s">
        <v>160</v>
      </c>
      <c r="E123" s="231" t="s">
        <v>2741</v>
      </c>
      <c r="F123" s="232" t="s">
        <v>2814</v>
      </c>
      <c r="G123" s="233" t="s">
        <v>354</v>
      </c>
      <c r="H123" s="234">
        <v>350</v>
      </c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174</v>
      </c>
      <c r="AT123" s="242" t="s">
        <v>160</v>
      </c>
      <c r="AU123" s="242" t="s">
        <v>74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174</v>
      </c>
      <c r="BM123" s="242" t="s">
        <v>2815</v>
      </c>
    </row>
    <row r="124" s="2" customFormat="1" ht="24.15" customHeight="1">
      <c r="A124" s="39"/>
      <c r="B124" s="40"/>
      <c r="C124" s="230" t="s">
        <v>156</v>
      </c>
      <c r="D124" s="230" t="s">
        <v>160</v>
      </c>
      <c r="E124" s="231" t="s">
        <v>2743</v>
      </c>
      <c r="F124" s="232" t="s">
        <v>2816</v>
      </c>
      <c r="G124" s="233" t="s">
        <v>184</v>
      </c>
      <c r="H124" s="234">
        <v>34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174</v>
      </c>
      <c r="AT124" s="242" t="s">
        <v>160</v>
      </c>
      <c r="AU124" s="242" t="s">
        <v>74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174</v>
      </c>
      <c r="BM124" s="242" t="s">
        <v>2817</v>
      </c>
    </row>
    <row r="125" s="2" customFormat="1" ht="21.75" customHeight="1">
      <c r="A125" s="39"/>
      <c r="B125" s="40"/>
      <c r="C125" s="230" t="s">
        <v>181</v>
      </c>
      <c r="D125" s="230" t="s">
        <v>160</v>
      </c>
      <c r="E125" s="231" t="s">
        <v>2746</v>
      </c>
      <c r="F125" s="232" t="s">
        <v>2818</v>
      </c>
      <c r="G125" s="233" t="s">
        <v>184</v>
      </c>
      <c r="H125" s="234">
        <v>3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74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2819</v>
      </c>
    </row>
    <row r="126" s="2" customFormat="1" ht="16.5" customHeight="1">
      <c r="A126" s="39"/>
      <c r="B126" s="40"/>
      <c r="C126" s="230" t="s">
        <v>174</v>
      </c>
      <c r="D126" s="230" t="s">
        <v>160</v>
      </c>
      <c r="E126" s="231" t="s">
        <v>2748</v>
      </c>
      <c r="F126" s="232" t="s">
        <v>2820</v>
      </c>
      <c r="G126" s="233" t="s">
        <v>184</v>
      </c>
      <c r="H126" s="234">
        <v>3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74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2821</v>
      </c>
    </row>
    <row r="127" s="2" customFormat="1" ht="24.15" customHeight="1">
      <c r="A127" s="39"/>
      <c r="B127" s="40"/>
      <c r="C127" s="230" t="s">
        <v>197</v>
      </c>
      <c r="D127" s="230" t="s">
        <v>160</v>
      </c>
      <c r="E127" s="231" t="s">
        <v>2751</v>
      </c>
      <c r="F127" s="232" t="s">
        <v>2822</v>
      </c>
      <c r="G127" s="233" t="s">
        <v>184</v>
      </c>
      <c r="H127" s="234">
        <v>25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74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2823</v>
      </c>
    </row>
    <row r="128" s="2" customFormat="1" ht="24.15" customHeight="1">
      <c r="A128" s="39"/>
      <c r="B128" s="40"/>
      <c r="C128" s="230" t="s">
        <v>201</v>
      </c>
      <c r="D128" s="230" t="s">
        <v>160</v>
      </c>
      <c r="E128" s="231" t="s">
        <v>2753</v>
      </c>
      <c r="F128" s="232" t="s">
        <v>2824</v>
      </c>
      <c r="G128" s="233" t="s">
        <v>184</v>
      </c>
      <c r="H128" s="234">
        <v>15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74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2825</v>
      </c>
    </row>
    <row r="129" s="2" customFormat="1" ht="24.15" customHeight="1">
      <c r="A129" s="39"/>
      <c r="B129" s="40"/>
      <c r="C129" s="230" t="s">
        <v>207</v>
      </c>
      <c r="D129" s="230" t="s">
        <v>160</v>
      </c>
      <c r="E129" s="231" t="s">
        <v>2756</v>
      </c>
      <c r="F129" s="232" t="s">
        <v>2826</v>
      </c>
      <c r="G129" s="233" t="s">
        <v>184</v>
      </c>
      <c r="H129" s="234">
        <v>15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74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2827</v>
      </c>
    </row>
    <row r="130" s="2" customFormat="1" ht="16.5" customHeight="1">
      <c r="A130" s="39"/>
      <c r="B130" s="40"/>
      <c r="C130" s="230" t="s">
        <v>211</v>
      </c>
      <c r="D130" s="230" t="s">
        <v>160</v>
      </c>
      <c r="E130" s="231" t="s">
        <v>2758</v>
      </c>
      <c r="F130" s="232" t="s">
        <v>2828</v>
      </c>
      <c r="G130" s="233" t="s">
        <v>184</v>
      </c>
      <c r="H130" s="234">
        <v>1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74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2829</v>
      </c>
    </row>
    <row r="131" s="2" customFormat="1" ht="21.75" customHeight="1">
      <c r="A131" s="39"/>
      <c r="B131" s="40"/>
      <c r="C131" s="230" t="s">
        <v>250</v>
      </c>
      <c r="D131" s="230" t="s">
        <v>160</v>
      </c>
      <c r="E131" s="231" t="s">
        <v>2761</v>
      </c>
      <c r="F131" s="232" t="s">
        <v>2830</v>
      </c>
      <c r="G131" s="233" t="s">
        <v>184</v>
      </c>
      <c r="H131" s="234">
        <v>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74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2831</v>
      </c>
    </row>
    <row r="132" s="2" customFormat="1" ht="24.15" customHeight="1">
      <c r="A132" s="39"/>
      <c r="B132" s="40"/>
      <c r="C132" s="230" t="s">
        <v>254</v>
      </c>
      <c r="D132" s="230" t="s">
        <v>160</v>
      </c>
      <c r="E132" s="231" t="s">
        <v>2764</v>
      </c>
      <c r="F132" s="232" t="s">
        <v>2832</v>
      </c>
      <c r="G132" s="233" t="s">
        <v>184</v>
      </c>
      <c r="H132" s="234">
        <v>1</v>
      </c>
      <c r="I132" s="235"/>
      <c r="J132" s="236">
        <f>ROUND(I132*H132,2)</f>
        <v>0</v>
      </c>
      <c r="K132" s="237"/>
      <c r="L132" s="45"/>
      <c r="M132" s="238" t="s">
        <v>1</v>
      </c>
      <c r="N132" s="239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174</v>
      </c>
      <c r="AT132" s="242" t="s">
        <v>160</v>
      </c>
      <c r="AU132" s="242" t="s">
        <v>74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174</v>
      </c>
      <c r="BM132" s="242" t="s">
        <v>2833</v>
      </c>
    </row>
    <row r="133" s="2" customFormat="1" ht="37.8" customHeight="1">
      <c r="A133" s="39"/>
      <c r="B133" s="40"/>
      <c r="C133" s="230" t="s">
        <v>262</v>
      </c>
      <c r="D133" s="230" t="s">
        <v>160</v>
      </c>
      <c r="E133" s="231" t="s">
        <v>2768</v>
      </c>
      <c r="F133" s="232" t="s">
        <v>2834</v>
      </c>
      <c r="G133" s="233" t="s">
        <v>184</v>
      </c>
      <c r="H133" s="234">
        <v>1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74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2835</v>
      </c>
    </row>
    <row r="134" s="2" customFormat="1" ht="37.8" customHeight="1">
      <c r="A134" s="39"/>
      <c r="B134" s="40"/>
      <c r="C134" s="230" t="s">
        <v>268</v>
      </c>
      <c r="D134" s="230" t="s">
        <v>160</v>
      </c>
      <c r="E134" s="231" t="s">
        <v>2772</v>
      </c>
      <c r="F134" s="232" t="s">
        <v>2836</v>
      </c>
      <c r="G134" s="233" t="s">
        <v>184</v>
      </c>
      <c r="H134" s="234">
        <v>2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74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2837</v>
      </c>
    </row>
    <row r="135" s="2" customFormat="1" ht="24.15" customHeight="1">
      <c r="A135" s="39"/>
      <c r="B135" s="40"/>
      <c r="C135" s="230" t="s">
        <v>274</v>
      </c>
      <c r="D135" s="230" t="s">
        <v>160</v>
      </c>
      <c r="E135" s="231" t="s">
        <v>2776</v>
      </c>
      <c r="F135" s="232" t="s">
        <v>2838</v>
      </c>
      <c r="G135" s="233" t="s">
        <v>2839</v>
      </c>
      <c r="H135" s="234">
        <v>1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74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2840</v>
      </c>
    </row>
    <row r="136" s="2" customFormat="1" ht="16.5" customHeight="1">
      <c r="A136" s="39"/>
      <c r="B136" s="40"/>
      <c r="C136" s="230" t="s">
        <v>278</v>
      </c>
      <c r="D136" s="230" t="s">
        <v>160</v>
      </c>
      <c r="E136" s="231" t="s">
        <v>2841</v>
      </c>
      <c r="F136" s="232" t="s">
        <v>2842</v>
      </c>
      <c r="G136" s="233" t="s">
        <v>2805</v>
      </c>
      <c r="H136" s="234">
        <v>3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74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2843</v>
      </c>
    </row>
    <row r="137" s="2" customFormat="1" ht="24.15" customHeight="1">
      <c r="A137" s="39"/>
      <c r="B137" s="40"/>
      <c r="C137" s="230" t="s">
        <v>290</v>
      </c>
      <c r="D137" s="230" t="s">
        <v>160</v>
      </c>
      <c r="E137" s="231" t="s">
        <v>2844</v>
      </c>
      <c r="F137" s="232" t="s">
        <v>2845</v>
      </c>
      <c r="G137" s="233" t="s">
        <v>184</v>
      </c>
      <c r="H137" s="234">
        <v>128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74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2846</v>
      </c>
    </row>
    <row r="138" s="2" customFormat="1" ht="16.5" customHeight="1">
      <c r="A138" s="39"/>
      <c r="B138" s="40"/>
      <c r="C138" s="230" t="s">
        <v>164</v>
      </c>
      <c r="D138" s="230" t="s">
        <v>160</v>
      </c>
      <c r="E138" s="231" t="s">
        <v>2847</v>
      </c>
      <c r="F138" s="232" t="s">
        <v>2848</v>
      </c>
      <c r="G138" s="233" t="s">
        <v>184</v>
      </c>
      <c r="H138" s="234">
        <v>68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74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2849</v>
      </c>
    </row>
    <row r="139" s="2" customFormat="1" ht="16.5" customHeight="1">
      <c r="A139" s="39"/>
      <c r="B139" s="40"/>
      <c r="C139" s="230" t="s">
        <v>375</v>
      </c>
      <c r="D139" s="230" t="s">
        <v>160</v>
      </c>
      <c r="E139" s="231" t="s">
        <v>2850</v>
      </c>
      <c r="F139" s="232" t="s">
        <v>2851</v>
      </c>
      <c r="G139" s="233" t="s">
        <v>184</v>
      </c>
      <c r="H139" s="234">
        <v>68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74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2852</v>
      </c>
    </row>
    <row r="140" s="2" customFormat="1" ht="24.15" customHeight="1">
      <c r="A140" s="39"/>
      <c r="B140" s="40"/>
      <c r="C140" s="230" t="s">
        <v>380</v>
      </c>
      <c r="D140" s="230" t="s">
        <v>160</v>
      </c>
      <c r="E140" s="231" t="s">
        <v>2853</v>
      </c>
      <c r="F140" s="232" t="s">
        <v>2854</v>
      </c>
      <c r="G140" s="233" t="s">
        <v>184</v>
      </c>
      <c r="H140" s="234">
        <v>68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74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2855</v>
      </c>
    </row>
    <row r="141" s="2" customFormat="1" ht="24.15" customHeight="1">
      <c r="A141" s="39"/>
      <c r="B141" s="40"/>
      <c r="C141" s="230" t="s">
        <v>385</v>
      </c>
      <c r="D141" s="230" t="s">
        <v>160</v>
      </c>
      <c r="E141" s="231" t="s">
        <v>2856</v>
      </c>
      <c r="F141" s="232" t="s">
        <v>2857</v>
      </c>
      <c r="G141" s="233" t="s">
        <v>2839</v>
      </c>
      <c r="H141" s="234">
        <v>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174</v>
      </c>
      <c r="AT141" s="242" t="s">
        <v>160</v>
      </c>
      <c r="AU141" s="242" t="s">
        <v>74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174</v>
      </c>
      <c r="BM141" s="242" t="s">
        <v>2858</v>
      </c>
    </row>
    <row r="142" s="2" customFormat="1" ht="16.5" customHeight="1">
      <c r="A142" s="39"/>
      <c r="B142" s="40"/>
      <c r="C142" s="230" t="s">
        <v>7</v>
      </c>
      <c r="D142" s="230" t="s">
        <v>160</v>
      </c>
      <c r="E142" s="231" t="s">
        <v>2859</v>
      </c>
      <c r="F142" s="232" t="s">
        <v>2860</v>
      </c>
      <c r="G142" s="233" t="s">
        <v>184</v>
      </c>
      <c r="H142" s="234">
        <v>1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74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2861</v>
      </c>
    </row>
    <row r="143" s="2" customFormat="1" ht="16.5" customHeight="1">
      <c r="A143" s="39"/>
      <c r="B143" s="40"/>
      <c r="C143" s="230" t="s">
        <v>394</v>
      </c>
      <c r="D143" s="230" t="s">
        <v>160</v>
      </c>
      <c r="E143" s="231" t="s">
        <v>2862</v>
      </c>
      <c r="F143" s="232" t="s">
        <v>2863</v>
      </c>
      <c r="G143" s="233" t="s">
        <v>2839</v>
      </c>
      <c r="H143" s="234">
        <v>1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74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2864</v>
      </c>
    </row>
    <row r="144" s="2" customFormat="1" ht="37.8" customHeight="1">
      <c r="A144" s="39"/>
      <c r="B144" s="40"/>
      <c r="C144" s="230" t="s">
        <v>400</v>
      </c>
      <c r="D144" s="230" t="s">
        <v>160</v>
      </c>
      <c r="E144" s="231" t="s">
        <v>2865</v>
      </c>
      <c r="F144" s="232" t="s">
        <v>2866</v>
      </c>
      <c r="G144" s="233" t="s">
        <v>1</v>
      </c>
      <c r="H144" s="234">
        <v>18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74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2867</v>
      </c>
    </row>
    <row r="145" s="2" customFormat="1" ht="44.25" customHeight="1">
      <c r="A145" s="39"/>
      <c r="B145" s="40"/>
      <c r="C145" s="230" t="s">
        <v>404</v>
      </c>
      <c r="D145" s="230" t="s">
        <v>160</v>
      </c>
      <c r="E145" s="231" t="s">
        <v>2868</v>
      </c>
      <c r="F145" s="232" t="s">
        <v>2869</v>
      </c>
      <c r="G145" s="233" t="s">
        <v>1</v>
      </c>
      <c r="H145" s="234">
        <v>2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74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2870</v>
      </c>
    </row>
    <row r="146" s="2" customFormat="1" ht="37.8" customHeight="1">
      <c r="A146" s="39"/>
      <c r="B146" s="40"/>
      <c r="C146" s="230" t="s">
        <v>408</v>
      </c>
      <c r="D146" s="230" t="s">
        <v>160</v>
      </c>
      <c r="E146" s="231" t="s">
        <v>2871</v>
      </c>
      <c r="F146" s="232" t="s">
        <v>2872</v>
      </c>
      <c r="G146" s="233" t="s">
        <v>1</v>
      </c>
      <c r="H146" s="234">
        <v>2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174</v>
      </c>
      <c r="AT146" s="242" t="s">
        <v>160</v>
      </c>
      <c r="AU146" s="242" t="s">
        <v>74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174</v>
      </c>
      <c r="BM146" s="242" t="s">
        <v>2873</v>
      </c>
    </row>
    <row r="147" s="2" customFormat="1" ht="16.5" customHeight="1">
      <c r="A147" s="39"/>
      <c r="B147" s="40"/>
      <c r="C147" s="230" t="s">
        <v>412</v>
      </c>
      <c r="D147" s="230" t="s">
        <v>160</v>
      </c>
      <c r="E147" s="231" t="s">
        <v>2874</v>
      </c>
      <c r="F147" s="232" t="s">
        <v>2875</v>
      </c>
      <c r="G147" s="233" t="s">
        <v>1</v>
      </c>
      <c r="H147" s="234">
        <v>2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74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2876</v>
      </c>
    </row>
    <row r="148" s="2" customFormat="1" ht="16.5" customHeight="1">
      <c r="A148" s="39"/>
      <c r="B148" s="40"/>
      <c r="C148" s="230" t="s">
        <v>419</v>
      </c>
      <c r="D148" s="230" t="s">
        <v>160</v>
      </c>
      <c r="E148" s="231" t="s">
        <v>2877</v>
      </c>
      <c r="F148" s="232" t="s">
        <v>2878</v>
      </c>
      <c r="G148" s="233" t="s">
        <v>1</v>
      </c>
      <c r="H148" s="234">
        <v>1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74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2879</v>
      </c>
    </row>
    <row r="149" s="2" customFormat="1" ht="16.5" customHeight="1">
      <c r="A149" s="39"/>
      <c r="B149" s="40"/>
      <c r="C149" s="230" t="s">
        <v>423</v>
      </c>
      <c r="D149" s="230" t="s">
        <v>160</v>
      </c>
      <c r="E149" s="231" t="s">
        <v>2880</v>
      </c>
      <c r="F149" s="232" t="s">
        <v>2881</v>
      </c>
      <c r="G149" s="233" t="s">
        <v>1</v>
      </c>
      <c r="H149" s="234">
        <v>22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174</v>
      </c>
      <c r="AT149" s="242" t="s">
        <v>160</v>
      </c>
      <c r="AU149" s="242" t="s">
        <v>74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174</v>
      </c>
      <c r="BM149" s="242" t="s">
        <v>2882</v>
      </c>
    </row>
    <row r="150" s="2" customFormat="1" ht="24.15" customHeight="1">
      <c r="A150" s="39"/>
      <c r="B150" s="40"/>
      <c r="C150" s="230" t="s">
        <v>566</v>
      </c>
      <c r="D150" s="230" t="s">
        <v>160</v>
      </c>
      <c r="E150" s="231" t="s">
        <v>2883</v>
      </c>
      <c r="F150" s="232" t="s">
        <v>2884</v>
      </c>
      <c r="G150" s="233" t="s">
        <v>1</v>
      </c>
      <c r="H150" s="234">
        <v>22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74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2885</v>
      </c>
    </row>
    <row r="151" s="2" customFormat="1" ht="24.15" customHeight="1">
      <c r="A151" s="39"/>
      <c r="B151" s="40"/>
      <c r="C151" s="230" t="s">
        <v>572</v>
      </c>
      <c r="D151" s="230" t="s">
        <v>160</v>
      </c>
      <c r="E151" s="231" t="s">
        <v>2886</v>
      </c>
      <c r="F151" s="232" t="s">
        <v>2887</v>
      </c>
      <c r="G151" s="233" t="s">
        <v>1</v>
      </c>
      <c r="H151" s="234">
        <v>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74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2888</v>
      </c>
    </row>
    <row r="152" s="2" customFormat="1" ht="16.5" customHeight="1">
      <c r="A152" s="39"/>
      <c r="B152" s="40"/>
      <c r="C152" s="230" t="s">
        <v>577</v>
      </c>
      <c r="D152" s="230" t="s">
        <v>160</v>
      </c>
      <c r="E152" s="231" t="s">
        <v>2889</v>
      </c>
      <c r="F152" s="232" t="s">
        <v>2890</v>
      </c>
      <c r="G152" s="233" t="s">
        <v>1</v>
      </c>
      <c r="H152" s="234">
        <v>50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74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2891</v>
      </c>
    </row>
    <row r="153" s="2" customFormat="1" ht="16.5" customHeight="1">
      <c r="A153" s="39"/>
      <c r="B153" s="40"/>
      <c r="C153" s="230" t="s">
        <v>580</v>
      </c>
      <c r="D153" s="230" t="s">
        <v>160</v>
      </c>
      <c r="E153" s="231" t="s">
        <v>2892</v>
      </c>
      <c r="F153" s="232" t="s">
        <v>2893</v>
      </c>
      <c r="G153" s="233" t="s">
        <v>1</v>
      </c>
      <c r="H153" s="234">
        <v>25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74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2894</v>
      </c>
    </row>
    <row r="154" s="2" customFormat="1" ht="24.15" customHeight="1">
      <c r="A154" s="39"/>
      <c r="B154" s="40"/>
      <c r="C154" s="230" t="s">
        <v>378</v>
      </c>
      <c r="D154" s="230" t="s">
        <v>160</v>
      </c>
      <c r="E154" s="231" t="s">
        <v>2895</v>
      </c>
      <c r="F154" s="232" t="s">
        <v>2896</v>
      </c>
      <c r="G154" s="233" t="s">
        <v>1</v>
      </c>
      <c r="H154" s="234">
        <v>1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74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2897</v>
      </c>
    </row>
    <row r="155" s="2" customFormat="1" ht="16.5" customHeight="1">
      <c r="A155" s="39"/>
      <c r="B155" s="40"/>
      <c r="C155" s="230" t="s">
        <v>591</v>
      </c>
      <c r="D155" s="230" t="s">
        <v>160</v>
      </c>
      <c r="E155" s="231" t="s">
        <v>2898</v>
      </c>
      <c r="F155" s="232" t="s">
        <v>2899</v>
      </c>
      <c r="G155" s="233" t="s">
        <v>1</v>
      </c>
      <c r="H155" s="234">
        <v>20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174</v>
      </c>
      <c r="AT155" s="242" t="s">
        <v>160</v>
      </c>
      <c r="AU155" s="242" t="s">
        <v>74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174</v>
      </c>
      <c r="BM155" s="242" t="s">
        <v>2900</v>
      </c>
    </row>
    <row r="156" s="2" customFormat="1" ht="16.5" customHeight="1">
      <c r="A156" s="39"/>
      <c r="B156" s="40"/>
      <c r="C156" s="230" t="s">
        <v>595</v>
      </c>
      <c r="D156" s="230" t="s">
        <v>160</v>
      </c>
      <c r="E156" s="231" t="s">
        <v>2901</v>
      </c>
      <c r="F156" s="232" t="s">
        <v>2902</v>
      </c>
      <c r="G156" s="233" t="s">
        <v>1</v>
      </c>
      <c r="H156" s="234">
        <v>20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74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2903</v>
      </c>
    </row>
    <row r="157" s="2" customFormat="1" ht="16.5" customHeight="1">
      <c r="A157" s="39"/>
      <c r="B157" s="40"/>
      <c r="C157" s="230" t="s">
        <v>599</v>
      </c>
      <c r="D157" s="230" t="s">
        <v>160</v>
      </c>
      <c r="E157" s="231" t="s">
        <v>2904</v>
      </c>
      <c r="F157" s="232" t="s">
        <v>2905</v>
      </c>
      <c r="G157" s="233" t="s">
        <v>1</v>
      </c>
      <c r="H157" s="234">
        <v>20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74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2906</v>
      </c>
    </row>
    <row r="158" s="2" customFormat="1" ht="16.5" customHeight="1">
      <c r="A158" s="39"/>
      <c r="B158" s="40"/>
      <c r="C158" s="230" t="s">
        <v>603</v>
      </c>
      <c r="D158" s="230" t="s">
        <v>160</v>
      </c>
      <c r="E158" s="231" t="s">
        <v>2907</v>
      </c>
      <c r="F158" s="232" t="s">
        <v>2908</v>
      </c>
      <c r="G158" s="233" t="s">
        <v>1</v>
      </c>
      <c r="H158" s="234">
        <v>1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174</v>
      </c>
      <c r="AT158" s="242" t="s">
        <v>160</v>
      </c>
      <c r="AU158" s="242" t="s">
        <v>74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174</v>
      </c>
      <c r="BM158" s="242" t="s">
        <v>2909</v>
      </c>
    </row>
    <row r="159" s="2" customFormat="1" ht="21.75" customHeight="1">
      <c r="A159" s="39"/>
      <c r="B159" s="40"/>
      <c r="C159" s="230" t="s">
        <v>609</v>
      </c>
      <c r="D159" s="230" t="s">
        <v>160</v>
      </c>
      <c r="E159" s="231" t="s">
        <v>2910</v>
      </c>
      <c r="F159" s="232" t="s">
        <v>2911</v>
      </c>
      <c r="G159" s="233" t="s">
        <v>1</v>
      </c>
      <c r="H159" s="234">
        <v>1</v>
      </c>
      <c r="I159" s="235"/>
      <c r="J159" s="236">
        <f>ROUND(I159*H159,2)</f>
        <v>0</v>
      </c>
      <c r="K159" s="237"/>
      <c r="L159" s="45"/>
      <c r="M159" s="238" t="s">
        <v>1</v>
      </c>
      <c r="N159" s="239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174</v>
      </c>
      <c r="AT159" s="242" t="s">
        <v>160</v>
      </c>
      <c r="AU159" s="242" t="s">
        <v>74</v>
      </c>
      <c r="AY159" s="18" t="s">
        <v>157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156</v>
      </c>
      <c r="BK159" s="243">
        <f>ROUND(I159*H159,2)</f>
        <v>0</v>
      </c>
      <c r="BL159" s="18" t="s">
        <v>174</v>
      </c>
      <c r="BM159" s="242" t="s">
        <v>2912</v>
      </c>
    </row>
    <row r="160" s="2" customFormat="1" ht="24.15" customHeight="1">
      <c r="A160" s="39"/>
      <c r="B160" s="40"/>
      <c r="C160" s="230" t="s">
        <v>613</v>
      </c>
      <c r="D160" s="230" t="s">
        <v>160</v>
      </c>
      <c r="E160" s="231" t="s">
        <v>2913</v>
      </c>
      <c r="F160" s="232" t="s">
        <v>2914</v>
      </c>
      <c r="G160" s="233" t="s">
        <v>1</v>
      </c>
      <c r="H160" s="234">
        <v>1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174</v>
      </c>
      <c r="AT160" s="242" t="s">
        <v>160</v>
      </c>
      <c r="AU160" s="242" t="s">
        <v>74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2915</v>
      </c>
    </row>
    <row r="161" s="2" customFormat="1" ht="16.5" customHeight="1">
      <c r="A161" s="39"/>
      <c r="B161" s="40"/>
      <c r="C161" s="230" t="s">
        <v>617</v>
      </c>
      <c r="D161" s="230" t="s">
        <v>160</v>
      </c>
      <c r="E161" s="231" t="s">
        <v>2916</v>
      </c>
      <c r="F161" s="232" t="s">
        <v>2917</v>
      </c>
      <c r="G161" s="233" t="s">
        <v>1</v>
      </c>
      <c r="H161" s="234">
        <v>1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174</v>
      </c>
      <c r="AT161" s="242" t="s">
        <v>160</v>
      </c>
      <c r="AU161" s="242" t="s">
        <v>74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2918</v>
      </c>
    </row>
    <row r="162" s="2" customFormat="1" ht="16.5" customHeight="1">
      <c r="A162" s="39"/>
      <c r="B162" s="40"/>
      <c r="C162" s="230" t="s">
        <v>623</v>
      </c>
      <c r="D162" s="230" t="s">
        <v>160</v>
      </c>
      <c r="E162" s="231" t="s">
        <v>2919</v>
      </c>
      <c r="F162" s="232" t="s">
        <v>2920</v>
      </c>
      <c r="G162" s="233" t="s">
        <v>2381</v>
      </c>
      <c r="H162" s="234">
        <v>1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174</v>
      </c>
      <c r="AT162" s="242" t="s">
        <v>160</v>
      </c>
      <c r="AU162" s="242" t="s">
        <v>74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174</v>
      </c>
      <c r="BM162" s="242" t="s">
        <v>2921</v>
      </c>
    </row>
    <row r="163" s="2" customFormat="1" ht="16.5" customHeight="1">
      <c r="A163" s="39"/>
      <c r="B163" s="40"/>
      <c r="C163" s="230" t="s">
        <v>629</v>
      </c>
      <c r="D163" s="230" t="s">
        <v>160</v>
      </c>
      <c r="E163" s="231" t="s">
        <v>2922</v>
      </c>
      <c r="F163" s="232" t="s">
        <v>2923</v>
      </c>
      <c r="G163" s="233" t="s">
        <v>2381</v>
      </c>
      <c r="H163" s="234">
        <v>1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174</v>
      </c>
      <c r="AT163" s="242" t="s">
        <v>160</v>
      </c>
      <c r="AU163" s="242" t="s">
        <v>74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2924</v>
      </c>
    </row>
    <row r="164" s="2" customFormat="1" ht="16.5" customHeight="1">
      <c r="A164" s="39"/>
      <c r="B164" s="40"/>
      <c r="C164" s="230" t="s">
        <v>632</v>
      </c>
      <c r="D164" s="230" t="s">
        <v>160</v>
      </c>
      <c r="E164" s="231" t="s">
        <v>2925</v>
      </c>
      <c r="F164" s="232" t="s">
        <v>2926</v>
      </c>
      <c r="G164" s="233" t="s">
        <v>354</v>
      </c>
      <c r="H164" s="234">
        <v>120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174</v>
      </c>
      <c r="AT164" s="242" t="s">
        <v>160</v>
      </c>
      <c r="AU164" s="242" t="s">
        <v>74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174</v>
      </c>
      <c r="BM164" s="242" t="s">
        <v>2927</v>
      </c>
    </row>
    <row r="165" s="2" customFormat="1" ht="37.8" customHeight="1">
      <c r="A165" s="39"/>
      <c r="B165" s="40"/>
      <c r="C165" s="230" t="s">
        <v>636</v>
      </c>
      <c r="D165" s="230" t="s">
        <v>160</v>
      </c>
      <c r="E165" s="231" t="s">
        <v>2928</v>
      </c>
      <c r="F165" s="232" t="s">
        <v>2929</v>
      </c>
      <c r="G165" s="233" t="s">
        <v>354</v>
      </c>
      <c r="H165" s="234">
        <v>120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174</v>
      </c>
      <c r="AT165" s="242" t="s">
        <v>160</v>
      </c>
      <c r="AU165" s="242" t="s">
        <v>74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174</v>
      </c>
      <c r="BM165" s="242" t="s">
        <v>2930</v>
      </c>
    </row>
    <row r="166" s="2" customFormat="1" ht="21.75" customHeight="1">
      <c r="A166" s="39"/>
      <c r="B166" s="40"/>
      <c r="C166" s="230" t="s">
        <v>641</v>
      </c>
      <c r="D166" s="230" t="s">
        <v>160</v>
      </c>
      <c r="E166" s="231" t="s">
        <v>2931</v>
      </c>
      <c r="F166" s="232" t="s">
        <v>2932</v>
      </c>
      <c r="G166" s="233" t="s">
        <v>354</v>
      </c>
      <c r="H166" s="234">
        <v>360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174</v>
      </c>
      <c r="AT166" s="242" t="s">
        <v>160</v>
      </c>
      <c r="AU166" s="242" t="s">
        <v>74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174</v>
      </c>
      <c r="BM166" s="242" t="s">
        <v>2933</v>
      </c>
    </row>
    <row r="167" s="12" customFormat="1" ht="25.92" customHeight="1">
      <c r="A167" s="12"/>
      <c r="B167" s="214"/>
      <c r="C167" s="215"/>
      <c r="D167" s="216" t="s">
        <v>73</v>
      </c>
      <c r="E167" s="217" t="s">
        <v>2294</v>
      </c>
      <c r="F167" s="217" t="s">
        <v>2934</v>
      </c>
      <c r="G167" s="215"/>
      <c r="H167" s="215"/>
      <c r="I167" s="218"/>
      <c r="J167" s="219">
        <f>BK167</f>
        <v>0</v>
      </c>
      <c r="K167" s="215"/>
      <c r="L167" s="220"/>
      <c r="M167" s="221"/>
      <c r="N167" s="222"/>
      <c r="O167" s="222"/>
      <c r="P167" s="223">
        <f>SUM(P168:P186)</f>
        <v>0</v>
      </c>
      <c r="Q167" s="222"/>
      <c r="R167" s="223">
        <f>SUM(R168:R186)</f>
        <v>0</v>
      </c>
      <c r="S167" s="222"/>
      <c r="T167" s="224">
        <f>SUM(T168:T186)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5" t="s">
        <v>82</v>
      </c>
      <c r="AT167" s="226" t="s">
        <v>73</v>
      </c>
      <c r="AU167" s="226" t="s">
        <v>74</v>
      </c>
      <c r="AY167" s="225" t="s">
        <v>157</v>
      </c>
      <c r="BK167" s="227">
        <f>SUM(BK168:BK186)</f>
        <v>0</v>
      </c>
    </row>
    <row r="168" s="2" customFormat="1" ht="37.8" customHeight="1">
      <c r="A168" s="39"/>
      <c r="B168" s="40"/>
      <c r="C168" s="230" t="s">
        <v>646</v>
      </c>
      <c r="D168" s="230" t="s">
        <v>160</v>
      </c>
      <c r="E168" s="231" t="s">
        <v>2935</v>
      </c>
      <c r="F168" s="232" t="s">
        <v>2936</v>
      </c>
      <c r="G168" s="233" t="s">
        <v>184</v>
      </c>
      <c r="H168" s="234">
        <v>1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174</v>
      </c>
      <c r="AT168" s="242" t="s">
        <v>160</v>
      </c>
      <c r="AU168" s="242" t="s">
        <v>82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174</v>
      </c>
      <c r="BM168" s="242" t="s">
        <v>2937</v>
      </c>
    </row>
    <row r="169" s="2" customFormat="1" ht="16.5" customHeight="1">
      <c r="A169" s="39"/>
      <c r="B169" s="40"/>
      <c r="C169" s="230" t="s">
        <v>651</v>
      </c>
      <c r="D169" s="230" t="s">
        <v>160</v>
      </c>
      <c r="E169" s="231" t="s">
        <v>2938</v>
      </c>
      <c r="F169" s="232" t="s">
        <v>2939</v>
      </c>
      <c r="G169" s="233" t="s">
        <v>184</v>
      </c>
      <c r="H169" s="234">
        <v>1</v>
      </c>
      <c r="I169" s="235"/>
      <c r="J169" s="236">
        <f>ROUND(I169*H169,2)</f>
        <v>0</v>
      </c>
      <c r="K169" s="237"/>
      <c r="L169" s="45"/>
      <c r="M169" s="238" t="s">
        <v>1</v>
      </c>
      <c r="N169" s="239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174</v>
      </c>
      <c r="AT169" s="242" t="s">
        <v>160</v>
      </c>
      <c r="AU169" s="242" t="s">
        <v>82</v>
      </c>
      <c r="AY169" s="18" t="s">
        <v>157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156</v>
      </c>
      <c r="BK169" s="243">
        <f>ROUND(I169*H169,2)</f>
        <v>0</v>
      </c>
      <c r="BL169" s="18" t="s">
        <v>174</v>
      </c>
      <c r="BM169" s="242" t="s">
        <v>2940</v>
      </c>
    </row>
    <row r="170" s="2" customFormat="1" ht="16.5" customHeight="1">
      <c r="A170" s="39"/>
      <c r="B170" s="40"/>
      <c r="C170" s="230" t="s">
        <v>655</v>
      </c>
      <c r="D170" s="230" t="s">
        <v>160</v>
      </c>
      <c r="E170" s="231" t="s">
        <v>2941</v>
      </c>
      <c r="F170" s="232" t="s">
        <v>2942</v>
      </c>
      <c r="G170" s="233" t="s">
        <v>184</v>
      </c>
      <c r="H170" s="234">
        <v>1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174</v>
      </c>
      <c r="AT170" s="242" t="s">
        <v>160</v>
      </c>
      <c r="AU170" s="242" t="s">
        <v>82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174</v>
      </c>
      <c r="BM170" s="242" t="s">
        <v>2943</v>
      </c>
    </row>
    <row r="171" s="2" customFormat="1" ht="16.5" customHeight="1">
      <c r="A171" s="39"/>
      <c r="B171" s="40"/>
      <c r="C171" s="230" t="s">
        <v>660</v>
      </c>
      <c r="D171" s="230" t="s">
        <v>160</v>
      </c>
      <c r="E171" s="231" t="s">
        <v>2944</v>
      </c>
      <c r="F171" s="232" t="s">
        <v>2945</v>
      </c>
      <c r="G171" s="233" t="s">
        <v>184</v>
      </c>
      <c r="H171" s="234">
        <v>3</v>
      </c>
      <c r="I171" s="235"/>
      <c r="J171" s="236">
        <f>ROUND(I171*H171,2)</f>
        <v>0</v>
      </c>
      <c r="K171" s="237"/>
      <c r="L171" s="45"/>
      <c r="M171" s="238" t="s">
        <v>1</v>
      </c>
      <c r="N171" s="239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174</v>
      </c>
      <c r="AT171" s="242" t="s">
        <v>160</v>
      </c>
      <c r="AU171" s="242" t="s">
        <v>82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174</v>
      </c>
      <c r="BM171" s="242" t="s">
        <v>2946</v>
      </c>
    </row>
    <row r="172" s="2" customFormat="1" ht="16.5" customHeight="1">
      <c r="A172" s="39"/>
      <c r="B172" s="40"/>
      <c r="C172" s="230" t="s">
        <v>663</v>
      </c>
      <c r="D172" s="230" t="s">
        <v>160</v>
      </c>
      <c r="E172" s="231" t="s">
        <v>2947</v>
      </c>
      <c r="F172" s="232" t="s">
        <v>2948</v>
      </c>
      <c r="G172" s="233" t="s">
        <v>184</v>
      </c>
      <c r="H172" s="234">
        <v>6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82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2949</v>
      </c>
    </row>
    <row r="173" s="2" customFormat="1" ht="21.75" customHeight="1">
      <c r="A173" s="39"/>
      <c r="B173" s="40"/>
      <c r="C173" s="230" t="s">
        <v>667</v>
      </c>
      <c r="D173" s="230" t="s">
        <v>160</v>
      </c>
      <c r="E173" s="231" t="s">
        <v>2950</v>
      </c>
      <c r="F173" s="232" t="s">
        <v>2951</v>
      </c>
      <c r="G173" s="233" t="s">
        <v>184</v>
      </c>
      <c r="H173" s="234">
        <v>1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174</v>
      </c>
      <c r="AT173" s="242" t="s">
        <v>160</v>
      </c>
      <c r="AU173" s="242" t="s">
        <v>82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174</v>
      </c>
      <c r="BM173" s="242" t="s">
        <v>2952</v>
      </c>
    </row>
    <row r="174" s="2" customFormat="1" ht="21.75" customHeight="1">
      <c r="A174" s="39"/>
      <c r="B174" s="40"/>
      <c r="C174" s="230" t="s">
        <v>671</v>
      </c>
      <c r="D174" s="230" t="s">
        <v>160</v>
      </c>
      <c r="E174" s="231" t="s">
        <v>2953</v>
      </c>
      <c r="F174" s="232" t="s">
        <v>2954</v>
      </c>
      <c r="G174" s="233" t="s">
        <v>184</v>
      </c>
      <c r="H174" s="234">
        <v>42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174</v>
      </c>
      <c r="AT174" s="242" t="s">
        <v>160</v>
      </c>
      <c r="AU174" s="242" t="s">
        <v>82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174</v>
      </c>
      <c r="BM174" s="242" t="s">
        <v>2955</v>
      </c>
    </row>
    <row r="175" s="2" customFormat="1" ht="16.5" customHeight="1">
      <c r="A175" s="39"/>
      <c r="B175" s="40"/>
      <c r="C175" s="230" t="s">
        <v>674</v>
      </c>
      <c r="D175" s="230" t="s">
        <v>160</v>
      </c>
      <c r="E175" s="231" t="s">
        <v>2956</v>
      </c>
      <c r="F175" s="232" t="s">
        <v>2957</v>
      </c>
      <c r="G175" s="233" t="s">
        <v>184</v>
      </c>
      <c r="H175" s="234">
        <v>4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174</v>
      </c>
      <c r="AT175" s="242" t="s">
        <v>160</v>
      </c>
      <c r="AU175" s="242" t="s">
        <v>82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174</v>
      </c>
      <c r="BM175" s="242" t="s">
        <v>2958</v>
      </c>
    </row>
    <row r="176" s="2" customFormat="1" ht="24.15" customHeight="1">
      <c r="A176" s="39"/>
      <c r="B176" s="40"/>
      <c r="C176" s="230" t="s">
        <v>680</v>
      </c>
      <c r="D176" s="230" t="s">
        <v>160</v>
      </c>
      <c r="E176" s="231" t="s">
        <v>2959</v>
      </c>
      <c r="F176" s="232" t="s">
        <v>2960</v>
      </c>
      <c r="G176" s="233" t="s">
        <v>184</v>
      </c>
      <c r="H176" s="234">
        <v>1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82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2961</v>
      </c>
    </row>
    <row r="177" s="2" customFormat="1" ht="16.5" customHeight="1">
      <c r="A177" s="39"/>
      <c r="B177" s="40"/>
      <c r="C177" s="230" t="s">
        <v>687</v>
      </c>
      <c r="D177" s="230" t="s">
        <v>160</v>
      </c>
      <c r="E177" s="231" t="s">
        <v>2962</v>
      </c>
      <c r="F177" s="232" t="s">
        <v>2963</v>
      </c>
      <c r="G177" s="233" t="s">
        <v>184</v>
      </c>
      <c r="H177" s="234">
        <v>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174</v>
      </c>
      <c r="AT177" s="242" t="s">
        <v>160</v>
      </c>
      <c r="AU177" s="242" t="s">
        <v>82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174</v>
      </c>
      <c r="BM177" s="242" t="s">
        <v>2964</v>
      </c>
    </row>
    <row r="178" s="2" customFormat="1" ht="16.5" customHeight="1">
      <c r="A178" s="39"/>
      <c r="B178" s="40"/>
      <c r="C178" s="230" t="s">
        <v>694</v>
      </c>
      <c r="D178" s="230" t="s">
        <v>160</v>
      </c>
      <c r="E178" s="231" t="s">
        <v>2965</v>
      </c>
      <c r="F178" s="232" t="s">
        <v>2966</v>
      </c>
      <c r="G178" s="233" t="s">
        <v>2967</v>
      </c>
      <c r="H178" s="234">
        <v>0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174</v>
      </c>
      <c r="AT178" s="242" t="s">
        <v>160</v>
      </c>
      <c r="AU178" s="242" t="s">
        <v>82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174</v>
      </c>
      <c r="BM178" s="242" t="s">
        <v>2968</v>
      </c>
    </row>
    <row r="179" s="2" customFormat="1" ht="21.75" customHeight="1">
      <c r="A179" s="39"/>
      <c r="B179" s="40"/>
      <c r="C179" s="230" t="s">
        <v>698</v>
      </c>
      <c r="D179" s="230" t="s">
        <v>160</v>
      </c>
      <c r="E179" s="231" t="s">
        <v>2969</v>
      </c>
      <c r="F179" s="232" t="s">
        <v>2970</v>
      </c>
      <c r="G179" s="233" t="s">
        <v>184</v>
      </c>
      <c r="H179" s="234">
        <v>5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174</v>
      </c>
      <c r="AT179" s="242" t="s">
        <v>160</v>
      </c>
      <c r="AU179" s="242" t="s">
        <v>82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174</v>
      </c>
      <c r="BM179" s="242" t="s">
        <v>2971</v>
      </c>
    </row>
    <row r="180" s="2" customFormat="1" ht="16.5" customHeight="1">
      <c r="A180" s="39"/>
      <c r="B180" s="40"/>
      <c r="C180" s="230" t="s">
        <v>703</v>
      </c>
      <c r="D180" s="230" t="s">
        <v>160</v>
      </c>
      <c r="E180" s="231" t="s">
        <v>2972</v>
      </c>
      <c r="F180" s="232" t="s">
        <v>2973</v>
      </c>
      <c r="G180" s="233" t="s">
        <v>184</v>
      </c>
      <c r="H180" s="234">
        <v>10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174</v>
      </c>
      <c r="AT180" s="242" t="s">
        <v>160</v>
      </c>
      <c r="AU180" s="242" t="s">
        <v>82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174</v>
      </c>
      <c r="BM180" s="242" t="s">
        <v>2974</v>
      </c>
    </row>
    <row r="181" s="2" customFormat="1" ht="24.15" customHeight="1">
      <c r="A181" s="39"/>
      <c r="B181" s="40"/>
      <c r="C181" s="230" t="s">
        <v>708</v>
      </c>
      <c r="D181" s="230" t="s">
        <v>160</v>
      </c>
      <c r="E181" s="231" t="s">
        <v>2975</v>
      </c>
      <c r="F181" s="232" t="s">
        <v>2976</v>
      </c>
      <c r="G181" s="233" t="s">
        <v>184</v>
      </c>
      <c r="H181" s="234">
        <v>4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174</v>
      </c>
      <c r="AT181" s="242" t="s">
        <v>160</v>
      </c>
      <c r="AU181" s="242" t="s">
        <v>82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2977</v>
      </c>
    </row>
    <row r="182" s="2" customFormat="1" ht="55.5" customHeight="1">
      <c r="A182" s="39"/>
      <c r="B182" s="40"/>
      <c r="C182" s="230" t="s">
        <v>713</v>
      </c>
      <c r="D182" s="230" t="s">
        <v>160</v>
      </c>
      <c r="E182" s="231" t="s">
        <v>2978</v>
      </c>
      <c r="F182" s="232" t="s">
        <v>2979</v>
      </c>
      <c r="G182" s="233" t="s">
        <v>184</v>
      </c>
      <c r="H182" s="234">
        <v>1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174</v>
      </c>
      <c r="AT182" s="242" t="s">
        <v>160</v>
      </c>
      <c r="AU182" s="242" t="s">
        <v>82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174</v>
      </c>
      <c r="BM182" s="242" t="s">
        <v>2980</v>
      </c>
    </row>
    <row r="183" s="2" customFormat="1" ht="16.5" customHeight="1">
      <c r="A183" s="39"/>
      <c r="B183" s="40"/>
      <c r="C183" s="230" t="s">
        <v>717</v>
      </c>
      <c r="D183" s="230" t="s">
        <v>160</v>
      </c>
      <c r="E183" s="231" t="s">
        <v>2981</v>
      </c>
      <c r="F183" s="232" t="s">
        <v>2982</v>
      </c>
      <c r="G183" s="233" t="s">
        <v>184</v>
      </c>
      <c r="H183" s="234">
        <v>8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82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2983</v>
      </c>
    </row>
    <row r="184" s="2" customFormat="1" ht="180.75" customHeight="1">
      <c r="A184" s="39"/>
      <c r="B184" s="40"/>
      <c r="C184" s="230" t="s">
        <v>721</v>
      </c>
      <c r="D184" s="230" t="s">
        <v>160</v>
      </c>
      <c r="E184" s="231" t="s">
        <v>2984</v>
      </c>
      <c r="F184" s="232" t="s">
        <v>2985</v>
      </c>
      <c r="G184" s="233" t="s">
        <v>184</v>
      </c>
      <c r="H184" s="234">
        <v>1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174</v>
      </c>
      <c r="AT184" s="242" t="s">
        <v>160</v>
      </c>
      <c r="AU184" s="242" t="s">
        <v>82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174</v>
      </c>
      <c r="BM184" s="242" t="s">
        <v>2986</v>
      </c>
    </row>
    <row r="185" s="2" customFormat="1" ht="16.5" customHeight="1">
      <c r="A185" s="39"/>
      <c r="B185" s="40"/>
      <c r="C185" s="230" t="s">
        <v>726</v>
      </c>
      <c r="D185" s="230" t="s">
        <v>160</v>
      </c>
      <c r="E185" s="231" t="s">
        <v>2987</v>
      </c>
      <c r="F185" s="232" t="s">
        <v>2988</v>
      </c>
      <c r="G185" s="233" t="s">
        <v>184</v>
      </c>
      <c r="H185" s="234">
        <v>1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174</v>
      </c>
      <c r="AT185" s="242" t="s">
        <v>160</v>
      </c>
      <c r="AU185" s="242" t="s">
        <v>82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174</v>
      </c>
      <c r="BM185" s="242" t="s">
        <v>2989</v>
      </c>
    </row>
    <row r="186" s="2" customFormat="1" ht="24.15" customHeight="1">
      <c r="A186" s="39"/>
      <c r="B186" s="40"/>
      <c r="C186" s="230" t="s">
        <v>731</v>
      </c>
      <c r="D186" s="230" t="s">
        <v>160</v>
      </c>
      <c r="E186" s="231" t="s">
        <v>2990</v>
      </c>
      <c r="F186" s="232" t="s">
        <v>2991</v>
      </c>
      <c r="G186" s="233" t="s">
        <v>184</v>
      </c>
      <c r="H186" s="234">
        <v>1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174</v>
      </c>
      <c r="AT186" s="242" t="s">
        <v>160</v>
      </c>
      <c r="AU186" s="242" t="s">
        <v>82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174</v>
      </c>
      <c r="BM186" s="242" t="s">
        <v>2992</v>
      </c>
    </row>
    <row r="187" s="12" customFormat="1" ht="25.92" customHeight="1">
      <c r="A187" s="12"/>
      <c r="B187" s="214"/>
      <c r="C187" s="215"/>
      <c r="D187" s="216" t="s">
        <v>73</v>
      </c>
      <c r="E187" s="217" t="s">
        <v>2343</v>
      </c>
      <c r="F187" s="217" t="s">
        <v>2993</v>
      </c>
      <c r="G187" s="215"/>
      <c r="H187" s="215"/>
      <c r="I187" s="218"/>
      <c r="J187" s="219">
        <f>BK187</f>
        <v>0</v>
      </c>
      <c r="K187" s="215"/>
      <c r="L187" s="220"/>
      <c r="M187" s="221"/>
      <c r="N187" s="222"/>
      <c r="O187" s="222"/>
      <c r="P187" s="223">
        <f>SUM(P188:P211)</f>
        <v>0</v>
      </c>
      <c r="Q187" s="222"/>
      <c r="R187" s="223">
        <f>SUM(R188:R211)</f>
        <v>0</v>
      </c>
      <c r="S187" s="222"/>
      <c r="T187" s="224">
        <f>SUM(T188:T211)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5" t="s">
        <v>82</v>
      </c>
      <c r="AT187" s="226" t="s">
        <v>73</v>
      </c>
      <c r="AU187" s="226" t="s">
        <v>74</v>
      </c>
      <c r="AY187" s="225" t="s">
        <v>157</v>
      </c>
      <c r="BK187" s="227">
        <f>SUM(BK188:BK211)</f>
        <v>0</v>
      </c>
    </row>
    <row r="188" s="2" customFormat="1" ht="24.15" customHeight="1">
      <c r="A188" s="39"/>
      <c r="B188" s="40"/>
      <c r="C188" s="230" t="s">
        <v>735</v>
      </c>
      <c r="D188" s="230" t="s">
        <v>160</v>
      </c>
      <c r="E188" s="231" t="s">
        <v>2994</v>
      </c>
      <c r="F188" s="232" t="s">
        <v>2995</v>
      </c>
      <c r="G188" s="233" t="s">
        <v>354</v>
      </c>
      <c r="H188" s="234">
        <v>500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174</v>
      </c>
      <c r="AT188" s="242" t="s">
        <v>160</v>
      </c>
      <c r="AU188" s="242" t="s">
        <v>82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174</v>
      </c>
      <c r="BM188" s="242" t="s">
        <v>2996</v>
      </c>
    </row>
    <row r="189" s="2" customFormat="1" ht="16.5" customHeight="1">
      <c r="A189" s="39"/>
      <c r="B189" s="40"/>
      <c r="C189" s="230" t="s">
        <v>739</v>
      </c>
      <c r="D189" s="230" t="s">
        <v>160</v>
      </c>
      <c r="E189" s="231" t="s">
        <v>2841</v>
      </c>
      <c r="F189" s="232" t="s">
        <v>2842</v>
      </c>
      <c r="G189" s="233" t="s">
        <v>2805</v>
      </c>
      <c r="H189" s="234">
        <v>2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174</v>
      </c>
      <c r="AT189" s="242" t="s">
        <v>160</v>
      </c>
      <c r="AU189" s="242" t="s">
        <v>82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174</v>
      </c>
      <c r="BM189" s="242" t="s">
        <v>2997</v>
      </c>
    </row>
    <row r="190" s="2" customFormat="1" ht="16.5" customHeight="1">
      <c r="A190" s="39"/>
      <c r="B190" s="40"/>
      <c r="C190" s="230" t="s">
        <v>745</v>
      </c>
      <c r="D190" s="230" t="s">
        <v>160</v>
      </c>
      <c r="E190" s="231" t="s">
        <v>2998</v>
      </c>
      <c r="F190" s="232" t="s">
        <v>2999</v>
      </c>
      <c r="G190" s="233" t="s">
        <v>354</v>
      </c>
      <c r="H190" s="234">
        <v>250</v>
      </c>
      <c r="I190" s="235"/>
      <c r="J190" s="236">
        <f>ROUND(I190*H190,2)</f>
        <v>0</v>
      </c>
      <c r="K190" s="237"/>
      <c r="L190" s="45"/>
      <c r="M190" s="238" t="s">
        <v>1</v>
      </c>
      <c r="N190" s="239" t="s">
        <v>40</v>
      </c>
      <c r="O190" s="98"/>
      <c r="P190" s="240">
        <f>O190*H190</f>
        <v>0</v>
      </c>
      <c r="Q190" s="240">
        <v>0</v>
      </c>
      <c r="R190" s="240">
        <f>Q190*H190</f>
        <v>0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174</v>
      </c>
      <c r="AT190" s="242" t="s">
        <v>160</v>
      </c>
      <c r="AU190" s="242" t="s">
        <v>82</v>
      </c>
      <c r="AY190" s="18" t="s">
        <v>157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156</v>
      </c>
      <c r="BK190" s="243">
        <f>ROUND(I190*H190,2)</f>
        <v>0</v>
      </c>
      <c r="BL190" s="18" t="s">
        <v>174</v>
      </c>
      <c r="BM190" s="242" t="s">
        <v>3000</v>
      </c>
    </row>
    <row r="191" s="2" customFormat="1" ht="16.5" customHeight="1">
      <c r="A191" s="39"/>
      <c r="B191" s="40"/>
      <c r="C191" s="230" t="s">
        <v>750</v>
      </c>
      <c r="D191" s="230" t="s">
        <v>160</v>
      </c>
      <c r="E191" s="231" t="s">
        <v>3001</v>
      </c>
      <c r="F191" s="232" t="s">
        <v>3002</v>
      </c>
      <c r="G191" s="233" t="s">
        <v>354</v>
      </c>
      <c r="H191" s="234">
        <v>0</v>
      </c>
      <c r="I191" s="235"/>
      <c r="J191" s="236">
        <f>ROUND(I191*H191,2)</f>
        <v>0</v>
      </c>
      <c r="K191" s="237"/>
      <c r="L191" s="45"/>
      <c r="M191" s="238" t="s">
        <v>1</v>
      </c>
      <c r="N191" s="239" t="s">
        <v>40</v>
      </c>
      <c r="O191" s="98"/>
      <c r="P191" s="240">
        <f>O191*H191</f>
        <v>0</v>
      </c>
      <c r="Q191" s="240">
        <v>0</v>
      </c>
      <c r="R191" s="240">
        <f>Q191*H191</f>
        <v>0</v>
      </c>
      <c r="S191" s="240">
        <v>0</v>
      </c>
      <c r="T191" s="241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42" t="s">
        <v>174</v>
      </c>
      <c r="AT191" s="242" t="s">
        <v>160</v>
      </c>
      <c r="AU191" s="242" t="s">
        <v>82</v>
      </c>
      <c r="AY191" s="18" t="s">
        <v>157</v>
      </c>
      <c r="BE191" s="243">
        <f>IF(N191="základná",J191,0)</f>
        <v>0</v>
      </c>
      <c r="BF191" s="243">
        <f>IF(N191="znížená",J191,0)</f>
        <v>0</v>
      </c>
      <c r="BG191" s="243">
        <f>IF(N191="zákl. prenesená",J191,0)</f>
        <v>0</v>
      </c>
      <c r="BH191" s="243">
        <f>IF(N191="zníž. prenesená",J191,0)</f>
        <v>0</v>
      </c>
      <c r="BI191" s="243">
        <f>IF(N191="nulová",J191,0)</f>
        <v>0</v>
      </c>
      <c r="BJ191" s="18" t="s">
        <v>156</v>
      </c>
      <c r="BK191" s="243">
        <f>ROUND(I191*H191,2)</f>
        <v>0</v>
      </c>
      <c r="BL191" s="18" t="s">
        <v>174</v>
      </c>
      <c r="BM191" s="242" t="s">
        <v>3003</v>
      </c>
    </row>
    <row r="192" s="2" customFormat="1" ht="24.15" customHeight="1">
      <c r="A192" s="39"/>
      <c r="B192" s="40"/>
      <c r="C192" s="230" t="s">
        <v>754</v>
      </c>
      <c r="D192" s="230" t="s">
        <v>160</v>
      </c>
      <c r="E192" s="231" t="s">
        <v>3004</v>
      </c>
      <c r="F192" s="232" t="s">
        <v>2838</v>
      </c>
      <c r="G192" s="233" t="s">
        <v>2839</v>
      </c>
      <c r="H192" s="234">
        <v>1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174</v>
      </c>
      <c r="AT192" s="242" t="s">
        <v>160</v>
      </c>
      <c r="AU192" s="242" t="s">
        <v>82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174</v>
      </c>
      <c r="BM192" s="242" t="s">
        <v>3005</v>
      </c>
    </row>
    <row r="193" s="2" customFormat="1" ht="33" customHeight="1">
      <c r="A193" s="39"/>
      <c r="B193" s="40"/>
      <c r="C193" s="230" t="s">
        <v>760</v>
      </c>
      <c r="D193" s="230" t="s">
        <v>160</v>
      </c>
      <c r="E193" s="231" t="s">
        <v>3006</v>
      </c>
      <c r="F193" s="232" t="s">
        <v>3007</v>
      </c>
      <c r="G193" s="233" t="s">
        <v>184</v>
      </c>
      <c r="H193" s="234">
        <v>50</v>
      </c>
      <c r="I193" s="235"/>
      <c r="J193" s="236">
        <f>ROUND(I193*H193,2)</f>
        <v>0</v>
      </c>
      <c r="K193" s="237"/>
      <c r="L193" s="45"/>
      <c r="M193" s="238" t="s">
        <v>1</v>
      </c>
      <c r="N193" s="239" t="s">
        <v>40</v>
      </c>
      <c r="O193" s="98"/>
      <c r="P193" s="240">
        <f>O193*H193</f>
        <v>0</v>
      </c>
      <c r="Q193" s="240">
        <v>0</v>
      </c>
      <c r="R193" s="240">
        <f>Q193*H193</f>
        <v>0</v>
      </c>
      <c r="S193" s="240">
        <v>0</v>
      </c>
      <c r="T193" s="241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42" t="s">
        <v>174</v>
      </c>
      <c r="AT193" s="242" t="s">
        <v>160</v>
      </c>
      <c r="AU193" s="242" t="s">
        <v>82</v>
      </c>
      <c r="AY193" s="18" t="s">
        <v>157</v>
      </c>
      <c r="BE193" s="243">
        <f>IF(N193="základná",J193,0)</f>
        <v>0</v>
      </c>
      <c r="BF193" s="243">
        <f>IF(N193="znížená",J193,0)</f>
        <v>0</v>
      </c>
      <c r="BG193" s="243">
        <f>IF(N193="zákl. prenesená",J193,0)</f>
        <v>0</v>
      </c>
      <c r="BH193" s="243">
        <f>IF(N193="zníž. prenesená",J193,0)</f>
        <v>0</v>
      </c>
      <c r="BI193" s="243">
        <f>IF(N193="nulová",J193,0)</f>
        <v>0</v>
      </c>
      <c r="BJ193" s="18" t="s">
        <v>156</v>
      </c>
      <c r="BK193" s="243">
        <f>ROUND(I193*H193,2)</f>
        <v>0</v>
      </c>
      <c r="BL193" s="18" t="s">
        <v>174</v>
      </c>
      <c r="BM193" s="242" t="s">
        <v>3008</v>
      </c>
    </row>
    <row r="194" s="2" customFormat="1" ht="16.5" customHeight="1">
      <c r="A194" s="39"/>
      <c r="B194" s="40"/>
      <c r="C194" s="230" t="s">
        <v>764</v>
      </c>
      <c r="D194" s="230" t="s">
        <v>160</v>
      </c>
      <c r="E194" s="231" t="s">
        <v>3009</v>
      </c>
      <c r="F194" s="232" t="s">
        <v>3010</v>
      </c>
      <c r="G194" s="233" t="s">
        <v>2839</v>
      </c>
      <c r="H194" s="234">
        <v>1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</v>
      </c>
      <c r="R194" s="240">
        <f>Q194*H194</f>
        <v>0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174</v>
      </c>
      <c r="AT194" s="242" t="s">
        <v>160</v>
      </c>
      <c r="AU194" s="242" t="s">
        <v>82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174</v>
      </c>
      <c r="BM194" s="242" t="s">
        <v>3011</v>
      </c>
    </row>
    <row r="195" s="2" customFormat="1" ht="16.5" customHeight="1">
      <c r="A195" s="39"/>
      <c r="B195" s="40"/>
      <c r="C195" s="230" t="s">
        <v>770</v>
      </c>
      <c r="D195" s="230" t="s">
        <v>160</v>
      </c>
      <c r="E195" s="231" t="s">
        <v>3012</v>
      </c>
      <c r="F195" s="232" t="s">
        <v>3013</v>
      </c>
      <c r="G195" s="233" t="s">
        <v>2839</v>
      </c>
      <c r="H195" s="234">
        <v>1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174</v>
      </c>
      <c r="AT195" s="242" t="s">
        <v>160</v>
      </c>
      <c r="AU195" s="242" t="s">
        <v>82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174</v>
      </c>
      <c r="BM195" s="242" t="s">
        <v>3014</v>
      </c>
    </row>
    <row r="196" s="2" customFormat="1" ht="16.5" customHeight="1">
      <c r="A196" s="39"/>
      <c r="B196" s="40"/>
      <c r="C196" s="230" t="s">
        <v>774</v>
      </c>
      <c r="D196" s="230" t="s">
        <v>160</v>
      </c>
      <c r="E196" s="231" t="s">
        <v>3015</v>
      </c>
      <c r="F196" s="232" t="s">
        <v>3016</v>
      </c>
      <c r="G196" s="233" t="s">
        <v>184</v>
      </c>
      <c r="H196" s="234">
        <v>5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</v>
      </c>
      <c r="R196" s="240">
        <f>Q196*H196</f>
        <v>0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174</v>
      </c>
      <c r="AT196" s="242" t="s">
        <v>160</v>
      </c>
      <c r="AU196" s="242" t="s">
        <v>82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174</v>
      </c>
      <c r="BM196" s="242" t="s">
        <v>3017</v>
      </c>
    </row>
    <row r="197" s="2" customFormat="1" ht="16.5" customHeight="1">
      <c r="A197" s="39"/>
      <c r="B197" s="40"/>
      <c r="C197" s="230" t="s">
        <v>784</v>
      </c>
      <c r="D197" s="230" t="s">
        <v>160</v>
      </c>
      <c r="E197" s="231" t="s">
        <v>3018</v>
      </c>
      <c r="F197" s="232" t="s">
        <v>3019</v>
      </c>
      <c r="G197" s="233" t="s">
        <v>184</v>
      </c>
      <c r="H197" s="234">
        <v>1</v>
      </c>
      <c r="I197" s="235"/>
      <c r="J197" s="236">
        <f>ROUND(I197*H197,2)</f>
        <v>0</v>
      </c>
      <c r="K197" s="237"/>
      <c r="L197" s="45"/>
      <c r="M197" s="238" t="s">
        <v>1</v>
      </c>
      <c r="N197" s="239" t="s">
        <v>40</v>
      </c>
      <c r="O197" s="98"/>
      <c r="P197" s="240">
        <f>O197*H197</f>
        <v>0</v>
      </c>
      <c r="Q197" s="240">
        <v>0</v>
      </c>
      <c r="R197" s="240">
        <f>Q197*H197</f>
        <v>0</v>
      </c>
      <c r="S197" s="240">
        <v>0</v>
      </c>
      <c r="T197" s="241">
        <f>S197*H197</f>
        <v>0</v>
      </c>
      <c r="U197" s="39"/>
      <c r="V197" s="39"/>
      <c r="W197" s="39"/>
      <c r="X197" s="39"/>
      <c r="Y197" s="39"/>
      <c r="Z197" s="39"/>
      <c r="AA197" s="39"/>
      <c r="AB197" s="39"/>
      <c r="AC197" s="39"/>
      <c r="AD197" s="39"/>
      <c r="AE197" s="39"/>
      <c r="AR197" s="242" t="s">
        <v>174</v>
      </c>
      <c r="AT197" s="242" t="s">
        <v>160</v>
      </c>
      <c r="AU197" s="242" t="s">
        <v>82</v>
      </c>
      <c r="AY197" s="18" t="s">
        <v>157</v>
      </c>
      <c r="BE197" s="243">
        <f>IF(N197="základná",J197,0)</f>
        <v>0</v>
      </c>
      <c r="BF197" s="243">
        <f>IF(N197="znížená",J197,0)</f>
        <v>0</v>
      </c>
      <c r="BG197" s="243">
        <f>IF(N197="zákl. prenesená",J197,0)</f>
        <v>0</v>
      </c>
      <c r="BH197" s="243">
        <f>IF(N197="zníž. prenesená",J197,0)</f>
        <v>0</v>
      </c>
      <c r="BI197" s="243">
        <f>IF(N197="nulová",J197,0)</f>
        <v>0</v>
      </c>
      <c r="BJ197" s="18" t="s">
        <v>156</v>
      </c>
      <c r="BK197" s="243">
        <f>ROUND(I197*H197,2)</f>
        <v>0</v>
      </c>
      <c r="BL197" s="18" t="s">
        <v>174</v>
      </c>
      <c r="BM197" s="242" t="s">
        <v>3020</v>
      </c>
    </row>
    <row r="198" s="2" customFormat="1" ht="16.5" customHeight="1">
      <c r="A198" s="39"/>
      <c r="B198" s="40"/>
      <c r="C198" s="230" t="s">
        <v>790</v>
      </c>
      <c r="D198" s="230" t="s">
        <v>160</v>
      </c>
      <c r="E198" s="231" t="s">
        <v>3021</v>
      </c>
      <c r="F198" s="232" t="s">
        <v>3022</v>
      </c>
      <c r="G198" s="233" t="s">
        <v>184</v>
      </c>
      <c r="H198" s="234">
        <v>30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174</v>
      </c>
      <c r="AT198" s="242" t="s">
        <v>160</v>
      </c>
      <c r="AU198" s="242" t="s">
        <v>82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174</v>
      </c>
      <c r="BM198" s="242" t="s">
        <v>3023</v>
      </c>
    </row>
    <row r="199" s="2" customFormat="1" ht="24.15" customHeight="1">
      <c r="A199" s="39"/>
      <c r="B199" s="40"/>
      <c r="C199" s="230" t="s">
        <v>794</v>
      </c>
      <c r="D199" s="230" t="s">
        <v>160</v>
      </c>
      <c r="E199" s="231" t="s">
        <v>3024</v>
      </c>
      <c r="F199" s="232" t="s">
        <v>2887</v>
      </c>
      <c r="G199" s="233" t="s">
        <v>2839</v>
      </c>
      <c r="H199" s="234">
        <v>1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174</v>
      </c>
      <c r="AT199" s="242" t="s">
        <v>160</v>
      </c>
      <c r="AU199" s="242" t="s">
        <v>82</v>
      </c>
      <c r="AY199" s="18" t="s">
        <v>157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156</v>
      </c>
      <c r="BK199" s="243">
        <f>ROUND(I199*H199,2)</f>
        <v>0</v>
      </c>
      <c r="BL199" s="18" t="s">
        <v>174</v>
      </c>
      <c r="BM199" s="242" t="s">
        <v>3025</v>
      </c>
    </row>
    <row r="200" s="2" customFormat="1" ht="24.15" customHeight="1">
      <c r="A200" s="39"/>
      <c r="B200" s="40"/>
      <c r="C200" s="230" t="s">
        <v>801</v>
      </c>
      <c r="D200" s="230" t="s">
        <v>160</v>
      </c>
      <c r="E200" s="231" t="s">
        <v>3026</v>
      </c>
      <c r="F200" s="232" t="s">
        <v>3027</v>
      </c>
      <c r="G200" s="233" t="s">
        <v>184</v>
      </c>
      <c r="H200" s="234">
        <v>50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</v>
      </c>
      <c r="R200" s="240">
        <f>Q200*H200</f>
        <v>0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174</v>
      </c>
      <c r="AT200" s="242" t="s">
        <v>160</v>
      </c>
      <c r="AU200" s="242" t="s">
        <v>82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174</v>
      </c>
      <c r="BM200" s="242" t="s">
        <v>3028</v>
      </c>
    </row>
    <row r="201" s="2" customFormat="1" ht="24.15" customHeight="1">
      <c r="A201" s="39"/>
      <c r="B201" s="40"/>
      <c r="C201" s="230" t="s">
        <v>808</v>
      </c>
      <c r="D201" s="230" t="s">
        <v>160</v>
      </c>
      <c r="E201" s="231" t="s">
        <v>3029</v>
      </c>
      <c r="F201" s="232" t="s">
        <v>3030</v>
      </c>
      <c r="G201" s="233" t="s">
        <v>184</v>
      </c>
      <c r="H201" s="234">
        <v>10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174</v>
      </c>
      <c r="AT201" s="242" t="s">
        <v>160</v>
      </c>
      <c r="AU201" s="242" t="s">
        <v>82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174</v>
      </c>
      <c r="BM201" s="242" t="s">
        <v>3031</v>
      </c>
    </row>
    <row r="202" s="2" customFormat="1" ht="16.5" customHeight="1">
      <c r="A202" s="39"/>
      <c r="B202" s="40"/>
      <c r="C202" s="230" t="s">
        <v>812</v>
      </c>
      <c r="D202" s="230" t="s">
        <v>160</v>
      </c>
      <c r="E202" s="231" t="s">
        <v>3032</v>
      </c>
      <c r="F202" s="232" t="s">
        <v>3033</v>
      </c>
      <c r="G202" s="233" t="s">
        <v>184</v>
      </c>
      <c r="H202" s="234">
        <v>21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174</v>
      </c>
      <c r="AT202" s="242" t="s">
        <v>160</v>
      </c>
      <c r="AU202" s="242" t="s">
        <v>82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174</v>
      </c>
      <c r="BM202" s="242" t="s">
        <v>3034</v>
      </c>
    </row>
    <row r="203" s="2" customFormat="1" ht="16.5" customHeight="1">
      <c r="A203" s="39"/>
      <c r="B203" s="40"/>
      <c r="C203" s="230" t="s">
        <v>1532</v>
      </c>
      <c r="D203" s="230" t="s">
        <v>160</v>
      </c>
      <c r="E203" s="231" t="s">
        <v>3035</v>
      </c>
      <c r="F203" s="232" t="s">
        <v>3036</v>
      </c>
      <c r="G203" s="233" t="s">
        <v>184</v>
      </c>
      <c r="H203" s="234">
        <v>3</v>
      </c>
      <c r="I203" s="235"/>
      <c r="J203" s="236">
        <f>ROUND(I203*H203,2)</f>
        <v>0</v>
      </c>
      <c r="K203" s="237"/>
      <c r="L203" s="45"/>
      <c r="M203" s="238" t="s">
        <v>1</v>
      </c>
      <c r="N203" s="239" t="s">
        <v>40</v>
      </c>
      <c r="O203" s="98"/>
      <c r="P203" s="240">
        <f>O203*H203</f>
        <v>0</v>
      </c>
      <c r="Q203" s="240">
        <v>0</v>
      </c>
      <c r="R203" s="240">
        <f>Q203*H203</f>
        <v>0</v>
      </c>
      <c r="S203" s="240">
        <v>0</v>
      </c>
      <c r="T203" s="241">
        <f>S203*H203</f>
        <v>0</v>
      </c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R203" s="242" t="s">
        <v>174</v>
      </c>
      <c r="AT203" s="242" t="s">
        <v>160</v>
      </c>
      <c r="AU203" s="242" t="s">
        <v>82</v>
      </c>
      <c r="AY203" s="18" t="s">
        <v>157</v>
      </c>
      <c r="BE203" s="243">
        <f>IF(N203="základná",J203,0)</f>
        <v>0</v>
      </c>
      <c r="BF203" s="243">
        <f>IF(N203="znížená",J203,0)</f>
        <v>0</v>
      </c>
      <c r="BG203" s="243">
        <f>IF(N203="zákl. prenesená",J203,0)</f>
        <v>0</v>
      </c>
      <c r="BH203" s="243">
        <f>IF(N203="zníž. prenesená",J203,0)</f>
        <v>0</v>
      </c>
      <c r="BI203" s="243">
        <f>IF(N203="nulová",J203,0)</f>
        <v>0</v>
      </c>
      <c r="BJ203" s="18" t="s">
        <v>156</v>
      </c>
      <c r="BK203" s="243">
        <f>ROUND(I203*H203,2)</f>
        <v>0</v>
      </c>
      <c r="BL203" s="18" t="s">
        <v>174</v>
      </c>
      <c r="BM203" s="242" t="s">
        <v>3037</v>
      </c>
    </row>
    <row r="204" s="2" customFormat="1" ht="16.5" customHeight="1">
      <c r="A204" s="39"/>
      <c r="B204" s="40"/>
      <c r="C204" s="230" t="s">
        <v>1537</v>
      </c>
      <c r="D204" s="230" t="s">
        <v>160</v>
      </c>
      <c r="E204" s="231" t="s">
        <v>3038</v>
      </c>
      <c r="F204" s="232" t="s">
        <v>3039</v>
      </c>
      <c r="G204" s="233" t="s">
        <v>184</v>
      </c>
      <c r="H204" s="234">
        <v>18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174</v>
      </c>
      <c r="AT204" s="242" t="s">
        <v>160</v>
      </c>
      <c r="AU204" s="242" t="s">
        <v>82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174</v>
      </c>
      <c r="BM204" s="242" t="s">
        <v>3040</v>
      </c>
    </row>
    <row r="205" s="2" customFormat="1" ht="16.5" customHeight="1">
      <c r="A205" s="39"/>
      <c r="B205" s="40"/>
      <c r="C205" s="230" t="s">
        <v>1542</v>
      </c>
      <c r="D205" s="230" t="s">
        <v>160</v>
      </c>
      <c r="E205" s="231" t="s">
        <v>2345</v>
      </c>
      <c r="F205" s="232" t="s">
        <v>3041</v>
      </c>
      <c r="G205" s="233" t="s">
        <v>3042</v>
      </c>
      <c r="H205" s="234">
        <v>1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0</v>
      </c>
      <c r="R205" s="240">
        <f>Q205*H205</f>
        <v>0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174</v>
      </c>
      <c r="AT205" s="242" t="s">
        <v>160</v>
      </c>
      <c r="AU205" s="242" t="s">
        <v>82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174</v>
      </c>
      <c r="BM205" s="242" t="s">
        <v>3043</v>
      </c>
    </row>
    <row r="206" s="2" customFormat="1" ht="16.5" customHeight="1">
      <c r="A206" s="39"/>
      <c r="B206" s="40"/>
      <c r="C206" s="230" t="s">
        <v>1547</v>
      </c>
      <c r="D206" s="230" t="s">
        <v>160</v>
      </c>
      <c r="E206" s="231" t="s">
        <v>3044</v>
      </c>
      <c r="F206" s="232" t="s">
        <v>3045</v>
      </c>
      <c r="G206" s="233" t="s">
        <v>2839</v>
      </c>
      <c r="H206" s="234">
        <v>1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</v>
      </c>
      <c r="R206" s="240">
        <f>Q206*H206</f>
        <v>0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174</v>
      </c>
      <c r="AT206" s="242" t="s">
        <v>160</v>
      </c>
      <c r="AU206" s="242" t="s">
        <v>82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174</v>
      </c>
      <c r="BM206" s="242" t="s">
        <v>3046</v>
      </c>
    </row>
    <row r="207" s="2" customFormat="1" ht="16.5" customHeight="1">
      <c r="A207" s="39"/>
      <c r="B207" s="40"/>
      <c r="C207" s="230" t="s">
        <v>1554</v>
      </c>
      <c r="D207" s="230" t="s">
        <v>160</v>
      </c>
      <c r="E207" s="231" t="s">
        <v>3047</v>
      </c>
      <c r="F207" s="232" t="s">
        <v>2860</v>
      </c>
      <c r="G207" s="233" t="s">
        <v>184</v>
      </c>
      <c r="H207" s="234">
        <v>1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174</v>
      </c>
      <c r="AT207" s="242" t="s">
        <v>160</v>
      </c>
      <c r="AU207" s="242" t="s">
        <v>82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174</v>
      </c>
      <c r="BM207" s="242" t="s">
        <v>3048</v>
      </c>
    </row>
    <row r="208" s="2" customFormat="1" ht="16.5" customHeight="1">
      <c r="A208" s="39"/>
      <c r="B208" s="40"/>
      <c r="C208" s="230" t="s">
        <v>1557</v>
      </c>
      <c r="D208" s="230" t="s">
        <v>160</v>
      </c>
      <c r="E208" s="231" t="s">
        <v>3049</v>
      </c>
      <c r="F208" s="232" t="s">
        <v>3050</v>
      </c>
      <c r="G208" s="233" t="s">
        <v>3042</v>
      </c>
      <c r="H208" s="234">
        <v>1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174</v>
      </c>
      <c r="AT208" s="242" t="s">
        <v>160</v>
      </c>
      <c r="AU208" s="242" t="s">
        <v>82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174</v>
      </c>
      <c r="BM208" s="242" t="s">
        <v>3051</v>
      </c>
    </row>
    <row r="209" s="2" customFormat="1" ht="24.15" customHeight="1">
      <c r="A209" s="39"/>
      <c r="B209" s="40"/>
      <c r="C209" s="230" t="s">
        <v>1559</v>
      </c>
      <c r="D209" s="230" t="s">
        <v>160</v>
      </c>
      <c r="E209" s="231" t="s">
        <v>3052</v>
      </c>
      <c r="F209" s="232" t="s">
        <v>2914</v>
      </c>
      <c r="G209" s="233" t="s">
        <v>2839</v>
      </c>
      <c r="H209" s="234">
        <v>1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174</v>
      </c>
      <c r="AT209" s="242" t="s">
        <v>160</v>
      </c>
      <c r="AU209" s="242" t="s">
        <v>82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174</v>
      </c>
      <c r="BM209" s="242" t="s">
        <v>3053</v>
      </c>
    </row>
    <row r="210" s="2" customFormat="1" ht="24.15" customHeight="1">
      <c r="A210" s="39"/>
      <c r="B210" s="40"/>
      <c r="C210" s="230" t="s">
        <v>1561</v>
      </c>
      <c r="D210" s="230" t="s">
        <v>160</v>
      </c>
      <c r="E210" s="231" t="s">
        <v>3054</v>
      </c>
      <c r="F210" s="232" t="s">
        <v>3055</v>
      </c>
      <c r="G210" s="233" t="s">
        <v>354</v>
      </c>
      <c r="H210" s="234">
        <v>40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174</v>
      </c>
      <c r="AT210" s="242" t="s">
        <v>160</v>
      </c>
      <c r="AU210" s="242" t="s">
        <v>82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174</v>
      </c>
      <c r="BM210" s="242" t="s">
        <v>3056</v>
      </c>
    </row>
    <row r="211" s="2" customFormat="1" ht="24.15" customHeight="1">
      <c r="A211" s="39"/>
      <c r="B211" s="40"/>
      <c r="C211" s="230" t="s">
        <v>1564</v>
      </c>
      <c r="D211" s="230" t="s">
        <v>160</v>
      </c>
      <c r="E211" s="231" t="s">
        <v>3057</v>
      </c>
      <c r="F211" s="232" t="s">
        <v>3058</v>
      </c>
      <c r="G211" s="233" t="s">
        <v>3042</v>
      </c>
      <c r="H211" s="234">
        <v>1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</v>
      </c>
      <c r="R211" s="240">
        <f>Q211*H211</f>
        <v>0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174</v>
      </c>
      <c r="AT211" s="242" t="s">
        <v>160</v>
      </c>
      <c r="AU211" s="242" t="s">
        <v>82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174</v>
      </c>
      <c r="BM211" s="242" t="s">
        <v>3059</v>
      </c>
    </row>
    <row r="212" s="12" customFormat="1" ht="25.92" customHeight="1">
      <c r="A212" s="12"/>
      <c r="B212" s="214"/>
      <c r="C212" s="215"/>
      <c r="D212" s="216" t="s">
        <v>73</v>
      </c>
      <c r="E212" s="217" t="s">
        <v>2296</v>
      </c>
      <c r="F212" s="217" t="s">
        <v>3060</v>
      </c>
      <c r="G212" s="215"/>
      <c r="H212" s="215"/>
      <c r="I212" s="218"/>
      <c r="J212" s="219">
        <f>BK212</f>
        <v>0</v>
      </c>
      <c r="K212" s="215"/>
      <c r="L212" s="220"/>
      <c r="M212" s="221"/>
      <c r="N212" s="222"/>
      <c r="O212" s="222"/>
      <c r="P212" s="223">
        <f>SUM(P213:P228)</f>
        <v>0</v>
      </c>
      <c r="Q212" s="222"/>
      <c r="R212" s="223">
        <f>SUM(R213:R228)</f>
        <v>0</v>
      </c>
      <c r="S212" s="222"/>
      <c r="T212" s="224">
        <f>SUM(T213:T228)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25" t="s">
        <v>82</v>
      </c>
      <c r="AT212" s="226" t="s">
        <v>73</v>
      </c>
      <c r="AU212" s="226" t="s">
        <v>74</v>
      </c>
      <c r="AY212" s="225" t="s">
        <v>157</v>
      </c>
      <c r="BK212" s="227">
        <f>SUM(BK213:BK228)</f>
        <v>0</v>
      </c>
    </row>
    <row r="213" s="2" customFormat="1" ht="24.15" customHeight="1">
      <c r="A213" s="39"/>
      <c r="B213" s="40"/>
      <c r="C213" s="230" t="s">
        <v>1566</v>
      </c>
      <c r="D213" s="230" t="s">
        <v>160</v>
      </c>
      <c r="E213" s="231" t="s">
        <v>3061</v>
      </c>
      <c r="F213" s="232" t="s">
        <v>2995</v>
      </c>
      <c r="G213" s="233" t="s">
        <v>354</v>
      </c>
      <c r="H213" s="234">
        <v>500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174</v>
      </c>
      <c r="AT213" s="242" t="s">
        <v>160</v>
      </c>
      <c r="AU213" s="242" t="s">
        <v>82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174</v>
      </c>
      <c r="BM213" s="242" t="s">
        <v>3062</v>
      </c>
    </row>
    <row r="214" s="2" customFormat="1" ht="16.5" customHeight="1">
      <c r="A214" s="39"/>
      <c r="B214" s="40"/>
      <c r="C214" s="230" t="s">
        <v>1568</v>
      </c>
      <c r="D214" s="230" t="s">
        <v>160</v>
      </c>
      <c r="E214" s="231" t="s">
        <v>2841</v>
      </c>
      <c r="F214" s="232" t="s">
        <v>2842</v>
      </c>
      <c r="G214" s="233" t="s">
        <v>2805</v>
      </c>
      <c r="H214" s="234">
        <v>10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174</v>
      </c>
      <c r="AT214" s="242" t="s">
        <v>160</v>
      </c>
      <c r="AU214" s="242" t="s">
        <v>82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174</v>
      </c>
      <c r="BM214" s="242" t="s">
        <v>3063</v>
      </c>
    </row>
    <row r="215" s="2" customFormat="1" ht="24.15" customHeight="1">
      <c r="A215" s="39"/>
      <c r="B215" s="40"/>
      <c r="C215" s="230" t="s">
        <v>1573</v>
      </c>
      <c r="D215" s="230" t="s">
        <v>160</v>
      </c>
      <c r="E215" s="231" t="s">
        <v>3064</v>
      </c>
      <c r="F215" s="232" t="s">
        <v>3065</v>
      </c>
      <c r="G215" s="233" t="s">
        <v>354</v>
      </c>
      <c r="H215" s="234">
        <v>250</v>
      </c>
      <c r="I215" s="235"/>
      <c r="J215" s="236">
        <f>ROUND(I215*H215,2)</f>
        <v>0</v>
      </c>
      <c r="K215" s="237"/>
      <c r="L215" s="45"/>
      <c r="M215" s="238" t="s">
        <v>1</v>
      </c>
      <c r="N215" s="239" t="s">
        <v>40</v>
      </c>
      <c r="O215" s="98"/>
      <c r="P215" s="240">
        <f>O215*H215</f>
        <v>0</v>
      </c>
      <c r="Q215" s="240">
        <v>0</v>
      </c>
      <c r="R215" s="240">
        <f>Q215*H215</f>
        <v>0</v>
      </c>
      <c r="S215" s="240">
        <v>0</v>
      </c>
      <c r="T215" s="241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42" t="s">
        <v>174</v>
      </c>
      <c r="AT215" s="242" t="s">
        <v>160</v>
      </c>
      <c r="AU215" s="242" t="s">
        <v>82</v>
      </c>
      <c r="AY215" s="18" t="s">
        <v>157</v>
      </c>
      <c r="BE215" s="243">
        <f>IF(N215="základná",J215,0)</f>
        <v>0</v>
      </c>
      <c r="BF215" s="243">
        <f>IF(N215="znížená",J215,0)</f>
        <v>0</v>
      </c>
      <c r="BG215" s="243">
        <f>IF(N215="zákl. prenesená",J215,0)</f>
        <v>0</v>
      </c>
      <c r="BH215" s="243">
        <f>IF(N215="zníž. prenesená",J215,0)</f>
        <v>0</v>
      </c>
      <c r="BI215" s="243">
        <f>IF(N215="nulová",J215,0)</f>
        <v>0</v>
      </c>
      <c r="BJ215" s="18" t="s">
        <v>156</v>
      </c>
      <c r="BK215" s="243">
        <f>ROUND(I215*H215,2)</f>
        <v>0</v>
      </c>
      <c r="BL215" s="18" t="s">
        <v>174</v>
      </c>
      <c r="BM215" s="242" t="s">
        <v>3066</v>
      </c>
    </row>
    <row r="216" s="2" customFormat="1" ht="33" customHeight="1">
      <c r="A216" s="39"/>
      <c r="B216" s="40"/>
      <c r="C216" s="230" t="s">
        <v>1576</v>
      </c>
      <c r="D216" s="230" t="s">
        <v>160</v>
      </c>
      <c r="E216" s="231" t="s">
        <v>3067</v>
      </c>
      <c r="F216" s="232" t="s">
        <v>3068</v>
      </c>
      <c r="G216" s="233" t="s">
        <v>354</v>
      </c>
      <c r="H216" s="234">
        <v>250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174</v>
      </c>
      <c r="AT216" s="242" t="s">
        <v>160</v>
      </c>
      <c r="AU216" s="242" t="s">
        <v>82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174</v>
      </c>
      <c r="BM216" s="242" t="s">
        <v>3069</v>
      </c>
    </row>
    <row r="217" s="2" customFormat="1" ht="33" customHeight="1">
      <c r="A217" s="39"/>
      <c r="B217" s="40"/>
      <c r="C217" s="230" t="s">
        <v>1578</v>
      </c>
      <c r="D217" s="230" t="s">
        <v>160</v>
      </c>
      <c r="E217" s="231" t="s">
        <v>3006</v>
      </c>
      <c r="F217" s="232" t="s">
        <v>3007</v>
      </c>
      <c r="G217" s="233" t="s">
        <v>184</v>
      </c>
      <c r="H217" s="234">
        <v>200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174</v>
      </c>
      <c r="AT217" s="242" t="s">
        <v>160</v>
      </c>
      <c r="AU217" s="242" t="s">
        <v>82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174</v>
      </c>
      <c r="BM217" s="242" t="s">
        <v>3070</v>
      </c>
    </row>
    <row r="218" s="2" customFormat="1" ht="24.15" customHeight="1">
      <c r="A218" s="39"/>
      <c r="B218" s="40"/>
      <c r="C218" s="230" t="s">
        <v>1582</v>
      </c>
      <c r="D218" s="230" t="s">
        <v>160</v>
      </c>
      <c r="E218" s="231" t="s">
        <v>3071</v>
      </c>
      <c r="F218" s="232" t="s">
        <v>3072</v>
      </c>
      <c r="G218" s="233" t="s">
        <v>184</v>
      </c>
      <c r="H218" s="234">
        <v>200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</v>
      </c>
      <c r="R218" s="240">
        <f>Q218*H218</f>
        <v>0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174</v>
      </c>
      <c r="AT218" s="242" t="s">
        <v>160</v>
      </c>
      <c r="AU218" s="242" t="s">
        <v>82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174</v>
      </c>
      <c r="BM218" s="242" t="s">
        <v>3073</v>
      </c>
    </row>
    <row r="219" s="2" customFormat="1" ht="24.15" customHeight="1">
      <c r="A219" s="39"/>
      <c r="B219" s="40"/>
      <c r="C219" s="230" t="s">
        <v>1584</v>
      </c>
      <c r="D219" s="230" t="s">
        <v>160</v>
      </c>
      <c r="E219" s="231" t="s">
        <v>3074</v>
      </c>
      <c r="F219" s="232" t="s">
        <v>3030</v>
      </c>
      <c r="G219" s="233" t="s">
        <v>184</v>
      </c>
      <c r="H219" s="234">
        <v>65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174</v>
      </c>
      <c r="AT219" s="242" t="s">
        <v>160</v>
      </c>
      <c r="AU219" s="242" t="s">
        <v>82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174</v>
      </c>
      <c r="BM219" s="242" t="s">
        <v>3075</v>
      </c>
    </row>
    <row r="220" s="2" customFormat="1" ht="24.15" customHeight="1">
      <c r="A220" s="39"/>
      <c r="B220" s="40"/>
      <c r="C220" s="230" t="s">
        <v>1586</v>
      </c>
      <c r="D220" s="230" t="s">
        <v>160</v>
      </c>
      <c r="E220" s="231" t="s">
        <v>3076</v>
      </c>
      <c r="F220" s="232" t="s">
        <v>3077</v>
      </c>
      <c r="G220" s="233" t="s">
        <v>2839</v>
      </c>
      <c r="H220" s="234">
        <v>1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</v>
      </c>
      <c r="R220" s="240">
        <f>Q220*H220</f>
        <v>0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174</v>
      </c>
      <c r="AT220" s="242" t="s">
        <v>160</v>
      </c>
      <c r="AU220" s="242" t="s">
        <v>82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174</v>
      </c>
      <c r="BM220" s="242" t="s">
        <v>3078</v>
      </c>
    </row>
    <row r="221" s="2" customFormat="1" ht="16.5" customHeight="1">
      <c r="A221" s="39"/>
      <c r="B221" s="40"/>
      <c r="C221" s="230" t="s">
        <v>1591</v>
      </c>
      <c r="D221" s="230" t="s">
        <v>160</v>
      </c>
      <c r="E221" s="231" t="s">
        <v>3079</v>
      </c>
      <c r="F221" s="232" t="s">
        <v>3080</v>
      </c>
      <c r="G221" s="233" t="s">
        <v>2839</v>
      </c>
      <c r="H221" s="234">
        <v>1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174</v>
      </c>
      <c r="AT221" s="242" t="s">
        <v>160</v>
      </c>
      <c r="AU221" s="242" t="s">
        <v>82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174</v>
      </c>
      <c r="BM221" s="242" t="s">
        <v>3081</v>
      </c>
    </row>
    <row r="222" s="2" customFormat="1" ht="16.5" customHeight="1">
      <c r="A222" s="39"/>
      <c r="B222" s="40"/>
      <c r="C222" s="230" t="s">
        <v>1595</v>
      </c>
      <c r="D222" s="230" t="s">
        <v>160</v>
      </c>
      <c r="E222" s="231" t="s">
        <v>3082</v>
      </c>
      <c r="F222" s="232" t="s">
        <v>3045</v>
      </c>
      <c r="G222" s="233" t="s">
        <v>2839</v>
      </c>
      <c r="H222" s="234">
        <v>1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174</v>
      </c>
      <c r="AT222" s="242" t="s">
        <v>160</v>
      </c>
      <c r="AU222" s="242" t="s">
        <v>82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174</v>
      </c>
      <c r="BM222" s="242" t="s">
        <v>3083</v>
      </c>
    </row>
    <row r="223" s="2" customFormat="1" ht="16.5" customHeight="1">
      <c r="A223" s="39"/>
      <c r="B223" s="40"/>
      <c r="C223" s="230" t="s">
        <v>1597</v>
      </c>
      <c r="D223" s="230" t="s">
        <v>160</v>
      </c>
      <c r="E223" s="231" t="s">
        <v>3084</v>
      </c>
      <c r="F223" s="232" t="s">
        <v>2860</v>
      </c>
      <c r="G223" s="233" t="s">
        <v>184</v>
      </c>
      <c r="H223" s="234">
        <v>1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174</v>
      </c>
      <c r="AT223" s="242" t="s">
        <v>160</v>
      </c>
      <c r="AU223" s="242" t="s">
        <v>82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174</v>
      </c>
      <c r="BM223" s="242" t="s">
        <v>3085</v>
      </c>
    </row>
    <row r="224" s="2" customFormat="1" ht="24.15" customHeight="1">
      <c r="A224" s="39"/>
      <c r="B224" s="40"/>
      <c r="C224" s="230" t="s">
        <v>245</v>
      </c>
      <c r="D224" s="230" t="s">
        <v>160</v>
      </c>
      <c r="E224" s="231" t="s">
        <v>3086</v>
      </c>
      <c r="F224" s="232" t="s">
        <v>2914</v>
      </c>
      <c r="G224" s="233" t="s">
        <v>2839</v>
      </c>
      <c r="H224" s="234">
        <v>1</v>
      </c>
      <c r="I224" s="235"/>
      <c r="J224" s="236">
        <f>ROUND(I224*H224,2)</f>
        <v>0</v>
      </c>
      <c r="K224" s="237"/>
      <c r="L224" s="45"/>
      <c r="M224" s="238" t="s">
        <v>1</v>
      </c>
      <c r="N224" s="239" t="s">
        <v>40</v>
      </c>
      <c r="O224" s="98"/>
      <c r="P224" s="240">
        <f>O224*H224</f>
        <v>0</v>
      </c>
      <c r="Q224" s="240">
        <v>0</v>
      </c>
      <c r="R224" s="240">
        <f>Q224*H224</f>
        <v>0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174</v>
      </c>
      <c r="AT224" s="242" t="s">
        <v>160</v>
      </c>
      <c r="AU224" s="242" t="s">
        <v>82</v>
      </c>
      <c r="AY224" s="18" t="s">
        <v>157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156</v>
      </c>
      <c r="BK224" s="243">
        <f>ROUND(I224*H224,2)</f>
        <v>0</v>
      </c>
      <c r="BL224" s="18" t="s">
        <v>174</v>
      </c>
      <c r="BM224" s="242" t="s">
        <v>3087</v>
      </c>
    </row>
    <row r="225" s="2" customFormat="1" ht="16.5" customHeight="1">
      <c r="A225" s="39"/>
      <c r="B225" s="40"/>
      <c r="C225" s="230" t="s">
        <v>1601</v>
      </c>
      <c r="D225" s="230" t="s">
        <v>160</v>
      </c>
      <c r="E225" s="231" t="s">
        <v>3009</v>
      </c>
      <c r="F225" s="232" t="s">
        <v>3010</v>
      </c>
      <c r="G225" s="233" t="s">
        <v>2839</v>
      </c>
      <c r="H225" s="234">
        <v>1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174</v>
      </c>
      <c r="AT225" s="242" t="s">
        <v>160</v>
      </c>
      <c r="AU225" s="242" t="s">
        <v>82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174</v>
      </c>
      <c r="BM225" s="242" t="s">
        <v>3088</v>
      </c>
    </row>
    <row r="226" s="2" customFormat="1" ht="16.5" customHeight="1">
      <c r="A226" s="39"/>
      <c r="B226" s="40"/>
      <c r="C226" s="230" t="s">
        <v>1603</v>
      </c>
      <c r="D226" s="230" t="s">
        <v>160</v>
      </c>
      <c r="E226" s="231" t="s">
        <v>3012</v>
      </c>
      <c r="F226" s="232" t="s">
        <v>3013</v>
      </c>
      <c r="G226" s="233" t="s">
        <v>2839</v>
      </c>
      <c r="H226" s="234">
        <v>1</v>
      </c>
      <c r="I226" s="235"/>
      <c r="J226" s="236">
        <f>ROUND(I226*H226,2)</f>
        <v>0</v>
      </c>
      <c r="K226" s="237"/>
      <c r="L226" s="45"/>
      <c r="M226" s="238" t="s">
        <v>1</v>
      </c>
      <c r="N226" s="239" t="s">
        <v>40</v>
      </c>
      <c r="O226" s="98"/>
      <c r="P226" s="240">
        <f>O226*H226</f>
        <v>0</v>
      </c>
      <c r="Q226" s="240">
        <v>0</v>
      </c>
      <c r="R226" s="240">
        <f>Q226*H226</f>
        <v>0</v>
      </c>
      <c r="S226" s="240">
        <v>0</v>
      </c>
      <c r="T226" s="241">
        <f>S226*H226</f>
        <v>0</v>
      </c>
      <c r="U226" s="39"/>
      <c r="V226" s="39"/>
      <c r="W226" s="39"/>
      <c r="X226" s="39"/>
      <c r="Y226" s="39"/>
      <c r="Z226" s="39"/>
      <c r="AA226" s="39"/>
      <c r="AB226" s="39"/>
      <c r="AC226" s="39"/>
      <c r="AD226" s="39"/>
      <c r="AE226" s="39"/>
      <c r="AR226" s="242" t="s">
        <v>174</v>
      </c>
      <c r="AT226" s="242" t="s">
        <v>160</v>
      </c>
      <c r="AU226" s="242" t="s">
        <v>82</v>
      </c>
      <c r="AY226" s="18" t="s">
        <v>157</v>
      </c>
      <c r="BE226" s="243">
        <f>IF(N226="základná",J226,0)</f>
        <v>0</v>
      </c>
      <c r="BF226" s="243">
        <f>IF(N226="znížená",J226,0)</f>
        <v>0</v>
      </c>
      <c r="BG226" s="243">
        <f>IF(N226="zákl. prenesená",J226,0)</f>
        <v>0</v>
      </c>
      <c r="BH226" s="243">
        <f>IF(N226="zníž. prenesená",J226,0)</f>
        <v>0</v>
      </c>
      <c r="BI226" s="243">
        <f>IF(N226="nulová",J226,0)</f>
        <v>0</v>
      </c>
      <c r="BJ226" s="18" t="s">
        <v>156</v>
      </c>
      <c r="BK226" s="243">
        <f>ROUND(I226*H226,2)</f>
        <v>0</v>
      </c>
      <c r="BL226" s="18" t="s">
        <v>174</v>
      </c>
      <c r="BM226" s="242" t="s">
        <v>3089</v>
      </c>
    </row>
    <row r="227" s="2" customFormat="1" ht="24.15" customHeight="1">
      <c r="A227" s="39"/>
      <c r="B227" s="40"/>
      <c r="C227" s="230" t="s">
        <v>1605</v>
      </c>
      <c r="D227" s="230" t="s">
        <v>160</v>
      </c>
      <c r="E227" s="231" t="s">
        <v>3090</v>
      </c>
      <c r="F227" s="232" t="s">
        <v>3055</v>
      </c>
      <c r="G227" s="233" t="s">
        <v>354</v>
      </c>
      <c r="H227" s="234">
        <v>40</v>
      </c>
      <c r="I227" s="235"/>
      <c r="J227" s="236">
        <f>ROUND(I227*H227,2)</f>
        <v>0</v>
      </c>
      <c r="K227" s="237"/>
      <c r="L227" s="45"/>
      <c r="M227" s="238" t="s">
        <v>1</v>
      </c>
      <c r="N227" s="239" t="s">
        <v>40</v>
      </c>
      <c r="O227" s="98"/>
      <c r="P227" s="240">
        <f>O227*H227</f>
        <v>0</v>
      </c>
      <c r="Q227" s="240">
        <v>0</v>
      </c>
      <c r="R227" s="240">
        <f>Q227*H227</f>
        <v>0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174</v>
      </c>
      <c r="AT227" s="242" t="s">
        <v>160</v>
      </c>
      <c r="AU227" s="242" t="s">
        <v>82</v>
      </c>
      <c r="AY227" s="18" t="s">
        <v>157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156</v>
      </c>
      <c r="BK227" s="243">
        <f>ROUND(I227*H227,2)</f>
        <v>0</v>
      </c>
      <c r="BL227" s="18" t="s">
        <v>174</v>
      </c>
      <c r="BM227" s="242" t="s">
        <v>3091</v>
      </c>
    </row>
    <row r="228" s="2" customFormat="1" ht="24.15" customHeight="1">
      <c r="A228" s="39"/>
      <c r="B228" s="40"/>
      <c r="C228" s="230" t="s">
        <v>1612</v>
      </c>
      <c r="D228" s="230" t="s">
        <v>160</v>
      </c>
      <c r="E228" s="231" t="s">
        <v>3092</v>
      </c>
      <c r="F228" s="232" t="s">
        <v>2838</v>
      </c>
      <c r="G228" s="233" t="s">
        <v>3042</v>
      </c>
      <c r="H228" s="234">
        <v>1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174</v>
      </c>
      <c r="AT228" s="242" t="s">
        <v>160</v>
      </c>
      <c r="AU228" s="242" t="s">
        <v>82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174</v>
      </c>
      <c r="BM228" s="242" t="s">
        <v>3093</v>
      </c>
    </row>
    <row r="229" s="12" customFormat="1" ht="25.92" customHeight="1">
      <c r="A229" s="12"/>
      <c r="B229" s="214"/>
      <c r="C229" s="215"/>
      <c r="D229" s="216" t="s">
        <v>73</v>
      </c>
      <c r="E229" s="217" t="s">
        <v>3094</v>
      </c>
      <c r="F229" s="217" t="s">
        <v>3094</v>
      </c>
      <c r="G229" s="215"/>
      <c r="H229" s="215"/>
      <c r="I229" s="218"/>
      <c r="J229" s="219">
        <f>BK229</f>
        <v>0</v>
      </c>
      <c r="K229" s="215"/>
      <c r="L229" s="220"/>
      <c r="M229" s="221"/>
      <c r="N229" s="222"/>
      <c r="O229" s="222"/>
      <c r="P229" s="223">
        <f>P230+P246</f>
        <v>0</v>
      </c>
      <c r="Q229" s="222"/>
      <c r="R229" s="223">
        <f>R230+R246</f>
        <v>0</v>
      </c>
      <c r="S229" s="222"/>
      <c r="T229" s="224">
        <f>T230+T246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225" t="s">
        <v>82</v>
      </c>
      <c r="AT229" s="226" t="s">
        <v>73</v>
      </c>
      <c r="AU229" s="226" t="s">
        <v>74</v>
      </c>
      <c r="AY229" s="225" t="s">
        <v>157</v>
      </c>
      <c r="BK229" s="227">
        <f>BK230+BK246</f>
        <v>0</v>
      </c>
    </row>
    <row r="230" s="12" customFormat="1" ht="22.8" customHeight="1">
      <c r="A230" s="12"/>
      <c r="B230" s="214"/>
      <c r="C230" s="215"/>
      <c r="D230" s="216" t="s">
        <v>73</v>
      </c>
      <c r="E230" s="228" t="s">
        <v>2320</v>
      </c>
      <c r="F230" s="228" t="s">
        <v>3095</v>
      </c>
      <c r="G230" s="215"/>
      <c r="H230" s="215"/>
      <c r="I230" s="218"/>
      <c r="J230" s="229">
        <f>BK230</f>
        <v>0</v>
      </c>
      <c r="K230" s="215"/>
      <c r="L230" s="220"/>
      <c r="M230" s="221"/>
      <c r="N230" s="222"/>
      <c r="O230" s="222"/>
      <c r="P230" s="223">
        <f>SUM(P231:P245)</f>
        <v>0</v>
      </c>
      <c r="Q230" s="222"/>
      <c r="R230" s="223">
        <f>SUM(R231:R245)</f>
        <v>0</v>
      </c>
      <c r="S230" s="222"/>
      <c r="T230" s="224">
        <f>SUM(T231:T245)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5" t="s">
        <v>82</v>
      </c>
      <c r="AT230" s="226" t="s">
        <v>73</v>
      </c>
      <c r="AU230" s="226" t="s">
        <v>82</v>
      </c>
      <c r="AY230" s="225" t="s">
        <v>157</v>
      </c>
      <c r="BK230" s="227">
        <f>SUM(BK231:BK245)</f>
        <v>0</v>
      </c>
    </row>
    <row r="231" s="2" customFormat="1" ht="16.5" customHeight="1">
      <c r="A231" s="39"/>
      <c r="B231" s="40"/>
      <c r="C231" s="230" t="s">
        <v>1615</v>
      </c>
      <c r="D231" s="230" t="s">
        <v>160</v>
      </c>
      <c r="E231" s="231" t="s">
        <v>3096</v>
      </c>
      <c r="F231" s="232" t="s">
        <v>3097</v>
      </c>
      <c r="G231" s="233" t="s">
        <v>184</v>
      </c>
      <c r="H231" s="234">
        <v>2</v>
      </c>
      <c r="I231" s="235"/>
      <c r="J231" s="236">
        <f>ROUND(I231*H231,2)</f>
        <v>0</v>
      </c>
      <c r="K231" s="237"/>
      <c r="L231" s="45"/>
      <c r="M231" s="238" t="s">
        <v>1</v>
      </c>
      <c r="N231" s="239" t="s">
        <v>40</v>
      </c>
      <c r="O231" s="98"/>
      <c r="P231" s="240">
        <f>O231*H231</f>
        <v>0</v>
      </c>
      <c r="Q231" s="240">
        <v>0</v>
      </c>
      <c r="R231" s="240">
        <f>Q231*H231</f>
        <v>0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174</v>
      </c>
      <c r="AT231" s="242" t="s">
        <v>160</v>
      </c>
      <c r="AU231" s="242" t="s">
        <v>156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174</v>
      </c>
      <c r="BM231" s="242" t="s">
        <v>3098</v>
      </c>
    </row>
    <row r="232" s="2" customFormat="1" ht="24.15" customHeight="1">
      <c r="A232" s="39"/>
      <c r="B232" s="40"/>
      <c r="C232" s="230" t="s">
        <v>1619</v>
      </c>
      <c r="D232" s="230" t="s">
        <v>160</v>
      </c>
      <c r="E232" s="231" t="s">
        <v>3099</v>
      </c>
      <c r="F232" s="232" t="s">
        <v>3100</v>
      </c>
      <c r="G232" s="233" t="s">
        <v>184</v>
      </c>
      <c r="H232" s="234">
        <v>1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174</v>
      </c>
      <c r="AT232" s="242" t="s">
        <v>160</v>
      </c>
      <c r="AU232" s="242" t="s">
        <v>156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174</v>
      </c>
      <c r="BM232" s="242" t="s">
        <v>3101</v>
      </c>
    </row>
    <row r="233" s="2" customFormat="1" ht="16.5" customHeight="1">
      <c r="A233" s="39"/>
      <c r="B233" s="40"/>
      <c r="C233" s="230" t="s">
        <v>1625</v>
      </c>
      <c r="D233" s="230" t="s">
        <v>160</v>
      </c>
      <c r="E233" s="231" t="s">
        <v>3102</v>
      </c>
      <c r="F233" s="232" t="s">
        <v>3103</v>
      </c>
      <c r="G233" s="233" t="s">
        <v>184</v>
      </c>
      <c r="H233" s="234">
        <v>1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174</v>
      </c>
      <c r="AT233" s="242" t="s">
        <v>160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174</v>
      </c>
      <c r="BM233" s="242" t="s">
        <v>3104</v>
      </c>
    </row>
    <row r="234" s="2" customFormat="1" ht="16.5" customHeight="1">
      <c r="A234" s="39"/>
      <c r="B234" s="40"/>
      <c r="C234" s="230" t="s">
        <v>1631</v>
      </c>
      <c r="D234" s="230" t="s">
        <v>160</v>
      </c>
      <c r="E234" s="231" t="s">
        <v>3105</v>
      </c>
      <c r="F234" s="232" t="s">
        <v>3106</v>
      </c>
      <c r="G234" s="233" t="s">
        <v>184</v>
      </c>
      <c r="H234" s="234">
        <v>3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174</v>
      </c>
      <c r="AT234" s="242" t="s">
        <v>160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174</v>
      </c>
      <c r="BM234" s="242" t="s">
        <v>3107</v>
      </c>
    </row>
    <row r="235" s="2" customFormat="1" ht="16.5" customHeight="1">
      <c r="A235" s="39"/>
      <c r="B235" s="40"/>
      <c r="C235" s="230" t="s">
        <v>1636</v>
      </c>
      <c r="D235" s="230" t="s">
        <v>160</v>
      </c>
      <c r="E235" s="231" t="s">
        <v>3108</v>
      </c>
      <c r="F235" s="232" t="s">
        <v>3109</v>
      </c>
      <c r="G235" s="233" t="s">
        <v>184</v>
      </c>
      <c r="H235" s="234">
        <v>2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0</v>
      </c>
      <c r="R235" s="240">
        <f>Q235*H235</f>
        <v>0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174</v>
      </c>
      <c r="AT235" s="242" t="s">
        <v>160</v>
      </c>
      <c r="AU235" s="242" t="s">
        <v>156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174</v>
      </c>
      <c r="BM235" s="242" t="s">
        <v>3110</v>
      </c>
    </row>
    <row r="236" s="2" customFormat="1" ht="16.5" customHeight="1">
      <c r="A236" s="39"/>
      <c r="B236" s="40"/>
      <c r="C236" s="230" t="s">
        <v>1644</v>
      </c>
      <c r="D236" s="230" t="s">
        <v>160</v>
      </c>
      <c r="E236" s="231" t="s">
        <v>3111</v>
      </c>
      <c r="F236" s="232" t="s">
        <v>3112</v>
      </c>
      <c r="G236" s="233" t="s">
        <v>184</v>
      </c>
      <c r="H236" s="234">
        <v>12</v>
      </c>
      <c r="I236" s="235"/>
      <c r="J236" s="236">
        <f>ROUND(I236*H236,2)</f>
        <v>0</v>
      </c>
      <c r="K236" s="237"/>
      <c r="L236" s="45"/>
      <c r="M236" s="238" t="s">
        <v>1</v>
      </c>
      <c r="N236" s="239" t="s">
        <v>40</v>
      </c>
      <c r="O236" s="98"/>
      <c r="P236" s="240">
        <f>O236*H236</f>
        <v>0</v>
      </c>
      <c r="Q236" s="240">
        <v>0</v>
      </c>
      <c r="R236" s="240">
        <f>Q236*H236</f>
        <v>0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174</v>
      </c>
      <c r="AT236" s="242" t="s">
        <v>160</v>
      </c>
      <c r="AU236" s="242" t="s">
        <v>156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174</v>
      </c>
      <c r="BM236" s="242" t="s">
        <v>3113</v>
      </c>
    </row>
    <row r="237" s="2" customFormat="1" ht="16.5" customHeight="1">
      <c r="A237" s="39"/>
      <c r="B237" s="40"/>
      <c r="C237" s="230" t="s">
        <v>1647</v>
      </c>
      <c r="D237" s="230" t="s">
        <v>160</v>
      </c>
      <c r="E237" s="231" t="s">
        <v>3114</v>
      </c>
      <c r="F237" s="232" t="s">
        <v>3115</v>
      </c>
      <c r="G237" s="233" t="s">
        <v>184</v>
      </c>
      <c r="H237" s="234">
        <v>150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174</v>
      </c>
      <c r="AT237" s="242" t="s">
        <v>160</v>
      </c>
      <c r="AU237" s="242" t="s">
        <v>156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174</v>
      </c>
      <c r="BM237" s="242" t="s">
        <v>3116</v>
      </c>
    </row>
    <row r="238" s="2" customFormat="1" ht="24.15" customHeight="1">
      <c r="A238" s="39"/>
      <c r="B238" s="40"/>
      <c r="C238" s="230" t="s">
        <v>1653</v>
      </c>
      <c r="D238" s="230" t="s">
        <v>160</v>
      </c>
      <c r="E238" s="231" t="s">
        <v>3117</v>
      </c>
      <c r="F238" s="232" t="s">
        <v>3118</v>
      </c>
      <c r="G238" s="233" t="s">
        <v>184</v>
      </c>
      <c r="H238" s="234">
        <v>1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174</v>
      </c>
      <c r="AT238" s="242" t="s">
        <v>160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174</v>
      </c>
      <c r="BM238" s="242" t="s">
        <v>3119</v>
      </c>
    </row>
    <row r="239" s="2" customFormat="1" ht="24.15" customHeight="1">
      <c r="A239" s="39"/>
      <c r="B239" s="40"/>
      <c r="C239" s="230" t="s">
        <v>1657</v>
      </c>
      <c r="D239" s="230" t="s">
        <v>160</v>
      </c>
      <c r="E239" s="231" t="s">
        <v>3120</v>
      </c>
      <c r="F239" s="232" t="s">
        <v>3121</v>
      </c>
      <c r="G239" s="233" t="s">
        <v>184</v>
      </c>
      <c r="H239" s="234">
        <v>2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174</v>
      </c>
      <c r="AT239" s="242" t="s">
        <v>160</v>
      </c>
      <c r="AU239" s="242" t="s">
        <v>156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174</v>
      </c>
      <c r="BM239" s="242" t="s">
        <v>3122</v>
      </c>
    </row>
    <row r="240" s="2" customFormat="1" ht="16.5" customHeight="1">
      <c r="A240" s="39"/>
      <c r="B240" s="40"/>
      <c r="C240" s="230" t="s">
        <v>1661</v>
      </c>
      <c r="D240" s="230" t="s">
        <v>160</v>
      </c>
      <c r="E240" s="231" t="s">
        <v>3123</v>
      </c>
      <c r="F240" s="232" t="s">
        <v>2963</v>
      </c>
      <c r="G240" s="233" t="s">
        <v>184</v>
      </c>
      <c r="H240" s="234">
        <v>1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174</v>
      </c>
      <c r="AT240" s="242" t="s">
        <v>160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174</v>
      </c>
      <c r="BM240" s="242" t="s">
        <v>3124</v>
      </c>
    </row>
    <row r="241" s="2" customFormat="1" ht="16.5" customHeight="1">
      <c r="A241" s="39"/>
      <c r="B241" s="40"/>
      <c r="C241" s="230" t="s">
        <v>1665</v>
      </c>
      <c r="D241" s="230" t="s">
        <v>160</v>
      </c>
      <c r="E241" s="231" t="s">
        <v>3125</v>
      </c>
      <c r="F241" s="232" t="s">
        <v>3126</v>
      </c>
      <c r="G241" s="233" t="s">
        <v>184</v>
      </c>
      <c r="H241" s="234">
        <v>5</v>
      </c>
      <c r="I241" s="235"/>
      <c r="J241" s="236">
        <f>ROUND(I241*H241,2)</f>
        <v>0</v>
      </c>
      <c r="K241" s="237"/>
      <c r="L241" s="45"/>
      <c r="M241" s="238" t="s">
        <v>1</v>
      </c>
      <c r="N241" s="239" t="s">
        <v>40</v>
      </c>
      <c r="O241" s="98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174</v>
      </c>
      <c r="AT241" s="242" t="s">
        <v>160</v>
      </c>
      <c r="AU241" s="242" t="s">
        <v>156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174</v>
      </c>
      <c r="BM241" s="242" t="s">
        <v>3127</v>
      </c>
    </row>
    <row r="242" s="2" customFormat="1" ht="24.15" customHeight="1">
      <c r="A242" s="39"/>
      <c r="B242" s="40"/>
      <c r="C242" s="230" t="s">
        <v>1671</v>
      </c>
      <c r="D242" s="230" t="s">
        <v>160</v>
      </c>
      <c r="E242" s="231" t="s">
        <v>3128</v>
      </c>
      <c r="F242" s="232" t="s">
        <v>3129</v>
      </c>
      <c r="G242" s="233" t="s">
        <v>184</v>
      </c>
      <c r="H242" s="234">
        <v>12</v>
      </c>
      <c r="I242" s="235"/>
      <c r="J242" s="236">
        <f>ROUND(I242*H242,2)</f>
        <v>0</v>
      </c>
      <c r="K242" s="237"/>
      <c r="L242" s="45"/>
      <c r="M242" s="238" t="s">
        <v>1</v>
      </c>
      <c r="N242" s="239" t="s">
        <v>40</v>
      </c>
      <c r="O242" s="98"/>
      <c r="P242" s="240">
        <f>O242*H242</f>
        <v>0</v>
      </c>
      <c r="Q242" s="240">
        <v>0</v>
      </c>
      <c r="R242" s="240">
        <f>Q242*H242</f>
        <v>0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174</v>
      </c>
      <c r="AT242" s="242" t="s">
        <v>160</v>
      </c>
      <c r="AU242" s="242" t="s">
        <v>156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174</v>
      </c>
      <c r="BM242" s="242" t="s">
        <v>3130</v>
      </c>
    </row>
    <row r="243" s="2" customFormat="1" ht="16.5" customHeight="1">
      <c r="A243" s="39"/>
      <c r="B243" s="40"/>
      <c r="C243" s="230" t="s">
        <v>1677</v>
      </c>
      <c r="D243" s="230" t="s">
        <v>160</v>
      </c>
      <c r="E243" s="231" t="s">
        <v>3131</v>
      </c>
      <c r="F243" s="232" t="s">
        <v>3132</v>
      </c>
      <c r="G243" s="233" t="s">
        <v>184</v>
      </c>
      <c r="H243" s="234">
        <v>26</v>
      </c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0</v>
      </c>
      <c r="R243" s="240">
        <f>Q243*H243</f>
        <v>0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174</v>
      </c>
      <c r="AT243" s="242" t="s">
        <v>160</v>
      </c>
      <c r="AU243" s="242" t="s">
        <v>156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174</v>
      </c>
      <c r="BM243" s="242" t="s">
        <v>3133</v>
      </c>
    </row>
    <row r="244" s="2" customFormat="1" ht="16.5" customHeight="1">
      <c r="A244" s="39"/>
      <c r="B244" s="40"/>
      <c r="C244" s="230" t="s">
        <v>1688</v>
      </c>
      <c r="D244" s="230" t="s">
        <v>160</v>
      </c>
      <c r="E244" s="231" t="s">
        <v>3134</v>
      </c>
      <c r="F244" s="232" t="s">
        <v>3135</v>
      </c>
      <c r="G244" s="233" t="s">
        <v>184</v>
      </c>
      <c r="H244" s="234">
        <v>1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174</v>
      </c>
      <c r="AT244" s="242" t="s">
        <v>160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174</v>
      </c>
      <c r="BM244" s="242" t="s">
        <v>3136</v>
      </c>
    </row>
    <row r="245" s="2" customFormat="1" ht="16.5" customHeight="1">
      <c r="A245" s="39"/>
      <c r="B245" s="40"/>
      <c r="C245" s="230" t="s">
        <v>1696</v>
      </c>
      <c r="D245" s="230" t="s">
        <v>160</v>
      </c>
      <c r="E245" s="231" t="s">
        <v>3137</v>
      </c>
      <c r="F245" s="232" t="s">
        <v>3138</v>
      </c>
      <c r="G245" s="233" t="s">
        <v>184</v>
      </c>
      <c r="H245" s="234">
        <v>150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174</v>
      </c>
      <c r="AT245" s="242" t="s">
        <v>160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174</v>
      </c>
      <c r="BM245" s="242" t="s">
        <v>3139</v>
      </c>
    </row>
    <row r="246" s="12" customFormat="1" ht="22.8" customHeight="1">
      <c r="A246" s="12"/>
      <c r="B246" s="214"/>
      <c r="C246" s="215"/>
      <c r="D246" s="216" t="s">
        <v>73</v>
      </c>
      <c r="E246" s="228" t="s">
        <v>2325</v>
      </c>
      <c r="F246" s="228" t="s">
        <v>3140</v>
      </c>
      <c r="G246" s="215"/>
      <c r="H246" s="215"/>
      <c r="I246" s="218"/>
      <c r="J246" s="229">
        <f>BK246</f>
        <v>0</v>
      </c>
      <c r="K246" s="215"/>
      <c r="L246" s="220"/>
      <c r="M246" s="221"/>
      <c r="N246" s="222"/>
      <c r="O246" s="222"/>
      <c r="P246" s="223">
        <f>SUM(P247:P276)</f>
        <v>0</v>
      </c>
      <c r="Q246" s="222"/>
      <c r="R246" s="223">
        <f>SUM(R247:R276)</f>
        <v>0</v>
      </c>
      <c r="S246" s="222"/>
      <c r="T246" s="224">
        <f>SUM(T247:T276)</f>
        <v>0</v>
      </c>
      <c r="U246" s="12"/>
      <c r="V246" s="12"/>
      <c r="W246" s="12"/>
      <c r="X246" s="12"/>
      <c r="Y246" s="12"/>
      <c r="Z246" s="12"/>
      <c r="AA246" s="12"/>
      <c r="AB246" s="12"/>
      <c r="AC246" s="12"/>
      <c r="AD246" s="12"/>
      <c r="AE246" s="12"/>
      <c r="AR246" s="225" t="s">
        <v>82</v>
      </c>
      <c r="AT246" s="226" t="s">
        <v>73</v>
      </c>
      <c r="AU246" s="226" t="s">
        <v>82</v>
      </c>
      <c r="AY246" s="225" t="s">
        <v>157</v>
      </c>
      <c r="BK246" s="227">
        <f>SUM(BK247:BK276)</f>
        <v>0</v>
      </c>
    </row>
    <row r="247" s="2" customFormat="1" ht="16.5" customHeight="1">
      <c r="A247" s="39"/>
      <c r="B247" s="40"/>
      <c r="C247" s="230" t="s">
        <v>1700</v>
      </c>
      <c r="D247" s="230" t="s">
        <v>160</v>
      </c>
      <c r="E247" s="231" t="s">
        <v>3141</v>
      </c>
      <c r="F247" s="232" t="s">
        <v>3097</v>
      </c>
      <c r="G247" s="233" t="s">
        <v>184</v>
      </c>
      <c r="H247" s="234">
        <v>2</v>
      </c>
      <c r="I247" s="235"/>
      <c r="J247" s="236">
        <f>ROUND(I247*H247,2)</f>
        <v>0</v>
      </c>
      <c r="K247" s="237"/>
      <c r="L247" s="45"/>
      <c r="M247" s="238" t="s">
        <v>1</v>
      </c>
      <c r="N247" s="239" t="s">
        <v>40</v>
      </c>
      <c r="O247" s="98"/>
      <c r="P247" s="240">
        <f>O247*H247</f>
        <v>0</v>
      </c>
      <c r="Q247" s="240">
        <v>0</v>
      </c>
      <c r="R247" s="240">
        <f>Q247*H247</f>
        <v>0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174</v>
      </c>
      <c r="AT247" s="242" t="s">
        <v>160</v>
      </c>
      <c r="AU247" s="242" t="s">
        <v>156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174</v>
      </c>
      <c r="BM247" s="242" t="s">
        <v>3142</v>
      </c>
    </row>
    <row r="248" s="2" customFormat="1" ht="24.15" customHeight="1">
      <c r="A248" s="39"/>
      <c r="B248" s="40"/>
      <c r="C248" s="230" t="s">
        <v>1704</v>
      </c>
      <c r="D248" s="230" t="s">
        <v>160</v>
      </c>
      <c r="E248" s="231" t="s">
        <v>3143</v>
      </c>
      <c r="F248" s="232" t="s">
        <v>3100</v>
      </c>
      <c r="G248" s="233" t="s">
        <v>184</v>
      </c>
      <c r="H248" s="234">
        <v>1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174</v>
      </c>
      <c r="AT248" s="242" t="s">
        <v>160</v>
      </c>
      <c r="AU248" s="242" t="s">
        <v>156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174</v>
      </c>
      <c r="BM248" s="242" t="s">
        <v>3144</v>
      </c>
    </row>
    <row r="249" s="2" customFormat="1" ht="16.5" customHeight="1">
      <c r="A249" s="39"/>
      <c r="B249" s="40"/>
      <c r="C249" s="230" t="s">
        <v>1706</v>
      </c>
      <c r="D249" s="230" t="s">
        <v>160</v>
      </c>
      <c r="E249" s="231" t="s">
        <v>3145</v>
      </c>
      <c r="F249" s="232" t="s">
        <v>3103</v>
      </c>
      <c r="G249" s="233" t="s">
        <v>184</v>
      </c>
      <c r="H249" s="234">
        <v>1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174</v>
      </c>
      <c r="AT249" s="242" t="s">
        <v>160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174</v>
      </c>
      <c r="BM249" s="242" t="s">
        <v>3146</v>
      </c>
    </row>
    <row r="250" s="2" customFormat="1" ht="16.5" customHeight="1">
      <c r="A250" s="39"/>
      <c r="B250" s="40"/>
      <c r="C250" s="230" t="s">
        <v>1710</v>
      </c>
      <c r="D250" s="230" t="s">
        <v>160</v>
      </c>
      <c r="E250" s="231" t="s">
        <v>3147</v>
      </c>
      <c r="F250" s="232" t="s">
        <v>3106</v>
      </c>
      <c r="G250" s="233" t="s">
        <v>184</v>
      </c>
      <c r="H250" s="234">
        <v>3</v>
      </c>
      <c r="I250" s="235"/>
      <c r="J250" s="236">
        <f>ROUND(I250*H250,2)</f>
        <v>0</v>
      </c>
      <c r="K250" s="237"/>
      <c r="L250" s="45"/>
      <c r="M250" s="238" t="s">
        <v>1</v>
      </c>
      <c r="N250" s="239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174</v>
      </c>
      <c r="AT250" s="242" t="s">
        <v>160</v>
      </c>
      <c r="AU250" s="242" t="s">
        <v>156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174</v>
      </c>
      <c r="BM250" s="242" t="s">
        <v>3148</v>
      </c>
    </row>
    <row r="251" s="2" customFormat="1" ht="16.5" customHeight="1">
      <c r="A251" s="39"/>
      <c r="B251" s="40"/>
      <c r="C251" s="230" t="s">
        <v>1714</v>
      </c>
      <c r="D251" s="230" t="s">
        <v>160</v>
      </c>
      <c r="E251" s="231" t="s">
        <v>3149</v>
      </c>
      <c r="F251" s="232" t="s">
        <v>3109</v>
      </c>
      <c r="G251" s="233" t="s">
        <v>184</v>
      </c>
      <c r="H251" s="234">
        <v>2</v>
      </c>
      <c r="I251" s="235"/>
      <c r="J251" s="236">
        <f>ROUND(I251*H251,2)</f>
        <v>0</v>
      </c>
      <c r="K251" s="237"/>
      <c r="L251" s="45"/>
      <c r="M251" s="238" t="s">
        <v>1</v>
      </c>
      <c r="N251" s="239" t="s">
        <v>40</v>
      </c>
      <c r="O251" s="98"/>
      <c r="P251" s="240">
        <f>O251*H251</f>
        <v>0</v>
      </c>
      <c r="Q251" s="240">
        <v>0</v>
      </c>
      <c r="R251" s="240">
        <f>Q251*H251</f>
        <v>0</v>
      </c>
      <c r="S251" s="240">
        <v>0</v>
      </c>
      <c r="T251" s="241">
        <f>S251*H251</f>
        <v>0</v>
      </c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R251" s="242" t="s">
        <v>174</v>
      </c>
      <c r="AT251" s="242" t="s">
        <v>160</v>
      </c>
      <c r="AU251" s="242" t="s">
        <v>156</v>
      </c>
      <c r="AY251" s="18" t="s">
        <v>157</v>
      </c>
      <c r="BE251" s="243">
        <f>IF(N251="základná",J251,0)</f>
        <v>0</v>
      </c>
      <c r="BF251" s="243">
        <f>IF(N251="znížená",J251,0)</f>
        <v>0</v>
      </c>
      <c r="BG251" s="243">
        <f>IF(N251="zákl. prenesená",J251,0)</f>
        <v>0</v>
      </c>
      <c r="BH251" s="243">
        <f>IF(N251="zníž. prenesená",J251,0)</f>
        <v>0</v>
      </c>
      <c r="BI251" s="243">
        <f>IF(N251="nulová",J251,0)</f>
        <v>0</v>
      </c>
      <c r="BJ251" s="18" t="s">
        <v>156</v>
      </c>
      <c r="BK251" s="243">
        <f>ROUND(I251*H251,2)</f>
        <v>0</v>
      </c>
      <c r="BL251" s="18" t="s">
        <v>174</v>
      </c>
      <c r="BM251" s="242" t="s">
        <v>3150</v>
      </c>
    </row>
    <row r="252" s="2" customFormat="1" ht="16.5" customHeight="1">
      <c r="A252" s="39"/>
      <c r="B252" s="40"/>
      <c r="C252" s="230" t="s">
        <v>1721</v>
      </c>
      <c r="D252" s="230" t="s">
        <v>160</v>
      </c>
      <c r="E252" s="231" t="s">
        <v>3151</v>
      </c>
      <c r="F252" s="232" t="s">
        <v>3112</v>
      </c>
      <c r="G252" s="233" t="s">
        <v>184</v>
      </c>
      <c r="H252" s="234">
        <v>12</v>
      </c>
      <c r="I252" s="235"/>
      <c r="J252" s="236">
        <f>ROUND(I252*H252,2)</f>
        <v>0</v>
      </c>
      <c r="K252" s="237"/>
      <c r="L252" s="45"/>
      <c r="M252" s="238" t="s">
        <v>1</v>
      </c>
      <c r="N252" s="239" t="s">
        <v>40</v>
      </c>
      <c r="O252" s="98"/>
      <c r="P252" s="240">
        <f>O252*H252</f>
        <v>0</v>
      </c>
      <c r="Q252" s="240">
        <v>0</v>
      </c>
      <c r="R252" s="240">
        <f>Q252*H252</f>
        <v>0</v>
      </c>
      <c r="S252" s="240">
        <v>0</v>
      </c>
      <c r="T252" s="241">
        <f>S252*H252</f>
        <v>0</v>
      </c>
      <c r="U252" s="39"/>
      <c r="V252" s="39"/>
      <c r="W252" s="39"/>
      <c r="X252" s="39"/>
      <c r="Y252" s="39"/>
      <c r="Z252" s="39"/>
      <c r="AA252" s="39"/>
      <c r="AB252" s="39"/>
      <c r="AC252" s="39"/>
      <c r="AD252" s="39"/>
      <c r="AE252" s="39"/>
      <c r="AR252" s="242" t="s">
        <v>174</v>
      </c>
      <c r="AT252" s="242" t="s">
        <v>160</v>
      </c>
      <c r="AU252" s="242" t="s">
        <v>156</v>
      </c>
      <c r="AY252" s="18" t="s">
        <v>157</v>
      </c>
      <c r="BE252" s="243">
        <f>IF(N252="základná",J252,0)</f>
        <v>0</v>
      </c>
      <c r="BF252" s="243">
        <f>IF(N252="znížená",J252,0)</f>
        <v>0</v>
      </c>
      <c r="BG252" s="243">
        <f>IF(N252="zákl. prenesená",J252,0)</f>
        <v>0</v>
      </c>
      <c r="BH252" s="243">
        <f>IF(N252="zníž. prenesená",J252,0)</f>
        <v>0</v>
      </c>
      <c r="BI252" s="243">
        <f>IF(N252="nulová",J252,0)</f>
        <v>0</v>
      </c>
      <c r="BJ252" s="18" t="s">
        <v>156</v>
      </c>
      <c r="BK252" s="243">
        <f>ROUND(I252*H252,2)</f>
        <v>0</v>
      </c>
      <c r="BL252" s="18" t="s">
        <v>174</v>
      </c>
      <c r="BM252" s="242" t="s">
        <v>3152</v>
      </c>
    </row>
    <row r="253" s="2" customFormat="1" ht="16.5" customHeight="1">
      <c r="A253" s="39"/>
      <c r="B253" s="40"/>
      <c r="C253" s="230" t="s">
        <v>1726</v>
      </c>
      <c r="D253" s="230" t="s">
        <v>160</v>
      </c>
      <c r="E253" s="231" t="s">
        <v>3153</v>
      </c>
      <c r="F253" s="232" t="s">
        <v>3115</v>
      </c>
      <c r="G253" s="233" t="s">
        <v>184</v>
      </c>
      <c r="H253" s="234">
        <v>150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174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174</v>
      </c>
      <c r="BM253" s="242" t="s">
        <v>3154</v>
      </c>
    </row>
    <row r="254" s="2" customFormat="1" ht="24.15" customHeight="1">
      <c r="A254" s="39"/>
      <c r="B254" s="40"/>
      <c r="C254" s="230" t="s">
        <v>1730</v>
      </c>
      <c r="D254" s="230" t="s">
        <v>160</v>
      </c>
      <c r="E254" s="231" t="s">
        <v>3064</v>
      </c>
      <c r="F254" s="232" t="s">
        <v>3065</v>
      </c>
      <c r="G254" s="233" t="s">
        <v>354</v>
      </c>
      <c r="H254" s="234">
        <v>540</v>
      </c>
      <c r="I254" s="235"/>
      <c r="J254" s="236">
        <f>ROUND(I254*H254,2)</f>
        <v>0</v>
      </c>
      <c r="K254" s="237"/>
      <c r="L254" s="45"/>
      <c r="M254" s="238" t="s">
        <v>1</v>
      </c>
      <c r="N254" s="239" t="s">
        <v>40</v>
      </c>
      <c r="O254" s="98"/>
      <c r="P254" s="240">
        <f>O254*H254</f>
        <v>0</v>
      </c>
      <c r="Q254" s="240">
        <v>0</v>
      </c>
      <c r="R254" s="240">
        <f>Q254*H254</f>
        <v>0</v>
      </c>
      <c r="S254" s="240">
        <v>0</v>
      </c>
      <c r="T254" s="241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42" t="s">
        <v>174</v>
      </c>
      <c r="AT254" s="242" t="s">
        <v>160</v>
      </c>
      <c r="AU254" s="242" t="s">
        <v>156</v>
      </c>
      <c r="AY254" s="18" t="s">
        <v>157</v>
      </c>
      <c r="BE254" s="243">
        <f>IF(N254="základná",J254,0)</f>
        <v>0</v>
      </c>
      <c r="BF254" s="243">
        <f>IF(N254="znížená",J254,0)</f>
        <v>0</v>
      </c>
      <c r="BG254" s="243">
        <f>IF(N254="zákl. prenesená",J254,0)</f>
        <v>0</v>
      </c>
      <c r="BH254" s="243">
        <f>IF(N254="zníž. prenesená",J254,0)</f>
        <v>0</v>
      </c>
      <c r="BI254" s="243">
        <f>IF(N254="nulová",J254,0)</f>
        <v>0</v>
      </c>
      <c r="BJ254" s="18" t="s">
        <v>156</v>
      </c>
      <c r="BK254" s="243">
        <f>ROUND(I254*H254,2)</f>
        <v>0</v>
      </c>
      <c r="BL254" s="18" t="s">
        <v>174</v>
      </c>
      <c r="BM254" s="242" t="s">
        <v>3155</v>
      </c>
    </row>
    <row r="255" s="2" customFormat="1" ht="33" customHeight="1">
      <c r="A255" s="39"/>
      <c r="B255" s="40"/>
      <c r="C255" s="230" t="s">
        <v>1735</v>
      </c>
      <c r="D255" s="230" t="s">
        <v>160</v>
      </c>
      <c r="E255" s="231" t="s">
        <v>3006</v>
      </c>
      <c r="F255" s="232" t="s">
        <v>3007</v>
      </c>
      <c r="G255" s="233" t="s">
        <v>184</v>
      </c>
      <c r="H255" s="234">
        <v>250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174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174</v>
      </c>
      <c r="BM255" s="242" t="s">
        <v>3156</v>
      </c>
    </row>
    <row r="256" s="2" customFormat="1" ht="24.15" customHeight="1">
      <c r="A256" s="39"/>
      <c r="B256" s="40"/>
      <c r="C256" s="230" t="s">
        <v>1739</v>
      </c>
      <c r="D256" s="230" t="s">
        <v>160</v>
      </c>
      <c r="E256" s="231" t="s">
        <v>3157</v>
      </c>
      <c r="F256" s="232" t="s">
        <v>3118</v>
      </c>
      <c r="G256" s="233" t="s">
        <v>184</v>
      </c>
      <c r="H256" s="234">
        <v>1</v>
      </c>
      <c r="I256" s="235"/>
      <c r="J256" s="236">
        <f>ROUND(I256*H256,2)</f>
        <v>0</v>
      </c>
      <c r="K256" s="237"/>
      <c r="L256" s="45"/>
      <c r="M256" s="238" t="s">
        <v>1</v>
      </c>
      <c r="N256" s="239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174</v>
      </c>
      <c r="AT256" s="242" t="s">
        <v>160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174</v>
      </c>
      <c r="BM256" s="242" t="s">
        <v>3158</v>
      </c>
    </row>
    <row r="257" s="2" customFormat="1" ht="24.15" customHeight="1">
      <c r="A257" s="39"/>
      <c r="B257" s="40"/>
      <c r="C257" s="230" t="s">
        <v>1744</v>
      </c>
      <c r="D257" s="230" t="s">
        <v>160</v>
      </c>
      <c r="E257" s="231" t="s">
        <v>3159</v>
      </c>
      <c r="F257" s="232" t="s">
        <v>3121</v>
      </c>
      <c r="G257" s="233" t="s">
        <v>184</v>
      </c>
      <c r="H257" s="234">
        <v>2</v>
      </c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174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174</v>
      </c>
      <c r="BM257" s="242" t="s">
        <v>3160</v>
      </c>
    </row>
    <row r="258" s="2" customFormat="1" ht="16.5" customHeight="1">
      <c r="A258" s="39"/>
      <c r="B258" s="40"/>
      <c r="C258" s="230" t="s">
        <v>1748</v>
      </c>
      <c r="D258" s="230" t="s">
        <v>160</v>
      </c>
      <c r="E258" s="231" t="s">
        <v>3161</v>
      </c>
      <c r="F258" s="232" t="s">
        <v>2963</v>
      </c>
      <c r="G258" s="233" t="s">
        <v>184</v>
      </c>
      <c r="H258" s="234">
        <v>1</v>
      </c>
      <c r="I258" s="235"/>
      <c r="J258" s="236">
        <f>ROUND(I258*H258,2)</f>
        <v>0</v>
      </c>
      <c r="K258" s="237"/>
      <c r="L258" s="45"/>
      <c r="M258" s="238" t="s">
        <v>1</v>
      </c>
      <c r="N258" s="239" t="s">
        <v>40</v>
      </c>
      <c r="O258" s="98"/>
      <c r="P258" s="240">
        <f>O258*H258</f>
        <v>0</v>
      </c>
      <c r="Q258" s="240">
        <v>0</v>
      </c>
      <c r="R258" s="240">
        <f>Q258*H258</f>
        <v>0</v>
      </c>
      <c r="S258" s="240">
        <v>0</v>
      </c>
      <c r="T258" s="241">
        <f>S258*H258</f>
        <v>0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42" t="s">
        <v>174</v>
      </c>
      <c r="AT258" s="242" t="s">
        <v>160</v>
      </c>
      <c r="AU258" s="242" t="s">
        <v>156</v>
      </c>
      <c r="AY258" s="18" t="s">
        <v>157</v>
      </c>
      <c r="BE258" s="243">
        <f>IF(N258="základná",J258,0)</f>
        <v>0</v>
      </c>
      <c r="BF258" s="243">
        <f>IF(N258="znížená",J258,0)</f>
        <v>0</v>
      </c>
      <c r="BG258" s="243">
        <f>IF(N258="zákl. prenesená",J258,0)</f>
        <v>0</v>
      </c>
      <c r="BH258" s="243">
        <f>IF(N258="zníž. prenesená",J258,0)</f>
        <v>0</v>
      </c>
      <c r="BI258" s="243">
        <f>IF(N258="nulová",J258,0)</f>
        <v>0</v>
      </c>
      <c r="BJ258" s="18" t="s">
        <v>156</v>
      </c>
      <c r="BK258" s="243">
        <f>ROUND(I258*H258,2)</f>
        <v>0</v>
      </c>
      <c r="BL258" s="18" t="s">
        <v>174</v>
      </c>
      <c r="BM258" s="242" t="s">
        <v>3162</v>
      </c>
    </row>
    <row r="259" s="2" customFormat="1" ht="16.5" customHeight="1">
      <c r="A259" s="39"/>
      <c r="B259" s="40"/>
      <c r="C259" s="230" t="s">
        <v>1752</v>
      </c>
      <c r="D259" s="230" t="s">
        <v>160</v>
      </c>
      <c r="E259" s="231" t="s">
        <v>3163</v>
      </c>
      <c r="F259" s="232" t="s">
        <v>3126</v>
      </c>
      <c r="G259" s="233" t="s">
        <v>184</v>
      </c>
      <c r="H259" s="234">
        <v>5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174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174</v>
      </c>
      <c r="BM259" s="242" t="s">
        <v>3164</v>
      </c>
    </row>
    <row r="260" s="2" customFormat="1" ht="24.15" customHeight="1">
      <c r="A260" s="39"/>
      <c r="B260" s="40"/>
      <c r="C260" s="230" t="s">
        <v>1756</v>
      </c>
      <c r="D260" s="230" t="s">
        <v>160</v>
      </c>
      <c r="E260" s="231" t="s">
        <v>3165</v>
      </c>
      <c r="F260" s="232" t="s">
        <v>3129</v>
      </c>
      <c r="G260" s="233" t="s">
        <v>184</v>
      </c>
      <c r="H260" s="234">
        <v>12</v>
      </c>
      <c r="I260" s="235"/>
      <c r="J260" s="236">
        <f>ROUND(I260*H260,2)</f>
        <v>0</v>
      </c>
      <c r="K260" s="237"/>
      <c r="L260" s="45"/>
      <c r="M260" s="238" t="s">
        <v>1</v>
      </c>
      <c r="N260" s="239" t="s">
        <v>40</v>
      </c>
      <c r="O260" s="98"/>
      <c r="P260" s="240">
        <f>O260*H260</f>
        <v>0</v>
      </c>
      <c r="Q260" s="240">
        <v>0</v>
      </c>
      <c r="R260" s="240">
        <f>Q260*H260</f>
        <v>0</v>
      </c>
      <c r="S260" s="240">
        <v>0</v>
      </c>
      <c r="T260" s="241">
        <f>S260*H260</f>
        <v>0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42" t="s">
        <v>174</v>
      </c>
      <c r="AT260" s="242" t="s">
        <v>160</v>
      </c>
      <c r="AU260" s="242" t="s">
        <v>156</v>
      </c>
      <c r="AY260" s="18" t="s">
        <v>157</v>
      </c>
      <c r="BE260" s="243">
        <f>IF(N260="základná",J260,0)</f>
        <v>0</v>
      </c>
      <c r="BF260" s="243">
        <f>IF(N260="znížená",J260,0)</f>
        <v>0</v>
      </c>
      <c r="BG260" s="243">
        <f>IF(N260="zákl. prenesená",J260,0)</f>
        <v>0</v>
      </c>
      <c r="BH260" s="243">
        <f>IF(N260="zníž. prenesená",J260,0)</f>
        <v>0</v>
      </c>
      <c r="BI260" s="243">
        <f>IF(N260="nulová",J260,0)</f>
        <v>0</v>
      </c>
      <c r="BJ260" s="18" t="s">
        <v>156</v>
      </c>
      <c r="BK260" s="243">
        <f>ROUND(I260*H260,2)</f>
        <v>0</v>
      </c>
      <c r="BL260" s="18" t="s">
        <v>174</v>
      </c>
      <c r="BM260" s="242" t="s">
        <v>3166</v>
      </c>
    </row>
    <row r="261" s="2" customFormat="1" ht="16.5" customHeight="1">
      <c r="A261" s="39"/>
      <c r="B261" s="40"/>
      <c r="C261" s="230" t="s">
        <v>1760</v>
      </c>
      <c r="D261" s="230" t="s">
        <v>160</v>
      </c>
      <c r="E261" s="231" t="s">
        <v>3167</v>
      </c>
      <c r="F261" s="232" t="s">
        <v>3132</v>
      </c>
      <c r="G261" s="233" t="s">
        <v>184</v>
      </c>
      <c r="H261" s="234">
        <v>26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174</v>
      </c>
      <c r="AT261" s="242" t="s">
        <v>160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174</v>
      </c>
      <c r="BM261" s="242" t="s">
        <v>3168</v>
      </c>
    </row>
    <row r="262" s="2" customFormat="1" ht="16.5" customHeight="1">
      <c r="A262" s="39"/>
      <c r="B262" s="40"/>
      <c r="C262" s="230" t="s">
        <v>1764</v>
      </c>
      <c r="D262" s="230" t="s">
        <v>160</v>
      </c>
      <c r="E262" s="231" t="s">
        <v>3169</v>
      </c>
      <c r="F262" s="232" t="s">
        <v>3135</v>
      </c>
      <c r="G262" s="233" t="s">
        <v>184</v>
      </c>
      <c r="H262" s="234">
        <v>1</v>
      </c>
      <c r="I262" s="235"/>
      <c r="J262" s="236">
        <f>ROUND(I262*H262,2)</f>
        <v>0</v>
      </c>
      <c r="K262" s="237"/>
      <c r="L262" s="45"/>
      <c r="M262" s="238" t="s">
        <v>1</v>
      </c>
      <c r="N262" s="239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</v>
      </c>
      <c r="T262" s="241">
        <f>S262*H262</f>
        <v>0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174</v>
      </c>
      <c r="AT262" s="242" t="s">
        <v>160</v>
      </c>
      <c r="AU262" s="242" t="s">
        <v>156</v>
      </c>
      <c r="AY262" s="18" t="s">
        <v>157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156</v>
      </c>
      <c r="BK262" s="243">
        <f>ROUND(I262*H262,2)</f>
        <v>0</v>
      </c>
      <c r="BL262" s="18" t="s">
        <v>174</v>
      </c>
      <c r="BM262" s="242" t="s">
        <v>3170</v>
      </c>
    </row>
    <row r="263" s="2" customFormat="1" ht="16.5" customHeight="1">
      <c r="A263" s="39"/>
      <c r="B263" s="40"/>
      <c r="C263" s="230" t="s">
        <v>1769</v>
      </c>
      <c r="D263" s="230" t="s">
        <v>160</v>
      </c>
      <c r="E263" s="231" t="s">
        <v>3171</v>
      </c>
      <c r="F263" s="232" t="s">
        <v>2842</v>
      </c>
      <c r="G263" s="233" t="s">
        <v>2805</v>
      </c>
      <c r="H263" s="234">
        <v>5</v>
      </c>
      <c r="I263" s="235"/>
      <c r="J263" s="236">
        <f>ROUND(I263*H263,2)</f>
        <v>0</v>
      </c>
      <c r="K263" s="237"/>
      <c r="L263" s="45"/>
      <c r="M263" s="238" t="s">
        <v>1</v>
      </c>
      <c r="N263" s="239" t="s">
        <v>40</v>
      </c>
      <c r="O263" s="98"/>
      <c r="P263" s="240">
        <f>O263*H263</f>
        <v>0</v>
      </c>
      <c r="Q263" s="240">
        <v>0</v>
      </c>
      <c r="R263" s="240">
        <f>Q263*H263</f>
        <v>0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174</v>
      </c>
      <c r="AT263" s="242" t="s">
        <v>160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174</v>
      </c>
      <c r="BM263" s="242" t="s">
        <v>3172</v>
      </c>
    </row>
    <row r="264" s="2" customFormat="1" ht="16.5" customHeight="1">
      <c r="A264" s="39"/>
      <c r="B264" s="40"/>
      <c r="C264" s="230" t="s">
        <v>1773</v>
      </c>
      <c r="D264" s="230" t="s">
        <v>160</v>
      </c>
      <c r="E264" s="231" t="s">
        <v>3173</v>
      </c>
      <c r="F264" s="232" t="s">
        <v>3174</v>
      </c>
      <c r="G264" s="233" t="s">
        <v>2839</v>
      </c>
      <c r="H264" s="234">
        <v>1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</v>
      </c>
      <c r="R264" s="240">
        <f>Q264*H264</f>
        <v>0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174</v>
      </c>
      <c r="AT264" s="242" t="s">
        <v>160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174</v>
      </c>
      <c r="BM264" s="242" t="s">
        <v>3175</v>
      </c>
    </row>
    <row r="265" s="2" customFormat="1" ht="16.5" customHeight="1">
      <c r="A265" s="39"/>
      <c r="B265" s="40"/>
      <c r="C265" s="230" t="s">
        <v>1775</v>
      </c>
      <c r="D265" s="230" t="s">
        <v>160</v>
      </c>
      <c r="E265" s="231" t="s">
        <v>3176</v>
      </c>
      <c r="F265" s="232" t="s">
        <v>2893</v>
      </c>
      <c r="G265" s="233" t="s">
        <v>184</v>
      </c>
      <c r="H265" s="234">
        <v>180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174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174</v>
      </c>
      <c r="BM265" s="242" t="s">
        <v>3177</v>
      </c>
    </row>
    <row r="266" s="2" customFormat="1" ht="24.15" customHeight="1">
      <c r="A266" s="39"/>
      <c r="B266" s="40"/>
      <c r="C266" s="230" t="s">
        <v>1779</v>
      </c>
      <c r="D266" s="230" t="s">
        <v>160</v>
      </c>
      <c r="E266" s="231" t="s">
        <v>3178</v>
      </c>
      <c r="F266" s="232" t="s">
        <v>3179</v>
      </c>
      <c r="G266" s="233" t="s">
        <v>184</v>
      </c>
      <c r="H266" s="234">
        <v>162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</v>
      </c>
      <c r="R266" s="240">
        <f>Q266*H266</f>
        <v>0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174</v>
      </c>
      <c r="AT266" s="242" t="s">
        <v>160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174</v>
      </c>
      <c r="BM266" s="242" t="s">
        <v>3180</v>
      </c>
    </row>
    <row r="267" s="2" customFormat="1" ht="16.5" customHeight="1">
      <c r="A267" s="39"/>
      <c r="B267" s="40"/>
      <c r="C267" s="230" t="s">
        <v>1784</v>
      </c>
      <c r="D267" s="230" t="s">
        <v>160</v>
      </c>
      <c r="E267" s="231" t="s">
        <v>3181</v>
      </c>
      <c r="F267" s="232" t="s">
        <v>3182</v>
      </c>
      <c r="G267" s="233" t="s">
        <v>3042</v>
      </c>
      <c r="H267" s="234">
        <v>1</v>
      </c>
      <c r="I267" s="235"/>
      <c r="J267" s="236">
        <f>ROUND(I267*H267,2)</f>
        <v>0</v>
      </c>
      <c r="K267" s="237"/>
      <c r="L267" s="45"/>
      <c r="M267" s="238" t="s">
        <v>1</v>
      </c>
      <c r="N267" s="239" t="s">
        <v>40</v>
      </c>
      <c r="O267" s="98"/>
      <c r="P267" s="240">
        <f>O267*H267</f>
        <v>0</v>
      </c>
      <c r="Q267" s="240">
        <v>0</v>
      </c>
      <c r="R267" s="240">
        <f>Q267*H267</f>
        <v>0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174</v>
      </c>
      <c r="AT267" s="242" t="s">
        <v>160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174</v>
      </c>
      <c r="BM267" s="242" t="s">
        <v>3183</v>
      </c>
    </row>
    <row r="268" s="2" customFormat="1" ht="16.5" customHeight="1">
      <c r="A268" s="39"/>
      <c r="B268" s="40"/>
      <c r="C268" s="230" t="s">
        <v>1788</v>
      </c>
      <c r="D268" s="230" t="s">
        <v>160</v>
      </c>
      <c r="E268" s="231" t="s">
        <v>3184</v>
      </c>
      <c r="F268" s="232" t="s">
        <v>3185</v>
      </c>
      <c r="G268" s="233" t="s">
        <v>3042</v>
      </c>
      <c r="H268" s="234">
        <v>1</v>
      </c>
      <c r="I268" s="235"/>
      <c r="J268" s="236">
        <f>ROUND(I268*H268,2)</f>
        <v>0</v>
      </c>
      <c r="K268" s="237"/>
      <c r="L268" s="45"/>
      <c r="M268" s="238" t="s">
        <v>1</v>
      </c>
      <c r="N268" s="239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174</v>
      </c>
      <c r="AT268" s="242" t="s">
        <v>160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174</v>
      </c>
      <c r="BM268" s="242" t="s">
        <v>3186</v>
      </c>
    </row>
    <row r="269" s="2" customFormat="1" ht="16.5" customHeight="1">
      <c r="A269" s="39"/>
      <c r="B269" s="40"/>
      <c r="C269" s="230" t="s">
        <v>1793</v>
      </c>
      <c r="D269" s="230" t="s">
        <v>160</v>
      </c>
      <c r="E269" s="231" t="s">
        <v>3187</v>
      </c>
      <c r="F269" s="232" t="s">
        <v>3188</v>
      </c>
      <c r="G269" s="233" t="s">
        <v>3042</v>
      </c>
      <c r="H269" s="234">
        <v>1</v>
      </c>
      <c r="I269" s="235"/>
      <c r="J269" s="236">
        <f>ROUND(I269*H269,2)</f>
        <v>0</v>
      </c>
      <c r="K269" s="237"/>
      <c r="L269" s="45"/>
      <c r="M269" s="238" t="s">
        <v>1</v>
      </c>
      <c r="N269" s="239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174</v>
      </c>
      <c r="AT269" s="242" t="s">
        <v>160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174</v>
      </c>
      <c r="BM269" s="242" t="s">
        <v>3189</v>
      </c>
    </row>
    <row r="270" s="2" customFormat="1" ht="24.15" customHeight="1">
      <c r="A270" s="39"/>
      <c r="B270" s="40"/>
      <c r="C270" s="230" t="s">
        <v>1803</v>
      </c>
      <c r="D270" s="230" t="s">
        <v>160</v>
      </c>
      <c r="E270" s="231" t="s">
        <v>3190</v>
      </c>
      <c r="F270" s="232" t="s">
        <v>3191</v>
      </c>
      <c r="G270" s="233" t="s">
        <v>3042</v>
      </c>
      <c r="H270" s="234">
        <v>1</v>
      </c>
      <c r="I270" s="235"/>
      <c r="J270" s="236">
        <f>ROUND(I270*H270,2)</f>
        <v>0</v>
      </c>
      <c r="K270" s="237"/>
      <c r="L270" s="45"/>
      <c r="M270" s="238" t="s">
        <v>1</v>
      </c>
      <c r="N270" s="239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174</v>
      </c>
      <c r="AT270" s="242" t="s">
        <v>160</v>
      </c>
      <c r="AU270" s="242" t="s">
        <v>156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174</v>
      </c>
      <c r="BM270" s="242" t="s">
        <v>3192</v>
      </c>
    </row>
    <row r="271" s="2" customFormat="1" ht="16.5" customHeight="1">
      <c r="A271" s="39"/>
      <c r="B271" s="40"/>
      <c r="C271" s="230" t="s">
        <v>1808</v>
      </c>
      <c r="D271" s="230" t="s">
        <v>160</v>
      </c>
      <c r="E271" s="231" t="s">
        <v>3193</v>
      </c>
      <c r="F271" s="232" t="s">
        <v>3194</v>
      </c>
      <c r="G271" s="233" t="s">
        <v>3042</v>
      </c>
      <c r="H271" s="234">
        <v>1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174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174</v>
      </c>
      <c r="BM271" s="242" t="s">
        <v>3195</v>
      </c>
    </row>
    <row r="272" s="2" customFormat="1" ht="24.15" customHeight="1">
      <c r="A272" s="39"/>
      <c r="B272" s="40"/>
      <c r="C272" s="230" t="s">
        <v>1812</v>
      </c>
      <c r="D272" s="230" t="s">
        <v>160</v>
      </c>
      <c r="E272" s="231" t="s">
        <v>3196</v>
      </c>
      <c r="F272" s="232" t="s">
        <v>3197</v>
      </c>
      <c r="G272" s="233" t="s">
        <v>3042</v>
      </c>
      <c r="H272" s="234">
        <v>1</v>
      </c>
      <c r="I272" s="235"/>
      <c r="J272" s="236">
        <f>ROUND(I272*H272,2)</f>
        <v>0</v>
      </c>
      <c r="K272" s="237"/>
      <c r="L272" s="45"/>
      <c r="M272" s="238" t="s">
        <v>1</v>
      </c>
      <c r="N272" s="239" t="s">
        <v>40</v>
      </c>
      <c r="O272" s="98"/>
      <c r="P272" s="240">
        <f>O272*H272</f>
        <v>0</v>
      </c>
      <c r="Q272" s="240">
        <v>0</v>
      </c>
      <c r="R272" s="240">
        <f>Q272*H272</f>
        <v>0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174</v>
      </c>
      <c r="AT272" s="242" t="s">
        <v>160</v>
      </c>
      <c r="AU272" s="242" t="s">
        <v>156</v>
      </c>
      <c r="AY272" s="18" t="s">
        <v>157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156</v>
      </c>
      <c r="BK272" s="243">
        <f>ROUND(I272*H272,2)</f>
        <v>0</v>
      </c>
      <c r="BL272" s="18" t="s">
        <v>174</v>
      </c>
      <c r="BM272" s="242" t="s">
        <v>3198</v>
      </c>
    </row>
    <row r="273" s="2" customFormat="1" ht="24.15" customHeight="1">
      <c r="A273" s="39"/>
      <c r="B273" s="40"/>
      <c r="C273" s="230" t="s">
        <v>1816</v>
      </c>
      <c r="D273" s="230" t="s">
        <v>160</v>
      </c>
      <c r="E273" s="231" t="s">
        <v>3199</v>
      </c>
      <c r="F273" s="232" t="s">
        <v>2914</v>
      </c>
      <c r="G273" s="233" t="s">
        <v>184</v>
      </c>
      <c r="H273" s="234">
        <v>1</v>
      </c>
      <c r="I273" s="235"/>
      <c r="J273" s="236">
        <f>ROUND(I273*H273,2)</f>
        <v>0</v>
      </c>
      <c r="K273" s="237"/>
      <c r="L273" s="45"/>
      <c r="M273" s="238" t="s">
        <v>1</v>
      </c>
      <c r="N273" s="239" t="s">
        <v>40</v>
      </c>
      <c r="O273" s="98"/>
      <c r="P273" s="240">
        <f>O273*H273</f>
        <v>0</v>
      </c>
      <c r="Q273" s="240">
        <v>0</v>
      </c>
      <c r="R273" s="240">
        <f>Q273*H273</f>
        <v>0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174</v>
      </c>
      <c r="AT273" s="242" t="s">
        <v>160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174</v>
      </c>
      <c r="BM273" s="242" t="s">
        <v>3200</v>
      </c>
    </row>
    <row r="274" s="2" customFormat="1" ht="16.5" customHeight="1">
      <c r="A274" s="39"/>
      <c r="B274" s="40"/>
      <c r="C274" s="230" t="s">
        <v>1822</v>
      </c>
      <c r="D274" s="230" t="s">
        <v>160</v>
      </c>
      <c r="E274" s="231" t="s">
        <v>3201</v>
      </c>
      <c r="F274" s="232" t="s">
        <v>3202</v>
      </c>
      <c r="G274" s="233" t="s">
        <v>3042</v>
      </c>
      <c r="H274" s="234">
        <v>1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174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174</v>
      </c>
      <c r="BM274" s="242" t="s">
        <v>3203</v>
      </c>
    </row>
    <row r="275" s="2" customFormat="1" ht="16.5" customHeight="1">
      <c r="A275" s="39"/>
      <c r="B275" s="40"/>
      <c r="C275" s="230" t="s">
        <v>1825</v>
      </c>
      <c r="D275" s="230" t="s">
        <v>160</v>
      </c>
      <c r="E275" s="231" t="s">
        <v>3204</v>
      </c>
      <c r="F275" s="232" t="s">
        <v>3205</v>
      </c>
      <c r="G275" s="233" t="s">
        <v>3042</v>
      </c>
      <c r="H275" s="234">
        <v>1</v>
      </c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174</v>
      </c>
      <c r="AT275" s="242" t="s">
        <v>160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174</v>
      </c>
      <c r="BM275" s="242" t="s">
        <v>3206</v>
      </c>
    </row>
    <row r="276" s="2" customFormat="1" ht="16.5" customHeight="1">
      <c r="A276" s="39"/>
      <c r="B276" s="40"/>
      <c r="C276" s="230" t="s">
        <v>1830</v>
      </c>
      <c r="D276" s="230" t="s">
        <v>160</v>
      </c>
      <c r="E276" s="231" t="s">
        <v>3207</v>
      </c>
      <c r="F276" s="232" t="s">
        <v>3138</v>
      </c>
      <c r="G276" s="233" t="s">
        <v>184</v>
      </c>
      <c r="H276" s="234">
        <v>150</v>
      </c>
      <c r="I276" s="235"/>
      <c r="J276" s="236">
        <f>ROUND(I276*H276,2)</f>
        <v>0</v>
      </c>
      <c r="K276" s="237"/>
      <c r="L276" s="45"/>
      <c r="M276" s="277" t="s">
        <v>1</v>
      </c>
      <c r="N276" s="278" t="s">
        <v>40</v>
      </c>
      <c r="O276" s="279"/>
      <c r="P276" s="280">
        <f>O276*H276</f>
        <v>0</v>
      </c>
      <c r="Q276" s="280">
        <v>0</v>
      </c>
      <c r="R276" s="280">
        <f>Q276*H276</f>
        <v>0</v>
      </c>
      <c r="S276" s="280">
        <v>0</v>
      </c>
      <c r="T276" s="281">
        <f>S276*H276</f>
        <v>0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174</v>
      </c>
      <c r="AT276" s="242" t="s">
        <v>160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174</v>
      </c>
      <c r="BM276" s="242" t="s">
        <v>3208</v>
      </c>
    </row>
    <row r="277" s="2" customFormat="1" ht="6.96" customHeight="1">
      <c r="A277" s="39"/>
      <c r="B277" s="73"/>
      <c r="C277" s="74"/>
      <c r="D277" s="74"/>
      <c r="E277" s="74"/>
      <c r="F277" s="74"/>
      <c r="G277" s="74"/>
      <c r="H277" s="74"/>
      <c r="I277" s="74"/>
      <c r="J277" s="74"/>
      <c r="K277" s="74"/>
      <c r="L277" s="45"/>
      <c r="M277" s="39"/>
      <c r="O277" s="39"/>
      <c r="P277" s="39"/>
      <c r="Q277" s="39"/>
      <c r="R277" s="39"/>
      <c r="S277" s="39"/>
      <c r="T277" s="39"/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</row>
  </sheetData>
  <sheetProtection sheet="1" autoFilter="0" formatColumns="0" formatRows="0" objects="1" scenarios="1" spinCount="100000" saltValue="Gb40025f0ht4zDIsELlVx7Zcn7qNdZehIDFyU2ZvMNTa2pCAwEvYRgYhqzVKPJrl+szC9Z9ieD0IhpFef0G5Hw==" hashValue="Ap37k2SnxwyKW2k1LVXQobGxSxXYyeOoJ6ticKIjeK1AgGC93Mn7RHj1KDEPRmdt1ZYvuEnDsJDDA3Zvlpajbg==" algorithmName="SHA-512" password="CC35"/>
  <autoFilter ref="C121:K276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3209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ROUND((SUM(BE138:BE382)),  2)</f>
        <v>0</v>
      </c>
      <c r="G33" s="163"/>
      <c r="H33" s="163"/>
      <c r="I33" s="164">
        <v>0.20000000000000001</v>
      </c>
      <c r="J33" s="162">
        <f>ROUND(((SUM(BE138:BE382))*I33),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ROUND((SUM(BF138:BF382)),  2)</f>
        <v>0</v>
      </c>
      <c r="G34" s="163"/>
      <c r="H34" s="163"/>
      <c r="I34" s="164">
        <v>0.20000000000000001</v>
      </c>
      <c r="J34" s="162">
        <f>ROUND(((SUM(BF138:BF382))*I34),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ROUND((SUM(BG138:BG382)),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ROUND((SUM(BH138:BH382)),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ROUND((SUM(BI138:BI382)),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20230110 - Kaštieľ-ZTI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3210</v>
      </c>
      <c r="E97" s="193"/>
      <c r="F97" s="193"/>
      <c r="G97" s="193"/>
      <c r="H97" s="193"/>
      <c r="I97" s="193"/>
      <c r="J97" s="194">
        <f>J139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3211</v>
      </c>
      <c r="E98" s="199"/>
      <c r="F98" s="199"/>
      <c r="G98" s="199"/>
      <c r="H98" s="199"/>
      <c r="I98" s="199"/>
      <c r="J98" s="200">
        <f>J140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3212</v>
      </c>
      <c r="E99" s="199"/>
      <c r="F99" s="199"/>
      <c r="G99" s="199"/>
      <c r="H99" s="199"/>
      <c r="I99" s="199"/>
      <c r="J99" s="200">
        <f>J153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3213</v>
      </c>
      <c r="E100" s="199"/>
      <c r="F100" s="199"/>
      <c r="G100" s="199"/>
      <c r="H100" s="199"/>
      <c r="I100" s="199"/>
      <c r="J100" s="200">
        <f>J155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309</v>
      </c>
      <c r="E101" s="199"/>
      <c r="F101" s="199"/>
      <c r="G101" s="199"/>
      <c r="H101" s="199"/>
      <c r="I101" s="199"/>
      <c r="J101" s="200">
        <f>J159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3214</v>
      </c>
      <c r="E102" s="199"/>
      <c r="F102" s="199"/>
      <c r="G102" s="199"/>
      <c r="H102" s="199"/>
      <c r="I102" s="199"/>
      <c r="J102" s="200">
        <f>J171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96"/>
      <c r="C103" s="197"/>
      <c r="D103" s="198" t="s">
        <v>3215</v>
      </c>
      <c r="E103" s="199"/>
      <c r="F103" s="199"/>
      <c r="G103" s="199"/>
      <c r="H103" s="199"/>
      <c r="I103" s="199"/>
      <c r="J103" s="200">
        <f>J173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3216</v>
      </c>
      <c r="E104" s="199"/>
      <c r="F104" s="199"/>
      <c r="G104" s="199"/>
      <c r="H104" s="199"/>
      <c r="I104" s="199"/>
      <c r="J104" s="200">
        <f>J191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3217</v>
      </c>
      <c r="E105" s="199"/>
      <c r="F105" s="199"/>
      <c r="G105" s="199"/>
      <c r="H105" s="199"/>
      <c r="I105" s="199"/>
      <c r="J105" s="200">
        <f>J193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3218</v>
      </c>
      <c r="E106" s="199"/>
      <c r="F106" s="199"/>
      <c r="G106" s="199"/>
      <c r="H106" s="199"/>
      <c r="I106" s="199"/>
      <c r="J106" s="200">
        <f>J197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3219</v>
      </c>
      <c r="E107" s="199"/>
      <c r="F107" s="199"/>
      <c r="G107" s="199"/>
      <c r="H107" s="199"/>
      <c r="I107" s="199"/>
      <c r="J107" s="200">
        <f>J203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4.88" customHeight="1">
      <c r="A108" s="10"/>
      <c r="B108" s="196"/>
      <c r="C108" s="197"/>
      <c r="D108" s="198" t="s">
        <v>3220</v>
      </c>
      <c r="E108" s="199"/>
      <c r="F108" s="199"/>
      <c r="G108" s="199"/>
      <c r="H108" s="199"/>
      <c r="I108" s="199"/>
      <c r="J108" s="200">
        <f>J204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4.88" customHeight="1">
      <c r="A109" s="10"/>
      <c r="B109" s="196"/>
      <c r="C109" s="197"/>
      <c r="D109" s="198" t="s">
        <v>3221</v>
      </c>
      <c r="E109" s="199"/>
      <c r="F109" s="199"/>
      <c r="G109" s="199"/>
      <c r="H109" s="199"/>
      <c r="I109" s="199"/>
      <c r="J109" s="200">
        <f>J215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4.88" customHeight="1">
      <c r="A110" s="10"/>
      <c r="B110" s="196"/>
      <c r="C110" s="197"/>
      <c r="D110" s="198" t="s">
        <v>3222</v>
      </c>
      <c r="E110" s="199"/>
      <c r="F110" s="199"/>
      <c r="G110" s="199"/>
      <c r="H110" s="199"/>
      <c r="I110" s="199"/>
      <c r="J110" s="200">
        <f>J226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9" customFormat="1" ht="24.96" customHeight="1">
      <c r="A111" s="9"/>
      <c r="B111" s="190"/>
      <c r="C111" s="191"/>
      <c r="D111" s="192" t="s">
        <v>3223</v>
      </c>
      <c r="E111" s="193"/>
      <c r="F111" s="193"/>
      <c r="G111" s="193"/>
      <c r="H111" s="193"/>
      <c r="I111" s="193"/>
      <c r="J111" s="194">
        <f>J251</f>
        <v>0</v>
      </c>
      <c r="K111" s="191"/>
      <c r="L111" s="195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</row>
    <row r="112" s="10" customFormat="1" ht="19.92" customHeight="1">
      <c r="A112" s="10"/>
      <c r="B112" s="196"/>
      <c r="C112" s="197"/>
      <c r="D112" s="198" t="s">
        <v>3224</v>
      </c>
      <c r="E112" s="199"/>
      <c r="F112" s="199"/>
      <c r="G112" s="199"/>
      <c r="H112" s="199"/>
      <c r="I112" s="199"/>
      <c r="J112" s="200">
        <f>J252</f>
        <v>0</v>
      </c>
      <c r="K112" s="197"/>
      <c r="L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97"/>
      <c r="D113" s="198" t="s">
        <v>3225</v>
      </c>
      <c r="E113" s="199"/>
      <c r="F113" s="199"/>
      <c r="G113" s="199"/>
      <c r="H113" s="199"/>
      <c r="I113" s="199"/>
      <c r="J113" s="200">
        <f>J254</f>
        <v>0</v>
      </c>
      <c r="K113" s="197"/>
      <c r="L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96"/>
      <c r="C114" s="197"/>
      <c r="D114" s="198" t="s">
        <v>3226</v>
      </c>
      <c r="E114" s="199"/>
      <c r="F114" s="199"/>
      <c r="G114" s="199"/>
      <c r="H114" s="199"/>
      <c r="I114" s="199"/>
      <c r="J114" s="200">
        <f>J258</f>
        <v>0</v>
      </c>
      <c r="K114" s="197"/>
      <c r="L114" s="20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96"/>
      <c r="C115" s="197"/>
      <c r="D115" s="198" t="s">
        <v>3227</v>
      </c>
      <c r="E115" s="199"/>
      <c r="F115" s="199"/>
      <c r="G115" s="199"/>
      <c r="H115" s="199"/>
      <c r="I115" s="199"/>
      <c r="J115" s="200">
        <f>J260</f>
        <v>0</v>
      </c>
      <c r="K115" s="197"/>
      <c r="L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96"/>
      <c r="C116" s="197"/>
      <c r="D116" s="198" t="s">
        <v>3228</v>
      </c>
      <c r="E116" s="199"/>
      <c r="F116" s="199"/>
      <c r="G116" s="199"/>
      <c r="H116" s="199"/>
      <c r="I116" s="199"/>
      <c r="J116" s="200">
        <f>J292</f>
        <v>0</v>
      </c>
      <c r="K116" s="197"/>
      <c r="L116" s="20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10" customFormat="1" ht="19.92" customHeight="1">
      <c r="A117" s="10"/>
      <c r="B117" s="196"/>
      <c r="C117" s="197"/>
      <c r="D117" s="198" t="s">
        <v>3229</v>
      </c>
      <c r="E117" s="199"/>
      <c r="F117" s="199"/>
      <c r="G117" s="199"/>
      <c r="H117" s="199"/>
      <c r="I117" s="199"/>
      <c r="J117" s="200">
        <f>J338</f>
        <v>0</v>
      </c>
      <c r="K117" s="197"/>
      <c r="L117" s="201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</row>
    <row r="118" s="10" customFormat="1" ht="19.92" customHeight="1">
      <c r="A118" s="10"/>
      <c r="B118" s="196"/>
      <c r="C118" s="197"/>
      <c r="D118" s="198" t="s">
        <v>3230</v>
      </c>
      <c r="E118" s="199"/>
      <c r="F118" s="199"/>
      <c r="G118" s="199"/>
      <c r="H118" s="199"/>
      <c r="I118" s="199"/>
      <c r="J118" s="200">
        <f>J381</f>
        <v>0</v>
      </c>
      <c r="K118" s="197"/>
      <c r="L118" s="201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</row>
    <row r="119" s="2" customFormat="1" ht="21.84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73"/>
      <c r="C120" s="74"/>
      <c r="D120" s="74"/>
      <c r="E120" s="74"/>
      <c r="F120" s="74"/>
      <c r="G120" s="74"/>
      <c r="H120" s="74"/>
      <c r="I120" s="74"/>
      <c r="J120" s="74"/>
      <c r="K120" s="74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4" s="2" customFormat="1" ht="6.96" customHeight="1">
      <c r="A124" s="39"/>
      <c r="B124" s="75"/>
      <c r="C124" s="76"/>
      <c r="D124" s="76"/>
      <c r="E124" s="76"/>
      <c r="F124" s="76"/>
      <c r="G124" s="76"/>
      <c r="H124" s="76"/>
      <c r="I124" s="76"/>
      <c r="J124" s="76"/>
      <c r="K124" s="76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24.96" customHeight="1">
      <c r="A125" s="39"/>
      <c r="B125" s="40"/>
      <c r="C125" s="24" t="s">
        <v>142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15</v>
      </c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185" t="str">
        <f>E7</f>
        <v>Obnova areálu a kaštieľa Dolná Krupá</v>
      </c>
      <c r="F128" s="33"/>
      <c r="G128" s="33"/>
      <c r="H128" s="33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2" customHeight="1">
      <c r="A129" s="39"/>
      <c r="B129" s="40"/>
      <c r="C129" s="33" t="s">
        <v>131</v>
      </c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6.5" customHeight="1">
      <c r="A130" s="39"/>
      <c r="B130" s="40"/>
      <c r="C130" s="41"/>
      <c r="D130" s="41"/>
      <c r="E130" s="83" t="str">
        <f>E9</f>
        <v>20230110 - Kaštieľ-ZTI</v>
      </c>
      <c r="F130" s="41"/>
      <c r="G130" s="41"/>
      <c r="H130" s="41"/>
      <c r="I130" s="41"/>
      <c r="J130" s="41"/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2" customHeight="1">
      <c r="A132" s="39"/>
      <c r="B132" s="40"/>
      <c r="C132" s="33" t="s">
        <v>19</v>
      </c>
      <c r="D132" s="41"/>
      <c r="E132" s="41"/>
      <c r="F132" s="28" t="str">
        <f>F12</f>
        <v>Kaštieľ Dolná Krupá</v>
      </c>
      <c r="G132" s="41"/>
      <c r="H132" s="41"/>
      <c r="I132" s="33" t="s">
        <v>21</v>
      </c>
      <c r="J132" s="86" t="str">
        <f>IF(J12="","",J12)</f>
        <v>30. 1. 2023</v>
      </c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6.96" customHeight="1">
      <c r="A133" s="39"/>
      <c r="B133" s="40"/>
      <c r="C133" s="41"/>
      <c r="D133" s="41"/>
      <c r="E133" s="41"/>
      <c r="F133" s="41"/>
      <c r="G133" s="41"/>
      <c r="H133" s="41"/>
      <c r="I133" s="41"/>
      <c r="J133" s="41"/>
      <c r="K133" s="41"/>
      <c r="L133" s="7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5.15" customHeight="1">
      <c r="A134" s="39"/>
      <c r="B134" s="40"/>
      <c r="C134" s="33" t="s">
        <v>23</v>
      </c>
      <c r="D134" s="41"/>
      <c r="E134" s="41"/>
      <c r="F134" s="28" t="str">
        <f>E15</f>
        <v>SNM, Vajanského nábrežie 2, 810 06 Bratislava</v>
      </c>
      <c r="G134" s="41"/>
      <c r="H134" s="41"/>
      <c r="I134" s="33" t="s">
        <v>29</v>
      </c>
      <c r="J134" s="37" t="str">
        <f>E21</f>
        <v>Ing.Vladimír Kobliška</v>
      </c>
      <c r="K134" s="41"/>
      <c r="L134" s="70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2" customFormat="1" ht="15.15" customHeight="1">
      <c r="A135" s="39"/>
      <c r="B135" s="40"/>
      <c r="C135" s="33" t="s">
        <v>27</v>
      </c>
      <c r="D135" s="41"/>
      <c r="E135" s="41"/>
      <c r="F135" s="28" t="str">
        <f>IF(E18="","",E18)</f>
        <v>Vyplň údaj</v>
      </c>
      <c r="G135" s="41"/>
      <c r="H135" s="41"/>
      <c r="I135" s="33" t="s">
        <v>32</v>
      </c>
      <c r="J135" s="37" t="str">
        <f>E24</f>
        <v>Ing.Vladimír Kobliška</v>
      </c>
      <c r="K135" s="41"/>
      <c r="L135" s="70"/>
      <c r="S135" s="39"/>
      <c r="T135" s="39"/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</row>
    <row r="136" s="2" customFormat="1" ht="10.32" customHeight="1">
      <c r="A136" s="39"/>
      <c r="B136" s="40"/>
      <c r="C136" s="41"/>
      <c r="D136" s="41"/>
      <c r="E136" s="41"/>
      <c r="F136" s="41"/>
      <c r="G136" s="41"/>
      <c r="H136" s="41"/>
      <c r="I136" s="41"/>
      <c r="J136" s="41"/>
      <c r="K136" s="41"/>
      <c r="L136" s="70"/>
      <c r="S136" s="39"/>
      <c r="T136" s="39"/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</row>
    <row r="137" s="11" customFormat="1" ht="29.28" customHeight="1">
      <c r="A137" s="202"/>
      <c r="B137" s="203"/>
      <c r="C137" s="204" t="s">
        <v>143</v>
      </c>
      <c r="D137" s="205" t="s">
        <v>59</v>
      </c>
      <c r="E137" s="205" t="s">
        <v>55</v>
      </c>
      <c r="F137" s="205" t="s">
        <v>56</v>
      </c>
      <c r="G137" s="205" t="s">
        <v>144</v>
      </c>
      <c r="H137" s="205" t="s">
        <v>145</v>
      </c>
      <c r="I137" s="205" t="s">
        <v>146</v>
      </c>
      <c r="J137" s="206" t="s">
        <v>135</v>
      </c>
      <c r="K137" s="207" t="s">
        <v>147</v>
      </c>
      <c r="L137" s="208"/>
      <c r="M137" s="107" t="s">
        <v>1</v>
      </c>
      <c r="N137" s="108" t="s">
        <v>38</v>
      </c>
      <c r="O137" s="108" t="s">
        <v>148</v>
      </c>
      <c r="P137" s="108" t="s">
        <v>149</v>
      </c>
      <c r="Q137" s="108" t="s">
        <v>150</v>
      </c>
      <c r="R137" s="108" t="s">
        <v>151</v>
      </c>
      <c r="S137" s="108" t="s">
        <v>152</v>
      </c>
      <c r="T137" s="109" t="s">
        <v>153</v>
      </c>
      <c r="U137" s="202"/>
      <c r="V137" s="202"/>
      <c r="W137" s="202"/>
      <c r="X137" s="202"/>
      <c r="Y137" s="202"/>
      <c r="Z137" s="202"/>
      <c r="AA137" s="202"/>
      <c r="AB137" s="202"/>
      <c r="AC137" s="202"/>
      <c r="AD137" s="202"/>
      <c r="AE137" s="202"/>
    </row>
    <row r="138" s="2" customFormat="1" ht="22.8" customHeight="1">
      <c r="A138" s="39"/>
      <c r="B138" s="40"/>
      <c r="C138" s="114" t="s">
        <v>136</v>
      </c>
      <c r="D138" s="41"/>
      <c r="E138" s="41"/>
      <c r="F138" s="41"/>
      <c r="G138" s="41"/>
      <c r="H138" s="41"/>
      <c r="I138" s="41"/>
      <c r="J138" s="209">
        <f>BK138</f>
        <v>0</v>
      </c>
      <c r="K138" s="41"/>
      <c r="L138" s="45"/>
      <c r="M138" s="110"/>
      <c r="N138" s="210"/>
      <c r="O138" s="111"/>
      <c r="P138" s="211">
        <f>P139+P251</f>
        <v>0</v>
      </c>
      <c r="Q138" s="111"/>
      <c r="R138" s="211">
        <f>R139+R251</f>
        <v>274.88505779999997</v>
      </c>
      <c r="S138" s="111"/>
      <c r="T138" s="212">
        <f>T139+T251</f>
        <v>46.463999999999999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T138" s="18" t="s">
        <v>73</v>
      </c>
      <c r="AU138" s="18" t="s">
        <v>137</v>
      </c>
      <c r="BK138" s="213">
        <f>BK139+BK251</f>
        <v>0</v>
      </c>
    </row>
    <row r="139" s="12" customFormat="1" ht="25.92" customHeight="1">
      <c r="A139" s="12"/>
      <c r="B139" s="214"/>
      <c r="C139" s="215"/>
      <c r="D139" s="216" t="s">
        <v>73</v>
      </c>
      <c r="E139" s="217" t="s">
        <v>2294</v>
      </c>
      <c r="F139" s="217" t="s">
        <v>3231</v>
      </c>
      <c r="G139" s="215"/>
      <c r="H139" s="215"/>
      <c r="I139" s="218"/>
      <c r="J139" s="219">
        <f>BK139</f>
        <v>0</v>
      </c>
      <c r="K139" s="215"/>
      <c r="L139" s="220"/>
      <c r="M139" s="221"/>
      <c r="N139" s="222"/>
      <c r="O139" s="222"/>
      <c r="P139" s="223">
        <f>P140+P153+P155+P159+P171+P173+P191+P193+P197+P203</f>
        <v>0</v>
      </c>
      <c r="Q139" s="222"/>
      <c r="R139" s="223">
        <f>R140+R153+R155+R159+R171+R173+R191+R193+R197+R203</f>
        <v>269.61412299999995</v>
      </c>
      <c r="S139" s="222"/>
      <c r="T139" s="224">
        <f>T140+T153+T155+T159+T171+T173+T191+T193+T197+T203</f>
        <v>29.306000000000001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25" t="s">
        <v>82</v>
      </c>
      <c r="AT139" s="226" t="s">
        <v>73</v>
      </c>
      <c r="AU139" s="226" t="s">
        <v>74</v>
      </c>
      <c r="AY139" s="225" t="s">
        <v>157</v>
      </c>
      <c r="BK139" s="227">
        <f>BK140+BK153+BK155+BK159+BK171+BK173+BK191+BK193+BK197+BK203</f>
        <v>0</v>
      </c>
    </row>
    <row r="140" s="12" customFormat="1" ht="22.8" customHeight="1">
      <c r="A140" s="12"/>
      <c r="B140" s="214"/>
      <c r="C140" s="215"/>
      <c r="D140" s="216" t="s">
        <v>73</v>
      </c>
      <c r="E140" s="228" t="s">
        <v>82</v>
      </c>
      <c r="F140" s="228" t="s">
        <v>3232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SUM(P141:P152)</f>
        <v>0</v>
      </c>
      <c r="Q140" s="222"/>
      <c r="R140" s="223">
        <f>SUM(R141:R152)</f>
        <v>0.15240000000000001</v>
      </c>
      <c r="S140" s="222"/>
      <c r="T140" s="224">
        <f>SUM(T141:T152)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82</v>
      </c>
      <c r="AT140" s="226" t="s">
        <v>73</v>
      </c>
      <c r="AU140" s="226" t="s">
        <v>82</v>
      </c>
      <c r="AY140" s="225" t="s">
        <v>157</v>
      </c>
      <c r="BK140" s="227">
        <f>SUM(BK141:BK152)</f>
        <v>0</v>
      </c>
    </row>
    <row r="141" s="2" customFormat="1" ht="21.75" customHeight="1">
      <c r="A141" s="39"/>
      <c r="B141" s="40"/>
      <c r="C141" s="230" t="s">
        <v>82</v>
      </c>
      <c r="D141" s="230" t="s">
        <v>160</v>
      </c>
      <c r="E141" s="231" t="s">
        <v>3233</v>
      </c>
      <c r="F141" s="232" t="s">
        <v>3234</v>
      </c>
      <c r="G141" s="233" t="s">
        <v>318</v>
      </c>
      <c r="H141" s="234">
        <v>91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174</v>
      </c>
      <c r="AT141" s="242" t="s">
        <v>160</v>
      </c>
      <c r="AU141" s="242" t="s">
        <v>156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174</v>
      </c>
      <c r="BM141" s="242" t="s">
        <v>3235</v>
      </c>
    </row>
    <row r="142" s="2" customFormat="1" ht="16.5" customHeight="1">
      <c r="A142" s="39"/>
      <c r="B142" s="40"/>
      <c r="C142" s="282" t="s">
        <v>156</v>
      </c>
      <c r="D142" s="282" t="s">
        <v>204</v>
      </c>
      <c r="E142" s="283" t="s">
        <v>3236</v>
      </c>
      <c r="F142" s="284" t="s">
        <v>3237</v>
      </c>
      <c r="G142" s="285" t="s">
        <v>533</v>
      </c>
      <c r="H142" s="286">
        <v>20</v>
      </c>
      <c r="I142" s="287"/>
      <c r="J142" s="288">
        <f>ROUND(I142*H142,2)</f>
        <v>0</v>
      </c>
      <c r="K142" s="289"/>
      <c r="L142" s="290"/>
      <c r="M142" s="291" t="s">
        <v>1</v>
      </c>
      <c r="N142" s="292" t="s">
        <v>40</v>
      </c>
      <c r="O142" s="98"/>
      <c r="P142" s="240">
        <f>O142*H142</f>
        <v>0</v>
      </c>
      <c r="Q142" s="240">
        <v>0.00762</v>
      </c>
      <c r="R142" s="240">
        <f>Q142*H142</f>
        <v>0.15240000000000001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211</v>
      </c>
      <c r="AT142" s="242" t="s">
        <v>204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3238</v>
      </c>
    </row>
    <row r="143" s="2" customFormat="1" ht="21.75" customHeight="1">
      <c r="A143" s="39"/>
      <c r="B143" s="40"/>
      <c r="C143" s="230" t="s">
        <v>181</v>
      </c>
      <c r="D143" s="230" t="s">
        <v>160</v>
      </c>
      <c r="E143" s="231" t="s">
        <v>3239</v>
      </c>
      <c r="F143" s="232" t="s">
        <v>3240</v>
      </c>
      <c r="G143" s="233" t="s">
        <v>318</v>
      </c>
      <c r="H143" s="234">
        <v>91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174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174</v>
      </c>
      <c r="BM143" s="242" t="s">
        <v>3241</v>
      </c>
    </row>
    <row r="144" s="2" customFormat="1" ht="21.75" customHeight="1">
      <c r="A144" s="39"/>
      <c r="B144" s="40"/>
      <c r="C144" s="230" t="s">
        <v>174</v>
      </c>
      <c r="D144" s="230" t="s">
        <v>160</v>
      </c>
      <c r="E144" s="231" t="s">
        <v>3242</v>
      </c>
      <c r="F144" s="232" t="s">
        <v>3243</v>
      </c>
      <c r="G144" s="233" t="s">
        <v>318</v>
      </c>
      <c r="H144" s="234">
        <v>75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156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3244</v>
      </c>
    </row>
    <row r="145" s="2" customFormat="1" ht="24.15" customHeight="1">
      <c r="A145" s="39"/>
      <c r="B145" s="40"/>
      <c r="C145" s="230" t="s">
        <v>197</v>
      </c>
      <c r="D145" s="230" t="s">
        <v>160</v>
      </c>
      <c r="E145" s="231" t="s">
        <v>3245</v>
      </c>
      <c r="F145" s="232" t="s">
        <v>3246</v>
      </c>
      <c r="G145" s="233" t="s">
        <v>318</v>
      </c>
      <c r="H145" s="234">
        <v>75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156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3247</v>
      </c>
    </row>
    <row r="146" s="2" customFormat="1" ht="16.5" customHeight="1">
      <c r="A146" s="39"/>
      <c r="B146" s="40"/>
      <c r="C146" s="230" t="s">
        <v>201</v>
      </c>
      <c r="D146" s="230" t="s">
        <v>160</v>
      </c>
      <c r="E146" s="231" t="s">
        <v>3248</v>
      </c>
      <c r="F146" s="232" t="s">
        <v>3249</v>
      </c>
      <c r="G146" s="233" t="s">
        <v>177</v>
      </c>
      <c r="H146" s="234">
        <v>75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174</v>
      </c>
      <c r="AT146" s="242" t="s">
        <v>160</v>
      </c>
      <c r="AU146" s="242" t="s">
        <v>156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174</v>
      </c>
      <c r="BM146" s="242" t="s">
        <v>3250</v>
      </c>
    </row>
    <row r="147" s="2" customFormat="1" ht="16.5" customHeight="1">
      <c r="A147" s="39"/>
      <c r="B147" s="40"/>
      <c r="C147" s="230" t="s">
        <v>207</v>
      </c>
      <c r="D147" s="230" t="s">
        <v>160</v>
      </c>
      <c r="E147" s="231" t="s">
        <v>3251</v>
      </c>
      <c r="F147" s="232" t="s">
        <v>3252</v>
      </c>
      <c r="G147" s="233" t="s">
        <v>318</v>
      </c>
      <c r="H147" s="234">
        <v>14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156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3253</v>
      </c>
    </row>
    <row r="148" s="2" customFormat="1" ht="21.75" customHeight="1">
      <c r="A148" s="39"/>
      <c r="B148" s="40"/>
      <c r="C148" s="230" t="s">
        <v>211</v>
      </c>
      <c r="D148" s="230" t="s">
        <v>160</v>
      </c>
      <c r="E148" s="231" t="s">
        <v>3254</v>
      </c>
      <c r="F148" s="232" t="s">
        <v>3255</v>
      </c>
      <c r="G148" s="233" t="s">
        <v>318</v>
      </c>
      <c r="H148" s="234">
        <v>75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174</v>
      </c>
      <c r="AT148" s="242" t="s">
        <v>160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3256</v>
      </c>
    </row>
    <row r="149" s="2" customFormat="1" ht="16.5" customHeight="1">
      <c r="A149" s="39"/>
      <c r="B149" s="40"/>
      <c r="C149" s="230" t="s">
        <v>250</v>
      </c>
      <c r="D149" s="230" t="s">
        <v>160</v>
      </c>
      <c r="E149" s="231" t="s">
        <v>3257</v>
      </c>
      <c r="F149" s="232" t="s">
        <v>3258</v>
      </c>
      <c r="G149" s="233" t="s">
        <v>318</v>
      </c>
      <c r="H149" s="234">
        <v>60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174</v>
      </c>
      <c r="AT149" s="242" t="s">
        <v>160</v>
      </c>
      <c r="AU149" s="242" t="s">
        <v>156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174</v>
      </c>
      <c r="BM149" s="242" t="s">
        <v>3259</v>
      </c>
    </row>
    <row r="150" s="2" customFormat="1" ht="21.75" customHeight="1">
      <c r="A150" s="39"/>
      <c r="B150" s="40"/>
      <c r="C150" s="230" t="s">
        <v>254</v>
      </c>
      <c r="D150" s="230" t="s">
        <v>160</v>
      </c>
      <c r="E150" s="231" t="s">
        <v>3260</v>
      </c>
      <c r="F150" s="232" t="s">
        <v>3261</v>
      </c>
      <c r="G150" s="233" t="s">
        <v>318</v>
      </c>
      <c r="H150" s="234">
        <v>91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3262</v>
      </c>
    </row>
    <row r="151" s="2" customFormat="1" ht="16.5" customHeight="1">
      <c r="A151" s="39"/>
      <c r="B151" s="40"/>
      <c r="C151" s="230" t="s">
        <v>262</v>
      </c>
      <c r="D151" s="230" t="s">
        <v>160</v>
      </c>
      <c r="E151" s="231" t="s">
        <v>3263</v>
      </c>
      <c r="F151" s="232" t="s">
        <v>3264</v>
      </c>
      <c r="G151" s="233" t="s">
        <v>318</v>
      </c>
      <c r="H151" s="234">
        <v>60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3265</v>
      </c>
    </row>
    <row r="152" s="2" customFormat="1" ht="16.5" customHeight="1">
      <c r="A152" s="39"/>
      <c r="B152" s="40"/>
      <c r="C152" s="230" t="s">
        <v>268</v>
      </c>
      <c r="D152" s="230" t="s">
        <v>160</v>
      </c>
      <c r="E152" s="231" t="s">
        <v>3266</v>
      </c>
      <c r="F152" s="232" t="s">
        <v>3267</v>
      </c>
      <c r="G152" s="233" t="s">
        <v>318</v>
      </c>
      <c r="H152" s="234">
        <v>60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156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3268</v>
      </c>
    </row>
    <row r="153" s="12" customFormat="1" ht="22.8" customHeight="1">
      <c r="A153" s="12"/>
      <c r="B153" s="214"/>
      <c r="C153" s="215"/>
      <c r="D153" s="216" t="s">
        <v>73</v>
      </c>
      <c r="E153" s="228" t="s">
        <v>174</v>
      </c>
      <c r="F153" s="228" t="s">
        <v>3269</v>
      </c>
      <c r="G153" s="215"/>
      <c r="H153" s="215"/>
      <c r="I153" s="218"/>
      <c r="J153" s="229">
        <f>BK153</f>
        <v>0</v>
      </c>
      <c r="K153" s="215"/>
      <c r="L153" s="220"/>
      <c r="M153" s="221"/>
      <c r="N153" s="222"/>
      <c r="O153" s="222"/>
      <c r="P153" s="223">
        <f>P154</f>
        <v>0</v>
      </c>
      <c r="Q153" s="222"/>
      <c r="R153" s="223">
        <f>R154</f>
        <v>12.479082</v>
      </c>
      <c r="S153" s="222"/>
      <c r="T153" s="224">
        <f>T154</f>
        <v>0</v>
      </c>
      <c r="U153" s="12"/>
      <c r="V153" s="12"/>
      <c r="W153" s="12"/>
      <c r="X153" s="12"/>
      <c r="Y153" s="12"/>
      <c r="Z153" s="12"/>
      <c r="AA153" s="12"/>
      <c r="AB153" s="12"/>
      <c r="AC153" s="12"/>
      <c r="AD153" s="12"/>
      <c r="AE153" s="12"/>
      <c r="AR153" s="225" t="s">
        <v>82</v>
      </c>
      <c r="AT153" s="226" t="s">
        <v>73</v>
      </c>
      <c r="AU153" s="226" t="s">
        <v>82</v>
      </c>
      <c r="AY153" s="225" t="s">
        <v>157</v>
      </c>
      <c r="BK153" s="227">
        <f>BK154</f>
        <v>0</v>
      </c>
    </row>
    <row r="154" s="2" customFormat="1" ht="24.15" customHeight="1">
      <c r="A154" s="39"/>
      <c r="B154" s="40"/>
      <c r="C154" s="230" t="s">
        <v>274</v>
      </c>
      <c r="D154" s="230" t="s">
        <v>160</v>
      </c>
      <c r="E154" s="231" t="s">
        <v>3270</v>
      </c>
      <c r="F154" s="232" t="s">
        <v>3271</v>
      </c>
      <c r="G154" s="233" t="s">
        <v>318</v>
      </c>
      <c r="H154" s="234">
        <v>6.5999999999999996</v>
      </c>
      <c r="I154" s="235"/>
      <c r="J154" s="236">
        <f>ROUND(I154*H154,2)</f>
        <v>0</v>
      </c>
      <c r="K154" s="237"/>
      <c r="L154" s="45"/>
      <c r="M154" s="238" t="s">
        <v>1</v>
      </c>
      <c r="N154" s="239" t="s">
        <v>40</v>
      </c>
      <c r="O154" s="98"/>
      <c r="P154" s="240">
        <f>O154*H154</f>
        <v>0</v>
      </c>
      <c r="Q154" s="240">
        <v>1.8907700000000001</v>
      </c>
      <c r="R154" s="240">
        <f>Q154*H154</f>
        <v>12.479082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174</v>
      </c>
      <c r="AT154" s="242" t="s">
        <v>160</v>
      </c>
      <c r="AU154" s="242" t="s">
        <v>156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174</v>
      </c>
      <c r="BM154" s="242" t="s">
        <v>3272</v>
      </c>
    </row>
    <row r="155" s="12" customFormat="1" ht="22.8" customHeight="1">
      <c r="A155" s="12"/>
      <c r="B155" s="214"/>
      <c r="C155" s="215"/>
      <c r="D155" s="216" t="s">
        <v>73</v>
      </c>
      <c r="E155" s="228" t="s">
        <v>197</v>
      </c>
      <c r="F155" s="228" t="s">
        <v>3273</v>
      </c>
      <c r="G155" s="215"/>
      <c r="H155" s="215"/>
      <c r="I155" s="218"/>
      <c r="J155" s="229">
        <f>BK155</f>
        <v>0</v>
      </c>
      <c r="K155" s="215"/>
      <c r="L155" s="220"/>
      <c r="M155" s="221"/>
      <c r="N155" s="222"/>
      <c r="O155" s="222"/>
      <c r="P155" s="223">
        <f>SUM(P156:P158)</f>
        <v>0</v>
      </c>
      <c r="Q155" s="222"/>
      <c r="R155" s="223">
        <f>SUM(R156:R158)</f>
        <v>88.723829999999992</v>
      </c>
      <c r="S155" s="222"/>
      <c r="T155" s="224">
        <f>SUM(T156:T158)</f>
        <v>0</v>
      </c>
      <c r="U155" s="12"/>
      <c r="V155" s="12"/>
      <c r="W155" s="12"/>
      <c r="X155" s="12"/>
      <c r="Y155" s="12"/>
      <c r="Z155" s="12"/>
      <c r="AA155" s="12"/>
      <c r="AB155" s="12"/>
      <c r="AC155" s="12"/>
      <c r="AD155" s="12"/>
      <c r="AE155" s="12"/>
      <c r="AR155" s="225" t="s">
        <v>82</v>
      </c>
      <c r="AT155" s="226" t="s">
        <v>73</v>
      </c>
      <c r="AU155" s="226" t="s">
        <v>82</v>
      </c>
      <c r="AY155" s="225" t="s">
        <v>157</v>
      </c>
      <c r="BK155" s="227">
        <f>SUM(BK156:BK158)</f>
        <v>0</v>
      </c>
    </row>
    <row r="156" s="2" customFormat="1" ht="24.15" customHeight="1">
      <c r="A156" s="39"/>
      <c r="B156" s="40"/>
      <c r="C156" s="230" t="s">
        <v>278</v>
      </c>
      <c r="D156" s="230" t="s">
        <v>160</v>
      </c>
      <c r="E156" s="231" t="s">
        <v>3274</v>
      </c>
      <c r="F156" s="232" t="s">
        <v>3275</v>
      </c>
      <c r="G156" s="233" t="s">
        <v>225</v>
      </c>
      <c r="H156" s="234">
        <v>75</v>
      </c>
      <c r="I156" s="235"/>
      <c r="J156" s="236">
        <f>ROUND(I156*H156,2)</f>
        <v>0</v>
      </c>
      <c r="K156" s="237"/>
      <c r="L156" s="45"/>
      <c r="M156" s="238" t="s">
        <v>1</v>
      </c>
      <c r="N156" s="239" t="s">
        <v>40</v>
      </c>
      <c r="O156" s="98"/>
      <c r="P156" s="240">
        <f>O156*H156</f>
        <v>0</v>
      </c>
      <c r="Q156" s="240">
        <v>0.4945</v>
      </c>
      <c r="R156" s="240">
        <f>Q156*H156</f>
        <v>37.087499999999999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174</v>
      </c>
      <c r="AT156" s="242" t="s">
        <v>160</v>
      </c>
      <c r="AU156" s="242" t="s">
        <v>156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174</v>
      </c>
      <c r="BM156" s="242" t="s">
        <v>3276</v>
      </c>
    </row>
    <row r="157" s="2" customFormat="1" ht="24.15" customHeight="1">
      <c r="A157" s="39"/>
      <c r="B157" s="40"/>
      <c r="C157" s="230" t="s">
        <v>290</v>
      </c>
      <c r="D157" s="230" t="s">
        <v>160</v>
      </c>
      <c r="E157" s="231" t="s">
        <v>3277</v>
      </c>
      <c r="F157" s="232" t="s">
        <v>3278</v>
      </c>
      <c r="G157" s="233" t="s">
        <v>225</v>
      </c>
      <c r="H157" s="234">
        <v>75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0.33862999999999999</v>
      </c>
      <c r="R157" s="240">
        <f>Q157*H157</f>
        <v>25.39725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156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3279</v>
      </c>
    </row>
    <row r="158" s="2" customFormat="1" ht="24.15" customHeight="1">
      <c r="A158" s="39"/>
      <c r="B158" s="40"/>
      <c r="C158" s="230" t="s">
        <v>164</v>
      </c>
      <c r="D158" s="230" t="s">
        <v>160</v>
      </c>
      <c r="E158" s="231" t="s">
        <v>3280</v>
      </c>
      <c r="F158" s="232" t="s">
        <v>3281</v>
      </c>
      <c r="G158" s="233" t="s">
        <v>225</v>
      </c>
      <c r="H158" s="234">
        <v>42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0.62473999999999996</v>
      </c>
      <c r="R158" s="240">
        <f>Q158*H158</f>
        <v>26.239079999999998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174</v>
      </c>
      <c r="AT158" s="242" t="s">
        <v>160</v>
      </c>
      <c r="AU158" s="242" t="s">
        <v>156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174</v>
      </c>
      <c r="BM158" s="242" t="s">
        <v>3282</v>
      </c>
    </row>
    <row r="159" s="12" customFormat="1" ht="22.8" customHeight="1">
      <c r="A159" s="12"/>
      <c r="B159" s="214"/>
      <c r="C159" s="215"/>
      <c r="D159" s="216" t="s">
        <v>73</v>
      </c>
      <c r="E159" s="228" t="s">
        <v>211</v>
      </c>
      <c r="F159" s="228" t="s">
        <v>334</v>
      </c>
      <c r="G159" s="215"/>
      <c r="H159" s="215"/>
      <c r="I159" s="218"/>
      <c r="J159" s="229">
        <f>BK159</f>
        <v>0</v>
      </c>
      <c r="K159" s="215"/>
      <c r="L159" s="220"/>
      <c r="M159" s="221"/>
      <c r="N159" s="222"/>
      <c r="O159" s="222"/>
      <c r="P159" s="223">
        <f>SUM(P160:P170)</f>
        <v>0</v>
      </c>
      <c r="Q159" s="222"/>
      <c r="R159" s="223">
        <f>SUM(R160:R170)</f>
        <v>0.00077000000000000007</v>
      </c>
      <c r="S159" s="222"/>
      <c r="T159" s="224">
        <f>SUM(T160:T170)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5" t="s">
        <v>82</v>
      </c>
      <c r="AT159" s="226" t="s">
        <v>73</v>
      </c>
      <c r="AU159" s="226" t="s">
        <v>82</v>
      </c>
      <c r="AY159" s="225" t="s">
        <v>157</v>
      </c>
      <c r="BK159" s="227">
        <f>SUM(BK160:BK170)</f>
        <v>0</v>
      </c>
    </row>
    <row r="160" s="2" customFormat="1" ht="33" customHeight="1">
      <c r="A160" s="39"/>
      <c r="B160" s="40"/>
      <c r="C160" s="230" t="s">
        <v>375</v>
      </c>
      <c r="D160" s="230" t="s">
        <v>160</v>
      </c>
      <c r="E160" s="231" t="s">
        <v>3283</v>
      </c>
      <c r="F160" s="232" t="s">
        <v>3284</v>
      </c>
      <c r="G160" s="233" t="s">
        <v>354</v>
      </c>
      <c r="H160" s="234">
        <v>77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1.0000000000000001E-05</v>
      </c>
      <c r="R160" s="240">
        <f>Q160*H160</f>
        <v>0.00077000000000000007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174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3285</v>
      </c>
    </row>
    <row r="161" s="2" customFormat="1" ht="33" customHeight="1">
      <c r="A161" s="39"/>
      <c r="B161" s="40"/>
      <c r="C161" s="230" t="s">
        <v>380</v>
      </c>
      <c r="D161" s="230" t="s">
        <v>160</v>
      </c>
      <c r="E161" s="231" t="s">
        <v>3286</v>
      </c>
      <c r="F161" s="232" t="s">
        <v>3287</v>
      </c>
      <c r="G161" s="233" t="s">
        <v>533</v>
      </c>
      <c r="H161" s="234">
        <v>9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174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174</v>
      </c>
      <c r="BM161" s="242" t="s">
        <v>3288</v>
      </c>
    </row>
    <row r="162" s="2" customFormat="1" ht="24.15" customHeight="1">
      <c r="A162" s="39"/>
      <c r="B162" s="40"/>
      <c r="C162" s="230" t="s">
        <v>385</v>
      </c>
      <c r="D162" s="230" t="s">
        <v>160</v>
      </c>
      <c r="E162" s="231" t="s">
        <v>3289</v>
      </c>
      <c r="F162" s="232" t="s">
        <v>3290</v>
      </c>
      <c r="G162" s="233" t="s">
        <v>354</v>
      </c>
      <c r="H162" s="234">
        <v>77</v>
      </c>
      <c r="I162" s="235"/>
      <c r="J162" s="236">
        <f>ROUND(I162*H162,2)</f>
        <v>0</v>
      </c>
      <c r="K162" s="237"/>
      <c r="L162" s="45"/>
      <c r="M162" s="238" t="s">
        <v>1</v>
      </c>
      <c r="N162" s="239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174</v>
      </c>
      <c r="AT162" s="242" t="s">
        <v>160</v>
      </c>
      <c r="AU162" s="242" t="s">
        <v>156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174</v>
      </c>
      <c r="BM162" s="242" t="s">
        <v>3291</v>
      </c>
    </row>
    <row r="163" s="2" customFormat="1" ht="24.15" customHeight="1">
      <c r="A163" s="39"/>
      <c r="B163" s="40"/>
      <c r="C163" s="282" t="s">
        <v>7</v>
      </c>
      <c r="D163" s="282" t="s">
        <v>204</v>
      </c>
      <c r="E163" s="283" t="s">
        <v>3292</v>
      </c>
      <c r="F163" s="284" t="s">
        <v>3293</v>
      </c>
      <c r="G163" s="285" t="s">
        <v>354</v>
      </c>
      <c r="H163" s="286">
        <v>62.219999999999999</v>
      </c>
      <c r="I163" s="287"/>
      <c r="J163" s="288">
        <f>ROUND(I163*H163,2)</f>
        <v>0</v>
      </c>
      <c r="K163" s="289"/>
      <c r="L163" s="290"/>
      <c r="M163" s="291" t="s">
        <v>1</v>
      </c>
      <c r="N163" s="292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211</v>
      </c>
      <c r="AT163" s="242" t="s">
        <v>204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3294</v>
      </c>
    </row>
    <row r="164" s="13" customFormat="1">
      <c r="A164" s="13"/>
      <c r="B164" s="244"/>
      <c r="C164" s="245"/>
      <c r="D164" s="246" t="s">
        <v>166</v>
      </c>
      <c r="E164" s="247" t="s">
        <v>1</v>
      </c>
      <c r="F164" s="248" t="s">
        <v>3295</v>
      </c>
      <c r="G164" s="245"/>
      <c r="H164" s="247" t="s">
        <v>1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54" t="s">
        <v>166</v>
      </c>
      <c r="AU164" s="254" t="s">
        <v>156</v>
      </c>
      <c r="AV164" s="13" t="s">
        <v>82</v>
      </c>
      <c r="AW164" s="13" t="s">
        <v>31</v>
      </c>
      <c r="AX164" s="13" t="s">
        <v>74</v>
      </c>
      <c r="AY164" s="254" t="s">
        <v>157</v>
      </c>
    </row>
    <row r="165" s="14" customFormat="1">
      <c r="A165" s="14"/>
      <c r="B165" s="255"/>
      <c r="C165" s="256"/>
      <c r="D165" s="246" t="s">
        <v>166</v>
      </c>
      <c r="E165" s="257" t="s">
        <v>1</v>
      </c>
      <c r="F165" s="258" t="s">
        <v>3296</v>
      </c>
      <c r="G165" s="256"/>
      <c r="H165" s="259">
        <v>62.219999999999999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166</v>
      </c>
      <c r="AU165" s="265" t="s">
        <v>156</v>
      </c>
      <c r="AV165" s="14" t="s">
        <v>156</v>
      </c>
      <c r="AW165" s="14" t="s">
        <v>31</v>
      </c>
      <c r="AX165" s="14" t="s">
        <v>74</v>
      </c>
      <c r="AY165" s="265" t="s">
        <v>157</v>
      </c>
    </row>
    <row r="166" s="15" customFormat="1">
      <c r="A166" s="15"/>
      <c r="B166" s="266"/>
      <c r="C166" s="267"/>
      <c r="D166" s="246" t="s">
        <v>166</v>
      </c>
      <c r="E166" s="268" t="s">
        <v>1</v>
      </c>
      <c r="F166" s="269" t="s">
        <v>173</v>
      </c>
      <c r="G166" s="267"/>
      <c r="H166" s="270">
        <v>62.219999999999999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6" t="s">
        <v>166</v>
      </c>
      <c r="AU166" s="276" t="s">
        <v>156</v>
      </c>
      <c r="AV166" s="15" t="s">
        <v>174</v>
      </c>
      <c r="AW166" s="15" t="s">
        <v>31</v>
      </c>
      <c r="AX166" s="15" t="s">
        <v>82</v>
      </c>
      <c r="AY166" s="276" t="s">
        <v>157</v>
      </c>
    </row>
    <row r="167" s="2" customFormat="1" ht="21.75" customHeight="1">
      <c r="A167" s="39"/>
      <c r="B167" s="40"/>
      <c r="C167" s="230" t="s">
        <v>394</v>
      </c>
      <c r="D167" s="230" t="s">
        <v>160</v>
      </c>
      <c r="E167" s="231" t="s">
        <v>3297</v>
      </c>
      <c r="F167" s="232" t="s">
        <v>3298</v>
      </c>
      <c r="G167" s="233" t="s">
        <v>354</v>
      </c>
      <c r="H167" s="234">
        <v>61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174</v>
      </c>
      <c r="AT167" s="242" t="s">
        <v>160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174</v>
      </c>
      <c r="BM167" s="242" t="s">
        <v>3299</v>
      </c>
    </row>
    <row r="168" s="13" customFormat="1">
      <c r="A168" s="13"/>
      <c r="B168" s="244"/>
      <c r="C168" s="245"/>
      <c r="D168" s="246" t="s">
        <v>166</v>
      </c>
      <c r="E168" s="247" t="s">
        <v>1</v>
      </c>
      <c r="F168" s="248" t="s">
        <v>3300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166</v>
      </c>
      <c r="AU168" s="254" t="s">
        <v>156</v>
      </c>
      <c r="AV168" s="13" t="s">
        <v>82</v>
      </c>
      <c r="AW168" s="13" t="s">
        <v>31</v>
      </c>
      <c r="AX168" s="13" t="s">
        <v>74</v>
      </c>
      <c r="AY168" s="254" t="s">
        <v>157</v>
      </c>
    </row>
    <row r="169" s="14" customFormat="1">
      <c r="A169" s="14"/>
      <c r="B169" s="255"/>
      <c r="C169" s="256"/>
      <c r="D169" s="246" t="s">
        <v>166</v>
      </c>
      <c r="E169" s="257" t="s">
        <v>1</v>
      </c>
      <c r="F169" s="258" t="s">
        <v>3301</v>
      </c>
      <c r="G169" s="256"/>
      <c r="H169" s="259">
        <v>61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166</v>
      </c>
      <c r="AU169" s="265" t="s">
        <v>156</v>
      </c>
      <c r="AV169" s="14" t="s">
        <v>156</v>
      </c>
      <c r="AW169" s="14" t="s">
        <v>31</v>
      </c>
      <c r="AX169" s="14" t="s">
        <v>74</v>
      </c>
      <c r="AY169" s="265" t="s">
        <v>157</v>
      </c>
    </row>
    <row r="170" s="15" customFormat="1">
      <c r="A170" s="15"/>
      <c r="B170" s="266"/>
      <c r="C170" s="267"/>
      <c r="D170" s="246" t="s">
        <v>166</v>
      </c>
      <c r="E170" s="268" t="s">
        <v>1</v>
      </c>
      <c r="F170" s="269" t="s">
        <v>173</v>
      </c>
      <c r="G170" s="267"/>
      <c r="H170" s="270">
        <v>61</v>
      </c>
      <c r="I170" s="271"/>
      <c r="J170" s="267"/>
      <c r="K170" s="267"/>
      <c r="L170" s="272"/>
      <c r="M170" s="273"/>
      <c r="N170" s="274"/>
      <c r="O170" s="274"/>
      <c r="P170" s="274"/>
      <c r="Q170" s="274"/>
      <c r="R170" s="274"/>
      <c r="S170" s="274"/>
      <c r="T170" s="27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76" t="s">
        <v>166</v>
      </c>
      <c r="AU170" s="276" t="s">
        <v>156</v>
      </c>
      <c r="AV170" s="15" t="s">
        <v>174</v>
      </c>
      <c r="AW170" s="15" t="s">
        <v>31</v>
      </c>
      <c r="AX170" s="15" t="s">
        <v>82</v>
      </c>
      <c r="AY170" s="276" t="s">
        <v>157</v>
      </c>
    </row>
    <row r="171" s="12" customFormat="1" ht="22.8" customHeight="1">
      <c r="A171" s="12"/>
      <c r="B171" s="214"/>
      <c r="C171" s="215"/>
      <c r="D171" s="216" t="s">
        <v>73</v>
      </c>
      <c r="E171" s="228" t="s">
        <v>3302</v>
      </c>
      <c r="F171" s="228" t="s">
        <v>3303</v>
      </c>
      <c r="G171" s="215"/>
      <c r="H171" s="215"/>
      <c r="I171" s="218"/>
      <c r="J171" s="229">
        <f>BK171</f>
        <v>0</v>
      </c>
      <c r="K171" s="215"/>
      <c r="L171" s="220"/>
      <c r="M171" s="221"/>
      <c r="N171" s="222"/>
      <c r="O171" s="222"/>
      <c r="P171" s="223">
        <f>P172</f>
        <v>0</v>
      </c>
      <c r="Q171" s="222"/>
      <c r="R171" s="223">
        <f>R172</f>
        <v>0.022439999999999998</v>
      </c>
      <c r="S171" s="222"/>
      <c r="T171" s="224">
        <f>T172</f>
        <v>26.400000000000002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5" t="s">
        <v>82</v>
      </c>
      <c r="AT171" s="226" t="s">
        <v>73</v>
      </c>
      <c r="AU171" s="226" t="s">
        <v>82</v>
      </c>
      <c r="AY171" s="225" t="s">
        <v>157</v>
      </c>
      <c r="BK171" s="227">
        <f>BK172</f>
        <v>0</v>
      </c>
    </row>
    <row r="172" s="2" customFormat="1" ht="24.15" customHeight="1">
      <c r="A172" s="39"/>
      <c r="B172" s="40"/>
      <c r="C172" s="230" t="s">
        <v>400</v>
      </c>
      <c r="D172" s="230" t="s">
        <v>160</v>
      </c>
      <c r="E172" s="231" t="s">
        <v>3304</v>
      </c>
      <c r="F172" s="232" t="s">
        <v>3305</v>
      </c>
      <c r="G172" s="233" t="s">
        <v>318</v>
      </c>
      <c r="H172" s="234">
        <v>12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0.0018699999999999999</v>
      </c>
      <c r="R172" s="240">
        <f>Q172*H172</f>
        <v>0.022439999999999998</v>
      </c>
      <c r="S172" s="240">
        <v>2.2000000000000002</v>
      </c>
      <c r="T172" s="241">
        <f>S172*H172</f>
        <v>26.400000000000002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3306</v>
      </c>
    </row>
    <row r="173" s="12" customFormat="1" ht="22.8" customHeight="1">
      <c r="A173" s="12"/>
      <c r="B173" s="214"/>
      <c r="C173" s="215"/>
      <c r="D173" s="216" t="s">
        <v>73</v>
      </c>
      <c r="E173" s="228" t="s">
        <v>2343</v>
      </c>
      <c r="F173" s="228" t="s">
        <v>3307</v>
      </c>
      <c r="G173" s="215"/>
      <c r="H173" s="215"/>
      <c r="I173" s="218"/>
      <c r="J173" s="229">
        <f>BK173</f>
        <v>0</v>
      </c>
      <c r="K173" s="215"/>
      <c r="L173" s="220"/>
      <c r="M173" s="221"/>
      <c r="N173" s="222"/>
      <c r="O173" s="222"/>
      <c r="P173" s="223">
        <f>SUM(P174:P190)</f>
        <v>0</v>
      </c>
      <c r="Q173" s="222"/>
      <c r="R173" s="223">
        <f>SUM(R174:R190)</f>
        <v>0.55631999999999993</v>
      </c>
      <c r="S173" s="222"/>
      <c r="T173" s="224">
        <f>SUM(T174:T190)</f>
        <v>0</v>
      </c>
      <c r="U173" s="12"/>
      <c r="V173" s="12"/>
      <c r="W173" s="12"/>
      <c r="X173" s="12"/>
      <c r="Y173" s="12"/>
      <c r="Z173" s="12"/>
      <c r="AA173" s="12"/>
      <c r="AB173" s="12"/>
      <c r="AC173" s="12"/>
      <c r="AD173" s="12"/>
      <c r="AE173" s="12"/>
      <c r="AR173" s="225" t="s">
        <v>82</v>
      </c>
      <c r="AT173" s="226" t="s">
        <v>73</v>
      </c>
      <c r="AU173" s="226" t="s">
        <v>82</v>
      </c>
      <c r="AY173" s="225" t="s">
        <v>157</v>
      </c>
      <c r="BK173" s="227">
        <f>SUM(BK174:BK190)</f>
        <v>0</v>
      </c>
    </row>
    <row r="174" s="2" customFormat="1" ht="21.75" customHeight="1">
      <c r="A174" s="39"/>
      <c r="B174" s="40"/>
      <c r="C174" s="230" t="s">
        <v>404</v>
      </c>
      <c r="D174" s="230" t="s">
        <v>160</v>
      </c>
      <c r="E174" s="231" t="s">
        <v>3308</v>
      </c>
      <c r="F174" s="232" t="s">
        <v>3234</v>
      </c>
      <c r="G174" s="233" t="s">
        <v>318</v>
      </c>
      <c r="H174" s="234">
        <v>248.30000000000001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0</v>
      </c>
      <c r="R174" s="240">
        <f>Q174*H174</f>
        <v>0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174</v>
      </c>
      <c r="AT174" s="242" t="s">
        <v>160</v>
      </c>
      <c r="AU174" s="242" t="s">
        <v>156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174</v>
      </c>
      <c r="BM174" s="242" t="s">
        <v>3309</v>
      </c>
    </row>
    <row r="175" s="2" customFormat="1" ht="21.75" customHeight="1">
      <c r="A175" s="39"/>
      <c r="B175" s="40"/>
      <c r="C175" s="230" t="s">
        <v>408</v>
      </c>
      <c r="D175" s="230" t="s">
        <v>160</v>
      </c>
      <c r="E175" s="231" t="s">
        <v>3310</v>
      </c>
      <c r="F175" s="232" t="s">
        <v>3240</v>
      </c>
      <c r="G175" s="233" t="s">
        <v>318</v>
      </c>
      <c r="H175" s="234">
        <v>248.30000000000001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174</v>
      </c>
      <c r="AT175" s="242" t="s">
        <v>160</v>
      </c>
      <c r="AU175" s="242" t="s">
        <v>156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174</v>
      </c>
      <c r="BM175" s="242" t="s">
        <v>3311</v>
      </c>
    </row>
    <row r="176" s="2" customFormat="1" ht="21.75" customHeight="1">
      <c r="A176" s="39"/>
      <c r="B176" s="40"/>
      <c r="C176" s="230" t="s">
        <v>412</v>
      </c>
      <c r="D176" s="230" t="s">
        <v>160</v>
      </c>
      <c r="E176" s="231" t="s">
        <v>3312</v>
      </c>
      <c r="F176" s="232" t="s">
        <v>3243</v>
      </c>
      <c r="G176" s="233" t="s">
        <v>318</v>
      </c>
      <c r="H176" s="234">
        <v>248.30000000000001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174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174</v>
      </c>
      <c r="BM176" s="242" t="s">
        <v>3313</v>
      </c>
    </row>
    <row r="177" s="2" customFormat="1" ht="24.15" customHeight="1">
      <c r="A177" s="39"/>
      <c r="B177" s="40"/>
      <c r="C177" s="230" t="s">
        <v>419</v>
      </c>
      <c r="D177" s="230" t="s">
        <v>160</v>
      </c>
      <c r="E177" s="231" t="s">
        <v>3314</v>
      </c>
      <c r="F177" s="232" t="s">
        <v>3246</v>
      </c>
      <c r="G177" s="233" t="s">
        <v>318</v>
      </c>
      <c r="H177" s="234">
        <v>57.299999999999997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174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174</v>
      </c>
      <c r="BM177" s="242" t="s">
        <v>3315</v>
      </c>
    </row>
    <row r="178" s="2" customFormat="1" ht="16.5" customHeight="1">
      <c r="A178" s="39"/>
      <c r="B178" s="40"/>
      <c r="C178" s="230" t="s">
        <v>423</v>
      </c>
      <c r="D178" s="230" t="s">
        <v>160</v>
      </c>
      <c r="E178" s="231" t="s">
        <v>3316</v>
      </c>
      <c r="F178" s="232" t="s">
        <v>3249</v>
      </c>
      <c r="G178" s="233" t="s">
        <v>177</v>
      </c>
      <c r="H178" s="234">
        <v>68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174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174</v>
      </c>
      <c r="BM178" s="242" t="s">
        <v>3317</v>
      </c>
    </row>
    <row r="179" s="2" customFormat="1" ht="16.5" customHeight="1">
      <c r="A179" s="39"/>
      <c r="B179" s="40"/>
      <c r="C179" s="230" t="s">
        <v>566</v>
      </c>
      <c r="D179" s="230" t="s">
        <v>160</v>
      </c>
      <c r="E179" s="231" t="s">
        <v>3318</v>
      </c>
      <c r="F179" s="232" t="s">
        <v>3252</v>
      </c>
      <c r="G179" s="233" t="s">
        <v>318</v>
      </c>
      <c r="H179" s="234">
        <v>57.299999999999997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</v>
      </c>
      <c r="R179" s="240">
        <f>Q179*H179</f>
        <v>0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174</v>
      </c>
      <c r="AT179" s="242" t="s">
        <v>160</v>
      </c>
      <c r="AU179" s="242" t="s">
        <v>156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174</v>
      </c>
      <c r="BM179" s="242" t="s">
        <v>3319</v>
      </c>
    </row>
    <row r="180" s="2" customFormat="1" ht="21.75" customHeight="1">
      <c r="A180" s="39"/>
      <c r="B180" s="40"/>
      <c r="C180" s="230" t="s">
        <v>572</v>
      </c>
      <c r="D180" s="230" t="s">
        <v>160</v>
      </c>
      <c r="E180" s="231" t="s">
        <v>3320</v>
      </c>
      <c r="F180" s="232" t="s">
        <v>3255</v>
      </c>
      <c r="G180" s="233" t="s">
        <v>318</v>
      </c>
      <c r="H180" s="234">
        <v>57.299999999999997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174</v>
      </c>
      <c r="AT180" s="242" t="s">
        <v>160</v>
      </c>
      <c r="AU180" s="242" t="s">
        <v>156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174</v>
      </c>
      <c r="BM180" s="242" t="s">
        <v>3321</v>
      </c>
    </row>
    <row r="181" s="2" customFormat="1" ht="16.5" customHeight="1">
      <c r="A181" s="39"/>
      <c r="B181" s="40"/>
      <c r="C181" s="230" t="s">
        <v>577</v>
      </c>
      <c r="D181" s="230" t="s">
        <v>160</v>
      </c>
      <c r="E181" s="231" t="s">
        <v>3322</v>
      </c>
      <c r="F181" s="232" t="s">
        <v>3258</v>
      </c>
      <c r="G181" s="233" t="s">
        <v>318</v>
      </c>
      <c r="H181" s="234">
        <v>57.299999999999997</v>
      </c>
      <c r="I181" s="235"/>
      <c r="J181" s="236">
        <f>ROUND(I181*H181,2)</f>
        <v>0</v>
      </c>
      <c r="K181" s="237"/>
      <c r="L181" s="45"/>
      <c r="M181" s="238" t="s">
        <v>1</v>
      </c>
      <c r="N181" s="239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174</v>
      </c>
      <c r="AT181" s="242" t="s">
        <v>160</v>
      </c>
      <c r="AU181" s="242" t="s">
        <v>156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3323</v>
      </c>
    </row>
    <row r="182" s="2" customFormat="1" ht="24.15" customHeight="1">
      <c r="A182" s="39"/>
      <c r="B182" s="40"/>
      <c r="C182" s="230" t="s">
        <v>580</v>
      </c>
      <c r="D182" s="230" t="s">
        <v>160</v>
      </c>
      <c r="E182" s="231" t="s">
        <v>3324</v>
      </c>
      <c r="F182" s="232" t="s">
        <v>3325</v>
      </c>
      <c r="G182" s="233" t="s">
        <v>318</v>
      </c>
      <c r="H182" s="234">
        <v>248.30000000000001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174</v>
      </c>
      <c r="AT182" s="242" t="s">
        <v>160</v>
      </c>
      <c r="AU182" s="242" t="s">
        <v>156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174</v>
      </c>
      <c r="BM182" s="242" t="s">
        <v>3326</v>
      </c>
    </row>
    <row r="183" s="2" customFormat="1" ht="21.75" customHeight="1">
      <c r="A183" s="39"/>
      <c r="B183" s="40"/>
      <c r="C183" s="230" t="s">
        <v>378</v>
      </c>
      <c r="D183" s="230" t="s">
        <v>160</v>
      </c>
      <c r="E183" s="231" t="s">
        <v>3327</v>
      </c>
      <c r="F183" s="232" t="s">
        <v>3261</v>
      </c>
      <c r="G183" s="233" t="s">
        <v>318</v>
      </c>
      <c r="H183" s="234">
        <v>248.30000000000001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3328</v>
      </c>
    </row>
    <row r="184" s="2" customFormat="1" ht="16.5" customHeight="1">
      <c r="A184" s="39"/>
      <c r="B184" s="40"/>
      <c r="C184" s="230" t="s">
        <v>591</v>
      </c>
      <c r="D184" s="230" t="s">
        <v>160</v>
      </c>
      <c r="E184" s="231" t="s">
        <v>3329</v>
      </c>
      <c r="F184" s="232" t="s">
        <v>3264</v>
      </c>
      <c r="G184" s="233" t="s">
        <v>318</v>
      </c>
      <c r="H184" s="234">
        <v>57.299999999999997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174</v>
      </c>
      <c r="AT184" s="242" t="s">
        <v>160</v>
      </c>
      <c r="AU184" s="242" t="s">
        <v>156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174</v>
      </c>
      <c r="BM184" s="242" t="s">
        <v>3330</v>
      </c>
    </row>
    <row r="185" s="2" customFormat="1" ht="16.5" customHeight="1">
      <c r="A185" s="39"/>
      <c r="B185" s="40"/>
      <c r="C185" s="230" t="s">
        <v>595</v>
      </c>
      <c r="D185" s="230" t="s">
        <v>160</v>
      </c>
      <c r="E185" s="231" t="s">
        <v>3331</v>
      </c>
      <c r="F185" s="232" t="s">
        <v>3267</v>
      </c>
      <c r="G185" s="233" t="s">
        <v>318</v>
      </c>
      <c r="H185" s="234">
        <v>57.299999999999997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174</v>
      </c>
      <c r="AT185" s="242" t="s">
        <v>160</v>
      </c>
      <c r="AU185" s="242" t="s">
        <v>156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174</v>
      </c>
      <c r="BM185" s="242" t="s">
        <v>3332</v>
      </c>
    </row>
    <row r="186" s="2" customFormat="1" ht="16.5" customHeight="1">
      <c r="A186" s="39"/>
      <c r="B186" s="40"/>
      <c r="C186" s="230" t="s">
        <v>599</v>
      </c>
      <c r="D186" s="230" t="s">
        <v>160</v>
      </c>
      <c r="E186" s="231" t="s">
        <v>3333</v>
      </c>
      <c r="F186" s="232" t="s">
        <v>3237</v>
      </c>
      <c r="G186" s="233" t="s">
        <v>533</v>
      </c>
      <c r="H186" s="234">
        <v>25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0.00762</v>
      </c>
      <c r="R186" s="240">
        <f>Q186*H186</f>
        <v>0.1905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174</v>
      </c>
      <c r="AT186" s="242" t="s">
        <v>160</v>
      </c>
      <c r="AU186" s="242" t="s">
        <v>156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174</v>
      </c>
      <c r="BM186" s="242" t="s">
        <v>3334</v>
      </c>
    </row>
    <row r="187" s="2" customFormat="1" ht="16.5" customHeight="1">
      <c r="A187" s="39"/>
      <c r="B187" s="40"/>
      <c r="C187" s="282" t="s">
        <v>603</v>
      </c>
      <c r="D187" s="282" t="s">
        <v>204</v>
      </c>
      <c r="E187" s="283" t="s">
        <v>3333</v>
      </c>
      <c r="F187" s="284" t="s">
        <v>3237</v>
      </c>
      <c r="G187" s="285" t="s">
        <v>533</v>
      </c>
      <c r="H187" s="286">
        <v>25</v>
      </c>
      <c r="I187" s="287"/>
      <c r="J187" s="288">
        <f>ROUND(I187*H187,2)</f>
        <v>0</v>
      </c>
      <c r="K187" s="289"/>
      <c r="L187" s="290"/>
      <c r="M187" s="291" t="s">
        <v>1</v>
      </c>
      <c r="N187" s="292" t="s">
        <v>40</v>
      </c>
      <c r="O187" s="98"/>
      <c r="P187" s="240">
        <f>O187*H187</f>
        <v>0</v>
      </c>
      <c r="Q187" s="240">
        <v>0.00762</v>
      </c>
      <c r="R187" s="240">
        <f>Q187*H187</f>
        <v>0.1905</v>
      </c>
      <c r="S187" s="240">
        <v>0</v>
      </c>
      <c r="T187" s="241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42" t="s">
        <v>211</v>
      </c>
      <c r="AT187" s="242" t="s">
        <v>204</v>
      </c>
      <c r="AU187" s="242" t="s">
        <v>156</v>
      </c>
      <c r="AY187" s="18" t="s">
        <v>157</v>
      </c>
      <c r="BE187" s="243">
        <f>IF(N187="základná",J187,0)</f>
        <v>0</v>
      </c>
      <c r="BF187" s="243">
        <f>IF(N187="znížená",J187,0)</f>
        <v>0</v>
      </c>
      <c r="BG187" s="243">
        <f>IF(N187="zákl. prenesená",J187,0)</f>
        <v>0</v>
      </c>
      <c r="BH187" s="243">
        <f>IF(N187="zníž. prenesená",J187,0)</f>
        <v>0</v>
      </c>
      <c r="BI187" s="243">
        <f>IF(N187="nulová",J187,0)</f>
        <v>0</v>
      </c>
      <c r="BJ187" s="18" t="s">
        <v>156</v>
      </c>
      <c r="BK187" s="243">
        <f>ROUND(I187*H187,2)</f>
        <v>0</v>
      </c>
      <c r="BL187" s="18" t="s">
        <v>174</v>
      </c>
      <c r="BM187" s="242" t="s">
        <v>3335</v>
      </c>
    </row>
    <row r="188" s="2" customFormat="1" ht="24.15" customHeight="1">
      <c r="A188" s="39"/>
      <c r="B188" s="40"/>
      <c r="C188" s="282" t="s">
        <v>609</v>
      </c>
      <c r="D188" s="282" t="s">
        <v>204</v>
      </c>
      <c r="E188" s="283" t="s">
        <v>3336</v>
      </c>
      <c r="F188" s="284" t="s">
        <v>3337</v>
      </c>
      <c r="G188" s="285" t="s">
        <v>533</v>
      </c>
      <c r="H188" s="286">
        <v>6</v>
      </c>
      <c r="I188" s="287"/>
      <c r="J188" s="288">
        <f>ROUND(I188*H188,2)</f>
        <v>0</v>
      </c>
      <c r="K188" s="289"/>
      <c r="L188" s="290"/>
      <c r="M188" s="291" t="s">
        <v>1</v>
      </c>
      <c r="N188" s="292" t="s">
        <v>40</v>
      </c>
      <c r="O188" s="98"/>
      <c r="P188" s="240">
        <f>O188*H188</f>
        <v>0</v>
      </c>
      <c r="Q188" s="240">
        <v>0.0074999999999999997</v>
      </c>
      <c r="R188" s="240">
        <f>Q188*H188</f>
        <v>0.044999999999999998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211</v>
      </c>
      <c r="AT188" s="242" t="s">
        <v>204</v>
      </c>
      <c r="AU188" s="242" t="s">
        <v>156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174</v>
      </c>
      <c r="BM188" s="242" t="s">
        <v>3338</v>
      </c>
    </row>
    <row r="189" s="2" customFormat="1" ht="16.5" customHeight="1">
      <c r="A189" s="39"/>
      <c r="B189" s="40"/>
      <c r="C189" s="282" t="s">
        <v>613</v>
      </c>
      <c r="D189" s="282" t="s">
        <v>204</v>
      </c>
      <c r="E189" s="283" t="s">
        <v>3339</v>
      </c>
      <c r="F189" s="284" t="s">
        <v>3340</v>
      </c>
      <c r="G189" s="285" t="s">
        <v>533</v>
      </c>
      <c r="H189" s="286">
        <v>2</v>
      </c>
      <c r="I189" s="287"/>
      <c r="J189" s="288">
        <f>ROUND(I189*H189,2)</f>
        <v>0</v>
      </c>
      <c r="K189" s="289"/>
      <c r="L189" s="290"/>
      <c r="M189" s="291" t="s">
        <v>1</v>
      </c>
      <c r="N189" s="292" t="s">
        <v>40</v>
      </c>
      <c r="O189" s="98"/>
      <c r="P189" s="240">
        <f>O189*H189</f>
        <v>0</v>
      </c>
      <c r="Q189" s="240">
        <v>0.00029999999999999997</v>
      </c>
      <c r="R189" s="240">
        <f>Q189*H189</f>
        <v>0.00059999999999999995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211</v>
      </c>
      <c r="AT189" s="242" t="s">
        <v>204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174</v>
      </c>
      <c r="BM189" s="242" t="s">
        <v>3341</v>
      </c>
    </row>
    <row r="190" s="2" customFormat="1" ht="16.5" customHeight="1">
      <c r="A190" s="39"/>
      <c r="B190" s="40"/>
      <c r="C190" s="282" t="s">
        <v>617</v>
      </c>
      <c r="D190" s="282" t="s">
        <v>204</v>
      </c>
      <c r="E190" s="283" t="s">
        <v>3342</v>
      </c>
      <c r="F190" s="284" t="s">
        <v>3343</v>
      </c>
      <c r="G190" s="285" t="s">
        <v>533</v>
      </c>
      <c r="H190" s="286">
        <v>12</v>
      </c>
      <c r="I190" s="287"/>
      <c r="J190" s="288">
        <f>ROUND(I190*H190,2)</f>
        <v>0</v>
      </c>
      <c r="K190" s="289"/>
      <c r="L190" s="290"/>
      <c r="M190" s="291" t="s">
        <v>1</v>
      </c>
      <c r="N190" s="292" t="s">
        <v>40</v>
      </c>
      <c r="O190" s="98"/>
      <c r="P190" s="240">
        <f>O190*H190</f>
        <v>0</v>
      </c>
      <c r="Q190" s="240">
        <v>0.01081</v>
      </c>
      <c r="R190" s="240">
        <f>Q190*H190</f>
        <v>0.12972</v>
      </c>
      <c r="S190" s="240">
        <v>0</v>
      </c>
      <c r="T190" s="241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42" t="s">
        <v>211</v>
      </c>
      <c r="AT190" s="242" t="s">
        <v>204</v>
      </c>
      <c r="AU190" s="242" t="s">
        <v>156</v>
      </c>
      <c r="AY190" s="18" t="s">
        <v>157</v>
      </c>
      <c r="BE190" s="243">
        <f>IF(N190="základná",J190,0)</f>
        <v>0</v>
      </c>
      <c r="BF190" s="243">
        <f>IF(N190="znížená",J190,0)</f>
        <v>0</v>
      </c>
      <c r="BG190" s="243">
        <f>IF(N190="zákl. prenesená",J190,0)</f>
        <v>0</v>
      </c>
      <c r="BH190" s="243">
        <f>IF(N190="zníž. prenesená",J190,0)</f>
        <v>0</v>
      </c>
      <c r="BI190" s="243">
        <f>IF(N190="nulová",J190,0)</f>
        <v>0</v>
      </c>
      <c r="BJ190" s="18" t="s">
        <v>156</v>
      </c>
      <c r="BK190" s="243">
        <f>ROUND(I190*H190,2)</f>
        <v>0</v>
      </c>
      <c r="BL190" s="18" t="s">
        <v>174</v>
      </c>
      <c r="BM190" s="242" t="s">
        <v>3344</v>
      </c>
    </row>
    <row r="191" s="12" customFormat="1" ht="22.8" customHeight="1">
      <c r="A191" s="12"/>
      <c r="B191" s="214"/>
      <c r="C191" s="215"/>
      <c r="D191" s="216" t="s">
        <v>73</v>
      </c>
      <c r="E191" s="228" t="s">
        <v>2320</v>
      </c>
      <c r="F191" s="228" t="s">
        <v>3345</v>
      </c>
      <c r="G191" s="215"/>
      <c r="H191" s="215"/>
      <c r="I191" s="218"/>
      <c r="J191" s="229">
        <f>BK191</f>
        <v>0</v>
      </c>
      <c r="K191" s="215"/>
      <c r="L191" s="220"/>
      <c r="M191" s="221"/>
      <c r="N191" s="222"/>
      <c r="O191" s="222"/>
      <c r="P191" s="223">
        <f>P192</f>
        <v>0</v>
      </c>
      <c r="Q191" s="222"/>
      <c r="R191" s="223">
        <f>R192</f>
        <v>108.341121</v>
      </c>
      <c r="S191" s="222"/>
      <c r="T191" s="224">
        <f>T192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25" t="s">
        <v>82</v>
      </c>
      <c r="AT191" s="226" t="s">
        <v>73</v>
      </c>
      <c r="AU191" s="226" t="s">
        <v>82</v>
      </c>
      <c r="AY191" s="225" t="s">
        <v>157</v>
      </c>
      <c r="BK191" s="227">
        <f>BK192</f>
        <v>0</v>
      </c>
    </row>
    <row r="192" s="2" customFormat="1" ht="24.15" customHeight="1">
      <c r="A192" s="39"/>
      <c r="B192" s="40"/>
      <c r="C192" s="230" t="s">
        <v>623</v>
      </c>
      <c r="D192" s="230" t="s">
        <v>160</v>
      </c>
      <c r="E192" s="231" t="s">
        <v>3346</v>
      </c>
      <c r="F192" s="232" t="s">
        <v>3271</v>
      </c>
      <c r="G192" s="233" t="s">
        <v>318</v>
      </c>
      <c r="H192" s="234">
        <v>57.299999999999997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1.8907700000000001</v>
      </c>
      <c r="R192" s="240">
        <f>Q192*H192</f>
        <v>108.341121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174</v>
      </c>
      <c r="AT192" s="242" t="s">
        <v>160</v>
      </c>
      <c r="AU192" s="242" t="s">
        <v>156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174</v>
      </c>
      <c r="BM192" s="242" t="s">
        <v>3347</v>
      </c>
    </row>
    <row r="193" s="12" customFormat="1" ht="22.8" customHeight="1">
      <c r="A193" s="12"/>
      <c r="B193" s="214"/>
      <c r="C193" s="215"/>
      <c r="D193" s="216" t="s">
        <v>73</v>
      </c>
      <c r="E193" s="228" t="s">
        <v>3348</v>
      </c>
      <c r="F193" s="228" t="s">
        <v>3349</v>
      </c>
      <c r="G193" s="215"/>
      <c r="H193" s="215"/>
      <c r="I193" s="218"/>
      <c r="J193" s="229">
        <f>BK193</f>
        <v>0</v>
      </c>
      <c r="K193" s="215"/>
      <c r="L193" s="220"/>
      <c r="M193" s="221"/>
      <c r="N193" s="222"/>
      <c r="O193" s="222"/>
      <c r="P193" s="223">
        <f>SUM(P194:P196)</f>
        <v>0</v>
      </c>
      <c r="Q193" s="222"/>
      <c r="R193" s="223">
        <f>SUM(R194:R196)</f>
        <v>58.449249999999992</v>
      </c>
      <c r="S193" s="222"/>
      <c r="T193" s="224">
        <f>SUM(T194:T196)</f>
        <v>0</v>
      </c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R193" s="225" t="s">
        <v>82</v>
      </c>
      <c r="AT193" s="226" t="s">
        <v>73</v>
      </c>
      <c r="AU193" s="226" t="s">
        <v>82</v>
      </c>
      <c r="AY193" s="225" t="s">
        <v>157</v>
      </c>
      <c r="BK193" s="227">
        <f>SUM(BK194:BK196)</f>
        <v>0</v>
      </c>
    </row>
    <row r="194" s="2" customFormat="1" ht="24.15" customHeight="1">
      <c r="A194" s="39"/>
      <c r="B194" s="40"/>
      <c r="C194" s="230" t="s">
        <v>629</v>
      </c>
      <c r="D194" s="230" t="s">
        <v>160</v>
      </c>
      <c r="E194" s="231" t="s">
        <v>3350</v>
      </c>
      <c r="F194" s="232" t="s">
        <v>3275</v>
      </c>
      <c r="G194" s="233" t="s">
        <v>225</v>
      </c>
      <c r="H194" s="234">
        <v>30</v>
      </c>
      <c r="I194" s="235"/>
      <c r="J194" s="236">
        <f>ROUND(I194*H194,2)</f>
        <v>0</v>
      </c>
      <c r="K194" s="237"/>
      <c r="L194" s="45"/>
      <c r="M194" s="238" t="s">
        <v>1</v>
      </c>
      <c r="N194" s="239" t="s">
        <v>40</v>
      </c>
      <c r="O194" s="98"/>
      <c r="P194" s="240">
        <f>O194*H194</f>
        <v>0</v>
      </c>
      <c r="Q194" s="240">
        <v>0.4945</v>
      </c>
      <c r="R194" s="240">
        <f>Q194*H194</f>
        <v>14.834999999999999</v>
      </c>
      <c r="S194" s="240">
        <v>0</v>
      </c>
      <c r="T194" s="24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42" t="s">
        <v>174</v>
      </c>
      <c r="AT194" s="242" t="s">
        <v>160</v>
      </c>
      <c r="AU194" s="242" t="s">
        <v>156</v>
      </c>
      <c r="AY194" s="18" t="s">
        <v>157</v>
      </c>
      <c r="BE194" s="243">
        <f>IF(N194="základná",J194,0)</f>
        <v>0</v>
      </c>
      <c r="BF194" s="243">
        <f>IF(N194="znížená",J194,0)</f>
        <v>0</v>
      </c>
      <c r="BG194" s="243">
        <f>IF(N194="zákl. prenesená",J194,0)</f>
        <v>0</v>
      </c>
      <c r="BH194" s="243">
        <f>IF(N194="zníž. prenesená",J194,0)</f>
        <v>0</v>
      </c>
      <c r="BI194" s="243">
        <f>IF(N194="nulová",J194,0)</f>
        <v>0</v>
      </c>
      <c r="BJ194" s="18" t="s">
        <v>156</v>
      </c>
      <c r="BK194" s="243">
        <f>ROUND(I194*H194,2)</f>
        <v>0</v>
      </c>
      <c r="BL194" s="18" t="s">
        <v>174</v>
      </c>
      <c r="BM194" s="242" t="s">
        <v>3351</v>
      </c>
    </row>
    <row r="195" s="2" customFormat="1" ht="24.15" customHeight="1">
      <c r="A195" s="39"/>
      <c r="B195" s="40"/>
      <c r="C195" s="230" t="s">
        <v>632</v>
      </c>
      <c r="D195" s="230" t="s">
        <v>160</v>
      </c>
      <c r="E195" s="231" t="s">
        <v>3352</v>
      </c>
      <c r="F195" s="232" t="s">
        <v>3278</v>
      </c>
      <c r="G195" s="233" t="s">
        <v>225</v>
      </c>
      <c r="H195" s="234">
        <v>55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0.33862999999999999</v>
      </c>
      <c r="R195" s="240">
        <f>Q195*H195</f>
        <v>18.624649999999999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174</v>
      </c>
      <c r="AT195" s="242" t="s">
        <v>160</v>
      </c>
      <c r="AU195" s="242" t="s">
        <v>156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174</v>
      </c>
      <c r="BM195" s="242" t="s">
        <v>3353</v>
      </c>
    </row>
    <row r="196" s="2" customFormat="1" ht="24.15" customHeight="1">
      <c r="A196" s="39"/>
      <c r="B196" s="40"/>
      <c r="C196" s="230" t="s">
        <v>636</v>
      </c>
      <c r="D196" s="230" t="s">
        <v>160</v>
      </c>
      <c r="E196" s="231" t="s">
        <v>3354</v>
      </c>
      <c r="F196" s="232" t="s">
        <v>3281</v>
      </c>
      <c r="G196" s="233" t="s">
        <v>225</v>
      </c>
      <c r="H196" s="234">
        <v>40</v>
      </c>
      <c r="I196" s="235"/>
      <c r="J196" s="236">
        <f>ROUND(I196*H196,2)</f>
        <v>0</v>
      </c>
      <c r="K196" s="237"/>
      <c r="L196" s="45"/>
      <c r="M196" s="238" t="s">
        <v>1</v>
      </c>
      <c r="N196" s="239" t="s">
        <v>40</v>
      </c>
      <c r="O196" s="98"/>
      <c r="P196" s="240">
        <f>O196*H196</f>
        <v>0</v>
      </c>
      <c r="Q196" s="240">
        <v>0.62473999999999996</v>
      </c>
      <c r="R196" s="240">
        <f>Q196*H196</f>
        <v>24.989599999999999</v>
      </c>
      <c r="S196" s="240">
        <v>0</v>
      </c>
      <c r="T196" s="241">
        <f>S196*H196</f>
        <v>0</v>
      </c>
      <c r="U196" s="39"/>
      <c r="V196" s="39"/>
      <c r="W196" s="39"/>
      <c r="X196" s="39"/>
      <c r="Y196" s="39"/>
      <c r="Z196" s="39"/>
      <c r="AA196" s="39"/>
      <c r="AB196" s="39"/>
      <c r="AC196" s="39"/>
      <c r="AD196" s="39"/>
      <c r="AE196" s="39"/>
      <c r="AR196" s="242" t="s">
        <v>174</v>
      </c>
      <c r="AT196" s="242" t="s">
        <v>160</v>
      </c>
      <c r="AU196" s="242" t="s">
        <v>156</v>
      </c>
      <c r="AY196" s="18" t="s">
        <v>157</v>
      </c>
      <c r="BE196" s="243">
        <f>IF(N196="základná",J196,0)</f>
        <v>0</v>
      </c>
      <c r="BF196" s="243">
        <f>IF(N196="znížená",J196,0)</f>
        <v>0</v>
      </c>
      <c r="BG196" s="243">
        <f>IF(N196="zákl. prenesená",J196,0)</f>
        <v>0</v>
      </c>
      <c r="BH196" s="243">
        <f>IF(N196="zníž. prenesená",J196,0)</f>
        <v>0</v>
      </c>
      <c r="BI196" s="243">
        <f>IF(N196="nulová",J196,0)</f>
        <v>0</v>
      </c>
      <c r="BJ196" s="18" t="s">
        <v>156</v>
      </c>
      <c r="BK196" s="243">
        <f>ROUND(I196*H196,2)</f>
        <v>0</v>
      </c>
      <c r="BL196" s="18" t="s">
        <v>174</v>
      </c>
      <c r="BM196" s="242" t="s">
        <v>3355</v>
      </c>
    </row>
    <row r="197" s="12" customFormat="1" ht="22.8" customHeight="1">
      <c r="A197" s="12"/>
      <c r="B197" s="214"/>
      <c r="C197" s="215"/>
      <c r="D197" s="216" t="s">
        <v>73</v>
      </c>
      <c r="E197" s="228" t="s">
        <v>2333</v>
      </c>
      <c r="F197" s="228" t="s">
        <v>3356</v>
      </c>
      <c r="G197" s="215"/>
      <c r="H197" s="215"/>
      <c r="I197" s="218"/>
      <c r="J197" s="229">
        <f>BK197</f>
        <v>0</v>
      </c>
      <c r="K197" s="215"/>
      <c r="L197" s="220"/>
      <c r="M197" s="221"/>
      <c r="N197" s="222"/>
      <c r="O197" s="222"/>
      <c r="P197" s="223">
        <f>SUM(P198:P202)</f>
        <v>0</v>
      </c>
      <c r="Q197" s="222"/>
      <c r="R197" s="223">
        <f>SUM(R198:R202)</f>
        <v>0.0077999999999999996</v>
      </c>
      <c r="S197" s="222"/>
      <c r="T197" s="224">
        <f>SUM(T198:T202)</f>
        <v>0</v>
      </c>
      <c r="U197" s="12"/>
      <c r="V197" s="12"/>
      <c r="W197" s="12"/>
      <c r="X197" s="12"/>
      <c r="Y197" s="12"/>
      <c r="Z197" s="12"/>
      <c r="AA197" s="12"/>
      <c r="AB197" s="12"/>
      <c r="AC197" s="12"/>
      <c r="AD197" s="12"/>
      <c r="AE197" s="12"/>
      <c r="AR197" s="225" t="s">
        <v>82</v>
      </c>
      <c r="AT197" s="226" t="s">
        <v>73</v>
      </c>
      <c r="AU197" s="226" t="s">
        <v>82</v>
      </c>
      <c r="AY197" s="225" t="s">
        <v>157</v>
      </c>
      <c r="BK197" s="227">
        <f>SUM(BK198:BK202)</f>
        <v>0</v>
      </c>
    </row>
    <row r="198" s="2" customFormat="1" ht="24.15" customHeight="1">
      <c r="A198" s="39"/>
      <c r="B198" s="40"/>
      <c r="C198" s="230" t="s">
        <v>641</v>
      </c>
      <c r="D198" s="230" t="s">
        <v>160</v>
      </c>
      <c r="E198" s="231" t="s">
        <v>3357</v>
      </c>
      <c r="F198" s="232" t="s">
        <v>3358</v>
      </c>
      <c r="G198" s="233" t="s">
        <v>354</v>
      </c>
      <c r="H198" s="234">
        <v>30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6.0000000000000002E-05</v>
      </c>
      <c r="R198" s="240">
        <f>Q198*H198</f>
        <v>0.0018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174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174</v>
      </c>
      <c r="BM198" s="242" t="s">
        <v>3359</v>
      </c>
    </row>
    <row r="199" s="2" customFormat="1" ht="21.75" customHeight="1">
      <c r="A199" s="39"/>
      <c r="B199" s="40"/>
      <c r="C199" s="230" t="s">
        <v>646</v>
      </c>
      <c r="D199" s="230" t="s">
        <v>160</v>
      </c>
      <c r="E199" s="231" t="s">
        <v>3360</v>
      </c>
      <c r="F199" s="232" t="s">
        <v>3361</v>
      </c>
      <c r="G199" s="233" t="s">
        <v>354</v>
      </c>
      <c r="H199" s="234">
        <v>101</v>
      </c>
      <c r="I199" s="235"/>
      <c r="J199" s="236">
        <f>ROUND(I199*H199,2)</f>
        <v>0</v>
      </c>
      <c r="K199" s="237"/>
      <c r="L199" s="45"/>
      <c r="M199" s="238" t="s">
        <v>1</v>
      </c>
      <c r="N199" s="239" t="s">
        <v>40</v>
      </c>
      <c r="O199" s="98"/>
      <c r="P199" s="240">
        <f>O199*H199</f>
        <v>0</v>
      </c>
      <c r="Q199" s="240">
        <v>0</v>
      </c>
      <c r="R199" s="240">
        <f>Q199*H199</f>
        <v>0</v>
      </c>
      <c r="S199" s="240">
        <v>0</v>
      </c>
      <c r="T199" s="241">
        <f>S199*H199</f>
        <v>0</v>
      </c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R199" s="242" t="s">
        <v>174</v>
      </c>
      <c r="AT199" s="242" t="s">
        <v>160</v>
      </c>
      <c r="AU199" s="242" t="s">
        <v>156</v>
      </c>
      <c r="AY199" s="18" t="s">
        <v>157</v>
      </c>
      <c r="BE199" s="243">
        <f>IF(N199="základná",J199,0)</f>
        <v>0</v>
      </c>
      <c r="BF199" s="243">
        <f>IF(N199="znížená",J199,0)</f>
        <v>0</v>
      </c>
      <c r="BG199" s="243">
        <f>IF(N199="zákl. prenesená",J199,0)</f>
        <v>0</v>
      </c>
      <c r="BH199" s="243">
        <f>IF(N199="zníž. prenesená",J199,0)</f>
        <v>0</v>
      </c>
      <c r="BI199" s="243">
        <f>IF(N199="nulová",J199,0)</f>
        <v>0</v>
      </c>
      <c r="BJ199" s="18" t="s">
        <v>156</v>
      </c>
      <c r="BK199" s="243">
        <f>ROUND(I199*H199,2)</f>
        <v>0</v>
      </c>
      <c r="BL199" s="18" t="s">
        <v>174</v>
      </c>
      <c r="BM199" s="242" t="s">
        <v>3362</v>
      </c>
    </row>
    <row r="200" s="2" customFormat="1" ht="24.15" customHeight="1">
      <c r="A200" s="39"/>
      <c r="B200" s="40"/>
      <c r="C200" s="230" t="s">
        <v>651</v>
      </c>
      <c r="D200" s="230" t="s">
        <v>160</v>
      </c>
      <c r="E200" s="231" t="s">
        <v>3363</v>
      </c>
      <c r="F200" s="232" t="s">
        <v>3364</v>
      </c>
      <c r="G200" s="233" t="s">
        <v>354</v>
      </c>
      <c r="H200" s="234">
        <v>60</v>
      </c>
      <c r="I200" s="235"/>
      <c r="J200" s="236">
        <f>ROUND(I200*H200,2)</f>
        <v>0</v>
      </c>
      <c r="K200" s="237"/>
      <c r="L200" s="45"/>
      <c r="M200" s="238" t="s">
        <v>1</v>
      </c>
      <c r="N200" s="239" t="s">
        <v>40</v>
      </c>
      <c r="O200" s="98"/>
      <c r="P200" s="240">
        <f>O200*H200</f>
        <v>0</v>
      </c>
      <c r="Q200" s="240">
        <v>0.00010000000000000001</v>
      </c>
      <c r="R200" s="240">
        <f>Q200*H200</f>
        <v>0.0060000000000000001</v>
      </c>
      <c r="S200" s="240">
        <v>0</v>
      </c>
      <c r="T200" s="241">
        <f>S200*H200</f>
        <v>0</v>
      </c>
      <c r="U200" s="39"/>
      <c r="V200" s="39"/>
      <c r="W200" s="39"/>
      <c r="X200" s="39"/>
      <c r="Y200" s="39"/>
      <c r="Z200" s="39"/>
      <c r="AA200" s="39"/>
      <c r="AB200" s="39"/>
      <c r="AC200" s="39"/>
      <c r="AD200" s="39"/>
      <c r="AE200" s="39"/>
      <c r="AR200" s="242" t="s">
        <v>174</v>
      </c>
      <c r="AT200" s="242" t="s">
        <v>160</v>
      </c>
      <c r="AU200" s="242" t="s">
        <v>156</v>
      </c>
      <c r="AY200" s="18" t="s">
        <v>157</v>
      </c>
      <c r="BE200" s="243">
        <f>IF(N200="základná",J200,0)</f>
        <v>0</v>
      </c>
      <c r="BF200" s="243">
        <f>IF(N200="znížená",J200,0)</f>
        <v>0</v>
      </c>
      <c r="BG200" s="243">
        <f>IF(N200="zákl. prenesená",J200,0)</f>
        <v>0</v>
      </c>
      <c r="BH200" s="243">
        <f>IF(N200="zníž. prenesená",J200,0)</f>
        <v>0</v>
      </c>
      <c r="BI200" s="243">
        <f>IF(N200="nulová",J200,0)</f>
        <v>0</v>
      </c>
      <c r="BJ200" s="18" t="s">
        <v>156</v>
      </c>
      <c r="BK200" s="243">
        <f>ROUND(I200*H200,2)</f>
        <v>0</v>
      </c>
      <c r="BL200" s="18" t="s">
        <v>174</v>
      </c>
      <c r="BM200" s="242" t="s">
        <v>3365</v>
      </c>
    </row>
    <row r="201" s="2" customFormat="1" ht="24.15" customHeight="1">
      <c r="A201" s="39"/>
      <c r="B201" s="40"/>
      <c r="C201" s="230" t="s">
        <v>655</v>
      </c>
      <c r="D201" s="230" t="s">
        <v>160</v>
      </c>
      <c r="E201" s="231" t="s">
        <v>3366</v>
      </c>
      <c r="F201" s="232" t="s">
        <v>3367</v>
      </c>
      <c r="G201" s="233" t="s">
        <v>354</v>
      </c>
      <c r="H201" s="234">
        <v>60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174</v>
      </c>
      <c r="AT201" s="242" t="s">
        <v>160</v>
      </c>
      <c r="AU201" s="242" t="s">
        <v>156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174</v>
      </c>
      <c r="BM201" s="242" t="s">
        <v>3368</v>
      </c>
    </row>
    <row r="202" s="2" customFormat="1" ht="24.15" customHeight="1">
      <c r="A202" s="39"/>
      <c r="B202" s="40"/>
      <c r="C202" s="230" t="s">
        <v>660</v>
      </c>
      <c r="D202" s="230" t="s">
        <v>160</v>
      </c>
      <c r="E202" s="231" t="s">
        <v>3369</v>
      </c>
      <c r="F202" s="232" t="s">
        <v>3290</v>
      </c>
      <c r="G202" s="233" t="s">
        <v>354</v>
      </c>
      <c r="H202" s="234">
        <v>191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</v>
      </c>
      <c r="R202" s="240">
        <f>Q202*H202</f>
        <v>0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174</v>
      </c>
      <c r="AT202" s="242" t="s">
        <v>160</v>
      </c>
      <c r="AU202" s="242" t="s">
        <v>156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174</v>
      </c>
      <c r="BM202" s="242" t="s">
        <v>3370</v>
      </c>
    </row>
    <row r="203" s="12" customFormat="1" ht="22.8" customHeight="1">
      <c r="A203" s="12"/>
      <c r="B203" s="214"/>
      <c r="C203" s="215"/>
      <c r="D203" s="216" t="s">
        <v>73</v>
      </c>
      <c r="E203" s="228" t="s">
        <v>3371</v>
      </c>
      <c r="F203" s="228" t="s">
        <v>3372</v>
      </c>
      <c r="G203" s="215"/>
      <c r="H203" s="215"/>
      <c r="I203" s="218"/>
      <c r="J203" s="229">
        <f>BK203</f>
        <v>0</v>
      </c>
      <c r="K203" s="215"/>
      <c r="L203" s="220"/>
      <c r="M203" s="221"/>
      <c r="N203" s="222"/>
      <c r="O203" s="222"/>
      <c r="P203" s="223">
        <f>P204+P215+P226</f>
        <v>0</v>
      </c>
      <c r="Q203" s="222"/>
      <c r="R203" s="223">
        <f>R204+R215+R226</f>
        <v>0.88110999999999984</v>
      </c>
      <c r="S203" s="222"/>
      <c r="T203" s="224">
        <f>T204+T215+T226</f>
        <v>2.9059999999999997</v>
      </c>
      <c r="U203" s="12"/>
      <c r="V203" s="12"/>
      <c r="W203" s="12"/>
      <c r="X203" s="12"/>
      <c r="Y203" s="12"/>
      <c r="Z203" s="12"/>
      <c r="AA203" s="12"/>
      <c r="AB203" s="12"/>
      <c r="AC203" s="12"/>
      <c r="AD203" s="12"/>
      <c r="AE203" s="12"/>
      <c r="AR203" s="225" t="s">
        <v>156</v>
      </c>
      <c r="AT203" s="226" t="s">
        <v>73</v>
      </c>
      <c r="AU203" s="226" t="s">
        <v>82</v>
      </c>
      <c r="AY203" s="225" t="s">
        <v>157</v>
      </c>
      <c r="BK203" s="227">
        <f>BK204+BK215+BK226</f>
        <v>0</v>
      </c>
    </row>
    <row r="204" s="12" customFormat="1" ht="20.88" customHeight="1">
      <c r="A204" s="12"/>
      <c r="B204" s="214"/>
      <c r="C204" s="215"/>
      <c r="D204" s="216" t="s">
        <v>73</v>
      </c>
      <c r="E204" s="228" t="s">
        <v>788</v>
      </c>
      <c r="F204" s="228" t="s">
        <v>3373</v>
      </c>
      <c r="G204" s="215"/>
      <c r="H204" s="215"/>
      <c r="I204" s="218"/>
      <c r="J204" s="229">
        <f>BK204</f>
        <v>0</v>
      </c>
      <c r="K204" s="215"/>
      <c r="L204" s="220"/>
      <c r="M204" s="221"/>
      <c r="N204" s="222"/>
      <c r="O204" s="222"/>
      <c r="P204" s="223">
        <f>SUM(P205:P214)</f>
        <v>0</v>
      </c>
      <c r="Q204" s="222"/>
      <c r="R204" s="223">
        <f>SUM(R205:R214)</f>
        <v>0.52381999999999995</v>
      </c>
      <c r="S204" s="222"/>
      <c r="T204" s="224">
        <f>SUM(T205:T214)</f>
        <v>1.8719999999999999</v>
      </c>
      <c r="U204" s="12"/>
      <c r="V204" s="12"/>
      <c r="W204" s="12"/>
      <c r="X204" s="12"/>
      <c r="Y204" s="12"/>
      <c r="Z204" s="12"/>
      <c r="AA204" s="12"/>
      <c r="AB204" s="12"/>
      <c r="AC204" s="12"/>
      <c r="AD204" s="12"/>
      <c r="AE204" s="12"/>
      <c r="AR204" s="225" t="s">
        <v>156</v>
      </c>
      <c r="AT204" s="226" t="s">
        <v>73</v>
      </c>
      <c r="AU204" s="226" t="s">
        <v>156</v>
      </c>
      <c r="AY204" s="225" t="s">
        <v>157</v>
      </c>
      <c r="BK204" s="227">
        <f>SUM(BK205:BK214)</f>
        <v>0</v>
      </c>
    </row>
    <row r="205" s="2" customFormat="1" ht="21.75" customHeight="1">
      <c r="A205" s="39"/>
      <c r="B205" s="40"/>
      <c r="C205" s="230" t="s">
        <v>663</v>
      </c>
      <c r="D205" s="230" t="s">
        <v>160</v>
      </c>
      <c r="E205" s="231" t="s">
        <v>3374</v>
      </c>
      <c r="F205" s="232" t="s">
        <v>3375</v>
      </c>
      <c r="G205" s="233" t="s">
        <v>354</v>
      </c>
      <c r="H205" s="234">
        <v>72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0</v>
      </c>
      <c r="R205" s="240">
        <f>Q205*H205</f>
        <v>0</v>
      </c>
      <c r="S205" s="240">
        <v>0.025999999999999999</v>
      </c>
      <c r="T205" s="241">
        <f>S205*H205</f>
        <v>1.8719999999999999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164</v>
      </c>
      <c r="AT205" s="242" t="s">
        <v>160</v>
      </c>
      <c r="AU205" s="242" t="s">
        <v>181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164</v>
      </c>
      <c r="BM205" s="242" t="s">
        <v>3376</v>
      </c>
    </row>
    <row r="206" s="2" customFormat="1" ht="24.15" customHeight="1">
      <c r="A206" s="39"/>
      <c r="B206" s="40"/>
      <c r="C206" s="230" t="s">
        <v>667</v>
      </c>
      <c r="D206" s="230" t="s">
        <v>160</v>
      </c>
      <c r="E206" s="231" t="s">
        <v>3377</v>
      </c>
      <c r="F206" s="232" t="s">
        <v>3378</v>
      </c>
      <c r="G206" s="233" t="s">
        <v>354</v>
      </c>
      <c r="H206" s="234">
        <v>3</v>
      </c>
      <c r="I206" s="235"/>
      <c r="J206" s="236">
        <f>ROUND(I206*H206,2)</f>
        <v>0</v>
      </c>
      <c r="K206" s="237"/>
      <c r="L206" s="45"/>
      <c r="M206" s="238" t="s">
        <v>1</v>
      </c>
      <c r="N206" s="239" t="s">
        <v>40</v>
      </c>
      <c r="O206" s="98"/>
      <c r="P206" s="240">
        <f>O206*H206</f>
        <v>0</v>
      </c>
      <c r="Q206" s="240">
        <v>0.0016100000000000001</v>
      </c>
      <c r="R206" s="240">
        <f>Q206*H206</f>
        <v>0.0048300000000000001</v>
      </c>
      <c r="S206" s="240">
        <v>0</v>
      </c>
      <c r="T206" s="241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42" t="s">
        <v>164</v>
      </c>
      <c r="AT206" s="242" t="s">
        <v>160</v>
      </c>
      <c r="AU206" s="242" t="s">
        <v>181</v>
      </c>
      <c r="AY206" s="18" t="s">
        <v>157</v>
      </c>
      <c r="BE206" s="243">
        <f>IF(N206="základná",J206,0)</f>
        <v>0</v>
      </c>
      <c r="BF206" s="243">
        <f>IF(N206="znížená",J206,0)</f>
        <v>0</v>
      </c>
      <c r="BG206" s="243">
        <f>IF(N206="zákl. prenesená",J206,0)</f>
        <v>0</v>
      </c>
      <c r="BH206" s="243">
        <f>IF(N206="zníž. prenesená",J206,0)</f>
        <v>0</v>
      </c>
      <c r="BI206" s="243">
        <f>IF(N206="nulová",J206,0)</f>
        <v>0</v>
      </c>
      <c r="BJ206" s="18" t="s">
        <v>156</v>
      </c>
      <c r="BK206" s="243">
        <f>ROUND(I206*H206,2)</f>
        <v>0</v>
      </c>
      <c r="BL206" s="18" t="s">
        <v>164</v>
      </c>
      <c r="BM206" s="242" t="s">
        <v>3379</v>
      </c>
    </row>
    <row r="207" s="2" customFormat="1" ht="24.15" customHeight="1">
      <c r="A207" s="39"/>
      <c r="B207" s="40"/>
      <c r="C207" s="282" t="s">
        <v>671</v>
      </c>
      <c r="D207" s="282" t="s">
        <v>204</v>
      </c>
      <c r="E207" s="283" t="s">
        <v>3380</v>
      </c>
      <c r="F207" s="284" t="s">
        <v>3381</v>
      </c>
      <c r="G207" s="285" t="s">
        <v>533</v>
      </c>
      <c r="H207" s="286">
        <v>9</v>
      </c>
      <c r="I207" s="287"/>
      <c r="J207" s="288">
        <f>ROUND(I207*H207,2)</f>
        <v>0</v>
      </c>
      <c r="K207" s="289"/>
      <c r="L207" s="290"/>
      <c r="M207" s="291" t="s">
        <v>1</v>
      </c>
      <c r="N207" s="292" t="s">
        <v>40</v>
      </c>
      <c r="O207" s="98"/>
      <c r="P207" s="240">
        <f>O207*H207</f>
        <v>0</v>
      </c>
      <c r="Q207" s="240">
        <v>0.027</v>
      </c>
      <c r="R207" s="240">
        <f>Q207*H207</f>
        <v>0.24299999999999999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378</v>
      </c>
      <c r="AT207" s="242" t="s">
        <v>204</v>
      </c>
      <c r="AU207" s="242" t="s">
        <v>181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164</v>
      </c>
      <c r="BM207" s="242" t="s">
        <v>3382</v>
      </c>
    </row>
    <row r="208" s="2" customFormat="1" ht="24.15" customHeight="1">
      <c r="A208" s="39"/>
      <c r="B208" s="40"/>
      <c r="C208" s="230" t="s">
        <v>674</v>
      </c>
      <c r="D208" s="230" t="s">
        <v>160</v>
      </c>
      <c r="E208" s="231" t="s">
        <v>3383</v>
      </c>
      <c r="F208" s="232" t="s">
        <v>3384</v>
      </c>
      <c r="G208" s="233" t="s">
        <v>354</v>
      </c>
      <c r="H208" s="234">
        <v>77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0.0035200000000000001</v>
      </c>
      <c r="R208" s="240">
        <f>Q208*H208</f>
        <v>0.27104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164</v>
      </c>
      <c r="AT208" s="242" t="s">
        <v>160</v>
      </c>
      <c r="AU208" s="242" t="s">
        <v>181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164</v>
      </c>
      <c r="BM208" s="242" t="s">
        <v>3385</v>
      </c>
    </row>
    <row r="209" s="2" customFormat="1" ht="21.75" customHeight="1">
      <c r="A209" s="39"/>
      <c r="B209" s="40"/>
      <c r="C209" s="230" t="s">
        <v>680</v>
      </c>
      <c r="D209" s="230" t="s">
        <v>160</v>
      </c>
      <c r="E209" s="231" t="s">
        <v>3386</v>
      </c>
      <c r="F209" s="232" t="s">
        <v>3387</v>
      </c>
      <c r="G209" s="233" t="s">
        <v>533</v>
      </c>
      <c r="H209" s="234">
        <v>3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164</v>
      </c>
      <c r="AT209" s="242" t="s">
        <v>160</v>
      </c>
      <c r="AU209" s="242" t="s">
        <v>181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164</v>
      </c>
      <c r="BM209" s="242" t="s">
        <v>3388</v>
      </c>
    </row>
    <row r="210" s="2" customFormat="1" ht="24.15" customHeight="1">
      <c r="A210" s="39"/>
      <c r="B210" s="40"/>
      <c r="C210" s="230" t="s">
        <v>687</v>
      </c>
      <c r="D210" s="230" t="s">
        <v>160</v>
      </c>
      <c r="E210" s="231" t="s">
        <v>3389</v>
      </c>
      <c r="F210" s="232" t="s">
        <v>3390</v>
      </c>
      <c r="G210" s="233" t="s">
        <v>533</v>
      </c>
      <c r="H210" s="234">
        <v>2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0.0010100000000000001</v>
      </c>
      <c r="R210" s="240">
        <f>Q210*H210</f>
        <v>0.0020200000000000001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164</v>
      </c>
      <c r="AT210" s="242" t="s">
        <v>160</v>
      </c>
      <c r="AU210" s="242" t="s">
        <v>181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164</v>
      </c>
      <c r="BM210" s="242" t="s">
        <v>3391</v>
      </c>
    </row>
    <row r="211" s="2" customFormat="1" ht="16.5" customHeight="1">
      <c r="A211" s="39"/>
      <c r="B211" s="40"/>
      <c r="C211" s="230" t="s">
        <v>694</v>
      </c>
      <c r="D211" s="230" t="s">
        <v>160</v>
      </c>
      <c r="E211" s="231" t="s">
        <v>3392</v>
      </c>
      <c r="F211" s="232" t="s">
        <v>3393</v>
      </c>
      <c r="G211" s="233" t="s">
        <v>533</v>
      </c>
      <c r="H211" s="234">
        <v>4</v>
      </c>
      <c r="I211" s="235"/>
      <c r="J211" s="236">
        <f>ROUND(I211*H211,2)</f>
        <v>0</v>
      </c>
      <c r="K211" s="237"/>
      <c r="L211" s="45"/>
      <c r="M211" s="238" t="s">
        <v>1</v>
      </c>
      <c r="N211" s="239" t="s">
        <v>40</v>
      </c>
      <c r="O211" s="98"/>
      <c r="P211" s="240">
        <f>O211*H211</f>
        <v>0</v>
      </c>
      <c r="Q211" s="240">
        <v>0.00029</v>
      </c>
      <c r="R211" s="240">
        <f>Q211*H211</f>
        <v>0.00116</v>
      </c>
      <c r="S211" s="240">
        <v>0</v>
      </c>
      <c r="T211" s="241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42" t="s">
        <v>164</v>
      </c>
      <c r="AT211" s="242" t="s">
        <v>160</v>
      </c>
      <c r="AU211" s="242" t="s">
        <v>181</v>
      </c>
      <c r="AY211" s="18" t="s">
        <v>157</v>
      </c>
      <c r="BE211" s="243">
        <f>IF(N211="základná",J211,0)</f>
        <v>0</v>
      </c>
      <c r="BF211" s="243">
        <f>IF(N211="znížená",J211,0)</f>
        <v>0</v>
      </c>
      <c r="BG211" s="243">
        <f>IF(N211="zákl. prenesená",J211,0)</f>
        <v>0</v>
      </c>
      <c r="BH211" s="243">
        <f>IF(N211="zníž. prenesená",J211,0)</f>
        <v>0</v>
      </c>
      <c r="BI211" s="243">
        <f>IF(N211="nulová",J211,0)</f>
        <v>0</v>
      </c>
      <c r="BJ211" s="18" t="s">
        <v>156</v>
      </c>
      <c r="BK211" s="243">
        <f>ROUND(I211*H211,2)</f>
        <v>0</v>
      </c>
      <c r="BL211" s="18" t="s">
        <v>164</v>
      </c>
      <c r="BM211" s="242" t="s">
        <v>3394</v>
      </c>
    </row>
    <row r="212" s="2" customFormat="1" ht="16.5" customHeight="1">
      <c r="A212" s="39"/>
      <c r="B212" s="40"/>
      <c r="C212" s="230" t="s">
        <v>698</v>
      </c>
      <c r="D212" s="230" t="s">
        <v>160</v>
      </c>
      <c r="E212" s="231" t="s">
        <v>3395</v>
      </c>
      <c r="F212" s="232" t="s">
        <v>3396</v>
      </c>
      <c r="G212" s="233" t="s">
        <v>533</v>
      </c>
      <c r="H212" s="234">
        <v>3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0.00023000000000000001</v>
      </c>
      <c r="R212" s="240">
        <f>Q212*H212</f>
        <v>0.00069000000000000008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164</v>
      </c>
      <c r="AT212" s="242" t="s">
        <v>160</v>
      </c>
      <c r="AU212" s="242" t="s">
        <v>181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164</v>
      </c>
      <c r="BM212" s="242" t="s">
        <v>3397</v>
      </c>
    </row>
    <row r="213" s="2" customFormat="1" ht="16.5" customHeight="1">
      <c r="A213" s="39"/>
      <c r="B213" s="40"/>
      <c r="C213" s="230" t="s">
        <v>703</v>
      </c>
      <c r="D213" s="230" t="s">
        <v>160</v>
      </c>
      <c r="E213" s="231" t="s">
        <v>3398</v>
      </c>
      <c r="F213" s="232" t="s">
        <v>3399</v>
      </c>
      <c r="G213" s="233" t="s">
        <v>533</v>
      </c>
      <c r="H213" s="234">
        <v>4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0.00027</v>
      </c>
      <c r="R213" s="240">
        <f>Q213*H213</f>
        <v>0.00108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164</v>
      </c>
      <c r="AT213" s="242" t="s">
        <v>160</v>
      </c>
      <c r="AU213" s="242" t="s">
        <v>181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164</v>
      </c>
      <c r="BM213" s="242" t="s">
        <v>3400</v>
      </c>
    </row>
    <row r="214" s="2" customFormat="1" ht="16.5" customHeight="1">
      <c r="A214" s="39"/>
      <c r="B214" s="40"/>
      <c r="C214" s="230" t="s">
        <v>708</v>
      </c>
      <c r="D214" s="230" t="s">
        <v>160</v>
      </c>
      <c r="E214" s="231" t="s">
        <v>3401</v>
      </c>
      <c r="F214" s="232" t="s">
        <v>3402</v>
      </c>
      <c r="G214" s="233" t="s">
        <v>2805</v>
      </c>
      <c r="H214" s="234">
        <v>20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164</v>
      </c>
      <c r="AT214" s="242" t="s">
        <v>160</v>
      </c>
      <c r="AU214" s="242" t="s">
        <v>181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164</v>
      </c>
      <c r="BM214" s="242" t="s">
        <v>3403</v>
      </c>
    </row>
    <row r="215" s="12" customFormat="1" ht="20.88" customHeight="1">
      <c r="A215" s="12"/>
      <c r="B215" s="214"/>
      <c r="C215" s="215"/>
      <c r="D215" s="216" t="s">
        <v>73</v>
      </c>
      <c r="E215" s="228" t="s">
        <v>3404</v>
      </c>
      <c r="F215" s="228" t="s">
        <v>3405</v>
      </c>
      <c r="G215" s="215"/>
      <c r="H215" s="215"/>
      <c r="I215" s="218"/>
      <c r="J215" s="229">
        <f>BK215</f>
        <v>0</v>
      </c>
      <c r="K215" s="215"/>
      <c r="L215" s="220"/>
      <c r="M215" s="221"/>
      <c r="N215" s="222"/>
      <c r="O215" s="222"/>
      <c r="P215" s="223">
        <f>SUM(P216:P225)</f>
        <v>0</v>
      </c>
      <c r="Q215" s="222"/>
      <c r="R215" s="223">
        <f>SUM(R216:R225)</f>
        <v>0.26784999999999998</v>
      </c>
      <c r="S215" s="222"/>
      <c r="T215" s="224">
        <f>SUM(T216:T225)</f>
        <v>1</v>
      </c>
      <c r="U215" s="12"/>
      <c r="V215" s="12"/>
      <c r="W215" s="12"/>
      <c r="X215" s="12"/>
      <c r="Y215" s="12"/>
      <c r="Z215" s="12"/>
      <c r="AA215" s="12"/>
      <c r="AB215" s="12"/>
      <c r="AC215" s="12"/>
      <c r="AD215" s="12"/>
      <c r="AE215" s="12"/>
      <c r="AR215" s="225" t="s">
        <v>156</v>
      </c>
      <c r="AT215" s="226" t="s">
        <v>73</v>
      </c>
      <c r="AU215" s="226" t="s">
        <v>156</v>
      </c>
      <c r="AY215" s="225" t="s">
        <v>157</v>
      </c>
      <c r="BK215" s="227">
        <f>SUM(BK216:BK225)</f>
        <v>0</v>
      </c>
    </row>
    <row r="216" s="2" customFormat="1" ht="21.75" customHeight="1">
      <c r="A216" s="39"/>
      <c r="B216" s="40"/>
      <c r="C216" s="230" t="s">
        <v>713</v>
      </c>
      <c r="D216" s="230" t="s">
        <v>160</v>
      </c>
      <c r="E216" s="231" t="s">
        <v>3406</v>
      </c>
      <c r="F216" s="232" t="s">
        <v>3407</v>
      </c>
      <c r="G216" s="233" t="s">
        <v>354</v>
      </c>
      <c r="H216" s="234">
        <v>500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0.002</v>
      </c>
      <c r="T216" s="241">
        <f>S216*H216</f>
        <v>1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164</v>
      </c>
      <c r="AT216" s="242" t="s">
        <v>160</v>
      </c>
      <c r="AU216" s="242" t="s">
        <v>181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164</v>
      </c>
      <c r="BM216" s="242" t="s">
        <v>3408</v>
      </c>
    </row>
    <row r="217" s="2" customFormat="1" ht="16.5" customHeight="1">
      <c r="A217" s="39"/>
      <c r="B217" s="40"/>
      <c r="C217" s="230" t="s">
        <v>717</v>
      </c>
      <c r="D217" s="230" t="s">
        <v>160</v>
      </c>
      <c r="E217" s="231" t="s">
        <v>3409</v>
      </c>
      <c r="F217" s="232" t="s">
        <v>3410</v>
      </c>
      <c r="G217" s="233" t="s">
        <v>3411</v>
      </c>
      <c r="H217" s="234">
        <v>2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5.0000000000000002E-05</v>
      </c>
      <c r="R217" s="240">
        <f>Q217*H217</f>
        <v>0.00010000000000000001</v>
      </c>
      <c r="S217" s="240">
        <v>0</v>
      </c>
      <c r="T217" s="241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164</v>
      </c>
      <c r="AT217" s="242" t="s">
        <v>160</v>
      </c>
      <c r="AU217" s="242" t="s">
        <v>181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164</v>
      </c>
      <c r="BM217" s="242" t="s">
        <v>3412</v>
      </c>
    </row>
    <row r="218" s="2" customFormat="1" ht="24.15" customHeight="1">
      <c r="A218" s="39"/>
      <c r="B218" s="40"/>
      <c r="C218" s="230" t="s">
        <v>721</v>
      </c>
      <c r="D218" s="230" t="s">
        <v>160</v>
      </c>
      <c r="E218" s="231" t="s">
        <v>3413</v>
      </c>
      <c r="F218" s="232" t="s">
        <v>3414</v>
      </c>
      <c r="G218" s="233" t="s">
        <v>3411</v>
      </c>
      <c r="H218" s="234">
        <v>2</v>
      </c>
      <c r="I218" s="235"/>
      <c r="J218" s="236">
        <f>ROUND(I218*H218,2)</f>
        <v>0</v>
      </c>
      <c r="K218" s="237"/>
      <c r="L218" s="45"/>
      <c r="M218" s="238" t="s">
        <v>1</v>
      </c>
      <c r="N218" s="239" t="s">
        <v>40</v>
      </c>
      <c r="O218" s="98"/>
      <c r="P218" s="240">
        <f>O218*H218</f>
        <v>0</v>
      </c>
      <c r="Q218" s="240">
        <v>0.057049999999999997</v>
      </c>
      <c r="R218" s="240">
        <f>Q218*H218</f>
        <v>0.11409999999999999</v>
      </c>
      <c r="S218" s="240">
        <v>0</v>
      </c>
      <c r="T218" s="241">
        <f>S218*H218</f>
        <v>0</v>
      </c>
      <c r="U218" s="39"/>
      <c r="V218" s="39"/>
      <c r="W218" s="39"/>
      <c r="X218" s="39"/>
      <c r="Y218" s="39"/>
      <c r="Z218" s="39"/>
      <c r="AA218" s="39"/>
      <c r="AB218" s="39"/>
      <c r="AC218" s="39"/>
      <c r="AD218" s="39"/>
      <c r="AE218" s="39"/>
      <c r="AR218" s="242" t="s">
        <v>164</v>
      </c>
      <c r="AT218" s="242" t="s">
        <v>160</v>
      </c>
      <c r="AU218" s="242" t="s">
        <v>181</v>
      </c>
      <c r="AY218" s="18" t="s">
        <v>157</v>
      </c>
      <c r="BE218" s="243">
        <f>IF(N218="základná",J218,0)</f>
        <v>0</v>
      </c>
      <c r="BF218" s="243">
        <f>IF(N218="znížená",J218,0)</f>
        <v>0</v>
      </c>
      <c r="BG218" s="243">
        <f>IF(N218="zákl. prenesená",J218,0)</f>
        <v>0</v>
      </c>
      <c r="BH218" s="243">
        <f>IF(N218="zníž. prenesená",J218,0)</f>
        <v>0</v>
      </c>
      <c r="BI218" s="243">
        <f>IF(N218="nulová",J218,0)</f>
        <v>0</v>
      </c>
      <c r="BJ218" s="18" t="s">
        <v>156</v>
      </c>
      <c r="BK218" s="243">
        <f>ROUND(I218*H218,2)</f>
        <v>0</v>
      </c>
      <c r="BL218" s="18" t="s">
        <v>164</v>
      </c>
      <c r="BM218" s="242" t="s">
        <v>3415</v>
      </c>
    </row>
    <row r="219" s="2" customFormat="1" ht="24.15" customHeight="1">
      <c r="A219" s="39"/>
      <c r="B219" s="40"/>
      <c r="C219" s="230" t="s">
        <v>726</v>
      </c>
      <c r="D219" s="230" t="s">
        <v>160</v>
      </c>
      <c r="E219" s="231" t="s">
        <v>3416</v>
      </c>
      <c r="F219" s="232" t="s">
        <v>3417</v>
      </c>
      <c r="G219" s="233" t="s">
        <v>354</v>
      </c>
      <c r="H219" s="234">
        <v>50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0.00038000000000000002</v>
      </c>
      <c r="R219" s="240">
        <f>Q219*H219</f>
        <v>0.019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164</v>
      </c>
      <c r="AT219" s="242" t="s">
        <v>160</v>
      </c>
      <c r="AU219" s="242" t="s">
        <v>181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164</v>
      </c>
      <c r="BM219" s="242" t="s">
        <v>3418</v>
      </c>
    </row>
    <row r="220" s="2" customFormat="1" ht="21.75" customHeight="1">
      <c r="A220" s="39"/>
      <c r="B220" s="40"/>
      <c r="C220" s="230" t="s">
        <v>731</v>
      </c>
      <c r="D220" s="230" t="s">
        <v>160</v>
      </c>
      <c r="E220" s="231" t="s">
        <v>3419</v>
      </c>
      <c r="F220" s="232" t="s">
        <v>3420</v>
      </c>
      <c r="G220" s="233" t="s">
        <v>354</v>
      </c>
      <c r="H220" s="234">
        <v>792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0.00017000000000000001</v>
      </c>
      <c r="R220" s="240">
        <f>Q220*H220</f>
        <v>0.13464000000000001</v>
      </c>
      <c r="S220" s="240">
        <v>0</v>
      </c>
      <c r="T220" s="241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164</v>
      </c>
      <c r="AT220" s="242" t="s">
        <v>160</v>
      </c>
      <c r="AU220" s="242" t="s">
        <v>181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164</v>
      </c>
      <c r="BM220" s="242" t="s">
        <v>3421</v>
      </c>
    </row>
    <row r="221" s="2" customFormat="1" ht="21.75" customHeight="1">
      <c r="A221" s="39"/>
      <c r="B221" s="40"/>
      <c r="C221" s="230" t="s">
        <v>735</v>
      </c>
      <c r="D221" s="230" t="s">
        <v>160</v>
      </c>
      <c r="E221" s="231" t="s">
        <v>3422</v>
      </c>
      <c r="F221" s="232" t="s">
        <v>3423</v>
      </c>
      <c r="G221" s="233" t="s">
        <v>354</v>
      </c>
      <c r="H221" s="234">
        <v>842</v>
      </c>
      <c r="I221" s="235"/>
      <c r="J221" s="236">
        <f>ROUND(I221*H221,2)</f>
        <v>0</v>
      </c>
      <c r="K221" s="237"/>
      <c r="L221" s="45"/>
      <c r="M221" s="238" t="s">
        <v>1</v>
      </c>
      <c r="N221" s="239" t="s">
        <v>40</v>
      </c>
      <c r="O221" s="98"/>
      <c r="P221" s="240">
        <f>O221*H221</f>
        <v>0</v>
      </c>
      <c r="Q221" s="240">
        <v>0</v>
      </c>
      <c r="R221" s="240">
        <f>Q221*H221</f>
        <v>0</v>
      </c>
      <c r="S221" s="240">
        <v>0</v>
      </c>
      <c r="T221" s="241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42" t="s">
        <v>164</v>
      </c>
      <c r="AT221" s="242" t="s">
        <v>160</v>
      </c>
      <c r="AU221" s="242" t="s">
        <v>181</v>
      </c>
      <c r="AY221" s="18" t="s">
        <v>157</v>
      </c>
      <c r="BE221" s="243">
        <f>IF(N221="základná",J221,0)</f>
        <v>0</v>
      </c>
      <c r="BF221" s="243">
        <f>IF(N221="znížená",J221,0)</f>
        <v>0</v>
      </c>
      <c r="BG221" s="243">
        <f>IF(N221="zákl. prenesená",J221,0)</f>
        <v>0</v>
      </c>
      <c r="BH221" s="243">
        <f>IF(N221="zníž. prenesená",J221,0)</f>
        <v>0</v>
      </c>
      <c r="BI221" s="243">
        <f>IF(N221="nulová",J221,0)</f>
        <v>0</v>
      </c>
      <c r="BJ221" s="18" t="s">
        <v>156</v>
      </c>
      <c r="BK221" s="243">
        <f>ROUND(I221*H221,2)</f>
        <v>0</v>
      </c>
      <c r="BL221" s="18" t="s">
        <v>164</v>
      </c>
      <c r="BM221" s="242" t="s">
        <v>3424</v>
      </c>
    </row>
    <row r="222" s="2" customFormat="1" ht="16.5" customHeight="1">
      <c r="A222" s="39"/>
      <c r="B222" s="40"/>
      <c r="C222" s="230" t="s">
        <v>739</v>
      </c>
      <c r="D222" s="230" t="s">
        <v>160</v>
      </c>
      <c r="E222" s="231" t="s">
        <v>3425</v>
      </c>
      <c r="F222" s="232" t="s">
        <v>3426</v>
      </c>
      <c r="G222" s="233" t="s">
        <v>533</v>
      </c>
      <c r="H222" s="234">
        <v>1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1.0000000000000001E-05</v>
      </c>
      <c r="R222" s="240">
        <f>Q222*H222</f>
        <v>1.0000000000000001E-05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164</v>
      </c>
      <c r="AT222" s="242" t="s">
        <v>160</v>
      </c>
      <c r="AU222" s="242" t="s">
        <v>181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164</v>
      </c>
      <c r="BM222" s="242" t="s">
        <v>3427</v>
      </c>
    </row>
    <row r="223" s="2" customFormat="1" ht="24.15" customHeight="1">
      <c r="A223" s="39"/>
      <c r="B223" s="40"/>
      <c r="C223" s="230" t="s">
        <v>745</v>
      </c>
      <c r="D223" s="230" t="s">
        <v>160</v>
      </c>
      <c r="E223" s="231" t="s">
        <v>3428</v>
      </c>
      <c r="F223" s="232" t="s">
        <v>3429</v>
      </c>
      <c r="G223" s="233" t="s">
        <v>177</v>
      </c>
      <c r="H223" s="234">
        <v>0.26800000000000002</v>
      </c>
      <c r="I223" s="235"/>
      <c r="J223" s="236">
        <f>ROUND(I223*H223,2)</f>
        <v>0</v>
      </c>
      <c r="K223" s="237"/>
      <c r="L223" s="45"/>
      <c r="M223" s="238" t="s">
        <v>1</v>
      </c>
      <c r="N223" s="239" t="s">
        <v>40</v>
      </c>
      <c r="O223" s="98"/>
      <c r="P223" s="240">
        <f>O223*H223</f>
        <v>0</v>
      </c>
      <c r="Q223" s="240">
        <v>0</v>
      </c>
      <c r="R223" s="240">
        <f>Q223*H223</f>
        <v>0</v>
      </c>
      <c r="S223" s="240">
        <v>0</v>
      </c>
      <c r="T223" s="241">
        <f>S223*H223</f>
        <v>0</v>
      </c>
      <c r="U223" s="39"/>
      <c r="V223" s="39"/>
      <c r="W223" s="39"/>
      <c r="X223" s="39"/>
      <c r="Y223" s="39"/>
      <c r="Z223" s="39"/>
      <c r="AA223" s="39"/>
      <c r="AB223" s="39"/>
      <c r="AC223" s="39"/>
      <c r="AD223" s="39"/>
      <c r="AE223" s="39"/>
      <c r="AR223" s="242" t="s">
        <v>164</v>
      </c>
      <c r="AT223" s="242" t="s">
        <v>160</v>
      </c>
      <c r="AU223" s="242" t="s">
        <v>181</v>
      </c>
      <c r="AY223" s="18" t="s">
        <v>157</v>
      </c>
      <c r="BE223" s="243">
        <f>IF(N223="základná",J223,0)</f>
        <v>0</v>
      </c>
      <c r="BF223" s="243">
        <f>IF(N223="znížená",J223,0)</f>
        <v>0</v>
      </c>
      <c r="BG223" s="243">
        <f>IF(N223="zákl. prenesená",J223,0)</f>
        <v>0</v>
      </c>
      <c r="BH223" s="243">
        <f>IF(N223="zníž. prenesená",J223,0)</f>
        <v>0</v>
      </c>
      <c r="BI223" s="243">
        <f>IF(N223="nulová",J223,0)</f>
        <v>0</v>
      </c>
      <c r="BJ223" s="18" t="s">
        <v>156</v>
      </c>
      <c r="BK223" s="243">
        <f>ROUND(I223*H223,2)</f>
        <v>0</v>
      </c>
      <c r="BL223" s="18" t="s">
        <v>164</v>
      </c>
      <c r="BM223" s="242" t="s">
        <v>3430</v>
      </c>
    </row>
    <row r="224" s="2" customFormat="1" ht="16.5" customHeight="1">
      <c r="A224" s="39"/>
      <c r="B224" s="40"/>
      <c r="C224" s="282" t="s">
        <v>750</v>
      </c>
      <c r="D224" s="282" t="s">
        <v>204</v>
      </c>
      <c r="E224" s="283" t="s">
        <v>3431</v>
      </c>
      <c r="F224" s="284" t="s">
        <v>3432</v>
      </c>
      <c r="G224" s="285" t="s">
        <v>533</v>
      </c>
      <c r="H224" s="286">
        <v>10</v>
      </c>
      <c r="I224" s="287"/>
      <c r="J224" s="288">
        <f>ROUND(I224*H224,2)</f>
        <v>0</v>
      </c>
      <c r="K224" s="289"/>
      <c r="L224" s="290"/>
      <c r="M224" s="291" t="s">
        <v>1</v>
      </c>
      <c r="N224" s="292" t="s">
        <v>40</v>
      </c>
      <c r="O224" s="98"/>
      <c r="P224" s="240">
        <f>O224*H224</f>
        <v>0</v>
      </c>
      <c r="Q224" s="240">
        <v>0</v>
      </c>
      <c r="R224" s="240">
        <f>Q224*H224</f>
        <v>0</v>
      </c>
      <c r="S224" s="240">
        <v>0</v>
      </c>
      <c r="T224" s="241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42" t="s">
        <v>378</v>
      </c>
      <c r="AT224" s="242" t="s">
        <v>204</v>
      </c>
      <c r="AU224" s="242" t="s">
        <v>181</v>
      </c>
      <c r="AY224" s="18" t="s">
        <v>157</v>
      </c>
      <c r="BE224" s="243">
        <f>IF(N224="základná",J224,0)</f>
        <v>0</v>
      </c>
      <c r="BF224" s="243">
        <f>IF(N224="znížená",J224,0)</f>
        <v>0</v>
      </c>
      <c r="BG224" s="243">
        <f>IF(N224="zákl. prenesená",J224,0)</f>
        <v>0</v>
      </c>
      <c r="BH224" s="243">
        <f>IF(N224="zníž. prenesená",J224,0)</f>
        <v>0</v>
      </c>
      <c r="BI224" s="243">
        <f>IF(N224="nulová",J224,0)</f>
        <v>0</v>
      </c>
      <c r="BJ224" s="18" t="s">
        <v>156</v>
      </c>
      <c r="BK224" s="243">
        <f>ROUND(I224*H224,2)</f>
        <v>0</v>
      </c>
      <c r="BL224" s="18" t="s">
        <v>164</v>
      </c>
      <c r="BM224" s="242" t="s">
        <v>3433</v>
      </c>
    </row>
    <row r="225" s="2" customFormat="1" ht="21.75" customHeight="1">
      <c r="A225" s="39"/>
      <c r="B225" s="40"/>
      <c r="C225" s="282" t="s">
        <v>754</v>
      </c>
      <c r="D225" s="282" t="s">
        <v>204</v>
      </c>
      <c r="E225" s="283" t="s">
        <v>3434</v>
      </c>
      <c r="F225" s="284" t="s">
        <v>3435</v>
      </c>
      <c r="G225" s="285" t="s">
        <v>533</v>
      </c>
      <c r="H225" s="286">
        <v>10</v>
      </c>
      <c r="I225" s="287"/>
      <c r="J225" s="288">
        <f>ROUND(I225*H225,2)</f>
        <v>0</v>
      </c>
      <c r="K225" s="289"/>
      <c r="L225" s="290"/>
      <c r="M225" s="291" t="s">
        <v>1</v>
      </c>
      <c r="N225" s="292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378</v>
      </c>
      <c r="AT225" s="242" t="s">
        <v>204</v>
      </c>
      <c r="AU225" s="242" t="s">
        <v>181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164</v>
      </c>
      <c r="BM225" s="242" t="s">
        <v>3436</v>
      </c>
    </row>
    <row r="226" s="12" customFormat="1" ht="20.88" customHeight="1">
      <c r="A226" s="12"/>
      <c r="B226" s="214"/>
      <c r="C226" s="215"/>
      <c r="D226" s="216" t="s">
        <v>73</v>
      </c>
      <c r="E226" s="228" t="s">
        <v>3437</v>
      </c>
      <c r="F226" s="228" t="s">
        <v>3438</v>
      </c>
      <c r="G226" s="215"/>
      <c r="H226" s="215"/>
      <c r="I226" s="218"/>
      <c r="J226" s="229">
        <f>BK226</f>
        <v>0</v>
      </c>
      <c r="K226" s="215"/>
      <c r="L226" s="220"/>
      <c r="M226" s="221"/>
      <c r="N226" s="222"/>
      <c r="O226" s="222"/>
      <c r="P226" s="223">
        <f>SUM(P227:P250)</f>
        <v>0</v>
      </c>
      <c r="Q226" s="222"/>
      <c r="R226" s="223">
        <f>SUM(R227:R250)</f>
        <v>0.089440000000000006</v>
      </c>
      <c r="S226" s="222"/>
      <c r="T226" s="224">
        <f>SUM(T227:T250)</f>
        <v>0.034000000000000002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25" t="s">
        <v>156</v>
      </c>
      <c r="AT226" s="226" t="s">
        <v>73</v>
      </c>
      <c r="AU226" s="226" t="s">
        <v>156</v>
      </c>
      <c r="AY226" s="225" t="s">
        <v>157</v>
      </c>
      <c r="BK226" s="227">
        <f>SUM(BK227:BK250)</f>
        <v>0</v>
      </c>
    </row>
    <row r="227" s="2" customFormat="1" ht="21.75" customHeight="1">
      <c r="A227" s="39"/>
      <c r="B227" s="40"/>
      <c r="C227" s="230" t="s">
        <v>760</v>
      </c>
      <c r="D227" s="230" t="s">
        <v>160</v>
      </c>
      <c r="E227" s="231" t="s">
        <v>3439</v>
      </c>
      <c r="F227" s="232" t="s">
        <v>3440</v>
      </c>
      <c r="G227" s="233" t="s">
        <v>533</v>
      </c>
      <c r="H227" s="234">
        <v>26</v>
      </c>
      <c r="I227" s="235"/>
      <c r="J227" s="236">
        <f>ROUND(I227*H227,2)</f>
        <v>0</v>
      </c>
      <c r="K227" s="237"/>
      <c r="L227" s="45"/>
      <c r="M227" s="238" t="s">
        <v>1</v>
      </c>
      <c r="N227" s="239" t="s">
        <v>40</v>
      </c>
      <c r="O227" s="98"/>
      <c r="P227" s="240">
        <f>O227*H227</f>
        <v>0</v>
      </c>
      <c r="Q227" s="240">
        <v>0.00029999999999999997</v>
      </c>
      <c r="R227" s="240">
        <f>Q227*H227</f>
        <v>0.0077999999999999996</v>
      </c>
      <c r="S227" s="240">
        <v>0</v>
      </c>
      <c r="T227" s="241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42" t="s">
        <v>164</v>
      </c>
      <c r="AT227" s="242" t="s">
        <v>160</v>
      </c>
      <c r="AU227" s="242" t="s">
        <v>181</v>
      </c>
      <c r="AY227" s="18" t="s">
        <v>157</v>
      </c>
      <c r="BE227" s="243">
        <f>IF(N227="základná",J227,0)</f>
        <v>0</v>
      </c>
      <c r="BF227" s="243">
        <f>IF(N227="znížená",J227,0)</f>
        <v>0</v>
      </c>
      <c r="BG227" s="243">
        <f>IF(N227="zákl. prenesená",J227,0)</f>
        <v>0</v>
      </c>
      <c r="BH227" s="243">
        <f>IF(N227="zníž. prenesená",J227,0)</f>
        <v>0</v>
      </c>
      <c r="BI227" s="243">
        <f>IF(N227="nulová",J227,0)</f>
        <v>0</v>
      </c>
      <c r="BJ227" s="18" t="s">
        <v>156</v>
      </c>
      <c r="BK227" s="243">
        <f>ROUND(I227*H227,2)</f>
        <v>0</v>
      </c>
      <c r="BL227" s="18" t="s">
        <v>164</v>
      </c>
      <c r="BM227" s="242" t="s">
        <v>3441</v>
      </c>
    </row>
    <row r="228" s="2" customFormat="1" ht="24.15" customHeight="1">
      <c r="A228" s="39"/>
      <c r="B228" s="40"/>
      <c r="C228" s="230" t="s">
        <v>764</v>
      </c>
      <c r="D228" s="230" t="s">
        <v>160</v>
      </c>
      <c r="E228" s="231" t="s">
        <v>3442</v>
      </c>
      <c r="F228" s="232" t="s">
        <v>3443</v>
      </c>
      <c r="G228" s="233" t="s">
        <v>3411</v>
      </c>
      <c r="H228" s="234">
        <v>3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0.00107</v>
      </c>
      <c r="R228" s="240">
        <f>Q228*H228</f>
        <v>0.0032100000000000002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164</v>
      </c>
      <c r="AT228" s="242" t="s">
        <v>160</v>
      </c>
      <c r="AU228" s="242" t="s">
        <v>181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164</v>
      </c>
      <c r="BM228" s="242" t="s">
        <v>3444</v>
      </c>
    </row>
    <row r="229" s="2" customFormat="1" ht="21.75" customHeight="1">
      <c r="A229" s="39"/>
      <c r="B229" s="40"/>
      <c r="C229" s="230" t="s">
        <v>770</v>
      </c>
      <c r="D229" s="230" t="s">
        <v>160</v>
      </c>
      <c r="E229" s="231" t="s">
        <v>3445</v>
      </c>
      <c r="F229" s="232" t="s">
        <v>3446</v>
      </c>
      <c r="G229" s="233" t="s">
        <v>3411</v>
      </c>
      <c r="H229" s="234">
        <v>3</v>
      </c>
      <c r="I229" s="235"/>
      <c r="J229" s="236">
        <f>ROUND(I229*H229,2)</f>
        <v>0</v>
      </c>
      <c r="K229" s="237"/>
      <c r="L229" s="45"/>
      <c r="M229" s="238" t="s">
        <v>1</v>
      </c>
      <c r="N229" s="239" t="s">
        <v>40</v>
      </c>
      <c r="O229" s="98"/>
      <c r="P229" s="240">
        <f>O229*H229</f>
        <v>0</v>
      </c>
      <c r="Q229" s="240">
        <v>8.0000000000000007E-05</v>
      </c>
      <c r="R229" s="240">
        <f>Q229*H229</f>
        <v>0.00024000000000000003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164</v>
      </c>
      <c r="AT229" s="242" t="s">
        <v>160</v>
      </c>
      <c r="AU229" s="242" t="s">
        <v>181</v>
      </c>
      <c r="AY229" s="18" t="s">
        <v>157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156</v>
      </c>
      <c r="BK229" s="243">
        <f>ROUND(I229*H229,2)</f>
        <v>0</v>
      </c>
      <c r="BL229" s="18" t="s">
        <v>164</v>
      </c>
      <c r="BM229" s="242" t="s">
        <v>3447</v>
      </c>
    </row>
    <row r="230" s="2" customFormat="1" ht="24.15" customHeight="1">
      <c r="A230" s="39"/>
      <c r="B230" s="40"/>
      <c r="C230" s="230" t="s">
        <v>774</v>
      </c>
      <c r="D230" s="230" t="s">
        <v>160</v>
      </c>
      <c r="E230" s="231" t="s">
        <v>3448</v>
      </c>
      <c r="F230" s="232" t="s">
        <v>3449</v>
      </c>
      <c r="G230" s="233" t="s">
        <v>3411</v>
      </c>
      <c r="H230" s="234">
        <v>1</v>
      </c>
      <c r="I230" s="235"/>
      <c r="J230" s="236">
        <f>ROUND(I230*H230,2)</f>
        <v>0</v>
      </c>
      <c r="K230" s="237"/>
      <c r="L230" s="45"/>
      <c r="M230" s="238" t="s">
        <v>1</v>
      </c>
      <c r="N230" s="239" t="s">
        <v>40</v>
      </c>
      <c r="O230" s="98"/>
      <c r="P230" s="240">
        <f>O230*H230</f>
        <v>0</v>
      </c>
      <c r="Q230" s="240">
        <v>0.016119999999999999</v>
      </c>
      <c r="R230" s="240">
        <f>Q230*H230</f>
        <v>0.016119999999999999</v>
      </c>
      <c r="S230" s="240">
        <v>0</v>
      </c>
      <c r="T230" s="241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42" t="s">
        <v>164</v>
      </c>
      <c r="AT230" s="242" t="s">
        <v>160</v>
      </c>
      <c r="AU230" s="242" t="s">
        <v>181</v>
      </c>
      <c r="AY230" s="18" t="s">
        <v>157</v>
      </c>
      <c r="BE230" s="243">
        <f>IF(N230="základná",J230,0)</f>
        <v>0</v>
      </c>
      <c r="BF230" s="243">
        <f>IF(N230="znížená",J230,0)</f>
        <v>0</v>
      </c>
      <c r="BG230" s="243">
        <f>IF(N230="zákl. prenesená",J230,0)</f>
        <v>0</v>
      </c>
      <c r="BH230" s="243">
        <f>IF(N230="zníž. prenesená",J230,0)</f>
        <v>0</v>
      </c>
      <c r="BI230" s="243">
        <f>IF(N230="nulová",J230,0)</f>
        <v>0</v>
      </c>
      <c r="BJ230" s="18" t="s">
        <v>156</v>
      </c>
      <c r="BK230" s="243">
        <f>ROUND(I230*H230,2)</f>
        <v>0</v>
      </c>
      <c r="BL230" s="18" t="s">
        <v>164</v>
      </c>
      <c r="BM230" s="242" t="s">
        <v>3450</v>
      </c>
    </row>
    <row r="231" s="2" customFormat="1" ht="16.5" customHeight="1">
      <c r="A231" s="39"/>
      <c r="B231" s="40"/>
      <c r="C231" s="230" t="s">
        <v>784</v>
      </c>
      <c r="D231" s="230" t="s">
        <v>160</v>
      </c>
      <c r="E231" s="231" t="s">
        <v>3451</v>
      </c>
      <c r="F231" s="232" t="s">
        <v>3452</v>
      </c>
      <c r="G231" s="233" t="s">
        <v>3411</v>
      </c>
      <c r="H231" s="234">
        <v>1</v>
      </c>
      <c r="I231" s="235"/>
      <c r="J231" s="236">
        <f>ROUND(I231*H231,2)</f>
        <v>0</v>
      </c>
      <c r="K231" s="237"/>
      <c r="L231" s="45"/>
      <c r="M231" s="238" t="s">
        <v>1</v>
      </c>
      <c r="N231" s="239" t="s">
        <v>40</v>
      </c>
      <c r="O231" s="98"/>
      <c r="P231" s="240">
        <f>O231*H231</f>
        <v>0</v>
      </c>
      <c r="Q231" s="240">
        <v>0.00108</v>
      </c>
      <c r="R231" s="240">
        <f>Q231*H231</f>
        <v>0.00108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164</v>
      </c>
      <c r="AT231" s="242" t="s">
        <v>160</v>
      </c>
      <c r="AU231" s="242" t="s">
        <v>181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164</v>
      </c>
      <c r="BM231" s="242" t="s">
        <v>3453</v>
      </c>
    </row>
    <row r="232" s="2" customFormat="1" ht="16.5" customHeight="1">
      <c r="A232" s="39"/>
      <c r="B232" s="40"/>
      <c r="C232" s="230" t="s">
        <v>790</v>
      </c>
      <c r="D232" s="230" t="s">
        <v>160</v>
      </c>
      <c r="E232" s="231" t="s">
        <v>3454</v>
      </c>
      <c r="F232" s="232" t="s">
        <v>3455</v>
      </c>
      <c r="G232" s="233" t="s">
        <v>3456</v>
      </c>
      <c r="H232" s="234">
        <v>1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0.034000000000000002</v>
      </c>
      <c r="T232" s="241">
        <f>S232*H232</f>
        <v>0.034000000000000002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164</v>
      </c>
      <c r="AT232" s="242" t="s">
        <v>160</v>
      </c>
      <c r="AU232" s="242" t="s">
        <v>181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164</v>
      </c>
      <c r="BM232" s="242" t="s">
        <v>3457</v>
      </c>
    </row>
    <row r="233" s="2" customFormat="1" ht="16.5" customHeight="1">
      <c r="A233" s="39"/>
      <c r="B233" s="40"/>
      <c r="C233" s="230" t="s">
        <v>794</v>
      </c>
      <c r="D233" s="230" t="s">
        <v>160</v>
      </c>
      <c r="E233" s="231" t="s">
        <v>3458</v>
      </c>
      <c r="F233" s="232" t="s">
        <v>3459</v>
      </c>
      <c r="G233" s="233" t="s">
        <v>533</v>
      </c>
      <c r="H233" s="234">
        <v>2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0.00075000000000000002</v>
      </c>
      <c r="R233" s="240">
        <f>Q233*H233</f>
        <v>0.0015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164</v>
      </c>
      <c r="AT233" s="242" t="s">
        <v>160</v>
      </c>
      <c r="AU233" s="242" t="s">
        <v>181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164</v>
      </c>
      <c r="BM233" s="242" t="s">
        <v>3460</v>
      </c>
    </row>
    <row r="234" s="2" customFormat="1" ht="16.5" customHeight="1">
      <c r="A234" s="39"/>
      <c r="B234" s="40"/>
      <c r="C234" s="230" t="s">
        <v>801</v>
      </c>
      <c r="D234" s="230" t="s">
        <v>160</v>
      </c>
      <c r="E234" s="231" t="s">
        <v>3461</v>
      </c>
      <c r="F234" s="232" t="s">
        <v>3462</v>
      </c>
      <c r="G234" s="233" t="s">
        <v>3411</v>
      </c>
      <c r="H234" s="234">
        <v>74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0.00038999999999999999</v>
      </c>
      <c r="R234" s="240">
        <f>Q234*H234</f>
        <v>0.02886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164</v>
      </c>
      <c r="AT234" s="242" t="s">
        <v>160</v>
      </c>
      <c r="AU234" s="242" t="s">
        <v>181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164</v>
      </c>
      <c r="BM234" s="242" t="s">
        <v>3463</v>
      </c>
    </row>
    <row r="235" s="2" customFormat="1" ht="21.75" customHeight="1">
      <c r="A235" s="39"/>
      <c r="B235" s="40"/>
      <c r="C235" s="230" t="s">
        <v>808</v>
      </c>
      <c r="D235" s="230" t="s">
        <v>160</v>
      </c>
      <c r="E235" s="231" t="s">
        <v>3464</v>
      </c>
      <c r="F235" s="232" t="s">
        <v>3465</v>
      </c>
      <c r="G235" s="233" t="s">
        <v>3411</v>
      </c>
      <c r="H235" s="234">
        <v>74</v>
      </c>
      <c r="I235" s="235"/>
      <c r="J235" s="236">
        <f>ROUND(I235*H235,2)</f>
        <v>0</v>
      </c>
      <c r="K235" s="237"/>
      <c r="L235" s="45"/>
      <c r="M235" s="238" t="s">
        <v>1</v>
      </c>
      <c r="N235" s="239" t="s">
        <v>40</v>
      </c>
      <c r="O235" s="98"/>
      <c r="P235" s="240">
        <f>O235*H235</f>
        <v>0</v>
      </c>
      <c r="Q235" s="240">
        <v>4.0000000000000003E-05</v>
      </c>
      <c r="R235" s="240">
        <f>Q235*H235</f>
        <v>0.0029600000000000004</v>
      </c>
      <c r="S235" s="240">
        <v>0</v>
      </c>
      <c r="T235" s="241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42" t="s">
        <v>164</v>
      </c>
      <c r="AT235" s="242" t="s">
        <v>160</v>
      </c>
      <c r="AU235" s="242" t="s">
        <v>181</v>
      </c>
      <c r="AY235" s="18" t="s">
        <v>157</v>
      </c>
      <c r="BE235" s="243">
        <f>IF(N235="základná",J235,0)</f>
        <v>0</v>
      </c>
      <c r="BF235" s="243">
        <f>IF(N235="znížená",J235,0)</f>
        <v>0</v>
      </c>
      <c r="BG235" s="243">
        <f>IF(N235="zákl. prenesená",J235,0)</f>
        <v>0</v>
      </c>
      <c r="BH235" s="243">
        <f>IF(N235="zníž. prenesená",J235,0)</f>
        <v>0</v>
      </c>
      <c r="BI235" s="243">
        <f>IF(N235="nulová",J235,0)</f>
        <v>0</v>
      </c>
      <c r="BJ235" s="18" t="s">
        <v>156</v>
      </c>
      <c r="BK235" s="243">
        <f>ROUND(I235*H235,2)</f>
        <v>0</v>
      </c>
      <c r="BL235" s="18" t="s">
        <v>164</v>
      </c>
      <c r="BM235" s="242" t="s">
        <v>3466</v>
      </c>
    </row>
    <row r="236" s="2" customFormat="1" ht="21.75" customHeight="1">
      <c r="A236" s="39"/>
      <c r="B236" s="40"/>
      <c r="C236" s="230" t="s">
        <v>812</v>
      </c>
      <c r="D236" s="230" t="s">
        <v>160</v>
      </c>
      <c r="E236" s="231" t="s">
        <v>3467</v>
      </c>
      <c r="F236" s="232" t="s">
        <v>3468</v>
      </c>
      <c r="G236" s="233" t="s">
        <v>3411</v>
      </c>
      <c r="H236" s="234">
        <v>4</v>
      </c>
      <c r="I236" s="235"/>
      <c r="J236" s="236">
        <f>ROUND(I236*H236,2)</f>
        <v>0</v>
      </c>
      <c r="K236" s="237"/>
      <c r="L236" s="45"/>
      <c r="M236" s="238" t="s">
        <v>1</v>
      </c>
      <c r="N236" s="239" t="s">
        <v>40</v>
      </c>
      <c r="O236" s="98"/>
      <c r="P236" s="240">
        <f>O236*H236</f>
        <v>0</v>
      </c>
      <c r="Q236" s="240">
        <v>0.0011199999999999999</v>
      </c>
      <c r="R236" s="240">
        <f>Q236*H236</f>
        <v>0.0044799999999999996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164</v>
      </c>
      <c r="AT236" s="242" t="s">
        <v>160</v>
      </c>
      <c r="AU236" s="242" t="s">
        <v>181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164</v>
      </c>
      <c r="BM236" s="242" t="s">
        <v>3469</v>
      </c>
    </row>
    <row r="237" s="2" customFormat="1" ht="24.15" customHeight="1">
      <c r="A237" s="39"/>
      <c r="B237" s="40"/>
      <c r="C237" s="230" t="s">
        <v>1532</v>
      </c>
      <c r="D237" s="230" t="s">
        <v>160</v>
      </c>
      <c r="E237" s="231" t="s">
        <v>3470</v>
      </c>
      <c r="F237" s="232" t="s">
        <v>3471</v>
      </c>
      <c r="G237" s="233" t="s">
        <v>533</v>
      </c>
      <c r="H237" s="234">
        <v>3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0.0013699999999999999</v>
      </c>
      <c r="R237" s="240">
        <f>Q237*H237</f>
        <v>0.0041099999999999999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164</v>
      </c>
      <c r="AT237" s="242" t="s">
        <v>160</v>
      </c>
      <c r="AU237" s="242" t="s">
        <v>181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164</v>
      </c>
      <c r="BM237" s="242" t="s">
        <v>3472</v>
      </c>
    </row>
    <row r="238" s="2" customFormat="1" ht="24.15" customHeight="1">
      <c r="A238" s="39"/>
      <c r="B238" s="40"/>
      <c r="C238" s="230" t="s">
        <v>1537</v>
      </c>
      <c r="D238" s="230" t="s">
        <v>160</v>
      </c>
      <c r="E238" s="231" t="s">
        <v>3473</v>
      </c>
      <c r="F238" s="232" t="s">
        <v>3474</v>
      </c>
      <c r="G238" s="233" t="s">
        <v>533</v>
      </c>
      <c r="H238" s="234">
        <v>2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0.0018400000000000001</v>
      </c>
      <c r="R238" s="240">
        <f>Q238*H238</f>
        <v>0.0036800000000000001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164</v>
      </c>
      <c r="AT238" s="242" t="s">
        <v>160</v>
      </c>
      <c r="AU238" s="242" t="s">
        <v>181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164</v>
      </c>
      <c r="BM238" s="242" t="s">
        <v>3475</v>
      </c>
    </row>
    <row r="239" s="2" customFormat="1" ht="16.5" customHeight="1">
      <c r="A239" s="39"/>
      <c r="B239" s="40"/>
      <c r="C239" s="230" t="s">
        <v>1542</v>
      </c>
      <c r="D239" s="230" t="s">
        <v>160</v>
      </c>
      <c r="E239" s="231" t="s">
        <v>3476</v>
      </c>
      <c r="F239" s="232" t="s">
        <v>3477</v>
      </c>
      <c r="G239" s="233" t="s">
        <v>533</v>
      </c>
      <c r="H239" s="234">
        <v>1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8.0000000000000007E-05</v>
      </c>
      <c r="R239" s="240">
        <f>Q239*H239</f>
        <v>8.0000000000000007E-05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164</v>
      </c>
      <c r="AT239" s="242" t="s">
        <v>160</v>
      </c>
      <c r="AU239" s="242" t="s">
        <v>181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164</v>
      </c>
      <c r="BM239" s="242" t="s">
        <v>3478</v>
      </c>
    </row>
    <row r="240" s="2" customFormat="1" ht="16.5" customHeight="1">
      <c r="A240" s="39"/>
      <c r="B240" s="40"/>
      <c r="C240" s="230" t="s">
        <v>1547</v>
      </c>
      <c r="D240" s="230" t="s">
        <v>160</v>
      </c>
      <c r="E240" s="231" t="s">
        <v>3479</v>
      </c>
      <c r="F240" s="232" t="s">
        <v>3480</v>
      </c>
      <c r="G240" s="233" t="s">
        <v>533</v>
      </c>
      <c r="H240" s="234">
        <v>4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8.0000000000000007E-05</v>
      </c>
      <c r="R240" s="240">
        <f>Q240*H240</f>
        <v>0.00032000000000000003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164</v>
      </c>
      <c r="AT240" s="242" t="s">
        <v>160</v>
      </c>
      <c r="AU240" s="242" t="s">
        <v>181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164</v>
      </c>
      <c r="BM240" s="242" t="s">
        <v>3481</v>
      </c>
    </row>
    <row r="241" s="2" customFormat="1" ht="21.75" customHeight="1">
      <c r="A241" s="39"/>
      <c r="B241" s="40"/>
      <c r="C241" s="230" t="s">
        <v>1554</v>
      </c>
      <c r="D241" s="230" t="s">
        <v>160</v>
      </c>
      <c r="E241" s="231" t="s">
        <v>3482</v>
      </c>
      <c r="F241" s="232" t="s">
        <v>3483</v>
      </c>
      <c r="G241" s="233" t="s">
        <v>533</v>
      </c>
      <c r="H241" s="234">
        <v>3</v>
      </c>
      <c r="I241" s="235"/>
      <c r="J241" s="236">
        <f>ROUND(I241*H241,2)</f>
        <v>0</v>
      </c>
      <c r="K241" s="237"/>
      <c r="L241" s="45"/>
      <c r="M241" s="238" t="s">
        <v>1</v>
      </c>
      <c r="N241" s="239" t="s">
        <v>40</v>
      </c>
      <c r="O241" s="98"/>
      <c r="P241" s="240">
        <f>O241*H241</f>
        <v>0</v>
      </c>
      <c r="Q241" s="240">
        <v>0</v>
      </c>
      <c r="R241" s="240">
        <f>Q241*H241</f>
        <v>0</v>
      </c>
      <c r="S241" s="240">
        <v>0</v>
      </c>
      <c r="T241" s="241">
        <f>S241*H241</f>
        <v>0</v>
      </c>
      <c r="U241" s="39"/>
      <c r="V241" s="39"/>
      <c r="W241" s="39"/>
      <c r="X241" s="39"/>
      <c r="Y241" s="39"/>
      <c r="Z241" s="39"/>
      <c r="AA241" s="39"/>
      <c r="AB241" s="39"/>
      <c r="AC241" s="39"/>
      <c r="AD241" s="39"/>
      <c r="AE241" s="39"/>
      <c r="AR241" s="242" t="s">
        <v>164</v>
      </c>
      <c r="AT241" s="242" t="s">
        <v>160</v>
      </c>
      <c r="AU241" s="242" t="s">
        <v>181</v>
      </c>
      <c r="AY241" s="18" t="s">
        <v>157</v>
      </c>
      <c r="BE241" s="243">
        <f>IF(N241="základná",J241,0)</f>
        <v>0</v>
      </c>
      <c r="BF241" s="243">
        <f>IF(N241="znížená",J241,0)</f>
        <v>0</v>
      </c>
      <c r="BG241" s="243">
        <f>IF(N241="zákl. prenesená",J241,0)</f>
        <v>0</v>
      </c>
      <c r="BH241" s="243">
        <f>IF(N241="zníž. prenesená",J241,0)</f>
        <v>0</v>
      </c>
      <c r="BI241" s="243">
        <f>IF(N241="nulová",J241,0)</f>
        <v>0</v>
      </c>
      <c r="BJ241" s="18" t="s">
        <v>156</v>
      </c>
      <c r="BK241" s="243">
        <f>ROUND(I241*H241,2)</f>
        <v>0</v>
      </c>
      <c r="BL241" s="18" t="s">
        <v>164</v>
      </c>
      <c r="BM241" s="242" t="s">
        <v>3484</v>
      </c>
    </row>
    <row r="242" s="2" customFormat="1" ht="24.15" customHeight="1">
      <c r="A242" s="39"/>
      <c r="B242" s="40"/>
      <c r="C242" s="230" t="s">
        <v>1557</v>
      </c>
      <c r="D242" s="230" t="s">
        <v>160</v>
      </c>
      <c r="E242" s="231" t="s">
        <v>3485</v>
      </c>
      <c r="F242" s="232" t="s">
        <v>3486</v>
      </c>
      <c r="G242" s="233" t="s">
        <v>3411</v>
      </c>
      <c r="H242" s="234">
        <v>1</v>
      </c>
      <c r="I242" s="235"/>
      <c r="J242" s="236">
        <f>ROUND(I242*H242,2)</f>
        <v>0</v>
      </c>
      <c r="K242" s="237"/>
      <c r="L242" s="45"/>
      <c r="M242" s="238" t="s">
        <v>1</v>
      </c>
      <c r="N242" s="239" t="s">
        <v>40</v>
      </c>
      <c r="O242" s="98"/>
      <c r="P242" s="240">
        <f>O242*H242</f>
        <v>0</v>
      </c>
      <c r="Q242" s="240">
        <v>0.0021199999999999999</v>
      </c>
      <c r="R242" s="240">
        <f>Q242*H242</f>
        <v>0.0021199999999999999</v>
      </c>
      <c r="S242" s="240">
        <v>0</v>
      </c>
      <c r="T242" s="241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42" t="s">
        <v>164</v>
      </c>
      <c r="AT242" s="242" t="s">
        <v>160</v>
      </c>
      <c r="AU242" s="242" t="s">
        <v>181</v>
      </c>
      <c r="AY242" s="18" t="s">
        <v>157</v>
      </c>
      <c r="BE242" s="243">
        <f>IF(N242="základná",J242,0)</f>
        <v>0</v>
      </c>
      <c r="BF242" s="243">
        <f>IF(N242="znížená",J242,0)</f>
        <v>0</v>
      </c>
      <c r="BG242" s="243">
        <f>IF(N242="zákl. prenesená",J242,0)</f>
        <v>0</v>
      </c>
      <c r="BH242" s="243">
        <f>IF(N242="zníž. prenesená",J242,0)</f>
        <v>0</v>
      </c>
      <c r="BI242" s="243">
        <f>IF(N242="nulová",J242,0)</f>
        <v>0</v>
      </c>
      <c r="BJ242" s="18" t="s">
        <v>156</v>
      </c>
      <c r="BK242" s="243">
        <f>ROUND(I242*H242,2)</f>
        <v>0</v>
      </c>
      <c r="BL242" s="18" t="s">
        <v>164</v>
      </c>
      <c r="BM242" s="242" t="s">
        <v>3487</v>
      </c>
    </row>
    <row r="243" s="2" customFormat="1" ht="21.75" customHeight="1">
      <c r="A243" s="39"/>
      <c r="B243" s="40"/>
      <c r="C243" s="230" t="s">
        <v>1559</v>
      </c>
      <c r="D243" s="230" t="s">
        <v>160</v>
      </c>
      <c r="E243" s="231" t="s">
        <v>3488</v>
      </c>
      <c r="F243" s="232" t="s">
        <v>3489</v>
      </c>
      <c r="G243" s="233" t="s">
        <v>3411</v>
      </c>
      <c r="H243" s="234">
        <v>1</v>
      </c>
      <c r="I243" s="235"/>
      <c r="J243" s="236">
        <f>ROUND(I243*H243,2)</f>
        <v>0</v>
      </c>
      <c r="K243" s="237"/>
      <c r="L243" s="45"/>
      <c r="M243" s="238" t="s">
        <v>1</v>
      </c>
      <c r="N243" s="239" t="s">
        <v>40</v>
      </c>
      <c r="O243" s="98"/>
      <c r="P243" s="240">
        <f>O243*H243</f>
        <v>0</v>
      </c>
      <c r="Q243" s="240">
        <v>5.0000000000000002E-05</v>
      </c>
      <c r="R243" s="240">
        <f>Q243*H243</f>
        <v>5.0000000000000002E-05</v>
      </c>
      <c r="S243" s="240">
        <v>0</v>
      </c>
      <c r="T243" s="241">
        <f>S243*H243</f>
        <v>0</v>
      </c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R243" s="242" t="s">
        <v>164</v>
      </c>
      <c r="AT243" s="242" t="s">
        <v>160</v>
      </c>
      <c r="AU243" s="242" t="s">
        <v>181</v>
      </c>
      <c r="AY243" s="18" t="s">
        <v>157</v>
      </c>
      <c r="BE243" s="243">
        <f>IF(N243="základná",J243,0)</f>
        <v>0</v>
      </c>
      <c r="BF243" s="243">
        <f>IF(N243="znížená",J243,0)</f>
        <v>0</v>
      </c>
      <c r="BG243" s="243">
        <f>IF(N243="zákl. prenesená",J243,0)</f>
        <v>0</v>
      </c>
      <c r="BH243" s="243">
        <f>IF(N243="zníž. prenesená",J243,0)</f>
        <v>0</v>
      </c>
      <c r="BI243" s="243">
        <f>IF(N243="nulová",J243,0)</f>
        <v>0</v>
      </c>
      <c r="BJ243" s="18" t="s">
        <v>156</v>
      </c>
      <c r="BK243" s="243">
        <f>ROUND(I243*H243,2)</f>
        <v>0</v>
      </c>
      <c r="BL243" s="18" t="s">
        <v>164</v>
      </c>
      <c r="BM243" s="242" t="s">
        <v>3490</v>
      </c>
    </row>
    <row r="244" s="2" customFormat="1" ht="16.5" customHeight="1">
      <c r="A244" s="39"/>
      <c r="B244" s="40"/>
      <c r="C244" s="230" t="s">
        <v>1561</v>
      </c>
      <c r="D244" s="230" t="s">
        <v>160</v>
      </c>
      <c r="E244" s="231" t="s">
        <v>3491</v>
      </c>
      <c r="F244" s="232" t="s">
        <v>3492</v>
      </c>
      <c r="G244" s="233" t="s">
        <v>533</v>
      </c>
      <c r="H244" s="234">
        <v>1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2.0000000000000002E-05</v>
      </c>
      <c r="R244" s="240">
        <f>Q244*H244</f>
        <v>2.0000000000000002E-05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164</v>
      </c>
      <c r="AT244" s="242" t="s">
        <v>160</v>
      </c>
      <c r="AU244" s="242" t="s">
        <v>181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164</v>
      </c>
      <c r="BM244" s="242" t="s">
        <v>3493</v>
      </c>
    </row>
    <row r="245" s="2" customFormat="1" ht="16.5" customHeight="1">
      <c r="A245" s="39"/>
      <c r="B245" s="40"/>
      <c r="C245" s="230" t="s">
        <v>1564</v>
      </c>
      <c r="D245" s="230" t="s">
        <v>160</v>
      </c>
      <c r="E245" s="231" t="s">
        <v>3494</v>
      </c>
      <c r="F245" s="232" t="s">
        <v>3495</v>
      </c>
      <c r="G245" s="233" t="s">
        <v>533</v>
      </c>
      <c r="H245" s="234">
        <v>3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9.0000000000000006E-05</v>
      </c>
      <c r="R245" s="240">
        <f>Q245*H245</f>
        <v>0.00027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164</v>
      </c>
      <c r="AT245" s="242" t="s">
        <v>160</v>
      </c>
      <c r="AU245" s="242" t="s">
        <v>181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3496</v>
      </c>
    </row>
    <row r="246" s="2" customFormat="1" ht="24.15" customHeight="1">
      <c r="A246" s="39"/>
      <c r="B246" s="40"/>
      <c r="C246" s="230" t="s">
        <v>1566</v>
      </c>
      <c r="D246" s="230" t="s">
        <v>160</v>
      </c>
      <c r="E246" s="231" t="s">
        <v>3497</v>
      </c>
      <c r="F246" s="232" t="s">
        <v>3498</v>
      </c>
      <c r="G246" s="233" t="s">
        <v>533</v>
      </c>
      <c r="H246" s="234">
        <v>5</v>
      </c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9.0000000000000006E-05</v>
      </c>
      <c r="R246" s="240">
        <f>Q246*H246</f>
        <v>0.00045000000000000004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164</v>
      </c>
      <c r="AT246" s="242" t="s">
        <v>160</v>
      </c>
      <c r="AU246" s="242" t="s">
        <v>181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164</v>
      </c>
      <c r="BM246" s="242" t="s">
        <v>3499</v>
      </c>
    </row>
    <row r="247" s="2" customFormat="1" ht="16.5" customHeight="1">
      <c r="A247" s="39"/>
      <c r="B247" s="40"/>
      <c r="C247" s="230" t="s">
        <v>1568</v>
      </c>
      <c r="D247" s="230" t="s">
        <v>160</v>
      </c>
      <c r="E247" s="231" t="s">
        <v>3500</v>
      </c>
      <c r="F247" s="232" t="s">
        <v>3501</v>
      </c>
      <c r="G247" s="233" t="s">
        <v>533</v>
      </c>
      <c r="H247" s="234">
        <v>1</v>
      </c>
      <c r="I247" s="235"/>
      <c r="J247" s="236">
        <f>ROUND(I247*H247,2)</f>
        <v>0</v>
      </c>
      <c r="K247" s="237"/>
      <c r="L247" s="45"/>
      <c r="M247" s="238" t="s">
        <v>1</v>
      </c>
      <c r="N247" s="239" t="s">
        <v>40</v>
      </c>
      <c r="O247" s="98"/>
      <c r="P247" s="240">
        <f>O247*H247</f>
        <v>0</v>
      </c>
      <c r="Q247" s="240">
        <v>9.0000000000000006E-05</v>
      </c>
      <c r="R247" s="240">
        <f>Q247*H247</f>
        <v>9.0000000000000006E-05</v>
      </c>
      <c r="S247" s="240">
        <v>0</v>
      </c>
      <c r="T247" s="241">
        <f>S247*H247</f>
        <v>0</v>
      </c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R247" s="242" t="s">
        <v>164</v>
      </c>
      <c r="AT247" s="242" t="s">
        <v>160</v>
      </c>
      <c r="AU247" s="242" t="s">
        <v>181</v>
      </c>
      <c r="AY247" s="18" t="s">
        <v>157</v>
      </c>
      <c r="BE247" s="243">
        <f>IF(N247="základná",J247,0)</f>
        <v>0</v>
      </c>
      <c r="BF247" s="243">
        <f>IF(N247="znížená",J247,0)</f>
        <v>0</v>
      </c>
      <c r="BG247" s="243">
        <f>IF(N247="zákl. prenesená",J247,0)</f>
        <v>0</v>
      </c>
      <c r="BH247" s="243">
        <f>IF(N247="zníž. prenesená",J247,0)</f>
        <v>0</v>
      </c>
      <c r="BI247" s="243">
        <f>IF(N247="nulová",J247,0)</f>
        <v>0</v>
      </c>
      <c r="BJ247" s="18" t="s">
        <v>156</v>
      </c>
      <c r="BK247" s="243">
        <f>ROUND(I247*H247,2)</f>
        <v>0</v>
      </c>
      <c r="BL247" s="18" t="s">
        <v>164</v>
      </c>
      <c r="BM247" s="242" t="s">
        <v>3502</v>
      </c>
    </row>
    <row r="248" s="2" customFormat="1" ht="16.5" customHeight="1">
      <c r="A248" s="39"/>
      <c r="B248" s="40"/>
      <c r="C248" s="230" t="s">
        <v>1573</v>
      </c>
      <c r="D248" s="230" t="s">
        <v>160</v>
      </c>
      <c r="E248" s="231" t="s">
        <v>3503</v>
      </c>
      <c r="F248" s="232" t="s">
        <v>3504</v>
      </c>
      <c r="G248" s="233" t="s">
        <v>533</v>
      </c>
      <c r="H248" s="234">
        <v>12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0.001</v>
      </c>
      <c r="R248" s="240">
        <f>Q248*H248</f>
        <v>0.012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164</v>
      </c>
      <c r="AT248" s="242" t="s">
        <v>160</v>
      </c>
      <c r="AU248" s="242" t="s">
        <v>181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3505</v>
      </c>
    </row>
    <row r="249" s="2" customFormat="1" ht="16.5" customHeight="1">
      <c r="A249" s="39"/>
      <c r="B249" s="40"/>
      <c r="C249" s="230" t="s">
        <v>1576</v>
      </c>
      <c r="D249" s="230" t="s">
        <v>160</v>
      </c>
      <c r="E249" s="231" t="s">
        <v>3506</v>
      </c>
      <c r="F249" s="232" t="s">
        <v>3507</v>
      </c>
      <c r="G249" s="233" t="s">
        <v>2805</v>
      </c>
      <c r="H249" s="234">
        <v>80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164</v>
      </c>
      <c r="AT249" s="242" t="s">
        <v>160</v>
      </c>
      <c r="AU249" s="242" t="s">
        <v>181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164</v>
      </c>
      <c r="BM249" s="242" t="s">
        <v>3508</v>
      </c>
    </row>
    <row r="250" s="2" customFormat="1" ht="24.15" customHeight="1">
      <c r="A250" s="39"/>
      <c r="B250" s="40"/>
      <c r="C250" s="230" t="s">
        <v>1578</v>
      </c>
      <c r="D250" s="230" t="s">
        <v>160</v>
      </c>
      <c r="E250" s="231" t="s">
        <v>3509</v>
      </c>
      <c r="F250" s="232" t="s">
        <v>3510</v>
      </c>
      <c r="G250" s="233" t="s">
        <v>177</v>
      </c>
      <c r="H250" s="234">
        <v>0.088999999999999996</v>
      </c>
      <c r="I250" s="235"/>
      <c r="J250" s="236">
        <f>ROUND(I250*H250,2)</f>
        <v>0</v>
      </c>
      <c r="K250" s="237"/>
      <c r="L250" s="45"/>
      <c r="M250" s="238" t="s">
        <v>1</v>
      </c>
      <c r="N250" s="239" t="s">
        <v>40</v>
      </c>
      <c r="O250" s="98"/>
      <c r="P250" s="240">
        <f>O250*H250</f>
        <v>0</v>
      </c>
      <c r="Q250" s="240">
        <v>0</v>
      </c>
      <c r="R250" s="240">
        <f>Q250*H250</f>
        <v>0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164</v>
      </c>
      <c r="AT250" s="242" t="s">
        <v>160</v>
      </c>
      <c r="AU250" s="242" t="s">
        <v>181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3511</v>
      </c>
    </row>
    <row r="251" s="12" customFormat="1" ht="25.92" customHeight="1">
      <c r="A251" s="12"/>
      <c r="B251" s="214"/>
      <c r="C251" s="215"/>
      <c r="D251" s="216" t="s">
        <v>73</v>
      </c>
      <c r="E251" s="217" t="s">
        <v>2338</v>
      </c>
      <c r="F251" s="217" t="s">
        <v>3512</v>
      </c>
      <c r="G251" s="215"/>
      <c r="H251" s="215"/>
      <c r="I251" s="218"/>
      <c r="J251" s="219">
        <f>BK251</f>
        <v>0</v>
      </c>
      <c r="K251" s="215"/>
      <c r="L251" s="220"/>
      <c r="M251" s="221"/>
      <c r="N251" s="222"/>
      <c r="O251" s="222"/>
      <c r="P251" s="223">
        <f>P252+P254+P258+P260+P292+P338+P381</f>
        <v>0</v>
      </c>
      <c r="Q251" s="222"/>
      <c r="R251" s="223">
        <f>R252+R254+R258+R260+R292+R338+R381</f>
        <v>5.2709348000000009</v>
      </c>
      <c r="S251" s="222"/>
      <c r="T251" s="224">
        <f>T252+T254+T258+T260+T292+T338+T381</f>
        <v>17.157999999999998</v>
      </c>
      <c r="U251" s="12"/>
      <c r="V251" s="12"/>
      <c r="W251" s="12"/>
      <c r="X251" s="12"/>
      <c r="Y251" s="12"/>
      <c r="Z251" s="12"/>
      <c r="AA251" s="12"/>
      <c r="AB251" s="12"/>
      <c r="AC251" s="12"/>
      <c r="AD251" s="12"/>
      <c r="AE251" s="12"/>
      <c r="AR251" s="225" t="s">
        <v>82</v>
      </c>
      <c r="AT251" s="226" t="s">
        <v>73</v>
      </c>
      <c r="AU251" s="226" t="s">
        <v>74</v>
      </c>
      <c r="AY251" s="225" t="s">
        <v>157</v>
      </c>
      <c r="BK251" s="227">
        <f>BK252+BK254+BK258+BK260+BK292+BK338+BK381</f>
        <v>0</v>
      </c>
    </row>
    <row r="252" s="12" customFormat="1" ht="22.8" customHeight="1">
      <c r="A252" s="12"/>
      <c r="B252" s="214"/>
      <c r="C252" s="215"/>
      <c r="D252" s="216" t="s">
        <v>73</v>
      </c>
      <c r="E252" s="228" t="s">
        <v>3513</v>
      </c>
      <c r="F252" s="228" t="s">
        <v>3514</v>
      </c>
      <c r="G252" s="215"/>
      <c r="H252" s="215"/>
      <c r="I252" s="218"/>
      <c r="J252" s="229">
        <f>BK252</f>
        <v>0</v>
      </c>
      <c r="K252" s="215"/>
      <c r="L252" s="220"/>
      <c r="M252" s="221"/>
      <c r="N252" s="222"/>
      <c r="O252" s="222"/>
      <c r="P252" s="223">
        <f>P253</f>
        <v>0</v>
      </c>
      <c r="Q252" s="222"/>
      <c r="R252" s="223">
        <f>R253</f>
        <v>0</v>
      </c>
      <c r="S252" s="222"/>
      <c r="T252" s="224">
        <f>T253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25" t="s">
        <v>82</v>
      </c>
      <c r="AT252" s="226" t="s">
        <v>73</v>
      </c>
      <c r="AU252" s="226" t="s">
        <v>82</v>
      </c>
      <c r="AY252" s="225" t="s">
        <v>157</v>
      </c>
      <c r="BK252" s="227">
        <f>BK253</f>
        <v>0</v>
      </c>
    </row>
    <row r="253" s="2" customFormat="1" ht="16.5" customHeight="1">
      <c r="A253" s="39"/>
      <c r="B253" s="40"/>
      <c r="C253" s="230" t="s">
        <v>1582</v>
      </c>
      <c r="D253" s="230" t="s">
        <v>160</v>
      </c>
      <c r="E253" s="231" t="s">
        <v>3515</v>
      </c>
      <c r="F253" s="232" t="s">
        <v>3516</v>
      </c>
      <c r="G253" s="233" t="s">
        <v>533</v>
      </c>
      <c r="H253" s="234">
        <v>2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174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174</v>
      </c>
      <c r="BM253" s="242" t="s">
        <v>3517</v>
      </c>
    </row>
    <row r="254" s="12" customFormat="1" ht="22.8" customHeight="1">
      <c r="A254" s="12"/>
      <c r="B254" s="214"/>
      <c r="C254" s="215"/>
      <c r="D254" s="216" t="s">
        <v>73</v>
      </c>
      <c r="E254" s="228" t="s">
        <v>2633</v>
      </c>
      <c r="F254" s="228" t="s">
        <v>3518</v>
      </c>
      <c r="G254" s="215"/>
      <c r="H254" s="215"/>
      <c r="I254" s="218"/>
      <c r="J254" s="229">
        <f>BK254</f>
        <v>0</v>
      </c>
      <c r="K254" s="215"/>
      <c r="L254" s="220"/>
      <c r="M254" s="221"/>
      <c r="N254" s="222"/>
      <c r="O254" s="222"/>
      <c r="P254" s="223">
        <f>SUM(P255:P257)</f>
        <v>0</v>
      </c>
      <c r="Q254" s="222"/>
      <c r="R254" s="223">
        <f>SUM(R255:R257)</f>
        <v>0</v>
      </c>
      <c r="S254" s="222"/>
      <c r="T254" s="224">
        <f>SUM(T255:T257)</f>
        <v>0</v>
      </c>
      <c r="U254" s="12"/>
      <c r="V254" s="12"/>
      <c r="W254" s="12"/>
      <c r="X254" s="12"/>
      <c r="Y254" s="12"/>
      <c r="Z254" s="12"/>
      <c r="AA254" s="12"/>
      <c r="AB254" s="12"/>
      <c r="AC254" s="12"/>
      <c r="AD254" s="12"/>
      <c r="AE254" s="12"/>
      <c r="AR254" s="225" t="s">
        <v>82</v>
      </c>
      <c r="AT254" s="226" t="s">
        <v>73</v>
      </c>
      <c r="AU254" s="226" t="s">
        <v>82</v>
      </c>
      <c r="AY254" s="225" t="s">
        <v>157</v>
      </c>
      <c r="BK254" s="227">
        <f>SUM(BK255:BK257)</f>
        <v>0</v>
      </c>
    </row>
    <row r="255" s="2" customFormat="1" ht="16.5" customHeight="1">
      <c r="A255" s="39"/>
      <c r="B255" s="40"/>
      <c r="C255" s="230" t="s">
        <v>1584</v>
      </c>
      <c r="D255" s="230" t="s">
        <v>160</v>
      </c>
      <c r="E255" s="231" t="s">
        <v>3519</v>
      </c>
      <c r="F255" s="232" t="s">
        <v>3520</v>
      </c>
      <c r="G255" s="233" t="s">
        <v>533</v>
      </c>
      <c r="H255" s="234">
        <v>1</v>
      </c>
      <c r="I255" s="235"/>
      <c r="J255" s="236">
        <f>ROUND(I255*H255,2)</f>
        <v>0</v>
      </c>
      <c r="K255" s="237"/>
      <c r="L255" s="45"/>
      <c r="M255" s="238" t="s">
        <v>1</v>
      </c>
      <c r="N255" s="239" t="s">
        <v>40</v>
      </c>
      <c r="O255" s="98"/>
      <c r="P255" s="240">
        <f>O255*H255</f>
        <v>0</v>
      </c>
      <c r="Q255" s="240">
        <v>0</v>
      </c>
      <c r="R255" s="240">
        <f>Q255*H255</f>
        <v>0</v>
      </c>
      <c r="S255" s="240">
        <v>0</v>
      </c>
      <c r="T255" s="241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42" t="s">
        <v>174</v>
      </c>
      <c r="AT255" s="242" t="s">
        <v>160</v>
      </c>
      <c r="AU255" s="242" t="s">
        <v>156</v>
      </c>
      <c r="AY255" s="18" t="s">
        <v>157</v>
      </c>
      <c r="BE255" s="243">
        <f>IF(N255="základná",J255,0)</f>
        <v>0</v>
      </c>
      <c r="BF255" s="243">
        <f>IF(N255="znížená",J255,0)</f>
        <v>0</v>
      </c>
      <c r="BG255" s="243">
        <f>IF(N255="zákl. prenesená",J255,0)</f>
        <v>0</v>
      </c>
      <c r="BH255" s="243">
        <f>IF(N255="zníž. prenesená",J255,0)</f>
        <v>0</v>
      </c>
      <c r="BI255" s="243">
        <f>IF(N255="nulová",J255,0)</f>
        <v>0</v>
      </c>
      <c r="BJ255" s="18" t="s">
        <v>156</v>
      </c>
      <c r="BK255" s="243">
        <f>ROUND(I255*H255,2)</f>
        <v>0</v>
      </c>
      <c r="BL255" s="18" t="s">
        <v>174</v>
      </c>
      <c r="BM255" s="242" t="s">
        <v>3521</v>
      </c>
    </row>
    <row r="256" s="2" customFormat="1" ht="24.15" customHeight="1">
      <c r="A256" s="39"/>
      <c r="B256" s="40"/>
      <c r="C256" s="282" t="s">
        <v>1586</v>
      </c>
      <c r="D256" s="282" t="s">
        <v>204</v>
      </c>
      <c r="E256" s="283" t="s">
        <v>3522</v>
      </c>
      <c r="F256" s="284" t="s">
        <v>3523</v>
      </c>
      <c r="G256" s="285" t="s">
        <v>3524</v>
      </c>
      <c r="H256" s="286">
        <v>8</v>
      </c>
      <c r="I256" s="287"/>
      <c r="J256" s="288">
        <f>ROUND(I256*H256,2)</f>
        <v>0</v>
      </c>
      <c r="K256" s="289"/>
      <c r="L256" s="290"/>
      <c r="M256" s="291" t="s">
        <v>1</v>
      </c>
      <c r="N256" s="292" t="s">
        <v>40</v>
      </c>
      <c r="O256" s="98"/>
      <c r="P256" s="240">
        <f>O256*H256</f>
        <v>0</v>
      </c>
      <c r="Q256" s="240">
        <v>0</v>
      </c>
      <c r="R256" s="240">
        <f>Q256*H256</f>
        <v>0</v>
      </c>
      <c r="S256" s="240">
        <v>0</v>
      </c>
      <c r="T256" s="241">
        <f>S256*H256</f>
        <v>0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42" t="s">
        <v>211</v>
      </c>
      <c r="AT256" s="242" t="s">
        <v>204</v>
      </c>
      <c r="AU256" s="242" t="s">
        <v>156</v>
      </c>
      <c r="AY256" s="18" t="s">
        <v>157</v>
      </c>
      <c r="BE256" s="243">
        <f>IF(N256="základná",J256,0)</f>
        <v>0</v>
      </c>
      <c r="BF256" s="243">
        <f>IF(N256="znížená",J256,0)</f>
        <v>0</v>
      </c>
      <c r="BG256" s="243">
        <f>IF(N256="zákl. prenesená",J256,0)</f>
        <v>0</v>
      </c>
      <c r="BH256" s="243">
        <f>IF(N256="zníž. prenesená",J256,0)</f>
        <v>0</v>
      </c>
      <c r="BI256" s="243">
        <f>IF(N256="nulová",J256,0)</f>
        <v>0</v>
      </c>
      <c r="BJ256" s="18" t="s">
        <v>156</v>
      </c>
      <c r="BK256" s="243">
        <f>ROUND(I256*H256,2)</f>
        <v>0</v>
      </c>
      <c r="BL256" s="18" t="s">
        <v>174</v>
      </c>
      <c r="BM256" s="242" t="s">
        <v>3525</v>
      </c>
    </row>
    <row r="257" s="2" customFormat="1" ht="21.75" customHeight="1">
      <c r="A257" s="39"/>
      <c r="B257" s="40"/>
      <c r="C257" s="282" t="s">
        <v>1591</v>
      </c>
      <c r="D257" s="282" t="s">
        <v>204</v>
      </c>
      <c r="E257" s="283" t="s">
        <v>3526</v>
      </c>
      <c r="F257" s="284" t="s">
        <v>3527</v>
      </c>
      <c r="G257" s="285" t="s">
        <v>533</v>
      </c>
      <c r="H257" s="286">
        <v>2</v>
      </c>
      <c r="I257" s="287"/>
      <c r="J257" s="288">
        <f>ROUND(I257*H257,2)</f>
        <v>0</v>
      </c>
      <c r="K257" s="289"/>
      <c r="L257" s="290"/>
      <c r="M257" s="291" t="s">
        <v>1</v>
      </c>
      <c r="N257" s="292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211</v>
      </c>
      <c r="AT257" s="242" t="s">
        <v>204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174</v>
      </c>
      <c r="BM257" s="242" t="s">
        <v>3528</v>
      </c>
    </row>
    <row r="258" s="12" customFormat="1" ht="22.8" customHeight="1">
      <c r="A258" s="12"/>
      <c r="B258" s="214"/>
      <c r="C258" s="215"/>
      <c r="D258" s="216" t="s">
        <v>73</v>
      </c>
      <c r="E258" s="228" t="s">
        <v>3529</v>
      </c>
      <c r="F258" s="228" t="s">
        <v>3530</v>
      </c>
      <c r="G258" s="215"/>
      <c r="H258" s="215"/>
      <c r="I258" s="218"/>
      <c r="J258" s="229">
        <f>BK258</f>
        <v>0</v>
      </c>
      <c r="K258" s="215"/>
      <c r="L258" s="220"/>
      <c r="M258" s="221"/>
      <c r="N258" s="222"/>
      <c r="O258" s="222"/>
      <c r="P258" s="223">
        <f>P259</f>
        <v>0</v>
      </c>
      <c r="Q258" s="222"/>
      <c r="R258" s="223">
        <f>R259</f>
        <v>0</v>
      </c>
      <c r="S258" s="222"/>
      <c r="T258" s="224">
        <f>T259</f>
        <v>0</v>
      </c>
      <c r="U258" s="12"/>
      <c r="V258" s="12"/>
      <c r="W258" s="12"/>
      <c r="X258" s="12"/>
      <c r="Y258" s="12"/>
      <c r="Z258" s="12"/>
      <c r="AA258" s="12"/>
      <c r="AB258" s="12"/>
      <c r="AC258" s="12"/>
      <c r="AD258" s="12"/>
      <c r="AE258" s="12"/>
      <c r="AR258" s="225" t="s">
        <v>82</v>
      </c>
      <c r="AT258" s="226" t="s">
        <v>73</v>
      </c>
      <c r="AU258" s="226" t="s">
        <v>82</v>
      </c>
      <c r="AY258" s="225" t="s">
        <v>157</v>
      </c>
      <c r="BK258" s="227">
        <f>BK259</f>
        <v>0</v>
      </c>
    </row>
    <row r="259" s="2" customFormat="1" ht="16.5" customHeight="1">
      <c r="A259" s="39"/>
      <c r="B259" s="40"/>
      <c r="C259" s="230" t="s">
        <v>1595</v>
      </c>
      <c r="D259" s="230" t="s">
        <v>160</v>
      </c>
      <c r="E259" s="231" t="s">
        <v>3531</v>
      </c>
      <c r="F259" s="232" t="s">
        <v>3532</v>
      </c>
      <c r="G259" s="233" t="s">
        <v>177</v>
      </c>
      <c r="H259" s="234">
        <v>0</v>
      </c>
      <c r="I259" s="235"/>
      <c r="J259" s="236">
        <f>ROUND(I259*H259,2)</f>
        <v>0</v>
      </c>
      <c r="K259" s="237"/>
      <c r="L259" s="45"/>
      <c r="M259" s="238" t="s">
        <v>1</v>
      </c>
      <c r="N259" s="239" t="s">
        <v>40</v>
      </c>
      <c r="O259" s="98"/>
      <c r="P259" s="240">
        <f>O259*H259</f>
        <v>0</v>
      </c>
      <c r="Q259" s="240">
        <v>0</v>
      </c>
      <c r="R259" s="240">
        <f>Q259*H259</f>
        <v>0</v>
      </c>
      <c r="S259" s="240">
        <v>0</v>
      </c>
      <c r="T259" s="241">
        <f>S259*H259</f>
        <v>0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42" t="s">
        <v>174</v>
      </c>
      <c r="AT259" s="242" t="s">
        <v>160</v>
      </c>
      <c r="AU259" s="242" t="s">
        <v>156</v>
      </c>
      <c r="AY259" s="18" t="s">
        <v>157</v>
      </c>
      <c r="BE259" s="243">
        <f>IF(N259="základná",J259,0)</f>
        <v>0</v>
      </c>
      <c r="BF259" s="243">
        <f>IF(N259="znížená",J259,0)</f>
        <v>0</v>
      </c>
      <c r="BG259" s="243">
        <f>IF(N259="zákl. prenesená",J259,0)</f>
        <v>0</v>
      </c>
      <c r="BH259" s="243">
        <f>IF(N259="zníž. prenesená",J259,0)</f>
        <v>0</v>
      </c>
      <c r="BI259" s="243">
        <f>IF(N259="nulová",J259,0)</f>
        <v>0</v>
      </c>
      <c r="BJ259" s="18" t="s">
        <v>156</v>
      </c>
      <c r="BK259" s="243">
        <f>ROUND(I259*H259,2)</f>
        <v>0</v>
      </c>
      <c r="BL259" s="18" t="s">
        <v>174</v>
      </c>
      <c r="BM259" s="242" t="s">
        <v>3533</v>
      </c>
    </row>
    <row r="260" s="12" customFormat="1" ht="22.8" customHeight="1">
      <c r="A260" s="12"/>
      <c r="B260" s="214"/>
      <c r="C260" s="215"/>
      <c r="D260" s="216" t="s">
        <v>73</v>
      </c>
      <c r="E260" s="228" t="s">
        <v>3534</v>
      </c>
      <c r="F260" s="228" t="s">
        <v>3535</v>
      </c>
      <c r="G260" s="215"/>
      <c r="H260" s="215"/>
      <c r="I260" s="218"/>
      <c r="J260" s="229">
        <f>BK260</f>
        <v>0</v>
      </c>
      <c r="K260" s="215"/>
      <c r="L260" s="220"/>
      <c r="M260" s="221"/>
      <c r="N260" s="222"/>
      <c r="O260" s="222"/>
      <c r="P260" s="223">
        <f>SUM(P261:P291)</f>
        <v>0</v>
      </c>
      <c r="Q260" s="222"/>
      <c r="R260" s="223">
        <f>SUM(R261:R291)</f>
        <v>2.7237200000000001</v>
      </c>
      <c r="S260" s="222"/>
      <c r="T260" s="224">
        <f>SUM(T261:T291)</f>
        <v>13.041999999999998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25" t="s">
        <v>82</v>
      </c>
      <c r="AT260" s="226" t="s">
        <v>73</v>
      </c>
      <c r="AU260" s="226" t="s">
        <v>82</v>
      </c>
      <c r="AY260" s="225" t="s">
        <v>157</v>
      </c>
      <c r="BK260" s="227">
        <f>SUM(BK261:BK291)</f>
        <v>0</v>
      </c>
    </row>
    <row r="261" s="2" customFormat="1" ht="21.75" customHeight="1">
      <c r="A261" s="39"/>
      <c r="B261" s="40"/>
      <c r="C261" s="230" t="s">
        <v>1597</v>
      </c>
      <c r="D261" s="230" t="s">
        <v>160</v>
      </c>
      <c r="E261" s="231" t="s">
        <v>3536</v>
      </c>
      <c r="F261" s="232" t="s">
        <v>3375</v>
      </c>
      <c r="G261" s="233" t="s">
        <v>354</v>
      </c>
      <c r="H261" s="234">
        <v>68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0.025999999999999999</v>
      </c>
      <c r="T261" s="241">
        <f>S261*H261</f>
        <v>1.768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174</v>
      </c>
      <c r="AT261" s="242" t="s">
        <v>160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174</v>
      </c>
      <c r="BM261" s="242" t="s">
        <v>3537</v>
      </c>
    </row>
    <row r="262" s="2" customFormat="1" ht="16.5" customHeight="1">
      <c r="A262" s="39"/>
      <c r="B262" s="40"/>
      <c r="C262" s="230" t="s">
        <v>245</v>
      </c>
      <c r="D262" s="230" t="s">
        <v>160</v>
      </c>
      <c r="E262" s="231" t="s">
        <v>3538</v>
      </c>
      <c r="F262" s="232" t="s">
        <v>3539</v>
      </c>
      <c r="G262" s="233" t="s">
        <v>354</v>
      </c>
      <c r="H262" s="234">
        <v>374</v>
      </c>
      <c r="I262" s="235"/>
      <c r="J262" s="236">
        <f>ROUND(I262*H262,2)</f>
        <v>0</v>
      </c>
      <c r="K262" s="237"/>
      <c r="L262" s="45"/>
      <c r="M262" s="238" t="s">
        <v>1</v>
      </c>
      <c r="N262" s="239" t="s">
        <v>40</v>
      </c>
      <c r="O262" s="98"/>
      <c r="P262" s="240">
        <f>O262*H262</f>
        <v>0</v>
      </c>
      <c r="Q262" s="240">
        <v>0</v>
      </c>
      <c r="R262" s="240">
        <f>Q262*H262</f>
        <v>0</v>
      </c>
      <c r="S262" s="240">
        <v>0.029999999999999999</v>
      </c>
      <c r="T262" s="241">
        <f>S262*H262</f>
        <v>11.219999999999999</v>
      </c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  <c r="AR262" s="242" t="s">
        <v>174</v>
      </c>
      <c r="AT262" s="242" t="s">
        <v>160</v>
      </c>
      <c r="AU262" s="242" t="s">
        <v>156</v>
      </c>
      <c r="AY262" s="18" t="s">
        <v>157</v>
      </c>
      <c r="BE262" s="243">
        <f>IF(N262="základná",J262,0)</f>
        <v>0</v>
      </c>
      <c r="BF262" s="243">
        <f>IF(N262="znížená",J262,0)</f>
        <v>0</v>
      </c>
      <c r="BG262" s="243">
        <f>IF(N262="zákl. prenesená",J262,0)</f>
        <v>0</v>
      </c>
      <c r="BH262" s="243">
        <f>IF(N262="zníž. prenesená",J262,0)</f>
        <v>0</v>
      </c>
      <c r="BI262" s="243">
        <f>IF(N262="nulová",J262,0)</f>
        <v>0</v>
      </c>
      <c r="BJ262" s="18" t="s">
        <v>156</v>
      </c>
      <c r="BK262" s="243">
        <f>ROUND(I262*H262,2)</f>
        <v>0</v>
      </c>
      <c r="BL262" s="18" t="s">
        <v>174</v>
      </c>
      <c r="BM262" s="242" t="s">
        <v>3540</v>
      </c>
    </row>
    <row r="263" s="2" customFormat="1" ht="24.15" customHeight="1">
      <c r="A263" s="39"/>
      <c r="B263" s="40"/>
      <c r="C263" s="230" t="s">
        <v>1601</v>
      </c>
      <c r="D263" s="230" t="s">
        <v>160</v>
      </c>
      <c r="E263" s="231" t="s">
        <v>3541</v>
      </c>
      <c r="F263" s="232" t="s">
        <v>3378</v>
      </c>
      <c r="G263" s="233" t="s">
        <v>354</v>
      </c>
      <c r="H263" s="234">
        <v>7</v>
      </c>
      <c r="I263" s="235"/>
      <c r="J263" s="236">
        <f>ROUND(I263*H263,2)</f>
        <v>0</v>
      </c>
      <c r="K263" s="237"/>
      <c r="L263" s="45"/>
      <c r="M263" s="238" t="s">
        <v>1</v>
      </c>
      <c r="N263" s="239" t="s">
        <v>40</v>
      </c>
      <c r="O263" s="98"/>
      <c r="P263" s="240">
        <f>O263*H263</f>
        <v>0</v>
      </c>
      <c r="Q263" s="240">
        <v>0.0016100000000000001</v>
      </c>
      <c r="R263" s="240">
        <f>Q263*H263</f>
        <v>0.011270000000000001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174</v>
      </c>
      <c r="AT263" s="242" t="s">
        <v>160</v>
      </c>
      <c r="AU263" s="242" t="s">
        <v>156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174</v>
      </c>
      <c r="BM263" s="242" t="s">
        <v>3542</v>
      </c>
    </row>
    <row r="264" s="2" customFormat="1" ht="24.15" customHeight="1">
      <c r="A264" s="39"/>
      <c r="B264" s="40"/>
      <c r="C264" s="230" t="s">
        <v>1603</v>
      </c>
      <c r="D264" s="230" t="s">
        <v>160</v>
      </c>
      <c r="E264" s="231" t="s">
        <v>3543</v>
      </c>
      <c r="F264" s="232" t="s">
        <v>3544</v>
      </c>
      <c r="G264" s="233" t="s">
        <v>354</v>
      </c>
      <c r="H264" s="234">
        <v>282</v>
      </c>
      <c r="I264" s="235"/>
      <c r="J264" s="236">
        <f>ROUND(I264*H264,2)</f>
        <v>0</v>
      </c>
      <c r="K264" s="237"/>
      <c r="L264" s="45"/>
      <c r="M264" s="238" t="s">
        <v>1</v>
      </c>
      <c r="N264" s="239" t="s">
        <v>40</v>
      </c>
      <c r="O264" s="98"/>
      <c r="P264" s="240">
        <f>O264*H264</f>
        <v>0</v>
      </c>
      <c r="Q264" s="240">
        <v>0.0020300000000000001</v>
      </c>
      <c r="R264" s="240">
        <f>Q264*H264</f>
        <v>0.57246000000000008</v>
      </c>
      <c r="S264" s="240">
        <v>0</v>
      </c>
      <c r="T264" s="241">
        <f>S264*H264</f>
        <v>0</v>
      </c>
      <c r="U264" s="39"/>
      <c r="V264" s="39"/>
      <c r="W264" s="39"/>
      <c r="X264" s="39"/>
      <c r="Y264" s="39"/>
      <c r="Z264" s="39"/>
      <c r="AA264" s="39"/>
      <c r="AB264" s="39"/>
      <c r="AC264" s="39"/>
      <c r="AD264" s="39"/>
      <c r="AE264" s="39"/>
      <c r="AR264" s="242" t="s">
        <v>174</v>
      </c>
      <c r="AT264" s="242" t="s">
        <v>160</v>
      </c>
      <c r="AU264" s="242" t="s">
        <v>156</v>
      </c>
      <c r="AY264" s="18" t="s">
        <v>157</v>
      </c>
      <c r="BE264" s="243">
        <f>IF(N264="základná",J264,0)</f>
        <v>0</v>
      </c>
      <c r="BF264" s="243">
        <f>IF(N264="znížená",J264,0)</f>
        <v>0</v>
      </c>
      <c r="BG264" s="243">
        <f>IF(N264="zákl. prenesená",J264,0)</f>
        <v>0</v>
      </c>
      <c r="BH264" s="243">
        <f>IF(N264="zníž. prenesená",J264,0)</f>
        <v>0</v>
      </c>
      <c r="BI264" s="243">
        <f>IF(N264="nulová",J264,0)</f>
        <v>0</v>
      </c>
      <c r="BJ264" s="18" t="s">
        <v>156</v>
      </c>
      <c r="BK264" s="243">
        <f>ROUND(I264*H264,2)</f>
        <v>0</v>
      </c>
      <c r="BL264" s="18" t="s">
        <v>174</v>
      </c>
      <c r="BM264" s="242" t="s">
        <v>3545</v>
      </c>
    </row>
    <row r="265" s="2" customFormat="1" ht="16.5" customHeight="1">
      <c r="A265" s="39"/>
      <c r="B265" s="40"/>
      <c r="C265" s="230" t="s">
        <v>1605</v>
      </c>
      <c r="D265" s="230" t="s">
        <v>160</v>
      </c>
      <c r="E265" s="231" t="s">
        <v>3546</v>
      </c>
      <c r="F265" s="232" t="s">
        <v>3547</v>
      </c>
      <c r="G265" s="233" t="s">
        <v>354</v>
      </c>
      <c r="H265" s="234">
        <v>16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0.00038000000000000002</v>
      </c>
      <c r="R265" s="240">
        <f>Q265*H265</f>
        <v>0.0060800000000000003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174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174</v>
      </c>
      <c r="BM265" s="242" t="s">
        <v>3548</v>
      </c>
    </row>
    <row r="266" s="2" customFormat="1" ht="16.5" customHeight="1">
      <c r="A266" s="39"/>
      <c r="B266" s="40"/>
      <c r="C266" s="230" t="s">
        <v>1612</v>
      </c>
      <c r="D266" s="230" t="s">
        <v>160</v>
      </c>
      <c r="E266" s="231" t="s">
        <v>3549</v>
      </c>
      <c r="F266" s="232" t="s">
        <v>3550</v>
      </c>
      <c r="G266" s="233" t="s">
        <v>354</v>
      </c>
      <c r="H266" s="234">
        <v>3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0.00040000000000000002</v>
      </c>
      <c r="R266" s="240">
        <f>Q266*H266</f>
        <v>0.0012000000000000001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174</v>
      </c>
      <c r="AT266" s="242" t="s">
        <v>160</v>
      </c>
      <c r="AU266" s="242" t="s">
        <v>156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174</v>
      </c>
      <c r="BM266" s="242" t="s">
        <v>3551</v>
      </c>
    </row>
    <row r="267" s="2" customFormat="1" ht="16.5" customHeight="1">
      <c r="A267" s="39"/>
      <c r="B267" s="40"/>
      <c r="C267" s="230" t="s">
        <v>1615</v>
      </c>
      <c r="D267" s="230" t="s">
        <v>160</v>
      </c>
      <c r="E267" s="231" t="s">
        <v>3552</v>
      </c>
      <c r="F267" s="232" t="s">
        <v>3553</v>
      </c>
      <c r="G267" s="233" t="s">
        <v>354</v>
      </c>
      <c r="H267" s="234">
        <v>3</v>
      </c>
      <c r="I267" s="235"/>
      <c r="J267" s="236">
        <f>ROUND(I267*H267,2)</f>
        <v>0</v>
      </c>
      <c r="K267" s="237"/>
      <c r="L267" s="45"/>
      <c r="M267" s="238" t="s">
        <v>1</v>
      </c>
      <c r="N267" s="239" t="s">
        <v>40</v>
      </c>
      <c r="O267" s="98"/>
      <c r="P267" s="240">
        <f>O267*H267</f>
        <v>0</v>
      </c>
      <c r="Q267" s="240">
        <v>0.00077999999999999999</v>
      </c>
      <c r="R267" s="240">
        <f>Q267*H267</f>
        <v>0.0023400000000000001</v>
      </c>
      <c r="S267" s="240">
        <v>0</v>
      </c>
      <c r="T267" s="241">
        <f>S267*H267</f>
        <v>0</v>
      </c>
      <c r="U267" s="39"/>
      <c r="V267" s="39"/>
      <c r="W267" s="39"/>
      <c r="X267" s="39"/>
      <c r="Y267" s="39"/>
      <c r="Z267" s="39"/>
      <c r="AA267" s="39"/>
      <c r="AB267" s="39"/>
      <c r="AC267" s="39"/>
      <c r="AD267" s="39"/>
      <c r="AE267" s="39"/>
      <c r="AR267" s="242" t="s">
        <v>174</v>
      </c>
      <c r="AT267" s="242" t="s">
        <v>160</v>
      </c>
      <c r="AU267" s="242" t="s">
        <v>156</v>
      </c>
      <c r="AY267" s="18" t="s">
        <v>157</v>
      </c>
      <c r="BE267" s="243">
        <f>IF(N267="základná",J267,0)</f>
        <v>0</v>
      </c>
      <c r="BF267" s="243">
        <f>IF(N267="znížená",J267,0)</f>
        <v>0</v>
      </c>
      <c r="BG267" s="243">
        <f>IF(N267="zákl. prenesená",J267,0)</f>
        <v>0</v>
      </c>
      <c r="BH267" s="243">
        <f>IF(N267="zníž. prenesená",J267,0)</f>
        <v>0</v>
      </c>
      <c r="BI267" s="243">
        <f>IF(N267="nulová",J267,0)</f>
        <v>0</v>
      </c>
      <c r="BJ267" s="18" t="s">
        <v>156</v>
      </c>
      <c r="BK267" s="243">
        <f>ROUND(I267*H267,2)</f>
        <v>0</v>
      </c>
      <c r="BL267" s="18" t="s">
        <v>174</v>
      </c>
      <c r="BM267" s="242" t="s">
        <v>3554</v>
      </c>
    </row>
    <row r="268" s="2" customFormat="1" ht="21.75" customHeight="1">
      <c r="A268" s="39"/>
      <c r="B268" s="40"/>
      <c r="C268" s="230" t="s">
        <v>1619</v>
      </c>
      <c r="D268" s="230" t="s">
        <v>160</v>
      </c>
      <c r="E268" s="231" t="s">
        <v>3555</v>
      </c>
      <c r="F268" s="232" t="s">
        <v>3387</v>
      </c>
      <c r="G268" s="233" t="s">
        <v>533</v>
      </c>
      <c r="H268" s="234">
        <v>22</v>
      </c>
      <c r="I268" s="235"/>
      <c r="J268" s="236">
        <f>ROUND(I268*H268,2)</f>
        <v>0</v>
      </c>
      <c r="K268" s="237"/>
      <c r="L268" s="45"/>
      <c r="M268" s="238" t="s">
        <v>1</v>
      </c>
      <c r="N268" s="239" t="s">
        <v>40</v>
      </c>
      <c r="O268" s="98"/>
      <c r="P268" s="240">
        <f>O268*H268</f>
        <v>0</v>
      </c>
      <c r="Q268" s="240">
        <v>0</v>
      </c>
      <c r="R268" s="240">
        <f>Q268*H268</f>
        <v>0</v>
      </c>
      <c r="S268" s="240">
        <v>0</v>
      </c>
      <c r="T268" s="241">
        <f>S268*H268</f>
        <v>0</v>
      </c>
      <c r="U268" s="39"/>
      <c r="V268" s="39"/>
      <c r="W268" s="39"/>
      <c r="X268" s="39"/>
      <c r="Y268" s="39"/>
      <c r="Z268" s="39"/>
      <c r="AA268" s="39"/>
      <c r="AB268" s="39"/>
      <c r="AC268" s="39"/>
      <c r="AD268" s="39"/>
      <c r="AE268" s="39"/>
      <c r="AR268" s="242" t="s">
        <v>174</v>
      </c>
      <c r="AT268" s="242" t="s">
        <v>160</v>
      </c>
      <c r="AU268" s="242" t="s">
        <v>156</v>
      </c>
      <c r="AY268" s="18" t="s">
        <v>157</v>
      </c>
      <c r="BE268" s="243">
        <f>IF(N268="základná",J268,0)</f>
        <v>0</v>
      </c>
      <c r="BF268" s="243">
        <f>IF(N268="znížená",J268,0)</f>
        <v>0</v>
      </c>
      <c r="BG268" s="243">
        <f>IF(N268="zákl. prenesená",J268,0)</f>
        <v>0</v>
      </c>
      <c r="BH268" s="243">
        <f>IF(N268="zníž. prenesená",J268,0)</f>
        <v>0</v>
      </c>
      <c r="BI268" s="243">
        <f>IF(N268="nulová",J268,0)</f>
        <v>0</v>
      </c>
      <c r="BJ268" s="18" t="s">
        <v>156</v>
      </c>
      <c r="BK268" s="243">
        <f>ROUND(I268*H268,2)</f>
        <v>0</v>
      </c>
      <c r="BL268" s="18" t="s">
        <v>174</v>
      </c>
      <c r="BM268" s="242" t="s">
        <v>3556</v>
      </c>
    </row>
    <row r="269" s="2" customFormat="1" ht="21.75" customHeight="1">
      <c r="A269" s="39"/>
      <c r="B269" s="40"/>
      <c r="C269" s="230" t="s">
        <v>1625</v>
      </c>
      <c r="D269" s="230" t="s">
        <v>160</v>
      </c>
      <c r="E269" s="231" t="s">
        <v>3557</v>
      </c>
      <c r="F269" s="232" t="s">
        <v>3558</v>
      </c>
      <c r="G269" s="233" t="s">
        <v>533</v>
      </c>
      <c r="H269" s="234">
        <v>27</v>
      </c>
      <c r="I269" s="235"/>
      <c r="J269" s="236">
        <f>ROUND(I269*H269,2)</f>
        <v>0</v>
      </c>
      <c r="K269" s="237"/>
      <c r="L269" s="45"/>
      <c r="M269" s="238" t="s">
        <v>1</v>
      </c>
      <c r="N269" s="239" t="s">
        <v>40</v>
      </c>
      <c r="O269" s="98"/>
      <c r="P269" s="240">
        <f>O269*H269</f>
        <v>0</v>
      </c>
      <c r="Q269" s="240">
        <v>0</v>
      </c>
      <c r="R269" s="240">
        <f>Q269*H269</f>
        <v>0</v>
      </c>
      <c r="S269" s="240">
        <v>0</v>
      </c>
      <c r="T269" s="241">
        <f>S269*H269</f>
        <v>0</v>
      </c>
      <c r="U269" s="39"/>
      <c r="V269" s="39"/>
      <c r="W269" s="39"/>
      <c r="X269" s="39"/>
      <c r="Y269" s="39"/>
      <c r="Z269" s="39"/>
      <c r="AA269" s="39"/>
      <c r="AB269" s="39"/>
      <c r="AC269" s="39"/>
      <c r="AD269" s="39"/>
      <c r="AE269" s="39"/>
      <c r="AR269" s="242" t="s">
        <v>174</v>
      </c>
      <c r="AT269" s="242" t="s">
        <v>160</v>
      </c>
      <c r="AU269" s="242" t="s">
        <v>156</v>
      </c>
      <c r="AY269" s="18" t="s">
        <v>157</v>
      </c>
      <c r="BE269" s="243">
        <f>IF(N269="základná",J269,0)</f>
        <v>0</v>
      </c>
      <c r="BF269" s="243">
        <f>IF(N269="znížená",J269,0)</f>
        <v>0</v>
      </c>
      <c r="BG269" s="243">
        <f>IF(N269="zákl. prenesená",J269,0)</f>
        <v>0</v>
      </c>
      <c r="BH269" s="243">
        <f>IF(N269="zníž. prenesená",J269,0)</f>
        <v>0</v>
      </c>
      <c r="BI269" s="243">
        <f>IF(N269="nulová",J269,0)</f>
        <v>0</v>
      </c>
      <c r="BJ269" s="18" t="s">
        <v>156</v>
      </c>
      <c r="BK269" s="243">
        <f>ROUND(I269*H269,2)</f>
        <v>0</v>
      </c>
      <c r="BL269" s="18" t="s">
        <v>174</v>
      </c>
      <c r="BM269" s="242" t="s">
        <v>3559</v>
      </c>
    </row>
    <row r="270" s="2" customFormat="1" ht="21.75" customHeight="1">
      <c r="A270" s="39"/>
      <c r="B270" s="40"/>
      <c r="C270" s="230" t="s">
        <v>1631</v>
      </c>
      <c r="D270" s="230" t="s">
        <v>160</v>
      </c>
      <c r="E270" s="231" t="s">
        <v>3560</v>
      </c>
      <c r="F270" s="232" t="s">
        <v>3561</v>
      </c>
      <c r="G270" s="233" t="s">
        <v>533</v>
      </c>
      <c r="H270" s="234">
        <v>3</v>
      </c>
      <c r="I270" s="235"/>
      <c r="J270" s="236">
        <f>ROUND(I270*H270,2)</f>
        <v>0</v>
      </c>
      <c r="K270" s="237"/>
      <c r="L270" s="45"/>
      <c r="M270" s="238" t="s">
        <v>1</v>
      </c>
      <c r="N270" s="239" t="s">
        <v>40</v>
      </c>
      <c r="O270" s="98"/>
      <c r="P270" s="240">
        <f>O270*H270</f>
        <v>0</v>
      </c>
      <c r="Q270" s="240">
        <v>0</v>
      </c>
      <c r="R270" s="240">
        <f>Q270*H270</f>
        <v>0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174</v>
      </c>
      <c r="AT270" s="242" t="s">
        <v>160</v>
      </c>
      <c r="AU270" s="242" t="s">
        <v>156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174</v>
      </c>
      <c r="BM270" s="242" t="s">
        <v>3562</v>
      </c>
    </row>
    <row r="271" s="2" customFormat="1" ht="21.75" customHeight="1">
      <c r="A271" s="39"/>
      <c r="B271" s="40"/>
      <c r="C271" s="230" t="s">
        <v>1636</v>
      </c>
      <c r="D271" s="230" t="s">
        <v>160</v>
      </c>
      <c r="E271" s="231" t="s">
        <v>3563</v>
      </c>
      <c r="F271" s="232" t="s">
        <v>3564</v>
      </c>
      <c r="G271" s="233" t="s">
        <v>533</v>
      </c>
      <c r="H271" s="234">
        <v>26</v>
      </c>
      <c r="I271" s="235"/>
      <c r="J271" s="236">
        <f>ROUND(I271*H271,2)</f>
        <v>0</v>
      </c>
      <c r="K271" s="237"/>
      <c r="L271" s="45"/>
      <c r="M271" s="238" t="s">
        <v>1</v>
      </c>
      <c r="N271" s="239" t="s">
        <v>40</v>
      </c>
      <c r="O271" s="98"/>
      <c r="P271" s="240">
        <f>O271*H271</f>
        <v>0</v>
      </c>
      <c r="Q271" s="240">
        <v>0</v>
      </c>
      <c r="R271" s="240">
        <f>Q271*H271</f>
        <v>0</v>
      </c>
      <c r="S271" s="240">
        <v>0</v>
      </c>
      <c r="T271" s="241">
        <f>S271*H271</f>
        <v>0</v>
      </c>
      <c r="U271" s="39"/>
      <c r="V271" s="39"/>
      <c r="W271" s="39"/>
      <c r="X271" s="39"/>
      <c r="Y271" s="39"/>
      <c r="Z271" s="39"/>
      <c r="AA271" s="39"/>
      <c r="AB271" s="39"/>
      <c r="AC271" s="39"/>
      <c r="AD271" s="39"/>
      <c r="AE271" s="39"/>
      <c r="AR271" s="242" t="s">
        <v>174</v>
      </c>
      <c r="AT271" s="242" t="s">
        <v>160</v>
      </c>
      <c r="AU271" s="242" t="s">
        <v>156</v>
      </c>
      <c r="AY271" s="18" t="s">
        <v>157</v>
      </c>
      <c r="BE271" s="243">
        <f>IF(N271="základná",J271,0)</f>
        <v>0</v>
      </c>
      <c r="BF271" s="243">
        <f>IF(N271="znížená",J271,0)</f>
        <v>0</v>
      </c>
      <c r="BG271" s="243">
        <f>IF(N271="zákl. prenesená",J271,0)</f>
        <v>0</v>
      </c>
      <c r="BH271" s="243">
        <f>IF(N271="zníž. prenesená",J271,0)</f>
        <v>0</v>
      </c>
      <c r="BI271" s="243">
        <f>IF(N271="nulová",J271,0)</f>
        <v>0</v>
      </c>
      <c r="BJ271" s="18" t="s">
        <v>156</v>
      </c>
      <c r="BK271" s="243">
        <f>ROUND(I271*H271,2)</f>
        <v>0</v>
      </c>
      <c r="BL271" s="18" t="s">
        <v>174</v>
      </c>
      <c r="BM271" s="242" t="s">
        <v>3565</v>
      </c>
    </row>
    <row r="272" s="2" customFormat="1" ht="16.5" customHeight="1">
      <c r="A272" s="39"/>
      <c r="B272" s="40"/>
      <c r="C272" s="230" t="s">
        <v>1644</v>
      </c>
      <c r="D272" s="230" t="s">
        <v>160</v>
      </c>
      <c r="E272" s="231" t="s">
        <v>3566</v>
      </c>
      <c r="F272" s="232" t="s">
        <v>3567</v>
      </c>
      <c r="G272" s="233" t="s">
        <v>533</v>
      </c>
      <c r="H272" s="234">
        <v>14</v>
      </c>
      <c r="I272" s="235"/>
      <c r="J272" s="236">
        <f>ROUND(I272*H272,2)</f>
        <v>0</v>
      </c>
      <c r="K272" s="237"/>
      <c r="L272" s="45"/>
      <c r="M272" s="238" t="s">
        <v>1</v>
      </c>
      <c r="N272" s="239" t="s">
        <v>40</v>
      </c>
      <c r="O272" s="98"/>
      <c r="P272" s="240">
        <f>O272*H272</f>
        <v>0</v>
      </c>
      <c r="Q272" s="240">
        <v>0.14549999999999999</v>
      </c>
      <c r="R272" s="240">
        <f>Q272*H272</f>
        <v>2.0369999999999999</v>
      </c>
      <c r="S272" s="240">
        <v>0</v>
      </c>
      <c r="T272" s="241">
        <f>S272*H272</f>
        <v>0</v>
      </c>
      <c r="U272" s="39"/>
      <c r="V272" s="39"/>
      <c r="W272" s="39"/>
      <c r="X272" s="39"/>
      <c r="Y272" s="39"/>
      <c r="Z272" s="39"/>
      <c r="AA272" s="39"/>
      <c r="AB272" s="39"/>
      <c r="AC272" s="39"/>
      <c r="AD272" s="39"/>
      <c r="AE272" s="39"/>
      <c r="AR272" s="242" t="s">
        <v>174</v>
      </c>
      <c r="AT272" s="242" t="s">
        <v>160</v>
      </c>
      <c r="AU272" s="242" t="s">
        <v>156</v>
      </c>
      <c r="AY272" s="18" t="s">
        <v>157</v>
      </c>
      <c r="BE272" s="243">
        <f>IF(N272="základná",J272,0)</f>
        <v>0</v>
      </c>
      <c r="BF272" s="243">
        <f>IF(N272="znížená",J272,0)</f>
        <v>0</v>
      </c>
      <c r="BG272" s="243">
        <f>IF(N272="zákl. prenesená",J272,0)</f>
        <v>0</v>
      </c>
      <c r="BH272" s="243">
        <f>IF(N272="zníž. prenesená",J272,0)</f>
        <v>0</v>
      </c>
      <c r="BI272" s="243">
        <f>IF(N272="nulová",J272,0)</f>
        <v>0</v>
      </c>
      <c r="BJ272" s="18" t="s">
        <v>156</v>
      </c>
      <c r="BK272" s="243">
        <f>ROUND(I272*H272,2)</f>
        <v>0</v>
      </c>
      <c r="BL272" s="18" t="s">
        <v>174</v>
      </c>
      <c r="BM272" s="242" t="s">
        <v>3568</v>
      </c>
    </row>
    <row r="273" s="2" customFormat="1" ht="33" customHeight="1">
      <c r="A273" s="39"/>
      <c r="B273" s="40"/>
      <c r="C273" s="230" t="s">
        <v>1647</v>
      </c>
      <c r="D273" s="230" t="s">
        <v>160</v>
      </c>
      <c r="E273" s="231" t="s">
        <v>3569</v>
      </c>
      <c r="F273" s="232" t="s">
        <v>3570</v>
      </c>
      <c r="G273" s="233" t="s">
        <v>533</v>
      </c>
      <c r="H273" s="234">
        <v>1</v>
      </c>
      <c r="I273" s="235"/>
      <c r="J273" s="236">
        <f>ROUND(I273*H273,2)</f>
        <v>0</v>
      </c>
      <c r="K273" s="237"/>
      <c r="L273" s="45"/>
      <c r="M273" s="238" t="s">
        <v>1</v>
      </c>
      <c r="N273" s="239" t="s">
        <v>40</v>
      </c>
      <c r="O273" s="98"/>
      <c r="P273" s="240">
        <f>O273*H273</f>
        <v>0</v>
      </c>
      <c r="Q273" s="240">
        <v>0.00036999999999999999</v>
      </c>
      <c r="R273" s="240">
        <f>Q273*H273</f>
        <v>0.00036999999999999999</v>
      </c>
      <c r="S273" s="240">
        <v>0</v>
      </c>
      <c r="T273" s="241">
        <f>S273*H273</f>
        <v>0</v>
      </c>
      <c r="U273" s="39"/>
      <c r="V273" s="39"/>
      <c r="W273" s="39"/>
      <c r="X273" s="39"/>
      <c r="Y273" s="39"/>
      <c r="Z273" s="39"/>
      <c r="AA273" s="39"/>
      <c r="AB273" s="39"/>
      <c r="AC273" s="39"/>
      <c r="AD273" s="39"/>
      <c r="AE273" s="39"/>
      <c r="AR273" s="242" t="s">
        <v>174</v>
      </c>
      <c r="AT273" s="242" t="s">
        <v>160</v>
      </c>
      <c r="AU273" s="242" t="s">
        <v>156</v>
      </c>
      <c r="AY273" s="18" t="s">
        <v>157</v>
      </c>
      <c r="BE273" s="243">
        <f>IF(N273="základná",J273,0)</f>
        <v>0</v>
      </c>
      <c r="BF273" s="243">
        <f>IF(N273="znížená",J273,0)</f>
        <v>0</v>
      </c>
      <c r="BG273" s="243">
        <f>IF(N273="zákl. prenesená",J273,0)</f>
        <v>0</v>
      </c>
      <c r="BH273" s="243">
        <f>IF(N273="zníž. prenesená",J273,0)</f>
        <v>0</v>
      </c>
      <c r="BI273" s="243">
        <f>IF(N273="nulová",J273,0)</f>
        <v>0</v>
      </c>
      <c r="BJ273" s="18" t="s">
        <v>156</v>
      </c>
      <c r="BK273" s="243">
        <f>ROUND(I273*H273,2)</f>
        <v>0</v>
      </c>
      <c r="BL273" s="18" t="s">
        <v>174</v>
      </c>
      <c r="BM273" s="242" t="s">
        <v>3571</v>
      </c>
    </row>
    <row r="274" s="2" customFormat="1" ht="16.5" customHeight="1">
      <c r="A274" s="39"/>
      <c r="B274" s="40"/>
      <c r="C274" s="230" t="s">
        <v>1653</v>
      </c>
      <c r="D274" s="230" t="s">
        <v>160</v>
      </c>
      <c r="E274" s="231" t="s">
        <v>3572</v>
      </c>
      <c r="F274" s="232" t="s">
        <v>3573</v>
      </c>
      <c r="G274" s="233" t="s">
        <v>533</v>
      </c>
      <c r="H274" s="234">
        <v>1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174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174</v>
      </c>
      <c r="BM274" s="242" t="s">
        <v>3574</v>
      </c>
    </row>
    <row r="275" s="2" customFormat="1" ht="16.5" customHeight="1">
      <c r="A275" s="39"/>
      <c r="B275" s="40"/>
      <c r="C275" s="230" t="s">
        <v>1657</v>
      </c>
      <c r="D275" s="230" t="s">
        <v>160</v>
      </c>
      <c r="E275" s="231" t="s">
        <v>3575</v>
      </c>
      <c r="F275" s="232" t="s">
        <v>3576</v>
      </c>
      <c r="G275" s="233" t="s">
        <v>533</v>
      </c>
      <c r="H275" s="234">
        <v>1</v>
      </c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174</v>
      </c>
      <c r="AT275" s="242" t="s">
        <v>160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174</v>
      </c>
      <c r="BM275" s="242" t="s">
        <v>3577</v>
      </c>
    </row>
    <row r="276" s="2" customFormat="1" ht="16.5" customHeight="1">
      <c r="A276" s="39"/>
      <c r="B276" s="40"/>
      <c r="C276" s="230" t="s">
        <v>1661</v>
      </c>
      <c r="D276" s="230" t="s">
        <v>160</v>
      </c>
      <c r="E276" s="231" t="s">
        <v>3578</v>
      </c>
      <c r="F276" s="232" t="s">
        <v>3579</v>
      </c>
      <c r="G276" s="233" t="s">
        <v>533</v>
      </c>
      <c r="H276" s="234">
        <v>18</v>
      </c>
      <c r="I276" s="235"/>
      <c r="J276" s="236">
        <f>ROUND(I276*H276,2)</f>
        <v>0</v>
      </c>
      <c r="K276" s="237"/>
      <c r="L276" s="45"/>
      <c r="M276" s="238" t="s">
        <v>1</v>
      </c>
      <c r="N276" s="239" t="s">
        <v>40</v>
      </c>
      <c r="O276" s="98"/>
      <c r="P276" s="240">
        <f>O276*H276</f>
        <v>0</v>
      </c>
      <c r="Q276" s="240">
        <v>0</v>
      </c>
      <c r="R276" s="240">
        <f>Q276*H276</f>
        <v>0</v>
      </c>
      <c r="S276" s="240">
        <v>0.0030000000000000001</v>
      </c>
      <c r="T276" s="241">
        <f>S276*H276</f>
        <v>0.053999999999999999</v>
      </c>
      <c r="U276" s="39"/>
      <c r="V276" s="39"/>
      <c r="W276" s="39"/>
      <c r="X276" s="39"/>
      <c r="Y276" s="39"/>
      <c r="Z276" s="39"/>
      <c r="AA276" s="39"/>
      <c r="AB276" s="39"/>
      <c r="AC276" s="39"/>
      <c r="AD276" s="39"/>
      <c r="AE276" s="39"/>
      <c r="AR276" s="242" t="s">
        <v>174</v>
      </c>
      <c r="AT276" s="242" t="s">
        <v>160</v>
      </c>
      <c r="AU276" s="242" t="s">
        <v>156</v>
      </c>
      <c r="AY276" s="18" t="s">
        <v>157</v>
      </c>
      <c r="BE276" s="243">
        <f>IF(N276="základná",J276,0)</f>
        <v>0</v>
      </c>
      <c r="BF276" s="243">
        <f>IF(N276="znížená",J276,0)</f>
        <v>0</v>
      </c>
      <c r="BG276" s="243">
        <f>IF(N276="zákl. prenesená",J276,0)</f>
        <v>0</v>
      </c>
      <c r="BH276" s="243">
        <f>IF(N276="zníž. prenesená",J276,0)</f>
        <v>0</v>
      </c>
      <c r="BI276" s="243">
        <f>IF(N276="nulová",J276,0)</f>
        <v>0</v>
      </c>
      <c r="BJ276" s="18" t="s">
        <v>156</v>
      </c>
      <c r="BK276" s="243">
        <f>ROUND(I276*H276,2)</f>
        <v>0</v>
      </c>
      <c r="BL276" s="18" t="s">
        <v>174</v>
      </c>
      <c r="BM276" s="242" t="s">
        <v>3580</v>
      </c>
    </row>
    <row r="277" s="2" customFormat="1" ht="16.5" customHeight="1">
      <c r="A277" s="39"/>
      <c r="B277" s="40"/>
      <c r="C277" s="230" t="s">
        <v>1665</v>
      </c>
      <c r="D277" s="230" t="s">
        <v>160</v>
      </c>
      <c r="E277" s="231" t="s">
        <v>3581</v>
      </c>
      <c r="F277" s="232" t="s">
        <v>3582</v>
      </c>
      <c r="G277" s="233" t="s">
        <v>533</v>
      </c>
      <c r="H277" s="234">
        <v>4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0.00106</v>
      </c>
      <c r="R277" s="240">
        <f>Q277*H277</f>
        <v>0.0042399999999999998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174</v>
      </c>
      <c r="AT277" s="242" t="s">
        <v>160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174</v>
      </c>
      <c r="BM277" s="242" t="s">
        <v>3583</v>
      </c>
    </row>
    <row r="278" s="2" customFormat="1" ht="24.15" customHeight="1">
      <c r="A278" s="39"/>
      <c r="B278" s="40"/>
      <c r="C278" s="230" t="s">
        <v>1671</v>
      </c>
      <c r="D278" s="230" t="s">
        <v>160</v>
      </c>
      <c r="E278" s="231" t="s">
        <v>3584</v>
      </c>
      <c r="F278" s="232" t="s">
        <v>3390</v>
      </c>
      <c r="G278" s="233" t="s">
        <v>533</v>
      </c>
      <c r="H278" s="234">
        <v>2</v>
      </c>
      <c r="I278" s="235"/>
      <c r="J278" s="236">
        <f>ROUND(I278*H278,2)</f>
        <v>0</v>
      </c>
      <c r="K278" s="237"/>
      <c r="L278" s="45"/>
      <c r="M278" s="238" t="s">
        <v>1</v>
      </c>
      <c r="N278" s="239" t="s">
        <v>40</v>
      </c>
      <c r="O278" s="98"/>
      <c r="P278" s="240">
        <f>O278*H278</f>
        <v>0</v>
      </c>
      <c r="Q278" s="240">
        <v>0.0010100000000000001</v>
      </c>
      <c r="R278" s="240">
        <f>Q278*H278</f>
        <v>0.0020200000000000001</v>
      </c>
      <c r="S278" s="240">
        <v>0</v>
      </c>
      <c r="T278" s="24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2" t="s">
        <v>174</v>
      </c>
      <c r="AT278" s="242" t="s">
        <v>160</v>
      </c>
      <c r="AU278" s="242" t="s">
        <v>156</v>
      </c>
      <c r="AY278" s="18" t="s">
        <v>157</v>
      </c>
      <c r="BE278" s="243">
        <f>IF(N278="základná",J278,0)</f>
        <v>0</v>
      </c>
      <c r="BF278" s="243">
        <f>IF(N278="znížená",J278,0)</f>
        <v>0</v>
      </c>
      <c r="BG278" s="243">
        <f>IF(N278="zákl. prenesená",J278,0)</f>
        <v>0</v>
      </c>
      <c r="BH278" s="243">
        <f>IF(N278="zníž. prenesená",J278,0)</f>
        <v>0</v>
      </c>
      <c r="BI278" s="243">
        <f>IF(N278="nulová",J278,0)</f>
        <v>0</v>
      </c>
      <c r="BJ278" s="18" t="s">
        <v>156</v>
      </c>
      <c r="BK278" s="243">
        <f>ROUND(I278*H278,2)</f>
        <v>0</v>
      </c>
      <c r="BL278" s="18" t="s">
        <v>174</v>
      </c>
      <c r="BM278" s="242" t="s">
        <v>3585</v>
      </c>
    </row>
    <row r="279" s="2" customFormat="1" ht="24.15" customHeight="1">
      <c r="A279" s="39"/>
      <c r="B279" s="40"/>
      <c r="C279" s="230" t="s">
        <v>1677</v>
      </c>
      <c r="D279" s="230" t="s">
        <v>160</v>
      </c>
      <c r="E279" s="231" t="s">
        <v>3586</v>
      </c>
      <c r="F279" s="232" t="s">
        <v>3587</v>
      </c>
      <c r="G279" s="233" t="s">
        <v>533</v>
      </c>
      <c r="H279" s="234">
        <v>16</v>
      </c>
      <c r="I279" s="235"/>
      <c r="J279" s="236">
        <f>ROUND(I279*H279,2)</f>
        <v>0</v>
      </c>
      <c r="K279" s="237"/>
      <c r="L279" s="45"/>
      <c r="M279" s="238" t="s">
        <v>1</v>
      </c>
      <c r="N279" s="239" t="s">
        <v>40</v>
      </c>
      <c r="O279" s="98"/>
      <c r="P279" s="240">
        <f>O279*H279</f>
        <v>0</v>
      </c>
      <c r="Q279" s="240">
        <v>0.00075000000000000002</v>
      </c>
      <c r="R279" s="240">
        <f>Q279*H279</f>
        <v>0.012</v>
      </c>
      <c r="S279" s="240">
        <v>0</v>
      </c>
      <c r="T279" s="241">
        <f>S279*H279</f>
        <v>0</v>
      </c>
      <c r="U279" s="39"/>
      <c r="V279" s="39"/>
      <c r="W279" s="39"/>
      <c r="X279" s="39"/>
      <c r="Y279" s="39"/>
      <c r="Z279" s="39"/>
      <c r="AA279" s="39"/>
      <c r="AB279" s="39"/>
      <c r="AC279" s="39"/>
      <c r="AD279" s="39"/>
      <c r="AE279" s="39"/>
      <c r="AR279" s="242" t="s">
        <v>174</v>
      </c>
      <c r="AT279" s="242" t="s">
        <v>160</v>
      </c>
      <c r="AU279" s="242" t="s">
        <v>156</v>
      </c>
      <c r="AY279" s="18" t="s">
        <v>157</v>
      </c>
      <c r="BE279" s="243">
        <f>IF(N279="základná",J279,0)</f>
        <v>0</v>
      </c>
      <c r="BF279" s="243">
        <f>IF(N279="znížená",J279,0)</f>
        <v>0</v>
      </c>
      <c r="BG279" s="243">
        <f>IF(N279="zákl. prenesená",J279,0)</f>
        <v>0</v>
      </c>
      <c r="BH279" s="243">
        <f>IF(N279="zníž. prenesená",J279,0)</f>
        <v>0</v>
      </c>
      <c r="BI279" s="243">
        <f>IF(N279="nulová",J279,0)</f>
        <v>0</v>
      </c>
      <c r="BJ279" s="18" t="s">
        <v>156</v>
      </c>
      <c r="BK279" s="243">
        <f>ROUND(I279*H279,2)</f>
        <v>0</v>
      </c>
      <c r="BL279" s="18" t="s">
        <v>174</v>
      </c>
      <c r="BM279" s="242" t="s">
        <v>3588</v>
      </c>
    </row>
    <row r="280" s="2" customFormat="1" ht="16.5" customHeight="1">
      <c r="A280" s="39"/>
      <c r="B280" s="40"/>
      <c r="C280" s="230" t="s">
        <v>1688</v>
      </c>
      <c r="D280" s="230" t="s">
        <v>160</v>
      </c>
      <c r="E280" s="231" t="s">
        <v>3589</v>
      </c>
      <c r="F280" s="232" t="s">
        <v>3396</v>
      </c>
      <c r="G280" s="233" t="s">
        <v>533</v>
      </c>
      <c r="H280" s="234">
        <v>22</v>
      </c>
      <c r="I280" s="235"/>
      <c r="J280" s="236">
        <f>ROUND(I280*H280,2)</f>
        <v>0</v>
      </c>
      <c r="K280" s="237"/>
      <c r="L280" s="45"/>
      <c r="M280" s="238" t="s">
        <v>1</v>
      </c>
      <c r="N280" s="239" t="s">
        <v>40</v>
      </c>
      <c r="O280" s="98"/>
      <c r="P280" s="240">
        <f>O280*H280</f>
        <v>0</v>
      </c>
      <c r="Q280" s="240">
        <v>0.00023000000000000001</v>
      </c>
      <c r="R280" s="240">
        <f>Q280*H280</f>
        <v>0.0050600000000000003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174</v>
      </c>
      <c r="AT280" s="242" t="s">
        <v>160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174</v>
      </c>
      <c r="BM280" s="242" t="s">
        <v>3590</v>
      </c>
    </row>
    <row r="281" s="2" customFormat="1" ht="16.5" customHeight="1">
      <c r="A281" s="39"/>
      <c r="B281" s="40"/>
      <c r="C281" s="230" t="s">
        <v>1696</v>
      </c>
      <c r="D281" s="230" t="s">
        <v>160</v>
      </c>
      <c r="E281" s="231" t="s">
        <v>3591</v>
      </c>
      <c r="F281" s="232" t="s">
        <v>3399</v>
      </c>
      <c r="G281" s="233" t="s">
        <v>533</v>
      </c>
      <c r="H281" s="234">
        <v>5</v>
      </c>
      <c r="I281" s="235"/>
      <c r="J281" s="236">
        <f>ROUND(I281*H281,2)</f>
        <v>0</v>
      </c>
      <c r="K281" s="237"/>
      <c r="L281" s="45"/>
      <c r="M281" s="238" t="s">
        <v>1</v>
      </c>
      <c r="N281" s="239" t="s">
        <v>40</v>
      </c>
      <c r="O281" s="98"/>
      <c r="P281" s="240">
        <f>O281*H281</f>
        <v>0</v>
      </c>
      <c r="Q281" s="240">
        <v>0.00027</v>
      </c>
      <c r="R281" s="240">
        <f>Q281*H281</f>
        <v>0.0013500000000000001</v>
      </c>
      <c r="S281" s="240">
        <v>0</v>
      </c>
      <c r="T281" s="241">
        <f>S281*H281</f>
        <v>0</v>
      </c>
      <c r="U281" s="39"/>
      <c r="V281" s="39"/>
      <c r="W281" s="39"/>
      <c r="X281" s="39"/>
      <c r="Y281" s="39"/>
      <c r="Z281" s="39"/>
      <c r="AA281" s="39"/>
      <c r="AB281" s="39"/>
      <c r="AC281" s="39"/>
      <c r="AD281" s="39"/>
      <c r="AE281" s="39"/>
      <c r="AR281" s="242" t="s">
        <v>174</v>
      </c>
      <c r="AT281" s="242" t="s">
        <v>160</v>
      </c>
      <c r="AU281" s="242" t="s">
        <v>156</v>
      </c>
      <c r="AY281" s="18" t="s">
        <v>157</v>
      </c>
      <c r="BE281" s="243">
        <f>IF(N281="základná",J281,0)</f>
        <v>0</v>
      </c>
      <c r="BF281" s="243">
        <f>IF(N281="znížená",J281,0)</f>
        <v>0</v>
      </c>
      <c r="BG281" s="243">
        <f>IF(N281="zákl. prenesená",J281,0)</f>
        <v>0</v>
      </c>
      <c r="BH281" s="243">
        <f>IF(N281="zníž. prenesená",J281,0)</f>
        <v>0</v>
      </c>
      <c r="BI281" s="243">
        <f>IF(N281="nulová",J281,0)</f>
        <v>0</v>
      </c>
      <c r="BJ281" s="18" t="s">
        <v>156</v>
      </c>
      <c r="BK281" s="243">
        <f>ROUND(I281*H281,2)</f>
        <v>0</v>
      </c>
      <c r="BL281" s="18" t="s">
        <v>174</v>
      </c>
      <c r="BM281" s="242" t="s">
        <v>3592</v>
      </c>
    </row>
    <row r="282" s="2" customFormat="1" ht="24.15" customHeight="1">
      <c r="A282" s="39"/>
      <c r="B282" s="40"/>
      <c r="C282" s="230" t="s">
        <v>1700</v>
      </c>
      <c r="D282" s="230" t="s">
        <v>160</v>
      </c>
      <c r="E282" s="231" t="s">
        <v>3593</v>
      </c>
      <c r="F282" s="232" t="s">
        <v>3594</v>
      </c>
      <c r="G282" s="233" t="s">
        <v>533</v>
      </c>
      <c r="H282" s="234">
        <v>1</v>
      </c>
      <c r="I282" s="235"/>
      <c r="J282" s="236">
        <f>ROUND(I282*H282,2)</f>
        <v>0</v>
      </c>
      <c r="K282" s="237"/>
      <c r="L282" s="45"/>
      <c r="M282" s="238" t="s">
        <v>1</v>
      </c>
      <c r="N282" s="239" t="s">
        <v>40</v>
      </c>
      <c r="O282" s="98"/>
      <c r="P282" s="240">
        <f>O282*H282</f>
        <v>0</v>
      </c>
      <c r="Q282" s="240">
        <v>0.00064999999999999997</v>
      </c>
      <c r="R282" s="240">
        <f>Q282*H282</f>
        <v>0.00064999999999999997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174</v>
      </c>
      <c r="AT282" s="242" t="s">
        <v>160</v>
      </c>
      <c r="AU282" s="242" t="s">
        <v>156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174</v>
      </c>
      <c r="BM282" s="242" t="s">
        <v>3595</v>
      </c>
    </row>
    <row r="283" s="2" customFormat="1" ht="16.5" customHeight="1">
      <c r="A283" s="39"/>
      <c r="B283" s="40"/>
      <c r="C283" s="230" t="s">
        <v>1704</v>
      </c>
      <c r="D283" s="230" t="s">
        <v>160</v>
      </c>
      <c r="E283" s="231" t="s">
        <v>3596</v>
      </c>
      <c r="F283" s="232" t="s">
        <v>3597</v>
      </c>
      <c r="G283" s="233" t="s">
        <v>533</v>
      </c>
      <c r="H283" s="234">
        <v>6</v>
      </c>
      <c r="I283" s="235"/>
      <c r="J283" s="236">
        <f>ROUND(I283*H283,2)</f>
        <v>0</v>
      </c>
      <c r="K283" s="237"/>
      <c r="L283" s="45"/>
      <c r="M283" s="238" t="s">
        <v>1</v>
      </c>
      <c r="N283" s="239" t="s">
        <v>40</v>
      </c>
      <c r="O283" s="98"/>
      <c r="P283" s="240">
        <f>O283*H283</f>
        <v>0</v>
      </c>
      <c r="Q283" s="240">
        <v>0.01128</v>
      </c>
      <c r="R283" s="240">
        <f>Q283*H283</f>
        <v>0.067680000000000004</v>
      </c>
      <c r="S283" s="240">
        <v>0</v>
      </c>
      <c r="T283" s="241">
        <f>S283*H283</f>
        <v>0</v>
      </c>
      <c r="U283" s="39"/>
      <c r="V283" s="39"/>
      <c r="W283" s="39"/>
      <c r="X283" s="39"/>
      <c r="Y283" s="39"/>
      <c r="Z283" s="39"/>
      <c r="AA283" s="39"/>
      <c r="AB283" s="39"/>
      <c r="AC283" s="39"/>
      <c r="AD283" s="39"/>
      <c r="AE283" s="39"/>
      <c r="AR283" s="242" t="s">
        <v>174</v>
      </c>
      <c r="AT283" s="242" t="s">
        <v>160</v>
      </c>
      <c r="AU283" s="242" t="s">
        <v>156</v>
      </c>
      <c r="AY283" s="18" t="s">
        <v>157</v>
      </c>
      <c r="BE283" s="243">
        <f>IF(N283="základná",J283,0)</f>
        <v>0</v>
      </c>
      <c r="BF283" s="243">
        <f>IF(N283="znížená",J283,0)</f>
        <v>0</v>
      </c>
      <c r="BG283" s="243">
        <f>IF(N283="zákl. prenesená",J283,0)</f>
        <v>0</v>
      </c>
      <c r="BH283" s="243">
        <f>IF(N283="zníž. prenesená",J283,0)</f>
        <v>0</v>
      </c>
      <c r="BI283" s="243">
        <f>IF(N283="nulová",J283,0)</f>
        <v>0</v>
      </c>
      <c r="BJ283" s="18" t="s">
        <v>156</v>
      </c>
      <c r="BK283" s="243">
        <f>ROUND(I283*H283,2)</f>
        <v>0</v>
      </c>
      <c r="BL283" s="18" t="s">
        <v>174</v>
      </c>
      <c r="BM283" s="242" t="s">
        <v>3598</v>
      </c>
    </row>
    <row r="284" s="2" customFormat="1" ht="16.5" customHeight="1">
      <c r="A284" s="39"/>
      <c r="B284" s="40"/>
      <c r="C284" s="230" t="s">
        <v>1706</v>
      </c>
      <c r="D284" s="230" t="s">
        <v>160</v>
      </c>
      <c r="E284" s="231" t="s">
        <v>3599</v>
      </c>
      <c r="F284" s="232" t="s">
        <v>3600</v>
      </c>
      <c r="G284" s="233" t="s">
        <v>354</v>
      </c>
      <c r="H284" s="234">
        <v>374</v>
      </c>
      <c r="I284" s="235"/>
      <c r="J284" s="236">
        <f>ROUND(I284*H284,2)</f>
        <v>0</v>
      </c>
      <c r="K284" s="237"/>
      <c r="L284" s="45"/>
      <c r="M284" s="238" t="s">
        <v>1</v>
      </c>
      <c r="N284" s="239" t="s">
        <v>40</v>
      </c>
      <c r="O284" s="98"/>
      <c r="P284" s="240">
        <f>O284*H284</f>
        <v>0</v>
      </c>
      <c r="Q284" s="240">
        <v>0</v>
      </c>
      <c r="R284" s="240">
        <f>Q284*H284</f>
        <v>0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174</v>
      </c>
      <c r="AT284" s="242" t="s">
        <v>160</v>
      </c>
      <c r="AU284" s="242" t="s">
        <v>156</v>
      </c>
      <c r="AY284" s="18" t="s">
        <v>157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156</v>
      </c>
      <c r="BK284" s="243">
        <f>ROUND(I284*H284,2)</f>
        <v>0</v>
      </c>
      <c r="BL284" s="18" t="s">
        <v>174</v>
      </c>
      <c r="BM284" s="242" t="s">
        <v>3601</v>
      </c>
    </row>
    <row r="285" s="2" customFormat="1" ht="16.5" customHeight="1">
      <c r="A285" s="39"/>
      <c r="B285" s="40"/>
      <c r="C285" s="230" t="s">
        <v>1710</v>
      </c>
      <c r="D285" s="230" t="s">
        <v>160</v>
      </c>
      <c r="E285" s="231" t="s">
        <v>3602</v>
      </c>
      <c r="F285" s="232" t="s">
        <v>3603</v>
      </c>
      <c r="G285" s="233" t="s">
        <v>354</v>
      </c>
      <c r="H285" s="234">
        <v>161</v>
      </c>
      <c r="I285" s="235"/>
      <c r="J285" s="236">
        <f>ROUND(I285*H285,2)</f>
        <v>0</v>
      </c>
      <c r="K285" s="237"/>
      <c r="L285" s="45"/>
      <c r="M285" s="238" t="s">
        <v>1</v>
      </c>
      <c r="N285" s="239" t="s">
        <v>40</v>
      </c>
      <c r="O285" s="98"/>
      <c r="P285" s="240">
        <f>O285*H285</f>
        <v>0</v>
      </c>
      <c r="Q285" s="240">
        <v>0</v>
      </c>
      <c r="R285" s="240">
        <f>Q285*H285</f>
        <v>0</v>
      </c>
      <c r="S285" s="240">
        <v>0</v>
      </c>
      <c r="T285" s="241">
        <f>S285*H285</f>
        <v>0</v>
      </c>
      <c r="U285" s="39"/>
      <c r="V285" s="39"/>
      <c r="W285" s="39"/>
      <c r="X285" s="39"/>
      <c r="Y285" s="39"/>
      <c r="Z285" s="39"/>
      <c r="AA285" s="39"/>
      <c r="AB285" s="39"/>
      <c r="AC285" s="39"/>
      <c r="AD285" s="39"/>
      <c r="AE285" s="39"/>
      <c r="AR285" s="242" t="s">
        <v>174</v>
      </c>
      <c r="AT285" s="242" t="s">
        <v>160</v>
      </c>
      <c r="AU285" s="242" t="s">
        <v>156</v>
      </c>
      <c r="AY285" s="18" t="s">
        <v>157</v>
      </c>
      <c r="BE285" s="243">
        <f>IF(N285="základná",J285,0)</f>
        <v>0</v>
      </c>
      <c r="BF285" s="243">
        <f>IF(N285="znížená",J285,0)</f>
        <v>0</v>
      </c>
      <c r="BG285" s="243">
        <f>IF(N285="zákl. prenesená",J285,0)</f>
        <v>0</v>
      </c>
      <c r="BH285" s="243">
        <f>IF(N285="zníž. prenesená",J285,0)</f>
        <v>0</v>
      </c>
      <c r="BI285" s="243">
        <f>IF(N285="nulová",J285,0)</f>
        <v>0</v>
      </c>
      <c r="BJ285" s="18" t="s">
        <v>156</v>
      </c>
      <c r="BK285" s="243">
        <f>ROUND(I285*H285,2)</f>
        <v>0</v>
      </c>
      <c r="BL285" s="18" t="s">
        <v>174</v>
      </c>
      <c r="BM285" s="242" t="s">
        <v>3604</v>
      </c>
    </row>
    <row r="286" s="2" customFormat="1" ht="16.5" customHeight="1">
      <c r="A286" s="39"/>
      <c r="B286" s="40"/>
      <c r="C286" s="230" t="s">
        <v>1714</v>
      </c>
      <c r="D286" s="230" t="s">
        <v>160</v>
      </c>
      <c r="E286" s="231" t="s">
        <v>3605</v>
      </c>
      <c r="F286" s="232" t="s">
        <v>3606</v>
      </c>
      <c r="G286" s="233" t="s">
        <v>354</v>
      </c>
      <c r="H286" s="234">
        <v>535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0</v>
      </c>
      <c r="R286" s="240">
        <f>Q286*H286</f>
        <v>0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174</v>
      </c>
      <c r="AT286" s="242" t="s">
        <v>160</v>
      </c>
      <c r="AU286" s="242" t="s">
        <v>156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174</v>
      </c>
      <c r="BM286" s="242" t="s">
        <v>3607</v>
      </c>
    </row>
    <row r="287" s="2" customFormat="1" ht="24.15" customHeight="1">
      <c r="A287" s="39"/>
      <c r="B287" s="40"/>
      <c r="C287" s="230" t="s">
        <v>1721</v>
      </c>
      <c r="D287" s="230" t="s">
        <v>160</v>
      </c>
      <c r="E287" s="231" t="s">
        <v>3608</v>
      </c>
      <c r="F287" s="232" t="s">
        <v>3609</v>
      </c>
      <c r="G287" s="233" t="s">
        <v>533</v>
      </c>
      <c r="H287" s="234">
        <v>26</v>
      </c>
      <c r="I287" s="235"/>
      <c r="J287" s="236">
        <f>ROUND(I287*H287,2)</f>
        <v>0</v>
      </c>
      <c r="K287" s="237"/>
      <c r="L287" s="45"/>
      <c r="M287" s="238" t="s">
        <v>1</v>
      </c>
      <c r="N287" s="239" t="s">
        <v>40</v>
      </c>
      <c r="O287" s="98"/>
      <c r="P287" s="240">
        <f>O287*H287</f>
        <v>0</v>
      </c>
      <c r="Q287" s="240">
        <v>0</v>
      </c>
      <c r="R287" s="240">
        <f>Q287*H287</f>
        <v>0</v>
      </c>
      <c r="S287" s="240">
        <v>0</v>
      </c>
      <c r="T287" s="241">
        <f>S287*H287</f>
        <v>0</v>
      </c>
      <c r="U287" s="39"/>
      <c r="V287" s="39"/>
      <c r="W287" s="39"/>
      <c r="X287" s="39"/>
      <c r="Y287" s="39"/>
      <c r="Z287" s="39"/>
      <c r="AA287" s="39"/>
      <c r="AB287" s="39"/>
      <c r="AC287" s="39"/>
      <c r="AD287" s="39"/>
      <c r="AE287" s="39"/>
      <c r="AR287" s="242" t="s">
        <v>174</v>
      </c>
      <c r="AT287" s="242" t="s">
        <v>160</v>
      </c>
      <c r="AU287" s="242" t="s">
        <v>156</v>
      </c>
      <c r="AY287" s="18" t="s">
        <v>157</v>
      </c>
      <c r="BE287" s="243">
        <f>IF(N287="základná",J287,0)</f>
        <v>0</v>
      </c>
      <c r="BF287" s="243">
        <f>IF(N287="znížená",J287,0)</f>
        <v>0</v>
      </c>
      <c r="BG287" s="243">
        <f>IF(N287="zákl. prenesená",J287,0)</f>
        <v>0</v>
      </c>
      <c r="BH287" s="243">
        <f>IF(N287="zníž. prenesená",J287,0)</f>
        <v>0</v>
      </c>
      <c r="BI287" s="243">
        <f>IF(N287="nulová",J287,0)</f>
        <v>0</v>
      </c>
      <c r="BJ287" s="18" t="s">
        <v>156</v>
      </c>
      <c r="BK287" s="243">
        <f>ROUND(I287*H287,2)</f>
        <v>0</v>
      </c>
      <c r="BL287" s="18" t="s">
        <v>174</v>
      </c>
      <c r="BM287" s="242" t="s">
        <v>3610</v>
      </c>
    </row>
    <row r="288" s="2" customFormat="1" ht="16.5" customHeight="1">
      <c r="A288" s="39"/>
      <c r="B288" s="40"/>
      <c r="C288" s="230" t="s">
        <v>1726</v>
      </c>
      <c r="D288" s="230" t="s">
        <v>160</v>
      </c>
      <c r="E288" s="231" t="s">
        <v>3611</v>
      </c>
      <c r="F288" s="232" t="s">
        <v>3612</v>
      </c>
      <c r="G288" s="233" t="s">
        <v>533</v>
      </c>
      <c r="H288" s="234">
        <v>1</v>
      </c>
      <c r="I288" s="235"/>
      <c r="J288" s="236">
        <f>ROUND(I288*H288,2)</f>
        <v>0</v>
      </c>
      <c r="K288" s="237"/>
      <c r="L288" s="45"/>
      <c r="M288" s="238" t="s">
        <v>1</v>
      </c>
      <c r="N288" s="239" t="s">
        <v>40</v>
      </c>
      <c r="O288" s="98"/>
      <c r="P288" s="240">
        <f>O288*H288</f>
        <v>0</v>
      </c>
      <c r="Q288" s="240">
        <v>0</v>
      </c>
      <c r="R288" s="240">
        <f>Q288*H288</f>
        <v>0</v>
      </c>
      <c r="S288" s="240">
        <v>0</v>
      </c>
      <c r="T288" s="241">
        <f>S288*H288</f>
        <v>0</v>
      </c>
      <c r="U288" s="39"/>
      <c r="V288" s="39"/>
      <c r="W288" s="39"/>
      <c r="X288" s="39"/>
      <c r="Y288" s="39"/>
      <c r="Z288" s="39"/>
      <c r="AA288" s="39"/>
      <c r="AB288" s="39"/>
      <c r="AC288" s="39"/>
      <c r="AD288" s="39"/>
      <c r="AE288" s="39"/>
      <c r="AR288" s="242" t="s">
        <v>174</v>
      </c>
      <c r="AT288" s="242" t="s">
        <v>160</v>
      </c>
      <c r="AU288" s="242" t="s">
        <v>156</v>
      </c>
      <c r="AY288" s="18" t="s">
        <v>157</v>
      </c>
      <c r="BE288" s="243">
        <f>IF(N288="základná",J288,0)</f>
        <v>0</v>
      </c>
      <c r="BF288" s="243">
        <f>IF(N288="znížená",J288,0)</f>
        <v>0</v>
      </c>
      <c r="BG288" s="243">
        <f>IF(N288="zákl. prenesená",J288,0)</f>
        <v>0</v>
      </c>
      <c r="BH288" s="243">
        <f>IF(N288="zníž. prenesená",J288,0)</f>
        <v>0</v>
      </c>
      <c r="BI288" s="243">
        <f>IF(N288="nulová",J288,0)</f>
        <v>0</v>
      </c>
      <c r="BJ288" s="18" t="s">
        <v>156</v>
      </c>
      <c r="BK288" s="243">
        <f>ROUND(I288*H288,2)</f>
        <v>0</v>
      </c>
      <c r="BL288" s="18" t="s">
        <v>174</v>
      </c>
      <c r="BM288" s="242" t="s">
        <v>3613</v>
      </c>
    </row>
    <row r="289" s="2" customFormat="1" ht="16.5" customHeight="1">
      <c r="A289" s="39"/>
      <c r="B289" s="40"/>
      <c r="C289" s="230" t="s">
        <v>1730</v>
      </c>
      <c r="D289" s="230" t="s">
        <v>160</v>
      </c>
      <c r="E289" s="231" t="s">
        <v>3614</v>
      </c>
      <c r="F289" s="232" t="s">
        <v>3615</v>
      </c>
      <c r="G289" s="233" t="s">
        <v>2805</v>
      </c>
      <c r="H289" s="234">
        <v>150</v>
      </c>
      <c r="I289" s="235"/>
      <c r="J289" s="236">
        <f>ROUND(I289*H289,2)</f>
        <v>0</v>
      </c>
      <c r="K289" s="237"/>
      <c r="L289" s="45"/>
      <c r="M289" s="238" t="s">
        <v>1</v>
      </c>
      <c r="N289" s="239" t="s">
        <v>40</v>
      </c>
      <c r="O289" s="98"/>
      <c r="P289" s="240">
        <f>O289*H289</f>
        <v>0</v>
      </c>
      <c r="Q289" s="240">
        <v>0</v>
      </c>
      <c r="R289" s="240">
        <f>Q289*H289</f>
        <v>0</v>
      </c>
      <c r="S289" s="240">
        <v>0</v>
      </c>
      <c r="T289" s="241">
        <f>S289*H289</f>
        <v>0</v>
      </c>
      <c r="U289" s="39"/>
      <c r="V289" s="39"/>
      <c r="W289" s="39"/>
      <c r="X289" s="39"/>
      <c r="Y289" s="39"/>
      <c r="Z289" s="39"/>
      <c r="AA289" s="39"/>
      <c r="AB289" s="39"/>
      <c r="AC289" s="39"/>
      <c r="AD289" s="39"/>
      <c r="AE289" s="39"/>
      <c r="AR289" s="242" t="s">
        <v>174</v>
      </c>
      <c r="AT289" s="242" t="s">
        <v>160</v>
      </c>
      <c r="AU289" s="242" t="s">
        <v>156</v>
      </c>
      <c r="AY289" s="18" t="s">
        <v>157</v>
      </c>
      <c r="BE289" s="243">
        <f>IF(N289="základná",J289,0)</f>
        <v>0</v>
      </c>
      <c r="BF289" s="243">
        <f>IF(N289="znížená",J289,0)</f>
        <v>0</v>
      </c>
      <c r="BG289" s="243">
        <f>IF(N289="zákl. prenesená",J289,0)</f>
        <v>0</v>
      </c>
      <c r="BH289" s="243">
        <f>IF(N289="zníž. prenesená",J289,0)</f>
        <v>0</v>
      </c>
      <c r="BI289" s="243">
        <f>IF(N289="nulová",J289,0)</f>
        <v>0</v>
      </c>
      <c r="BJ289" s="18" t="s">
        <v>156</v>
      </c>
      <c r="BK289" s="243">
        <f>ROUND(I289*H289,2)</f>
        <v>0</v>
      </c>
      <c r="BL289" s="18" t="s">
        <v>174</v>
      </c>
      <c r="BM289" s="242" t="s">
        <v>3616</v>
      </c>
    </row>
    <row r="290" s="2" customFormat="1" ht="24.15" customHeight="1">
      <c r="A290" s="39"/>
      <c r="B290" s="40"/>
      <c r="C290" s="230" t="s">
        <v>1735</v>
      </c>
      <c r="D290" s="230" t="s">
        <v>160</v>
      </c>
      <c r="E290" s="231" t="s">
        <v>3617</v>
      </c>
      <c r="F290" s="232" t="s">
        <v>3618</v>
      </c>
      <c r="G290" s="233" t="s">
        <v>177</v>
      </c>
      <c r="H290" s="234">
        <v>2.7240000000000002</v>
      </c>
      <c r="I290" s="235"/>
      <c r="J290" s="236">
        <f>ROUND(I290*H290,2)</f>
        <v>0</v>
      </c>
      <c r="K290" s="237"/>
      <c r="L290" s="45"/>
      <c r="M290" s="238" t="s">
        <v>1</v>
      </c>
      <c r="N290" s="239" t="s">
        <v>40</v>
      </c>
      <c r="O290" s="98"/>
      <c r="P290" s="240">
        <f>O290*H290</f>
        <v>0</v>
      </c>
      <c r="Q290" s="240">
        <v>0</v>
      </c>
      <c r="R290" s="240">
        <f>Q290*H290</f>
        <v>0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174</v>
      </c>
      <c r="AT290" s="242" t="s">
        <v>160</v>
      </c>
      <c r="AU290" s="242" t="s">
        <v>156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174</v>
      </c>
      <c r="BM290" s="242" t="s">
        <v>3619</v>
      </c>
    </row>
    <row r="291" s="2" customFormat="1" ht="24.15" customHeight="1">
      <c r="A291" s="39"/>
      <c r="B291" s="40"/>
      <c r="C291" s="230" t="s">
        <v>1739</v>
      </c>
      <c r="D291" s="230" t="s">
        <v>160</v>
      </c>
      <c r="E291" s="231" t="s">
        <v>3617</v>
      </c>
      <c r="F291" s="232" t="s">
        <v>3618</v>
      </c>
      <c r="G291" s="233" t="s">
        <v>177</v>
      </c>
      <c r="H291" s="234">
        <v>2.7240000000000002</v>
      </c>
      <c r="I291" s="235"/>
      <c r="J291" s="236">
        <f>ROUND(I291*H291,2)</f>
        <v>0</v>
      </c>
      <c r="K291" s="237"/>
      <c r="L291" s="45"/>
      <c r="M291" s="238" t="s">
        <v>1</v>
      </c>
      <c r="N291" s="239" t="s">
        <v>40</v>
      </c>
      <c r="O291" s="98"/>
      <c r="P291" s="240">
        <f>O291*H291</f>
        <v>0</v>
      </c>
      <c r="Q291" s="240">
        <v>0</v>
      </c>
      <c r="R291" s="240">
        <f>Q291*H291</f>
        <v>0</v>
      </c>
      <c r="S291" s="240">
        <v>0</v>
      </c>
      <c r="T291" s="24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2" t="s">
        <v>174</v>
      </c>
      <c r="AT291" s="242" t="s">
        <v>160</v>
      </c>
      <c r="AU291" s="242" t="s">
        <v>156</v>
      </c>
      <c r="AY291" s="18" t="s">
        <v>157</v>
      </c>
      <c r="BE291" s="243">
        <f>IF(N291="základná",J291,0)</f>
        <v>0</v>
      </c>
      <c r="BF291" s="243">
        <f>IF(N291="znížená",J291,0)</f>
        <v>0</v>
      </c>
      <c r="BG291" s="243">
        <f>IF(N291="zákl. prenesená",J291,0)</f>
        <v>0</v>
      </c>
      <c r="BH291" s="243">
        <f>IF(N291="zníž. prenesená",J291,0)</f>
        <v>0</v>
      </c>
      <c r="BI291" s="243">
        <f>IF(N291="nulová",J291,0)</f>
        <v>0</v>
      </c>
      <c r="BJ291" s="18" t="s">
        <v>156</v>
      </c>
      <c r="BK291" s="243">
        <f>ROUND(I291*H291,2)</f>
        <v>0</v>
      </c>
      <c r="BL291" s="18" t="s">
        <v>174</v>
      </c>
      <c r="BM291" s="242" t="s">
        <v>3620</v>
      </c>
    </row>
    <row r="292" s="12" customFormat="1" ht="22.8" customHeight="1">
      <c r="A292" s="12"/>
      <c r="B292" s="214"/>
      <c r="C292" s="215"/>
      <c r="D292" s="216" t="s">
        <v>73</v>
      </c>
      <c r="E292" s="228" t="s">
        <v>3621</v>
      </c>
      <c r="F292" s="228" t="s">
        <v>3622</v>
      </c>
      <c r="G292" s="215"/>
      <c r="H292" s="215"/>
      <c r="I292" s="218"/>
      <c r="J292" s="229">
        <f>BK292</f>
        <v>0</v>
      </c>
      <c r="K292" s="215"/>
      <c r="L292" s="220"/>
      <c r="M292" s="221"/>
      <c r="N292" s="222"/>
      <c r="O292" s="222"/>
      <c r="P292" s="223">
        <f>SUM(P293:P337)</f>
        <v>0</v>
      </c>
      <c r="Q292" s="222"/>
      <c r="R292" s="223">
        <f>SUM(R293:R337)</f>
        <v>2.0775000000000001</v>
      </c>
      <c r="S292" s="222"/>
      <c r="T292" s="224">
        <f>SUM(T293:T337)</f>
        <v>2.5760000000000001</v>
      </c>
      <c r="U292" s="12"/>
      <c r="V292" s="12"/>
      <c r="W292" s="12"/>
      <c r="X292" s="12"/>
      <c r="Y292" s="12"/>
      <c r="Z292" s="12"/>
      <c r="AA292" s="12"/>
      <c r="AB292" s="12"/>
      <c r="AC292" s="12"/>
      <c r="AD292" s="12"/>
      <c r="AE292" s="12"/>
      <c r="AR292" s="225" t="s">
        <v>82</v>
      </c>
      <c r="AT292" s="226" t="s">
        <v>73</v>
      </c>
      <c r="AU292" s="226" t="s">
        <v>82</v>
      </c>
      <c r="AY292" s="225" t="s">
        <v>157</v>
      </c>
      <c r="BK292" s="227">
        <f>SUM(BK293:BK337)</f>
        <v>0</v>
      </c>
    </row>
    <row r="293" s="2" customFormat="1" ht="24.15" customHeight="1">
      <c r="A293" s="39"/>
      <c r="B293" s="40"/>
      <c r="C293" s="230" t="s">
        <v>1744</v>
      </c>
      <c r="D293" s="230" t="s">
        <v>160</v>
      </c>
      <c r="E293" s="231" t="s">
        <v>3623</v>
      </c>
      <c r="F293" s="232" t="s">
        <v>3624</v>
      </c>
      <c r="G293" s="233" t="s">
        <v>354</v>
      </c>
      <c r="H293" s="234">
        <v>93</v>
      </c>
      <c r="I293" s="235"/>
      <c r="J293" s="236">
        <f>ROUND(I293*H293,2)</f>
        <v>0</v>
      </c>
      <c r="K293" s="237"/>
      <c r="L293" s="45"/>
      <c r="M293" s="238" t="s">
        <v>1</v>
      </c>
      <c r="N293" s="239" t="s">
        <v>40</v>
      </c>
      <c r="O293" s="98"/>
      <c r="P293" s="240">
        <f>O293*H293</f>
        <v>0</v>
      </c>
      <c r="Q293" s="240">
        <v>0.00035</v>
      </c>
      <c r="R293" s="240">
        <f>Q293*H293</f>
        <v>0.032550000000000003</v>
      </c>
      <c r="S293" s="240">
        <v>0</v>
      </c>
      <c r="T293" s="24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2" t="s">
        <v>174</v>
      </c>
      <c r="AT293" s="242" t="s">
        <v>160</v>
      </c>
      <c r="AU293" s="242" t="s">
        <v>156</v>
      </c>
      <c r="AY293" s="18" t="s">
        <v>157</v>
      </c>
      <c r="BE293" s="243">
        <f>IF(N293="základná",J293,0)</f>
        <v>0</v>
      </c>
      <c r="BF293" s="243">
        <f>IF(N293="znížená",J293,0)</f>
        <v>0</v>
      </c>
      <c r="BG293" s="243">
        <f>IF(N293="zákl. prenesená",J293,0)</f>
        <v>0</v>
      </c>
      <c r="BH293" s="243">
        <f>IF(N293="zníž. prenesená",J293,0)</f>
        <v>0</v>
      </c>
      <c r="BI293" s="243">
        <f>IF(N293="nulová",J293,0)</f>
        <v>0</v>
      </c>
      <c r="BJ293" s="18" t="s">
        <v>156</v>
      </c>
      <c r="BK293" s="243">
        <f>ROUND(I293*H293,2)</f>
        <v>0</v>
      </c>
      <c r="BL293" s="18" t="s">
        <v>174</v>
      </c>
      <c r="BM293" s="242" t="s">
        <v>3625</v>
      </c>
    </row>
    <row r="294" s="2" customFormat="1" ht="24.15" customHeight="1">
      <c r="A294" s="39"/>
      <c r="B294" s="40"/>
      <c r="C294" s="230" t="s">
        <v>1748</v>
      </c>
      <c r="D294" s="230" t="s">
        <v>160</v>
      </c>
      <c r="E294" s="231" t="s">
        <v>3626</v>
      </c>
      <c r="F294" s="232" t="s">
        <v>3627</v>
      </c>
      <c r="G294" s="233" t="s">
        <v>354</v>
      </c>
      <c r="H294" s="234">
        <v>246</v>
      </c>
      <c r="I294" s="235"/>
      <c r="J294" s="236">
        <f>ROUND(I294*H294,2)</f>
        <v>0</v>
      </c>
      <c r="K294" s="237"/>
      <c r="L294" s="45"/>
      <c r="M294" s="238" t="s">
        <v>1</v>
      </c>
      <c r="N294" s="239" t="s">
        <v>40</v>
      </c>
      <c r="O294" s="98"/>
      <c r="P294" s="240">
        <f>O294*H294</f>
        <v>0</v>
      </c>
      <c r="Q294" s="240">
        <v>0.00048999999999999998</v>
      </c>
      <c r="R294" s="240">
        <f>Q294*H294</f>
        <v>0.12053999999999999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174</v>
      </c>
      <c r="AT294" s="242" t="s">
        <v>160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174</v>
      </c>
      <c r="BM294" s="242" t="s">
        <v>3628</v>
      </c>
    </row>
    <row r="295" s="2" customFormat="1" ht="24.15" customHeight="1">
      <c r="A295" s="39"/>
      <c r="B295" s="40"/>
      <c r="C295" s="230" t="s">
        <v>1752</v>
      </c>
      <c r="D295" s="230" t="s">
        <v>160</v>
      </c>
      <c r="E295" s="231" t="s">
        <v>3629</v>
      </c>
      <c r="F295" s="232" t="s">
        <v>3630</v>
      </c>
      <c r="G295" s="233" t="s">
        <v>354</v>
      </c>
      <c r="H295" s="234">
        <v>315</v>
      </c>
      <c r="I295" s="235"/>
      <c r="J295" s="236">
        <f>ROUND(I295*H295,2)</f>
        <v>0</v>
      </c>
      <c r="K295" s="237"/>
      <c r="L295" s="45"/>
      <c r="M295" s="238" t="s">
        <v>1</v>
      </c>
      <c r="N295" s="239" t="s">
        <v>40</v>
      </c>
      <c r="O295" s="98"/>
      <c r="P295" s="240">
        <f>O295*H295</f>
        <v>0</v>
      </c>
      <c r="Q295" s="240">
        <v>0.00081999999999999998</v>
      </c>
      <c r="R295" s="240">
        <f>Q295*H295</f>
        <v>0.25829999999999997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174</v>
      </c>
      <c r="AT295" s="242" t="s">
        <v>160</v>
      </c>
      <c r="AU295" s="242" t="s">
        <v>156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174</v>
      </c>
      <c r="BM295" s="242" t="s">
        <v>3631</v>
      </c>
    </row>
    <row r="296" s="2" customFormat="1" ht="24.15" customHeight="1">
      <c r="A296" s="39"/>
      <c r="B296" s="40"/>
      <c r="C296" s="230" t="s">
        <v>1756</v>
      </c>
      <c r="D296" s="230" t="s">
        <v>160</v>
      </c>
      <c r="E296" s="231" t="s">
        <v>3632</v>
      </c>
      <c r="F296" s="232" t="s">
        <v>3633</v>
      </c>
      <c r="G296" s="233" t="s">
        <v>354</v>
      </c>
      <c r="H296" s="234">
        <v>18</v>
      </c>
      <c r="I296" s="235"/>
      <c r="J296" s="236">
        <f>ROUND(I296*H296,2)</f>
        <v>0</v>
      </c>
      <c r="K296" s="237"/>
      <c r="L296" s="45"/>
      <c r="M296" s="238" t="s">
        <v>1</v>
      </c>
      <c r="N296" s="239" t="s">
        <v>40</v>
      </c>
      <c r="O296" s="98"/>
      <c r="P296" s="240">
        <f>O296*H296</f>
        <v>0</v>
      </c>
      <c r="Q296" s="240">
        <v>0.00123</v>
      </c>
      <c r="R296" s="240">
        <f>Q296*H296</f>
        <v>0.02214</v>
      </c>
      <c r="S296" s="240">
        <v>0</v>
      </c>
      <c r="T296" s="241">
        <f>S296*H296</f>
        <v>0</v>
      </c>
      <c r="U296" s="39"/>
      <c r="V296" s="39"/>
      <c r="W296" s="39"/>
      <c r="X296" s="39"/>
      <c r="Y296" s="39"/>
      <c r="Z296" s="39"/>
      <c r="AA296" s="39"/>
      <c r="AB296" s="39"/>
      <c r="AC296" s="39"/>
      <c r="AD296" s="39"/>
      <c r="AE296" s="39"/>
      <c r="AR296" s="242" t="s">
        <v>174</v>
      </c>
      <c r="AT296" s="242" t="s">
        <v>160</v>
      </c>
      <c r="AU296" s="242" t="s">
        <v>156</v>
      </c>
      <c r="AY296" s="18" t="s">
        <v>157</v>
      </c>
      <c r="BE296" s="243">
        <f>IF(N296="základná",J296,0)</f>
        <v>0</v>
      </c>
      <c r="BF296" s="243">
        <f>IF(N296="znížená",J296,0)</f>
        <v>0</v>
      </c>
      <c r="BG296" s="243">
        <f>IF(N296="zákl. prenesená",J296,0)</f>
        <v>0</v>
      </c>
      <c r="BH296" s="243">
        <f>IF(N296="zníž. prenesená",J296,0)</f>
        <v>0</v>
      </c>
      <c r="BI296" s="243">
        <f>IF(N296="nulová",J296,0)</f>
        <v>0</v>
      </c>
      <c r="BJ296" s="18" t="s">
        <v>156</v>
      </c>
      <c r="BK296" s="243">
        <f>ROUND(I296*H296,2)</f>
        <v>0</v>
      </c>
      <c r="BL296" s="18" t="s">
        <v>174</v>
      </c>
      <c r="BM296" s="242" t="s">
        <v>3634</v>
      </c>
    </row>
    <row r="297" s="2" customFormat="1" ht="24.15" customHeight="1">
      <c r="A297" s="39"/>
      <c r="B297" s="40"/>
      <c r="C297" s="230" t="s">
        <v>1760</v>
      </c>
      <c r="D297" s="230" t="s">
        <v>160</v>
      </c>
      <c r="E297" s="231" t="s">
        <v>3635</v>
      </c>
      <c r="F297" s="232" t="s">
        <v>3636</v>
      </c>
      <c r="G297" s="233" t="s">
        <v>3411</v>
      </c>
      <c r="H297" s="234">
        <v>55</v>
      </c>
      <c r="I297" s="235"/>
      <c r="J297" s="236">
        <f>ROUND(I297*H297,2)</f>
        <v>0</v>
      </c>
      <c r="K297" s="237"/>
      <c r="L297" s="45"/>
      <c r="M297" s="238" t="s">
        <v>1</v>
      </c>
      <c r="N297" s="239" t="s">
        <v>40</v>
      </c>
      <c r="O297" s="98"/>
      <c r="P297" s="240">
        <f>O297*H297</f>
        <v>0</v>
      </c>
      <c r="Q297" s="240">
        <v>0.0018699999999999999</v>
      </c>
      <c r="R297" s="240">
        <f>Q297*H297</f>
        <v>0.10285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174</v>
      </c>
      <c r="AT297" s="242" t="s">
        <v>160</v>
      </c>
      <c r="AU297" s="242" t="s">
        <v>156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174</v>
      </c>
      <c r="BM297" s="242" t="s">
        <v>3637</v>
      </c>
    </row>
    <row r="298" s="2" customFormat="1" ht="21.75" customHeight="1">
      <c r="A298" s="39"/>
      <c r="B298" s="40"/>
      <c r="C298" s="230" t="s">
        <v>1764</v>
      </c>
      <c r="D298" s="230" t="s">
        <v>160</v>
      </c>
      <c r="E298" s="231" t="s">
        <v>3638</v>
      </c>
      <c r="F298" s="232" t="s">
        <v>3639</v>
      </c>
      <c r="G298" s="233" t="s">
        <v>354</v>
      </c>
      <c r="H298" s="234">
        <v>28</v>
      </c>
      <c r="I298" s="235"/>
      <c r="J298" s="236">
        <f>ROUND(I298*H298,2)</f>
        <v>0</v>
      </c>
      <c r="K298" s="237"/>
      <c r="L298" s="45"/>
      <c r="M298" s="238" t="s">
        <v>1</v>
      </c>
      <c r="N298" s="239" t="s">
        <v>40</v>
      </c>
      <c r="O298" s="98"/>
      <c r="P298" s="240">
        <f>O298*H298</f>
        <v>0</v>
      </c>
      <c r="Q298" s="240">
        <v>0.0066899999999999998</v>
      </c>
      <c r="R298" s="240">
        <f>Q298*H298</f>
        <v>0.18731999999999999</v>
      </c>
      <c r="S298" s="240">
        <v>0</v>
      </c>
      <c r="T298" s="241">
        <f>S298*H298</f>
        <v>0</v>
      </c>
      <c r="U298" s="39"/>
      <c r="V298" s="39"/>
      <c r="W298" s="39"/>
      <c r="X298" s="39"/>
      <c r="Y298" s="39"/>
      <c r="Z298" s="39"/>
      <c r="AA298" s="39"/>
      <c r="AB298" s="39"/>
      <c r="AC298" s="39"/>
      <c r="AD298" s="39"/>
      <c r="AE298" s="39"/>
      <c r="AR298" s="242" t="s">
        <v>174</v>
      </c>
      <c r="AT298" s="242" t="s">
        <v>160</v>
      </c>
      <c r="AU298" s="242" t="s">
        <v>156</v>
      </c>
      <c r="AY298" s="18" t="s">
        <v>157</v>
      </c>
      <c r="BE298" s="243">
        <f>IF(N298="základná",J298,0)</f>
        <v>0</v>
      </c>
      <c r="BF298" s="243">
        <f>IF(N298="znížená",J298,0)</f>
        <v>0</v>
      </c>
      <c r="BG298" s="243">
        <f>IF(N298="zákl. prenesená",J298,0)</f>
        <v>0</v>
      </c>
      <c r="BH298" s="243">
        <f>IF(N298="zníž. prenesená",J298,0)</f>
        <v>0</v>
      </c>
      <c r="BI298" s="243">
        <f>IF(N298="nulová",J298,0)</f>
        <v>0</v>
      </c>
      <c r="BJ298" s="18" t="s">
        <v>156</v>
      </c>
      <c r="BK298" s="243">
        <f>ROUND(I298*H298,2)</f>
        <v>0</v>
      </c>
      <c r="BL298" s="18" t="s">
        <v>174</v>
      </c>
      <c r="BM298" s="242" t="s">
        <v>3640</v>
      </c>
    </row>
    <row r="299" s="2" customFormat="1" ht="21.75" customHeight="1">
      <c r="A299" s="39"/>
      <c r="B299" s="40"/>
      <c r="C299" s="230" t="s">
        <v>1769</v>
      </c>
      <c r="D299" s="230" t="s">
        <v>160</v>
      </c>
      <c r="E299" s="231" t="s">
        <v>3641</v>
      </c>
      <c r="F299" s="232" t="s">
        <v>3642</v>
      </c>
      <c r="G299" s="233" t="s">
        <v>354</v>
      </c>
      <c r="H299" s="234">
        <v>15</v>
      </c>
      <c r="I299" s="235"/>
      <c r="J299" s="236">
        <f>ROUND(I299*H299,2)</f>
        <v>0</v>
      </c>
      <c r="K299" s="237"/>
      <c r="L299" s="45"/>
      <c r="M299" s="238" t="s">
        <v>1</v>
      </c>
      <c r="N299" s="239" t="s">
        <v>40</v>
      </c>
      <c r="O299" s="98"/>
      <c r="P299" s="240">
        <f>O299*H299</f>
        <v>0</v>
      </c>
      <c r="Q299" s="240">
        <v>0.0097999999999999997</v>
      </c>
      <c r="R299" s="240">
        <f>Q299*H299</f>
        <v>0.14699999999999999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174</v>
      </c>
      <c r="AT299" s="242" t="s">
        <v>160</v>
      </c>
      <c r="AU299" s="242" t="s">
        <v>156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174</v>
      </c>
      <c r="BM299" s="242" t="s">
        <v>3643</v>
      </c>
    </row>
    <row r="300" s="2" customFormat="1" ht="21.75" customHeight="1">
      <c r="A300" s="39"/>
      <c r="B300" s="40"/>
      <c r="C300" s="230" t="s">
        <v>1773</v>
      </c>
      <c r="D300" s="230" t="s">
        <v>160</v>
      </c>
      <c r="E300" s="231" t="s">
        <v>3644</v>
      </c>
      <c r="F300" s="232" t="s">
        <v>3645</v>
      </c>
      <c r="G300" s="233" t="s">
        <v>354</v>
      </c>
      <c r="H300" s="234">
        <v>35</v>
      </c>
      <c r="I300" s="235"/>
      <c r="J300" s="236">
        <f>ROUND(I300*H300,2)</f>
        <v>0</v>
      </c>
      <c r="K300" s="237"/>
      <c r="L300" s="45"/>
      <c r="M300" s="238" t="s">
        <v>1</v>
      </c>
      <c r="N300" s="239" t="s">
        <v>40</v>
      </c>
      <c r="O300" s="98"/>
      <c r="P300" s="240">
        <f>O300*H300</f>
        <v>0</v>
      </c>
      <c r="Q300" s="240">
        <v>0.01136</v>
      </c>
      <c r="R300" s="240">
        <f>Q300*H300</f>
        <v>0.39760000000000001</v>
      </c>
      <c r="S300" s="240">
        <v>0</v>
      </c>
      <c r="T300" s="241">
        <f>S300*H300</f>
        <v>0</v>
      </c>
      <c r="U300" s="39"/>
      <c r="V300" s="39"/>
      <c r="W300" s="39"/>
      <c r="X300" s="39"/>
      <c r="Y300" s="39"/>
      <c r="Z300" s="39"/>
      <c r="AA300" s="39"/>
      <c r="AB300" s="39"/>
      <c r="AC300" s="39"/>
      <c r="AD300" s="39"/>
      <c r="AE300" s="39"/>
      <c r="AR300" s="242" t="s">
        <v>174</v>
      </c>
      <c r="AT300" s="242" t="s">
        <v>160</v>
      </c>
      <c r="AU300" s="242" t="s">
        <v>156</v>
      </c>
      <c r="AY300" s="18" t="s">
        <v>157</v>
      </c>
      <c r="BE300" s="243">
        <f>IF(N300="základná",J300,0)</f>
        <v>0</v>
      </c>
      <c r="BF300" s="243">
        <f>IF(N300="znížená",J300,0)</f>
        <v>0</v>
      </c>
      <c r="BG300" s="243">
        <f>IF(N300="zákl. prenesená",J300,0)</f>
        <v>0</v>
      </c>
      <c r="BH300" s="243">
        <f>IF(N300="zníž. prenesená",J300,0)</f>
        <v>0</v>
      </c>
      <c r="BI300" s="243">
        <f>IF(N300="nulová",J300,0)</f>
        <v>0</v>
      </c>
      <c r="BJ300" s="18" t="s">
        <v>156</v>
      </c>
      <c r="BK300" s="243">
        <f>ROUND(I300*H300,2)</f>
        <v>0</v>
      </c>
      <c r="BL300" s="18" t="s">
        <v>174</v>
      </c>
      <c r="BM300" s="242" t="s">
        <v>3646</v>
      </c>
    </row>
    <row r="301" s="2" customFormat="1" ht="21.75" customHeight="1">
      <c r="A301" s="39"/>
      <c r="B301" s="40"/>
      <c r="C301" s="230" t="s">
        <v>1775</v>
      </c>
      <c r="D301" s="230" t="s">
        <v>160</v>
      </c>
      <c r="E301" s="231" t="s">
        <v>3647</v>
      </c>
      <c r="F301" s="232" t="s">
        <v>3407</v>
      </c>
      <c r="G301" s="233" t="s">
        <v>354</v>
      </c>
      <c r="H301" s="234">
        <v>654</v>
      </c>
      <c r="I301" s="235"/>
      <c r="J301" s="236">
        <f>ROUND(I301*H301,2)</f>
        <v>0</v>
      </c>
      <c r="K301" s="237"/>
      <c r="L301" s="45"/>
      <c r="M301" s="238" t="s">
        <v>1</v>
      </c>
      <c r="N301" s="239" t="s">
        <v>40</v>
      </c>
      <c r="O301" s="98"/>
      <c r="P301" s="240">
        <f>O301*H301</f>
        <v>0</v>
      </c>
      <c r="Q301" s="240">
        <v>0</v>
      </c>
      <c r="R301" s="240">
        <f>Q301*H301</f>
        <v>0</v>
      </c>
      <c r="S301" s="240">
        <v>0.002</v>
      </c>
      <c r="T301" s="241">
        <f>S301*H301</f>
        <v>1.3080000000000001</v>
      </c>
      <c r="U301" s="39"/>
      <c r="V301" s="39"/>
      <c r="W301" s="39"/>
      <c r="X301" s="39"/>
      <c r="Y301" s="39"/>
      <c r="Z301" s="39"/>
      <c r="AA301" s="39"/>
      <c r="AB301" s="39"/>
      <c r="AC301" s="39"/>
      <c r="AD301" s="39"/>
      <c r="AE301" s="39"/>
      <c r="AR301" s="242" t="s">
        <v>174</v>
      </c>
      <c r="AT301" s="242" t="s">
        <v>160</v>
      </c>
      <c r="AU301" s="242" t="s">
        <v>156</v>
      </c>
      <c r="AY301" s="18" t="s">
        <v>157</v>
      </c>
      <c r="BE301" s="243">
        <f>IF(N301="základná",J301,0)</f>
        <v>0</v>
      </c>
      <c r="BF301" s="243">
        <f>IF(N301="znížená",J301,0)</f>
        <v>0</v>
      </c>
      <c r="BG301" s="243">
        <f>IF(N301="zákl. prenesená",J301,0)</f>
        <v>0</v>
      </c>
      <c r="BH301" s="243">
        <f>IF(N301="zníž. prenesená",J301,0)</f>
        <v>0</v>
      </c>
      <c r="BI301" s="243">
        <f>IF(N301="nulová",J301,0)</f>
        <v>0</v>
      </c>
      <c r="BJ301" s="18" t="s">
        <v>156</v>
      </c>
      <c r="BK301" s="243">
        <f>ROUND(I301*H301,2)</f>
        <v>0</v>
      </c>
      <c r="BL301" s="18" t="s">
        <v>174</v>
      </c>
      <c r="BM301" s="242" t="s">
        <v>3648</v>
      </c>
    </row>
    <row r="302" s="2" customFormat="1" ht="21.75" customHeight="1">
      <c r="A302" s="39"/>
      <c r="B302" s="40"/>
      <c r="C302" s="230" t="s">
        <v>1779</v>
      </c>
      <c r="D302" s="230" t="s">
        <v>160</v>
      </c>
      <c r="E302" s="231" t="s">
        <v>3649</v>
      </c>
      <c r="F302" s="232" t="s">
        <v>3650</v>
      </c>
      <c r="G302" s="233" t="s">
        <v>354</v>
      </c>
      <c r="H302" s="234">
        <v>85</v>
      </c>
      <c r="I302" s="235"/>
      <c r="J302" s="236">
        <f>ROUND(I302*H302,2)</f>
        <v>0</v>
      </c>
      <c r="K302" s="237"/>
      <c r="L302" s="45"/>
      <c r="M302" s="238" t="s">
        <v>1</v>
      </c>
      <c r="N302" s="239" t="s">
        <v>40</v>
      </c>
      <c r="O302" s="98"/>
      <c r="P302" s="240">
        <f>O302*H302</f>
        <v>0</v>
      </c>
      <c r="Q302" s="240">
        <v>0</v>
      </c>
      <c r="R302" s="240">
        <f>Q302*H302</f>
        <v>0</v>
      </c>
      <c r="S302" s="240">
        <v>0.0040000000000000001</v>
      </c>
      <c r="T302" s="241">
        <f>S302*H302</f>
        <v>0.34000000000000002</v>
      </c>
      <c r="U302" s="39"/>
      <c r="V302" s="39"/>
      <c r="W302" s="39"/>
      <c r="X302" s="39"/>
      <c r="Y302" s="39"/>
      <c r="Z302" s="39"/>
      <c r="AA302" s="39"/>
      <c r="AB302" s="39"/>
      <c r="AC302" s="39"/>
      <c r="AD302" s="39"/>
      <c r="AE302" s="39"/>
      <c r="AR302" s="242" t="s">
        <v>174</v>
      </c>
      <c r="AT302" s="242" t="s">
        <v>160</v>
      </c>
      <c r="AU302" s="242" t="s">
        <v>156</v>
      </c>
      <c r="AY302" s="18" t="s">
        <v>157</v>
      </c>
      <c r="BE302" s="243">
        <f>IF(N302="základná",J302,0)</f>
        <v>0</v>
      </c>
      <c r="BF302" s="243">
        <f>IF(N302="znížená",J302,0)</f>
        <v>0</v>
      </c>
      <c r="BG302" s="243">
        <f>IF(N302="zákl. prenesená",J302,0)</f>
        <v>0</v>
      </c>
      <c r="BH302" s="243">
        <f>IF(N302="zníž. prenesená",J302,0)</f>
        <v>0</v>
      </c>
      <c r="BI302" s="243">
        <f>IF(N302="nulová",J302,0)</f>
        <v>0</v>
      </c>
      <c r="BJ302" s="18" t="s">
        <v>156</v>
      </c>
      <c r="BK302" s="243">
        <f>ROUND(I302*H302,2)</f>
        <v>0</v>
      </c>
      <c r="BL302" s="18" t="s">
        <v>174</v>
      </c>
      <c r="BM302" s="242" t="s">
        <v>3651</v>
      </c>
    </row>
    <row r="303" s="2" customFormat="1" ht="21.75" customHeight="1">
      <c r="A303" s="39"/>
      <c r="B303" s="40"/>
      <c r="C303" s="230" t="s">
        <v>1784</v>
      </c>
      <c r="D303" s="230" t="s">
        <v>160</v>
      </c>
      <c r="E303" s="231" t="s">
        <v>3652</v>
      </c>
      <c r="F303" s="232" t="s">
        <v>3653</v>
      </c>
      <c r="G303" s="233" t="s">
        <v>354</v>
      </c>
      <c r="H303" s="234">
        <v>53</v>
      </c>
      <c r="I303" s="235"/>
      <c r="J303" s="236">
        <f>ROUND(I303*H303,2)</f>
        <v>0</v>
      </c>
      <c r="K303" s="237"/>
      <c r="L303" s="45"/>
      <c r="M303" s="238" t="s">
        <v>1</v>
      </c>
      <c r="N303" s="239" t="s">
        <v>40</v>
      </c>
      <c r="O303" s="98"/>
      <c r="P303" s="240">
        <f>O303*H303</f>
        <v>0</v>
      </c>
      <c r="Q303" s="240">
        <v>0</v>
      </c>
      <c r="R303" s="240">
        <f>Q303*H303</f>
        <v>0</v>
      </c>
      <c r="S303" s="240">
        <v>0.0060000000000000001</v>
      </c>
      <c r="T303" s="241">
        <f>S303*H303</f>
        <v>0.318</v>
      </c>
      <c r="U303" s="39"/>
      <c r="V303" s="39"/>
      <c r="W303" s="39"/>
      <c r="X303" s="39"/>
      <c r="Y303" s="39"/>
      <c r="Z303" s="39"/>
      <c r="AA303" s="39"/>
      <c r="AB303" s="39"/>
      <c r="AC303" s="39"/>
      <c r="AD303" s="39"/>
      <c r="AE303" s="39"/>
      <c r="AR303" s="242" t="s">
        <v>174</v>
      </c>
      <c r="AT303" s="242" t="s">
        <v>160</v>
      </c>
      <c r="AU303" s="242" t="s">
        <v>156</v>
      </c>
      <c r="AY303" s="18" t="s">
        <v>157</v>
      </c>
      <c r="BE303" s="243">
        <f>IF(N303="základná",J303,0)</f>
        <v>0</v>
      </c>
      <c r="BF303" s="243">
        <f>IF(N303="znížená",J303,0)</f>
        <v>0</v>
      </c>
      <c r="BG303" s="243">
        <f>IF(N303="zákl. prenesená",J303,0)</f>
        <v>0</v>
      </c>
      <c r="BH303" s="243">
        <f>IF(N303="zníž. prenesená",J303,0)</f>
        <v>0</v>
      </c>
      <c r="BI303" s="243">
        <f>IF(N303="nulová",J303,0)</f>
        <v>0</v>
      </c>
      <c r="BJ303" s="18" t="s">
        <v>156</v>
      </c>
      <c r="BK303" s="243">
        <f>ROUND(I303*H303,2)</f>
        <v>0</v>
      </c>
      <c r="BL303" s="18" t="s">
        <v>174</v>
      </c>
      <c r="BM303" s="242" t="s">
        <v>3654</v>
      </c>
    </row>
    <row r="304" s="2" customFormat="1" ht="21.75" customHeight="1">
      <c r="A304" s="39"/>
      <c r="B304" s="40"/>
      <c r="C304" s="230" t="s">
        <v>1788</v>
      </c>
      <c r="D304" s="230" t="s">
        <v>160</v>
      </c>
      <c r="E304" s="231" t="s">
        <v>3655</v>
      </c>
      <c r="F304" s="232" t="s">
        <v>3656</v>
      </c>
      <c r="G304" s="233" t="s">
        <v>354</v>
      </c>
      <c r="H304" s="234">
        <v>25</v>
      </c>
      <c r="I304" s="235"/>
      <c r="J304" s="236">
        <f>ROUND(I304*H304,2)</f>
        <v>0</v>
      </c>
      <c r="K304" s="237"/>
      <c r="L304" s="45"/>
      <c r="M304" s="238" t="s">
        <v>1</v>
      </c>
      <c r="N304" s="239" t="s">
        <v>40</v>
      </c>
      <c r="O304" s="98"/>
      <c r="P304" s="240">
        <f>O304*H304</f>
        <v>0</v>
      </c>
      <c r="Q304" s="240">
        <v>0</v>
      </c>
      <c r="R304" s="240">
        <f>Q304*H304</f>
        <v>0</v>
      </c>
      <c r="S304" s="240">
        <v>0.0089999999999999993</v>
      </c>
      <c r="T304" s="241">
        <f>S304*H304</f>
        <v>0.22499999999999998</v>
      </c>
      <c r="U304" s="39"/>
      <c r="V304" s="39"/>
      <c r="W304" s="39"/>
      <c r="X304" s="39"/>
      <c r="Y304" s="39"/>
      <c r="Z304" s="39"/>
      <c r="AA304" s="39"/>
      <c r="AB304" s="39"/>
      <c r="AC304" s="39"/>
      <c r="AD304" s="39"/>
      <c r="AE304" s="39"/>
      <c r="AR304" s="242" t="s">
        <v>174</v>
      </c>
      <c r="AT304" s="242" t="s">
        <v>160</v>
      </c>
      <c r="AU304" s="242" t="s">
        <v>156</v>
      </c>
      <c r="AY304" s="18" t="s">
        <v>157</v>
      </c>
      <c r="BE304" s="243">
        <f>IF(N304="základná",J304,0)</f>
        <v>0</v>
      </c>
      <c r="BF304" s="243">
        <f>IF(N304="znížená",J304,0)</f>
        <v>0</v>
      </c>
      <c r="BG304" s="243">
        <f>IF(N304="zákl. prenesená",J304,0)</f>
        <v>0</v>
      </c>
      <c r="BH304" s="243">
        <f>IF(N304="zníž. prenesená",J304,0)</f>
        <v>0</v>
      </c>
      <c r="BI304" s="243">
        <f>IF(N304="nulová",J304,0)</f>
        <v>0</v>
      </c>
      <c r="BJ304" s="18" t="s">
        <v>156</v>
      </c>
      <c r="BK304" s="243">
        <f>ROUND(I304*H304,2)</f>
        <v>0</v>
      </c>
      <c r="BL304" s="18" t="s">
        <v>174</v>
      </c>
      <c r="BM304" s="242" t="s">
        <v>3657</v>
      </c>
    </row>
    <row r="305" s="2" customFormat="1" ht="21.75" customHeight="1">
      <c r="A305" s="39"/>
      <c r="B305" s="40"/>
      <c r="C305" s="230" t="s">
        <v>1793</v>
      </c>
      <c r="D305" s="230" t="s">
        <v>160</v>
      </c>
      <c r="E305" s="231" t="s">
        <v>3658</v>
      </c>
      <c r="F305" s="232" t="s">
        <v>3659</v>
      </c>
      <c r="G305" s="233" t="s">
        <v>354</v>
      </c>
      <c r="H305" s="234">
        <v>35</v>
      </c>
      <c r="I305" s="235"/>
      <c r="J305" s="236">
        <f>ROUND(I305*H305,2)</f>
        <v>0</v>
      </c>
      <c r="K305" s="237"/>
      <c r="L305" s="45"/>
      <c r="M305" s="238" t="s">
        <v>1</v>
      </c>
      <c r="N305" s="239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0.010999999999999999</v>
      </c>
      <c r="T305" s="241">
        <f>S305*H305</f>
        <v>0.38499999999999995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174</v>
      </c>
      <c r="AT305" s="242" t="s">
        <v>160</v>
      </c>
      <c r="AU305" s="242" t="s">
        <v>156</v>
      </c>
      <c r="AY305" s="18" t="s">
        <v>157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156</v>
      </c>
      <c r="BK305" s="243">
        <f>ROUND(I305*H305,2)</f>
        <v>0</v>
      </c>
      <c r="BL305" s="18" t="s">
        <v>174</v>
      </c>
      <c r="BM305" s="242" t="s">
        <v>3660</v>
      </c>
    </row>
    <row r="306" s="2" customFormat="1" ht="24.15" customHeight="1">
      <c r="A306" s="39"/>
      <c r="B306" s="40"/>
      <c r="C306" s="230" t="s">
        <v>1803</v>
      </c>
      <c r="D306" s="230" t="s">
        <v>160</v>
      </c>
      <c r="E306" s="231" t="s">
        <v>3661</v>
      </c>
      <c r="F306" s="232" t="s">
        <v>3662</v>
      </c>
      <c r="G306" s="233" t="s">
        <v>533</v>
      </c>
      <c r="H306" s="234">
        <v>1</v>
      </c>
      <c r="I306" s="235"/>
      <c r="J306" s="236">
        <f>ROUND(I306*H306,2)</f>
        <v>0</v>
      </c>
      <c r="K306" s="237"/>
      <c r="L306" s="45"/>
      <c r="M306" s="238" t="s">
        <v>1</v>
      </c>
      <c r="N306" s="239" t="s">
        <v>40</v>
      </c>
      <c r="O306" s="98"/>
      <c r="P306" s="240">
        <f>O306*H306</f>
        <v>0</v>
      </c>
      <c r="Q306" s="240">
        <v>0.00091</v>
      </c>
      <c r="R306" s="240">
        <f>Q306*H306</f>
        <v>0.00091</v>
      </c>
      <c r="S306" s="240">
        <v>0</v>
      </c>
      <c r="T306" s="241">
        <f>S306*H306</f>
        <v>0</v>
      </c>
      <c r="U306" s="39"/>
      <c r="V306" s="39"/>
      <c r="W306" s="39"/>
      <c r="X306" s="39"/>
      <c r="Y306" s="39"/>
      <c r="Z306" s="39"/>
      <c r="AA306" s="39"/>
      <c r="AB306" s="39"/>
      <c r="AC306" s="39"/>
      <c r="AD306" s="39"/>
      <c r="AE306" s="39"/>
      <c r="AR306" s="242" t="s">
        <v>174</v>
      </c>
      <c r="AT306" s="242" t="s">
        <v>160</v>
      </c>
      <c r="AU306" s="242" t="s">
        <v>156</v>
      </c>
      <c r="AY306" s="18" t="s">
        <v>157</v>
      </c>
      <c r="BE306" s="243">
        <f>IF(N306="základná",J306,0)</f>
        <v>0</v>
      </c>
      <c r="BF306" s="243">
        <f>IF(N306="znížená",J306,0)</f>
        <v>0</v>
      </c>
      <c r="BG306" s="243">
        <f>IF(N306="zákl. prenesená",J306,0)</f>
        <v>0</v>
      </c>
      <c r="BH306" s="243">
        <f>IF(N306="zníž. prenesená",J306,0)</f>
        <v>0</v>
      </c>
      <c r="BI306" s="243">
        <f>IF(N306="nulová",J306,0)</f>
        <v>0</v>
      </c>
      <c r="BJ306" s="18" t="s">
        <v>156</v>
      </c>
      <c r="BK306" s="243">
        <f>ROUND(I306*H306,2)</f>
        <v>0</v>
      </c>
      <c r="BL306" s="18" t="s">
        <v>174</v>
      </c>
      <c r="BM306" s="242" t="s">
        <v>3663</v>
      </c>
    </row>
    <row r="307" s="2" customFormat="1" ht="24.15" customHeight="1">
      <c r="A307" s="39"/>
      <c r="B307" s="40"/>
      <c r="C307" s="230" t="s">
        <v>1808</v>
      </c>
      <c r="D307" s="230" t="s">
        <v>160</v>
      </c>
      <c r="E307" s="231" t="s">
        <v>3664</v>
      </c>
      <c r="F307" s="232" t="s">
        <v>3665</v>
      </c>
      <c r="G307" s="233" t="s">
        <v>533</v>
      </c>
      <c r="H307" s="234">
        <v>1</v>
      </c>
      <c r="I307" s="235"/>
      <c r="J307" s="236">
        <f>ROUND(I307*H307,2)</f>
        <v>0</v>
      </c>
      <c r="K307" s="237"/>
      <c r="L307" s="45"/>
      <c r="M307" s="238" t="s">
        <v>1</v>
      </c>
      <c r="N307" s="239" t="s">
        <v>40</v>
      </c>
      <c r="O307" s="98"/>
      <c r="P307" s="240">
        <f>O307*H307</f>
        <v>0</v>
      </c>
      <c r="Q307" s="240">
        <v>0.0015200000000000001</v>
      </c>
      <c r="R307" s="240">
        <f>Q307*H307</f>
        <v>0.0015200000000000001</v>
      </c>
      <c r="S307" s="240">
        <v>0</v>
      </c>
      <c r="T307" s="241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42" t="s">
        <v>174</v>
      </c>
      <c r="AT307" s="242" t="s">
        <v>160</v>
      </c>
      <c r="AU307" s="242" t="s">
        <v>156</v>
      </c>
      <c r="AY307" s="18" t="s">
        <v>157</v>
      </c>
      <c r="BE307" s="243">
        <f>IF(N307="základná",J307,0)</f>
        <v>0</v>
      </c>
      <c r="BF307" s="243">
        <f>IF(N307="znížená",J307,0)</f>
        <v>0</v>
      </c>
      <c r="BG307" s="243">
        <f>IF(N307="zákl. prenesená",J307,0)</f>
        <v>0</v>
      </c>
      <c r="BH307" s="243">
        <f>IF(N307="zníž. prenesená",J307,0)</f>
        <v>0</v>
      </c>
      <c r="BI307" s="243">
        <f>IF(N307="nulová",J307,0)</f>
        <v>0</v>
      </c>
      <c r="BJ307" s="18" t="s">
        <v>156</v>
      </c>
      <c r="BK307" s="243">
        <f>ROUND(I307*H307,2)</f>
        <v>0</v>
      </c>
      <c r="BL307" s="18" t="s">
        <v>174</v>
      </c>
      <c r="BM307" s="242" t="s">
        <v>3666</v>
      </c>
    </row>
    <row r="308" s="2" customFormat="1" ht="24.15" customHeight="1">
      <c r="A308" s="39"/>
      <c r="B308" s="40"/>
      <c r="C308" s="230" t="s">
        <v>1812</v>
      </c>
      <c r="D308" s="230" t="s">
        <v>160</v>
      </c>
      <c r="E308" s="231" t="s">
        <v>3667</v>
      </c>
      <c r="F308" s="232" t="s">
        <v>3668</v>
      </c>
      <c r="G308" s="233" t="s">
        <v>533</v>
      </c>
      <c r="H308" s="234">
        <v>1</v>
      </c>
      <c r="I308" s="235"/>
      <c r="J308" s="236">
        <f>ROUND(I308*H308,2)</f>
        <v>0</v>
      </c>
      <c r="K308" s="237"/>
      <c r="L308" s="45"/>
      <c r="M308" s="238" t="s">
        <v>1</v>
      </c>
      <c r="N308" s="239" t="s">
        <v>40</v>
      </c>
      <c r="O308" s="98"/>
      <c r="P308" s="240">
        <f>O308*H308</f>
        <v>0</v>
      </c>
      <c r="Q308" s="240">
        <v>0.0026199999999999999</v>
      </c>
      <c r="R308" s="240">
        <f>Q308*H308</f>
        <v>0.0026199999999999999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174</v>
      </c>
      <c r="AT308" s="242" t="s">
        <v>160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174</v>
      </c>
      <c r="BM308" s="242" t="s">
        <v>3669</v>
      </c>
    </row>
    <row r="309" s="2" customFormat="1" ht="24.15" customHeight="1">
      <c r="A309" s="39"/>
      <c r="B309" s="40"/>
      <c r="C309" s="230" t="s">
        <v>1816</v>
      </c>
      <c r="D309" s="230" t="s">
        <v>160</v>
      </c>
      <c r="E309" s="231" t="s">
        <v>3670</v>
      </c>
      <c r="F309" s="232" t="s">
        <v>3671</v>
      </c>
      <c r="G309" s="233" t="s">
        <v>533</v>
      </c>
      <c r="H309" s="234">
        <v>1</v>
      </c>
      <c r="I309" s="235"/>
      <c r="J309" s="236">
        <f>ROUND(I309*H309,2)</f>
        <v>0</v>
      </c>
      <c r="K309" s="237"/>
      <c r="L309" s="45"/>
      <c r="M309" s="238" t="s">
        <v>1</v>
      </c>
      <c r="N309" s="239" t="s">
        <v>40</v>
      </c>
      <c r="O309" s="98"/>
      <c r="P309" s="240">
        <f>O309*H309</f>
        <v>0</v>
      </c>
      <c r="Q309" s="240">
        <v>0.0037100000000000002</v>
      </c>
      <c r="R309" s="240">
        <f>Q309*H309</f>
        <v>0.0037100000000000002</v>
      </c>
      <c r="S309" s="240">
        <v>0</v>
      </c>
      <c r="T309" s="241">
        <f>S309*H309</f>
        <v>0</v>
      </c>
      <c r="U309" s="39"/>
      <c r="V309" s="39"/>
      <c r="W309" s="39"/>
      <c r="X309" s="39"/>
      <c r="Y309" s="39"/>
      <c r="Z309" s="39"/>
      <c r="AA309" s="39"/>
      <c r="AB309" s="39"/>
      <c r="AC309" s="39"/>
      <c r="AD309" s="39"/>
      <c r="AE309" s="39"/>
      <c r="AR309" s="242" t="s">
        <v>174</v>
      </c>
      <c r="AT309" s="242" t="s">
        <v>160</v>
      </c>
      <c r="AU309" s="242" t="s">
        <v>156</v>
      </c>
      <c r="AY309" s="18" t="s">
        <v>157</v>
      </c>
      <c r="BE309" s="243">
        <f>IF(N309="základná",J309,0)</f>
        <v>0</v>
      </c>
      <c r="BF309" s="243">
        <f>IF(N309="znížená",J309,0)</f>
        <v>0</v>
      </c>
      <c r="BG309" s="243">
        <f>IF(N309="zákl. prenesená",J309,0)</f>
        <v>0</v>
      </c>
      <c r="BH309" s="243">
        <f>IF(N309="zníž. prenesená",J309,0)</f>
        <v>0</v>
      </c>
      <c r="BI309" s="243">
        <f>IF(N309="nulová",J309,0)</f>
        <v>0</v>
      </c>
      <c r="BJ309" s="18" t="s">
        <v>156</v>
      </c>
      <c r="BK309" s="243">
        <f>ROUND(I309*H309,2)</f>
        <v>0</v>
      </c>
      <c r="BL309" s="18" t="s">
        <v>174</v>
      </c>
      <c r="BM309" s="242" t="s">
        <v>3672</v>
      </c>
    </row>
    <row r="310" s="2" customFormat="1" ht="16.5" customHeight="1">
      <c r="A310" s="39"/>
      <c r="B310" s="40"/>
      <c r="C310" s="230" t="s">
        <v>1822</v>
      </c>
      <c r="D310" s="230" t="s">
        <v>160</v>
      </c>
      <c r="E310" s="231" t="s">
        <v>3673</v>
      </c>
      <c r="F310" s="232" t="s">
        <v>3674</v>
      </c>
      <c r="G310" s="233" t="s">
        <v>354</v>
      </c>
      <c r="H310" s="234">
        <v>93</v>
      </c>
      <c r="I310" s="235"/>
      <c r="J310" s="236">
        <f>ROUND(I310*H310,2)</f>
        <v>0</v>
      </c>
      <c r="K310" s="237"/>
      <c r="L310" s="45"/>
      <c r="M310" s="238" t="s">
        <v>1</v>
      </c>
      <c r="N310" s="239" t="s">
        <v>40</v>
      </c>
      <c r="O310" s="98"/>
      <c r="P310" s="240">
        <f>O310*H310</f>
        <v>0</v>
      </c>
      <c r="Q310" s="240">
        <v>5.0000000000000002E-05</v>
      </c>
      <c r="R310" s="240">
        <f>Q310*H310</f>
        <v>0.0046500000000000005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174</v>
      </c>
      <c r="AT310" s="242" t="s">
        <v>160</v>
      </c>
      <c r="AU310" s="242" t="s">
        <v>156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174</v>
      </c>
      <c r="BM310" s="242" t="s">
        <v>3675</v>
      </c>
    </row>
    <row r="311" s="2" customFormat="1" ht="16.5" customHeight="1">
      <c r="A311" s="39"/>
      <c r="B311" s="40"/>
      <c r="C311" s="230" t="s">
        <v>1825</v>
      </c>
      <c r="D311" s="230" t="s">
        <v>160</v>
      </c>
      <c r="E311" s="231" t="s">
        <v>3676</v>
      </c>
      <c r="F311" s="232" t="s">
        <v>3677</v>
      </c>
      <c r="G311" s="233" t="s">
        <v>354</v>
      </c>
      <c r="H311" s="234">
        <v>246</v>
      </c>
      <c r="I311" s="235"/>
      <c r="J311" s="236">
        <f>ROUND(I311*H311,2)</f>
        <v>0</v>
      </c>
      <c r="K311" s="237"/>
      <c r="L311" s="45"/>
      <c r="M311" s="238" t="s">
        <v>1</v>
      </c>
      <c r="N311" s="239" t="s">
        <v>40</v>
      </c>
      <c r="O311" s="98"/>
      <c r="P311" s="240">
        <f>O311*H311</f>
        <v>0</v>
      </c>
      <c r="Q311" s="240">
        <v>9.0000000000000006E-05</v>
      </c>
      <c r="R311" s="240">
        <f>Q311*H311</f>
        <v>0.02214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174</v>
      </c>
      <c r="AT311" s="242" t="s">
        <v>160</v>
      </c>
      <c r="AU311" s="242" t="s">
        <v>156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174</v>
      </c>
      <c r="BM311" s="242" t="s">
        <v>3678</v>
      </c>
    </row>
    <row r="312" s="2" customFormat="1" ht="16.5" customHeight="1">
      <c r="A312" s="39"/>
      <c r="B312" s="40"/>
      <c r="C312" s="230" t="s">
        <v>1830</v>
      </c>
      <c r="D312" s="230" t="s">
        <v>160</v>
      </c>
      <c r="E312" s="231" t="s">
        <v>3679</v>
      </c>
      <c r="F312" s="232" t="s">
        <v>3680</v>
      </c>
      <c r="G312" s="233" t="s">
        <v>354</v>
      </c>
      <c r="H312" s="234">
        <v>315</v>
      </c>
      <c r="I312" s="235"/>
      <c r="J312" s="236">
        <f>ROUND(I312*H312,2)</f>
        <v>0</v>
      </c>
      <c r="K312" s="237"/>
      <c r="L312" s="45"/>
      <c r="M312" s="238" t="s">
        <v>1</v>
      </c>
      <c r="N312" s="239" t="s">
        <v>40</v>
      </c>
      <c r="O312" s="98"/>
      <c r="P312" s="240">
        <f>O312*H312</f>
        <v>0</v>
      </c>
      <c r="Q312" s="240">
        <v>6.0000000000000002E-05</v>
      </c>
      <c r="R312" s="240">
        <f>Q312*H312</f>
        <v>0.0189</v>
      </c>
      <c r="S312" s="240">
        <v>0</v>
      </c>
      <c r="T312" s="24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2" t="s">
        <v>174</v>
      </c>
      <c r="AT312" s="242" t="s">
        <v>160</v>
      </c>
      <c r="AU312" s="242" t="s">
        <v>156</v>
      </c>
      <c r="AY312" s="18" t="s">
        <v>157</v>
      </c>
      <c r="BE312" s="243">
        <f>IF(N312="základná",J312,0)</f>
        <v>0</v>
      </c>
      <c r="BF312" s="243">
        <f>IF(N312="znížená",J312,0)</f>
        <v>0</v>
      </c>
      <c r="BG312" s="243">
        <f>IF(N312="zákl. prenesená",J312,0)</f>
        <v>0</v>
      </c>
      <c r="BH312" s="243">
        <f>IF(N312="zníž. prenesená",J312,0)</f>
        <v>0</v>
      </c>
      <c r="BI312" s="243">
        <f>IF(N312="nulová",J312,0)</f>
        <v>0</v>
      </c>
      <c r="BJ312" s="18" t="s">
        <v>156</v>
      </c>
      <c r="BK312" s="243">
        <f>ROUND(I312*H312,2)</f>
        <v>0</v>
      </c>
      <c r="BL312" s="18" t="s">
        <v>174</v>
      </c>
      <c r="BM312" s="242" t="s">
        <v>3681</v>
      </c>
    </row>
    <row r="313" s="2" customFormat="1" ht="16.5" customHeight="1">
      <c r="A313" s="39"/>
      <c r="B313" s="40"/>
      <c r="C313" s="230" t="s">
        <v>1832</v>
      </c>
      <c r="D313" s="230" t="s">
        <v>160</v>
      </c>
      <c r="E313" s="231" t="s">
        <v>3682</v>
      </c>
      <c r="F313" s="232" t="s">
        <v>3683</v>
      </c>
      <c r="G313" s="233" t="s">
        <v>354</v>
      </c>
      <c r="H313" s="234">
        <v>18</v>
      </c>
      <c r="I313" s="235"/>
      <c r="J313" s="236">
        <f>ROUND(I313*H313,2)</f>
        <v>0</v>
      </c>
      <c r="K313" s="237"/>
      <c r="L313" s="45"/>
      <c r="M313" s="238" t="s">
        <v>1</v>
      </c>
      <c r="N313" s="239" t="s">
        <v>40</v>
      </c>
      <c r="O313" s="98"/>
      <c r="P313" s="240">
        <f>O313*H313</f>
        <v>0</v>
      </c>
      <c r="Q313" s="240">
        <v>6.9999999999999994E-05</v>
      </c>
      <c r="R313" s="240">
        <f>Q313*H313</f>
        <v>0.0012599999999999998</v>
      </c>
      <c r="S313" s="240">
        <v>0</v>
      </c>
      <c r="T313" s="241">
        <f>S313*H313</f>
        <v>0</v>
      </c>
      <c r="U313" s="39"/>
      <c r="V313" s="39"/>
      <c r="W313" s="39"/>
      <c r="X313" s="39"/>
      <c r="Y313" s="39"/>
      <c r="Z313" s="39"/>
      <c r="AA313" s="39"/>
      <c r="AB313" s="39"/>
      <c r="AC313" s="39"/>
      <c r="AD313" s="39"/>
      <c r="AE313" s="39"/>
      <c r="AR313" s="242" t="s">
        <v>174</v>
      </c>
      <c r="AT313" s="242" t="s">
        <v>160</v>
      </c>
      <c r="AU313" s="242" t="s">
        <v>156</v>
      </c>
      <c r="AY313" s="18" t="s">
        <v>157</v>
      </c>
      <c r="BE313" s="243">
        <f>IF(N313="základná",J313,0)</f>
        <v>0</v>
      </c>
      <c r="BF313" s="243">
        <f>IF(N313="znížená",J313,0)</f>
        <v>0</v>
      </c>
      <c r="BG313" s="243">
        <f>IF(N313="zákl. prenesená",J313,0)</f>
        <v>0</v>
      </c>
      <c r="BH313" s="243">
        <f>IF(N313="zníž. prenesená",J313,0)</f>
        <v>0</v>
      </c>
      <c r="BI313" s="243">
        <f>IF(N313="nulová",J313,0)</f>
        <v>0</v>
      </c>
      <c r="BJ313" s="18" t="s">
        <v>156</v>
      </c>
      <c r="BK313" s="243">
        <f>ROUND(I313*H313,2)</f>
        <v>0</v>
      </c>
      <c r="BL313" s="18" t="s">
        <v>174</v>
      </c>
      <c r="BM313" s="242" t="s">
        <v>3684</v>
      </c>
    </row>
    <row r="314" s="2" customFormat="1" ht="16.5" customHeight="1">
      <c r="A314" s="39"/>
      <c r="B314" s="40"/>
      <c r="C314" s="230" t="s">
        <v>1834</v>
      </c>
      <c r="D314" s="230" t="s">
        <v>160</v>
      </c>
      <c r="E314" s="231" t="s">
        <v>3685</v>
      </c>
      <c r="F314" s="232" t="s">
        <v>3686</v>
      </c>
      <c r="G314" s="233" t="s">
        <v>354</v>
      </c>
      <c r="H314" s="234">
        <v>67</v>
      </c>
      <c r="I314" s="235"/>
      <c r="J314" s="236">
        <f>ROUND(I314*H314,2)</f>
        <v>0</v>
      </c>
      <c r="K314" s="237"/>
      <c r="L314" s="45"/>
      <c r="M314" s="238" t="s">
        <v>1</v>
      </c>
      <c r="N314" s="239" t="s">
        <v>40</v>
      </c>
      <c r="O314" s="98"/>
      <c r="P314" s="240">
        <f>O314*H314</f>
        <v>0</v>
      </c>
      <c r="Q314" s="240">
        <v>0.00014999999999999999</v>
      </c>
      <c r="R314" s="240">
        <f>Q314*H314</f>
        <v>0.01005</v>
      </c>
      <c r="S314" s="240">
        <v>0</v>
      </c>
      <c r="T314" s="241">
        <f>S314*H314</f>
        <v>0</v>
      </c>
      <c r="U314" s="39"/>
      <c r="V314" s="39"/>
      <c r="W314" s="39"/>
      <c r="X314" s="39"/>
      <c r="Y314" s="39"/>
      <c r="Z314" s="39"/>
      <c r="AA314" s="39"/>
      <c r="AB314" s="39"/>
      <c r="AC314" s="39"/>
      <c r="AD314" s="39"/>
      <c r="AE314" s="39"/>
      <c r="AR314" s="242" t="s">
        <v>174</v>
      </c>
      <c r="AT314" s="242" t="s">
        <v>160</v>
      </c>
      <c r="AU314" s="242" t="s">
        <v>156</v>
      </c>
      <c r="AY314" s="18" t="s">
        <v>157</v>
      </c>
      <c r="BE314" s="243">
        <f>IF(N314="základná",J314,0)</f>
        <v>0</v>
      </c>
      <c r="BF314" s="243">
        <f>IF(N314="znížená",J314,0)</f>
        <v>0</v>
      </c>
      <c r="BG314" s="243">
        <f>IF(N314="zákl. prenesená",J314,0)</f>
        <v>0</v>
      </c>
      <c r="BH314" s="243">
        <f>IF(N314="zníž. prenesená",J314,0)</f>
        <v>0</v>
      </c>
      <c r="BI314" s="243">
        <f>IF(N314="nulová",J314,0)</f>
        <v>0</v>
      </c>
      <c r="BJ314" s="18" t="s">
        <v>156</v>
      </c>
      <c r="BK314" s="243">
        <f>ROUND(I314*H314,2)</f>
        <v>0</v>
      </c>
      <c r="BL314" s="18" t="s">
        <v>174</v>
      </c>
      <c r="BM314" s="242" t="s">
        <v>3687</v>
      </c>
    </row>
    <row r="315" s="2" customFormat="1" ht="16.5" customHeight="1">
      <c r="A315" s="39"/>
      <c r="B315" s="40"/>
      <c r="C315" s="230" t="s">
        <v>1839</v>
      </c>
      <c r="D315" s="230" t="s">
        <v>160</v>
      </c>
      <c r="E315" s="231" t="s">
        <v>3688</v>
      </c>
      <c r="F315" s="232" t="s">
        <v>3689</v>
      </c>
      <c r="G315" s="233" t="s">
        <v>354</v>
      </c>
      <c r="H315" s="234">
        <v>53</v>
      </c>
      <c r="I315" s="235"/>
      <c r="J315" s="236">
        <f>ROUND(I315*H315,2)</f>
        <v>0</v>
      </c>
      <c r="K315" s="237"/>
      <c r="L315" s="45"/>
      <c r="M315" s="238" t="s">
        <v>1</v>
      </c>
      <c r="N315" s="239" t="s">
        <v>40</v>
      </c>
      <c r="O315" s="98"/>
      <c r="P315" s="240">
        <f>O315*H315</f>
        <v>0</v>
      </c>
      <c r="Q315" s="240">
        <v>0.00014999999999999999</v>
      </c>
      <c r="R315" s="240">
        <f>Q315*H315</f>
        <v>0.0079499999999999987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174</v>
      </c>
      <c r="AT315" s="242" t="s">
        <v>160</v>
      </c>
      <c r="AU315" s="242" t="s">
        <v>156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174</v>
      </c>
      <c r="BM315" s="242" t="s">
        <v>3690</v>
      </c>
    </row>
    <row r="316" s="2" customFormat="1" ht="16.5" customHeight="1">
      <c r="A316" s="39"/>
      <c r="B316" s="40"/>
      <c r="C316" s="230" t="s">
        <v>1846</v>
      </c>
      <c r="D316" s="230" t="s">
        <v>160</v>
      </c>
      <c r="E316" s="231" t="s">
        <v>3691</v>
      </c>
      <c r="F316" s="232" t="s">
        <v>3692</v>
      </c>
      <c r="G316" s="233" t="s">
        <v>354</v>
      </c>
      <c r="H316" s="234">
        <v>15</v>
      </c>
      <c r="I316" s="235"/>
      <c r="J316" s="236">
        <f>ROUND(I316*H316,2)</f>
        <v>0</v>
      </c>
      <c r="K316" s="237"/>
      <c r="L316" s="45"/>
      <c r="M316" s="238" t="s">
        <v>1</v>
      </c>
      <c r="N316" s="239" t="s">
        <v>40</v>
      </c>
      <c r="O316" s="98"/>
      <c r="P316" s="240">
        <f>O316*H316</f>
        <v>0</v>
      </c>
      <c r="Q316" s="240">
        <v>0.00021000000000000001</v>
      </c>
      <c r="R316" s="240">
        <f>Q316*H316</f>
        <v>0.00315</v>
      </c>
      <c r="S316" s="240">
        <v>0</v>
      </c>
      <c r="T316" s="24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2" t="s">
        <v>174</v>
      </c>
      <c r="AT316" s="242" t="s">
        <v>160</v>
      </c>
      <c r="AU316" s="242" t="s">
        <v>156</v>
      </c>
      <c r="AY316" s="18" t="s">
        <v>157</v>
      </c>
      <c r="BE316" s="243">
        <f>IF(N316="základná",J316,0)</f>
        <v>0</v>
      </c>
      <c r="BF316" s="243">
        <f>IF(N316="znížená",J316,0)</f>
        <v>0</v>
      </c>
      <c r="BG316" s="243">
        <f>IF(N316="zákl. prenesená",J316,0)</f>
        <v>0</v>
      </c>
      <c r="BH316" s="243">
        <f>IF(N316="zníž. prenesená",J316,0)</f>
        <v>0</v>
      </c>
      <c r="BI316" s="243">
        <f>IF(N316="nulová",J316,0)</f>
        <v>0</v>
      </c>
      <c r="BJ316" s="18" t="s">
        <v>156</v>
      </c>
      <c r="BK316" s="243">
        <f>ROUND(I316*H316,2)</f>
        <v>0</v>
      </c>
      <c r="BL316" s="18" t="s">
        <v>174</v>
      </c>
      <c r="BM316" s="242" t="s">
        <v>3693</v>
      </c>
    </row>
    <row r="317" s="2" customFormat="1" ht="16.5" customHeight="1">
      <c r="A317" s="39"/>
      <c r="B317" s="40"/>
      <c r="C317" s="230" t="s">
        <v>1855</v>
      </c>
      <c r="D317" s="230" t="s">
        <v>160</v>
      </c>
      <c r="E317" s="231" t="s">
        <v>3694</v>
      </c>
      <c r="F317" s="232" t="s">
        <v>3695</v>
      </c>
      <c r="G317" s="233" t="s">
        <v>354</v>
      </c>
      <c r="H317" s="234">
        <v>35</v>
      </c>
      <c r="I317" s="235"/>
      <c r="J317" s="236">
        <f>ROUND(I317*H317,2)</f>
        <v>0</v>
      </c>
      <c r="K317" s="237"/>
      <c r="L317" s="45"/>
      <c r="M317" s="238" t="s">
        <v>1</v>
      </c>
      <c r="N317" s="239" t="s">
        <v>40</v>
      </c>
      <c r="O317" s="98"/>
      <c r="P317" s="240">
        <f>O317*H317</f>
        <v>0</v>
      </c>
      <c r="Q317" s="240">
        <v>0.00029</v>
      </c>
      <c r="R317" s="240">
        <f>Q317*H317</f>
        <v>0.010149999999999999</v>
      </c>
      <c r="S317" s="240">
        <v>0</v>
      </c>
      <c r="T317" s="241">
        <f>S317*H317</f>
        <v>0</v>
      </c>
      <c r="U317" s="39"/>
      <c r="V317" s="39"/>
      <c r="W317" s="39"/>
      <c r="X317" s="39"/>
      <c r="Y317" s="39"/>
      <c r="Z317" s="39"/>
      <c r="AA317" s="39"/>
      <c r="AB317" s="39"/>
      <c r="AC317" s="39"/>
      <c r="AD317" s="39"/>
      <c r="AE317" s="39"/>
      <c r="AR317" s="242" t="s">
        <v>174</v>
      </c>
      <c r="AT317" s="242" t="s">
        <v>160</v>
      </c>
      <c r="AU317" s="242" t="s">
        <v>156</v>
      </c>
      <c r="AY317" s="18" t="s">
        <v>157</v>
      </c>
      <c r="BE317" s="243">
        <f>IF(N317="základná",J317,0)</f>
        <v>0</v>
      </c>
      <c r="BF317" s="243">
        <f>IF(N317="znížená",J317,0)</f>
        <v>0</v>
      </c>
      <c r="BG317" s="243">
        <f>IF(N317="zákl. prenesená",J317,0)</f>
        <v>0</v>
      </c>
      <c r="BH317" s="243">
        <f>IF(N317="zníž. prenesená",J317,0)</f>
        <v>0</v>
      </c>
      <c r="BI317" s="243">
        <f>IF(N317="nulová",J317,0)</f>
        <v>0</v>
      </c>
      <c r="BJ317" s="18" t="s">
        <v>156</v>
      </c>
      <c r="BK317" s="243">
        <f>ROUND(I317*H317,2)</f>
        <v>0</v>
      </c>
      <c r="BL317" s="18" t="s">
        <v>174</v>
      </c>
      <c r="BM317" s="242" t="s">
        <v>3696</v>
      </c>
    </row>
    <row r="318" s="2" customFormat="1" ht="24.15" customHeight="1">
      <c r="A318" s="39"/>
      <c r="B318" s="40"/>
      <c r="C318" s="230" t="s">
        <v>1864</v>
      </c>
      <c r="D318" s="230" t="s">
        <v>160</v>
      </c>
      <c r="E318" s="231" t="s">
        <v>3697</v>
      </c>
      <c r="F318" s="232" t="s">
        <v>3698</v>
      </c>
      <c r="G318" s="233" t="s">
        <v>3699</v>
      </c>
      <c r="H318" s="234">
        <v>26</v>
      </c>
      <c r="I318" s="235"/>
      <c r="J318" s="236">
        <f>ROUND(I318*H318,2)</f>
        <v>0</v>
      </c>
      <c r="K318" s="237"/>
      <c r="L318" s="45"/>
      <c r="M318" s="238" t="s">
        <v>1</v>
      </c>
      <c r="N318" s="239" t="s">
        <v>40</v>
      </c>
      <c r="O318" s="98"/>
      <c r="P318" s="240">
        <f>O318*H318</f>
        <v>0</v>
      </c>
      <c r="Q318" s="240">
        <v>0.0017600000000000001</v>
      </c>
      <c r="R318" s="240">
        <f>Q318*H318</f>
        <v>0.045760000000000002</v>
      </c>
      <c r="S318" s="240">
        <v>0</v>
      </c>
      <c r="T318" s="241">
        <f>S318*H318</f>
        <v>0</v>
      </c>
      <c r="U318" s="39"/>
      <c r="V318" s="39"/>
      <c r="W318" s="39"/>
      <c r="X318" s="39"/>
      <c r="Y318" s="39"/>
      <c r="Z318" s="39"/>
      <c r="AA318" s="39"/>
      <c r="AB318" s="39"/>
      <c r="AC318" s="39"/>
      <c r="AD318" s="39"/>
      <c r="AE318" s="39"/>
      <c r="AR318" s="242" t="s">
        <v>174</v>
      </c>
      <c r="AT318" s="242" t="s">
        <v>160</v>
      </c>
      <c r="AU318" s="242" t="s">
        <v>156</v>
      </c>
      <c r="AY318" s="18" t="s">
        <v>157</v>
      </c>
      <c r="BE318" s="243">
        <f>IF(N318="základná",J318,0)</f>
        <v>0</v>
      </c>
      <c r="BF318" s="243">
        <f>IF(N318="znížená",J318,0)</f>
        <v>0</v>
      </c>
      <c r="BG318" s="243">
        <f>IF(N318="zákl. prenesená",J318,0)</f>
        <v>0</v>
      </c>
      <c r="BH318" s="243">
        <f>IF(N318="zníž. prenesená",J318,0)</f>
        <v>0</v>
      </c>
      <c r="BI318" s="243">
        <f>IF(N318="nulová",J318,0)</f>
        <v>0</v>
      </c>
      <c r="BJ318" s="18" t="s">
        <v>156</v>
      </c>
      <c r="BK318" s="243">
        <f>ROUND(I318*H318,2)</f>
        <v>0</v>
      </c>
      <c r="BL318" s="18" t="s">
        <v>174</v>
      </c>
      <c r="BM318" s="242" t="s">
        <v>3700</v>
      </c>
    </row>
    <row r="319" s="2" customFormat="1" ht="24.15" customHeight="1">
      <c r="A319" s="39"/>
      <c r="B319" s="40"/>
      <c r="C319" s="230" t="s">
        <v>1869</v>
      </c>
      <c r="D319" s="230" t="s">
        <v>160</v>
      </c>
      <c r="E319" s="231" t="s">
        <v>3701</v>
      </c>
      <c r="F319" s="232" t="s">
        <v>3702</v>
      </c>
      <c r="G319" s="233" t="s">
        <v>533</v>
      </c>
      <c r="H319" s="234">
        <v>22</v>
      </c>
      <c r="I319" s="235"/>
      <c r="J319" s="236">
        <f>ROUND(I319*H319,2)</f>
        <v>0</v>
      </c>
      <c r="K319" s="237"/>
      <c r="L319" s="45"/>
      <c r="M319" s="238" t="s">
        <v>1</v>
      </c>
      <c r="N319" s="239" t="s">
        <v>40</v>
      </c>
      <c r="O319" s="98"/>
      <c r="P319" s="240">
        <f>O319*H319</f>
        <v>0</v>
      </c>
      <c r="Q319" s="240">
        <v>0.0010200000000000001</v>
      </c>
      <c r="R319" s="240">
        <f>Q319*H319</f>
        <v>0.022440000000000002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174</v>
      </c>
      <c r="AT319" s="242" t="s">
        <v>160</v>
      </c>
      <c r="AU319" s="242" t="s">
        <v>156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174</v>
      </c>
      <c r="BM319" s="242" t="s">
        <v>3703</v>
      </c>
    </row>
    <row r="320" s="2" customFormat="1" ht="21.75" customHeight="1">
      <c r="A320" s="39"/>
      <c r="B320" s="40"/>
      <c r="C320" s="230" t="s">
        <v>1874</v>
      </c>
      <c r="D320" s="230" t="s">
        <v>160</v>
      </c>
      <c r="E320" s="231" t="s">
        <v>3704</v>
      </c>
      <c r="F320" s="232" t="s">
        <v>3705</v>
      </c>
      <c r="G320" s="233" t="s">
        <v>533</v>
      </c>
      <c r="H320" s="234">
        <v>1</v>
      </c>
      <c r="I320" s="235"/>
      <c r="J320" s="236">
        <f>ROUND(I320*H320,2)</f>
        <v>0</v>
      </c>
      <c r="K320" s="237"/>
      <c r="L320" s="45"/>
      <c r="M320" s="238" t="s">
        <v>1</v>
      </c>
      <c r="N320" s="239" t="s">
        <v>40</v>
      </c>
      <c r="O320" s="98"/>
      <c r="P320" s="240">
        <f>O320*H320</f>
        <v>0</v>
      </c>
      <c r="Q320" s="240">
        <v>2.0000000000000002E-05</v>
      </c>
      <c r="R320" s="240">
        <f>Q320*H320</f>
        <v>2.0000000000000002E-05</v>
      </c>
      <c r="S320" s="240">
        <v>0</v>
      </c>
      <c r="T320" s="241">
        <f>S320*H320</f>
        <v>0</v>
      </c>
      <c r="U320" s="39"/>
      <c r="V320" s="39"/>
      <c r="W320" s="39"/>
      <c r="X320" s="39"/>
      <c r="Y320" s="39"/>
      <c r="Z320" s="39"/>
      <c r="AA320" s="39"/>
      <c r="AB320" s="39"/>
      <c r="AC320" s="39"/>
      <c r="AD320" s="39"/>
      <c r="AE320" s="39"/>
      <c r="AR320" s="242" t="s">
        <v>174</v>
      </c>
      <c r="AT320" s="242" t="s">
        <v>160</v>
      </c>
      <c r="AU320" s="242" t="s">
        <v>156</v>
      </c>
      <c r="AY320" s="18" t="s">
        <v>157</v>
      </c>
      <c r="BE320" s="243">
        <f>IF(N320="základná",J320,0)</f>
        <v>0</v>
      </c>
      <c r="BF320" s="243">
        <f>IF(N320="znížená",J320,0)</f>
        <v>0</v>
      </c>
      <c r="BG320" s="243">
        <f>IF(N320="zákl. prenesená",J320,0)</f>
        <v>0</v>
      </c>
      <c r="BH320" s="243">
        <f>IF(N320="zníž. prenesená",J320,0)</f>
        <v>0</v>
      </c>
      <c r="BI320" s="243">
        <f>IF(N320="nulová",J320,0)</f>
        <v>0</v>
      </c>
      <c r="BJ320" s="18" t="s">
        <v>156</v>
      </c>
      <c r="BK320" s="243">
        <f>ROUND(I320*H320,2)</f>
        <v>0</v>
      </c>
      <c r="BL320" s="18" t="s">
        <v>174</v>
      </c>
      <c r="BM320" s="242" t="s">
        <v>3706</v>
      </c>
    </row>
    <row r="321" s="2" customFormat="1" ht="21.75" customHeight="1">
      <c r="A321" s="39"/>
      <c r="B321" s="40"/>
      <c r="C321" s="230" t="s">
        <v>2687</v>
      </c>
      <c r="D321" s="230" t="s">
        <v>160</v>
      </c>
      <c r="E321" s="231" t="s">
        <v>3707</v>
      </c>
      <c r="F321" s="232" t="s">
        <v>3708</v>
      </c>
      <c r="G321" s="233" t="s">
        <v>533</v>
      </c>
      <c r="H321" s="234">
        <v>17</v>
      </c>
      <c r="I321" s="235"/>
      <c r="J321" s="236">
        <f>ROUND(I321*H321,2)</f>
        <v>0</v>
      </c>
      <c r="K321" s="237"/>
      <c r="L321" s="45"/>
      <c r="M321" s="238" t="s">
        <v>1</v>
      </c>
      <c r="N321" s="239" t="s">
        <v>40</v>
      </c>
      <c r="O321" s="98"/>
      <c r="P321" s="240">
        <f>O321*H321</f>
        <v>0</v>
      </c>
      <c r="Q321" s="240">
        <v>2.0000000000000002E-05</v>
      </c>
      <c r="R321" s="240">
        <f>Q321*H321</f>
        <v>0.00034000000000000002</v>
      </c>
      <c r="S321" s="240">
        <v>0</v>
      </c>
      <c r="T321" s="241">
        <f>S321*H321</f>
        <v>0</v>
      </c>
      <c r="U321" s="39"/>
      <c r="V321" s="39"/>
      <c r="W321" s="39"/>
      <c r="X321" s="39"/>
      <c r="Y321" s="39"/>
      <c r="Z321" s="39"/>
      <c r="AA321" s="39"/>
      <c r="AB321" s="39"/>
      <c r="AC321" s="39"/>
      <c r="AD321" s="39"/>
      <c r="AE321" s="39"/>
      <c r="AR321" s="242" t="s">
        <v>174</v>
      </c>
      <c r="AT321" s="242" t="s">
        <v>160</v>
      </c>
      <c r="AU321" s="242" t="s">
        <v>156</v>
      </c>
      <c r="AY321" s="18" t="s">
        <v>157</v>
      </c>
      <c r="BE321" s="243">
        <f>IF(N321="základná",J321,0)</f>
        <v>0</v>
      </c>
      <c r="BF321" s="243">
        <f>IF(N321="znížená",J321,0)</f>
        <v>0</v>
      </c>
      <c r="BG321" s="243">
        <f>IF(N321="zákl. prenesená",J321,0)</f>
        <v>0</v>
      </c>
      <c r="BH321" s="243">
        <f>IF(N321="zníž. prenesená",J321,0)</f>
        <v>0</v>
      </c>
      <c r="BI321" s="243">
        <f>IF(N321="nulová",J321,0)</f>
        <v>0</v>
      </c>
      <c r="BJ321" s="18" t="s">
        <v>156</v>
      </c>
      <c r="BK321" s="243">
        <f>ROUND(I321*H321,2)</f>
        <v>0</v>
      </c>
      <c r="BL321" s="18" t="s">
        <v>174</v>
      </c>
      <c r="BM321" s="242" t="s">
        <v>3709</v>
      </c>
    </row>
    <row r="322" s="2" customFormat="1" ht="21.75" customHeight="1">
      <c r="A322" s="39"/>
      <c r="B322" s="40"/>
      <c r="C322" s="230" t="s">
        <v>2485</v>
      </c>
      <c r="D322" s="230" t="s">
        <v>160</v>
      </c>
      <c r="E322" s="231" t="s">
        <v>3710</v>
      </c>
      <c r="F322" s="232" t="s">
        <v>3711</v>
      </c>
      <c r="G322" s="233" t="s">
        <v>533</v>
      </c>
      <c r="H322" s="234">
        <v>14</v>
      </c>
      <c r="I322" s="235"/>
      <c r="J322" s="236">
        <f>ROUND(I322*H322,2)</f>
        <v>0</v>
      </c>
      <c r="K322" s="237"/>
      <c r="L322" s="45"/>
      <c r="M322" s="238" t="s">
        <v>1</v>
      </c>
      <c r="N322" s="239" t="s">
        <v>40</v>
      </c>
      <c r="O322" s="98"/>
      <c r="P322" s="240">
        <f>O322*H322</f>
        <v>0</v>
      </c>
      <c r="Q322" s="240">
        <v>0.0010200000000000001</v>
      </c>
      <c r="R322" s="240">
        <f>Q322*H322</f>
        <v>0.014280000000000001</v>
      </c>
      <c r="S322" s="240">
        <v>0</v>
      </c>
      <c r="T322" s="241">
        <f>S322*H322</f>
        <v>0</v>
      </c>
      <c r="U322" s="39"/>
      <c r="V322" s="39"/>
      <c r="W322" s="39"/>
      <c r="X322" s="39"/>
      <c r="Y322" s="39"/>
      <c r="Z322" s="39"/>
      <c r="AA322" s="39"/>
      <c r="AB322" s="39"/>
      <c r="AC322" s="39"/>
      <c r="AD322" s="39"/>
      <c r="AE322" s="39"/>
      <c r="AR322" s="242" t="s">
        <v>174</v>
      </c>
      <c r="AT322" s="242" t="s">
        <v>160</v>
      </c>
      <c r="AU322" s="242" t="s">
        <v>156</v>
      </c>
      <c r="AY322" s="18" t="s">
        <v>157</v>
      </c>
      <c r="BE322" s="243">
        <f>IF(N322="základná",J322,0)</f>
        <v>0</v>
      </c>
      <c r="BF322" s="243">
        <f>IF(N322="znížená",J322,0)</f>
        <v>0</v>
      </c>
      <c r="BG322" s="243">
        <f>IF(N322="zákl. prenesená",J322,0)</f>
        <v>0</v>
      </c>
      <c r="BH322" s="243">
        <f>IF(N322="zníž. prenesená",J322,0)</f>
        <v>0</v>
      </c>
      <c r="BI322" s="243">
        <f>IF(N322="nulová",J322,0)</f>
        <v>0</v>
      </c>
      <c r="BJ322" s="18" t="s">
        <v>156</v>
      </c>
      <c r="BK322" s="243">
        <f>ROUND(I322*H322,2)</f>
        <v>0</v>
      </c>
      <c r="BL322" s="18" t="s">
        <v>174</v>
      </c>
      <c r="BM322" s="242" t="s">
        <v>3712</v>
      </c>
    </row>
    <row r="323" s="2" customFormat="1" ht="21.75" customHeight="1">
      <c r="A323" s="39"/>
      <c r="B323" s="40"/>
      <c r="C323" s="230" t="s">
        <v>2692</v>
      </c>
      <c r="D323" s="230" t="s">
        <v>160</v>
      </c>
      <c r="E323" s="231" t="s">
        <v>3713</v>
      </c>
      <c r="F323" s="232" t="s">
        <v>3714</v>
      </c>
      <c r="G323" s="233" t="s">
        <v>533</v>
      </c>
      <c r="H323" s="234">
        <v>1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0.0010200000000000001</v>
      </c>
      <c r="R323" s="240">
        <f>Q323*H323</f>
        <v>0.0010200000000000001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174</v>
      </c>
      <c r="AT323" s="242" t="s">
        <v>160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174</v>
      </c>
      <c r="BM323" s="242" t="s">
        <v>3715</v>
      </c>
    </row>
    <row r="324" s="2" customFormat="1" ht="21.75" customHeight="1">
      <c r="A324" s="39"/>
      <c r="B324" s="40"/>
      <c r="C324" s="230" t="s">
        <v>2488</v>
      </c>
      <c r="D324" s="230" t="s">
        <v>160</v>
      </c>
      <c r="E324" s="231" t="s">
        <v>3716</v>
      </c>
      <c r="F324" s="232" t="s">
        <v>3717</v>
      </c>
      <c r="G324" s="233" t="s">
        <v>533</v>
      </c>
      <c r="H324" s="234">
        <v>1</v>
      </c>
      <c r="I324" s="235"/>
      <c r="J324" s="236">
        <f>ROUND(I324*H324,2)</f>
        <v>0</v>
      </c>
      <c r="K324" s="237"/>
      <c r="L324" s="45"/>
      <c r="M324" s="238" t="s">
        <v>1</v>
      </c>
      <c r="N324" s="239" t="s">
        <v>40</v>
      </c>
      <c r="O324" s="98"/>
      <c r="P324" s="240">
        <f>O324*H324</f>
        <v>0</v>
      </c>
      <c r="Q324" s="240">
        <v>0.0010200000000000001</v>
      </c>
      <c r="R324" s="240">
        <f>Q324*H324</f>
        <v>0.0010200000000000001</v>
      </c>
      <c r="S324" s="240">
        <v>0</v>
      </c>
      <c r="T324" s="24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174</v>
      </c>
      <c r="AT324" s="242" t="s">
        <v>160</v>
      </c>
      <c r="AU324" s="242" t="s">
        <v>156</v>
      </c>
      <c r="AY324" s="18" t="s">
        <v>157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156</v>
      </c>
      <c r="BK324" s="243">
        <f>ROUND(I324*H324,2)</f>
        <v>0</v>
      </c>
      <c r="BL324" s="18" t="s">
        <v>174</v>
      </c>
      <c r="BM324" s="242" t="s">
        <v>3718</v>
      </c>
    </row>
    <row r="325" s="2" customFormat="1" ht="21.75" customHeight="1">
      <c r="A325" s="39"/>
      <c r="B325" s="40"/>
      <c r="C325" s="230" t="s">
        <v>2697</v>
      </c>
      <c r="D325" s="230" t="s">
        <v>160</v>
      </c>
      <c r="E325" s="231" t="s">
        <v>3719</v>
      </c>
      <c r="F325" s="232" t="s">
        <v>3720</v>
      </c>
      <c r="G325" s="233" t="s">
        <v>533</v>
      </c>
      <c r="H325" s="234">
        <v>1</v>
      </c>
      <c r="I325" s="235"/>
      <c r="J325" s="236">
        <f>ROUND(I325*H325,2)</f>
        <v>0</v>
      </c>
      <c r="K325" s="237"/>
      <c r="L325" s="45"/>
      <c r="M325" s="238" t="s">
        <v>1</v>
      </c>
      <c r="N325" s="239" t="s">
        <v>40</v>
      </c>
      <c r="O325" s="98"/>
      <c r="P325" s="240">
        <f>O325*H325</f>
        <v>0</v>
      </c>
      <c r="Q325" s="240">
        <v>0.0020200000000000001</v>
      </c>
      <c r="R325" s="240">
        <f>Q325*H325</f>
        <v>0.0020200000000000001</v>
      </c>
      <c r="S325" s="240">
        <v>0</v>
      </c>
      <c r="T325" s="24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2" t="s">
        <v>174</v>
      </c>
      <c r="AT325" s="242" t="s">
        <v>160</v>
      </c>
      <c r="AU325" s="242" t="s">
        <v>156</v>
      </c>
      <c r="AY325" s="18" t="s">
        <v>157</v>
      </c>
      <c r="BE325" s="243">
        <f>IF(N325="základná",J325,0)</f>
        <v>0</v>
      </c>
      <c r="BF325" s="243">
        <f>IF(N325="znížená",J325,0)</f>
        <v>0</v>
      </c>
      <c r="BG325" s="243">
        <f>IF(N325="zákl. prenesená",J325,0)</f>
        <v>0</v>
      </c>
      <c r="BH325" s="243">
        <f>IF(N325="zníž. prenesená",J325,0)</f>
        <v>0</v>
      </c>
      <c r="BI325" s="243">
        <f>IF(N325="nulová",J325,0)</f>
        <v>0</v>
      </c>
      <c r="BJ325" s="18" t="s">
        <v>156</v>
      </c>
      <c r="BK325" s="243">
        <f>ROUND(I325*H325,2)</f>
        <v>0</v>
      </c>
      <c r="BL325" s="18" t="s">
        <v>174</v>
      </c>
      <c r="BM325" s="242" t="s">
        <v>3721</v>
      </c>
    </row>
    <row r="326" s="2" customFormat="1" ht="21.75" customHeight="1">
      <c r="A326" s="39"/>
      <c r="B326" s="40"/>
      <c r="C326" s="230" t="s">
        <v>2491</v>
      </c>
      <c r="D326" s="230" t="s">
        <v>160</v>
      </c>
      <c r="E326" s="231" t="s">
        <v>3722</v>
      </c>
      <c r="F326" s="232" t="s">
        <v>3723</v>
      </c>
      <c r="G326" s="233" t="s">
        <v>533</v>
      </c>
      <c r="H326" s="234">
        <v>1</v>
      </c>
      <c r="I326" s="235"/>
      <c r="J326" s="236">
        <f>ROUND(I326*H326,2)</f>
        <v>0</v>
      </c>
      <c r="K326" s="237"/>
      <c r="L326" s="45"/>
      <c r="M326" s="238" t="s">
        <v>1</v>
      </c>
      <c r="N326" s="239" t="s">
        <v>40</v>
      </c>
      <c r="O326" s="98"/>
      <c r="P326" s="240">
        <f>O326*H326</f>
        <v>0</v>
      </c>
      <c r="Q326" s="240">
        <v>0.0026199999999999999</v>
      </c>
      <c r="R326" s="240">
        <f>Q326*H326</f>
        <v>0.0026199999999999999</v>
      </c>
      <c r="S326" s="240">
        <v>0</v>
      </c>
      <c r="T326" s="241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42" t="s">
        <v>174</v>
      </c>
      <c r="AT326" s="242" t="s">
        <v>160</v>
      </c>
      <c r="AU326" s="242" t="s">
        <v>156</v>
      </c>
      <c r="AY326" s="18" t="s">
        <v>157</v>
      </c>
      <c r="BE326" s="243">
        <f>IF(N326="základná",J326,0)</f>
        <v>0</v>
      </c>
      <c r="BF326" s="243">
        <f>IF(N326="znížená",J326,0)</f>
        <v>0</v>
      </c>
      <c r="BG326" s="243">
        <f>IF(N326="zákl. prenesená",J326,0)</f>
        <v>0</v>
      </c>
      <c r="BH326" s="243">
        <f>IF(N326="zníž. prenesená",J326,0)</f>
        <v>0</v>
      </c>
      <c r="BI326" s="243">
        <f>IF(N326="nulová",J326,0)</f>
        <v>0</v>
      </c>
      <c r="BJ326" s="18" t="s">
        <v>156</v>
      </c>
      <c r="BK326" s="243">
        <f>ROUND(I326*H326,2)</f>
        <v>0</v>
      </c>
      <c r="BL326" s="18" t="s">
        <v>174</v>
      </c>
      <c r="BM326" s="242" t="s">
        <v>3724</v>
      </c>
    </row>
    <row r="327" s="2" customFormat="1" ht="21.75" customHeight="1">
      <c r="A327" s="39"/>
      <c r="B327" s="40"/>
      <c r="C327" s="230" t="s">
        <v>2703</v>
      </c>
      <c r="D327" s="230" t="s">
        <v>160</v>
      </c>
      <c r="E327" s="231" t="s">
        <v>3725</v>
      </c>
      <c r="F327" s="232" t="s">
        <v>3726</v>
      </c>
      <c r="G327" s="233" t="s">
        <v>533</v>
      </c>
      <c r="H327" s="234">
        <v>1</v>
      </c>
      <c r="I327" s="235"/>
      <c r="J327" s="236">
        <f>ROUND(I327*H327,2)</f>
        <v>0</v>
      </c>
      <c r="K327" s="237"/>
      <c r="L327" s="45"/>
      <c r="M327" s="238" t="s">
        <v>1</v>
      </c>
      <c r="N327" s="239" t="s">
        <v>40</v>
      </c>
      <c r="O327" s="98"/>
      <c r="P327" s="240">
        <f>O327*H327</f>
        <v>0</v>
      </c>
      <c r="Q327" s="240">
        <v>0.0010200000000000001</v>
      </c>
      <c r="R327" s="240">
        <f>Q327*H327</f>
        <v>0.0010200000000000001</v>
      </c>
      <c r="S327" s="240">
        <v>0</v>
      </c>
      <c r="T327" s="241">
        <f>S327*H327</f>
        <v>0</v>
      </c>
      <c r="U327" s="39"/>
      <c r="V327" s="39"/>
      <c r="W327" s="39"/>
      <c r="X327" s="39"/>
      <c r="Y327" s="39"/>
      <c r="Z327" s="39"/>
      <c r="AA327" s="39"/>
      <c r="AB327" s="39"/>
      <c r="AC327" s="39"/>
      <c r="AD327" s="39"/>
      <c r="AE327" s="39"/>
      <c r="AR327" s="242" t="s">
        <v>174</v>
      </c>
      <c r="AT327" s="242" t="s">
        <v>160</v>
      </c>
      <c r="AU327" s="242" t="s">
        <v>156</v>
      </c>
      <c r="AY327" s="18" t="s">
        <v>157</v>
      </c>
      <c r="BE327" s="243">
        <f>IF(N327="základná",J327,0)</f>
        <v>0</v>
      </c>
      <c r="BF327" s="243">
        <f>IF(N327="znížená",J327,0)</f>
        <v>0</v>
      </c>
      <c r="BG327" s="243">
        <f>IF(N327="zákl. prenesená",J327,0)</f>
        <v>0</v>
      </c>
      <c r="BH327" s="243">
        <f>IF(N327="zníž. prenesená",J327,0)</f>
        <v>0</v>
      </c>
      <c r="BI327" s="243">
        <f>IF(N327="nulová",J327,0)</f>
        <v>0</v>
      </c>
      <c r="BJ327" s="18" t="s">
        <v>156</v>
      </c>
      <c r="BK327" s="243">
        <f>ROUND(I327*H327,2)</f>
        <v>0</v>
      </c>
      <c r="BL327" s="18" t="s">
        <v>174</v>
      </c>
      <c r="BM327" s="242" t="s">
        <v>3727</v>
      </c>
    </row>
    <row r="328" s="2" customFormat="1" ht="16.5" customHeight="1">
      <c r="A328" s="39"/>
      <c r="B328" s="40"/>
      <c r="C328" s="230" t="s">
        <v>2494</v>
      </c>
      <c r="D328" s="230" t="s">
        <v>160</v>
      </c>
      <c r="E328" s="231" t="s">
        <v>3728</v>
      </c>
      <c r="F328" s="232" t="s">
        <v>3410</v>
      </c>
      <c r="G328" s="233" t="s">
        <v>3411</v>
      </c>
      <c r="H328" s="234">
        <v>4</v>
      </c>
      <c r="I328" s="235"/>
      <c r="J328" s="236">
        <f>ROUND(I328*H328,2)</f>
        <v>0</v>
      </c>
      <c r="K328" s="237"/>
      <c r="L328" s="45"/>
      <c r="M328" s="238" t="s">
        <v>1</v>
      </c>
      <c r="N328" s="239" t="s">
        <v>40</v>
      </c>
      <c r="O328" s="98"/>
      <c r="P328" s="240">
        <f>O328*H328</f>
        <v>0</v>
      </c>
      <c r="Q328" s="240">
        <v>5.0000000000000002E-05</v>
      </c>
      <c r="R328" s="240">
        <f>Q328*H328</f>
        <v>0.00020000000000000001</v>
      </c>
      <c r="S328" s="240">
        <v>0</v>
      </c>
      <c r="T328" s="241">
        <f>S328*H328</f>
        <v>0</v>
      </c>
      <c r="U328" s="39"/>
      <c r="V328" s="39"/>
      <c r="W328" s="39"/>
      <c r="X328" s="39"/>
      <c r="Y328" s="39"/>
      <c r="Z328" s="39"/>
      <c r="AA328" s="39"/>
      <c r="AB328" s="39"/>
      <c r="AC328" s="39"/>
      <c r="AD328" s="39"/>
      <c r="AE328" s="39"/>
      <c r="AR328" s="242" t="s">
        <v>174</v>
      </c>
      <c r="AT328" s="242" t="s">
        <v>160</v>
      </c>
      <c r="AU328" s="242" t="s">
        <v>156</v>
      </c>
      <c r="AY328" s="18" t="s">
        <v>157</v>
      </c>
      <c r="BE328" s="243">
        <f>IF(N328="základná",J328,0)</f>
        <v>0</v>
      </c>
      <c r="BF328" s="243">
        <f>IF(N328="znížená",J328,0)</f>
        <v>0</v>
      </c>
      <c r="BG328" s="243">
        <f>IF(N328="zákl. prenesená",J328,0)</f>
        <v>0</v>
      </c>
      <c r="BH328" s="243">
        <f>IF(N328="zníž. prenesená",J328,0)</f>
        <v>0</v>
      </c>
      <c r="BI328" s="243">
        <f>IF(N328="nulová",J328,0)</f>
        <v>0</v>
      </c>
      <c r="BJ328" s="18" t="s">
        <v>156</v>
      </c>
      <c r="BK328" s="243">
        <f>ROUND(I328*H328,2)</f>
        <v>0</v>
      </c>
      <c r="BL328" s="18" t="s">
        <v>174</v>
      </c>
      <c r="BM328" s="242" t="s">
        <v>3729</v>
      </c>
    </row>
    <row r="329" s="2" customFormat="1" ht="21.75" customHeight="1">
      <c r="A329" s="39"/>
      <c r="B329" s="40"/>
      <c r="C329" s="230" t="s">
        <v>2709</v>
      </c>
      <c r="D329" s="230" t="s">
        <v>160</v>
      </c>
      <c r="E329" s="231" t="s">
        <v>3730</v>
      </c>
      <c r="F329" s="232" t="s">
        <v>3731</v>
      </c>
      <c r="G329" s="233" t="s">
        <v>3411</v>
      </c>
      <c r="H329" s="234">
        <v>4</v>
      </c>
      <c r="I329" s="235"/>
      <c r="J329" s="236">
        <f>ROUND(I329*H329,2)</f>
        <v>0</v>
      </c>
      <c r="K329" s="237"/>
      <c r="L329" s="45"/>
      <c r="M329" s="238" t="s">
        <v>1</v>
      </c>
      <c r="N329" s="239" t="s">
        <v>40</v>
      </c>
      <c r="O329" s="98"/>
      <c r="P329" s="240">
        <f>O329*H329</f>
        <v>0</v>
      </c>
      <c r="Q329" s="240">
        <v>0.062899999999999998</v>
      </c>
      <c r="R329" s="240">
        <f>Q329*H329</f>
        <v>0.25159999999999999</v>
      </c>
      <c r="S329" s="240">
        <v>0</v>
      </c>
      <c r="T329" s="24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2" t="s">
        <v>174</v>
      </c>
      <c r="AT329" s="242" t="s">
        <v>160</v>
      </c>
      <c r="AU329" s="242" t="s">
        <v>156</v>
      </c>
      <c r="AY329" s="18" t="s">
        <v>157</v>
      </c>
      <c r="BE329" s="243">
        <f>IF(N329="základná",J329,0)</f>
        <v>0</v>
      </c>
      <c r="BF329" s="243">
        <f>IF(N329="znížená",J329,0)</f>
        <v>0</v>
      </c>
      <c r="BG329" s="243">
        <f>IF(N329="zákl. prenesená",J329,0)</f>
        <v>0</v>
      </c>
      <c r="BH329" s="243">
        <f>IF(N329="zníž. prenesená",J329,0)</f>
        <v>0</v>
      </c>
      <c r="BI329" s="243">
        <f>IF(N329="nulová",J329,0)</f>
        <v>0</v>
      </c>
      <c r="BJ329" s="18" t="s">
        <v>156</v>
      </c>
      <c r="BK329" s="243">
        <f>ROUND(I329*H329,2)</f>
        <v>0</v>
      </c>
      <c r="BL329" s="18" t="s">
        <v>174</v>
      </c>
      <c r="BM329" s="242" t="s">
        <v>3732</v>
      </c>
    </row>
    <row r="330" s="2" customFormat="1" ht="24.15" customHeight="1">
      <c r="A330" s="39"/>
      <c r="B330" s="40"/>
      <c r="C330" s="230" t="s">
        <v>2497</v>
      </c>
      <c r="D330" s="230" t="s">
        <v>160</v>
      </c>
      <c r="E330" s="231" t="s">
        <v>3733</v>
      </c>
      <c r="F330" s="232" t="s">
        <v>3414</v>
      </c>
      <c r="G330" s="233" t="s">
        <v>3411</v>
      </c>
      <c r="H330" s="234">
        <v>4</v>
      </c>
      <c r="I330" s="235"/>
      <c r="J330" s="236">
        <f>ROUND(I330*H330,2)</f>
        <v>0</v>
      </c>
      <c r="K330" s="237"/>
      <c r="L330" s="45"/>
      <c r="M330" s="238" t="s">
        <v>1</v>
      </c>
      <c r="N330" s="239" t="s">
        <v>40</v>
      </c>
      <c r="O330" s="98"/>
      <c r="P330" s="240">
        <f>O330*H330</f>
        <v>0</v>
      </c>
      <c r="Q330" s="240">
        <v>0.057049999999999997</v>
      </c>
      <c r="R330" s="240">
        <f>Q330*H330</f>
        <v>0.22819999999999999</v>
      </c>
      <c r="S330" s="240">
        <v>0</v>
      </c>
      <c r="T330" s="24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2" t="s">
        <v>174</v>
      </c>
      <c r="AT330" s="242" t="s">
        <v>160</v>
      </c>
      <c r="AU330" s="242" t="s">
        <v>156</v>
      </c>
      <c r="AY330" s="18" t="s">
        <v>157</v>
      </c>
      <c r="BE330" s="243">
        <f>IF(N330="základná",J330,0)</f>
        <v>0</v>
      </c>
      <c r="BF330" s="243">
        <f>IF(N330="znížená",J330,0)</f>
        <v>0</v>
      </c>
      <c r="BG330" s="243">
        <f>IF(N330="zákl. prenesená",J330,0)</f>
        <v>0</v>
      </c>
      <c r="BH330" s="243">
        <f>IF(N330="zníž. prenesená",J330,0)</f>
        <v>0</v>
      </c>
      <c r="BI330" s="243">
        <f>IF(N330="nulová",J330,0)</f>
        <v>0</v>
      </c>
      <c r="BJ330" s="18" t="s">
        <v>156</v>
      </c>
      <c r="BK330" s="243">
        <f>ROUND(I330*H330,2)</f>
        <v>0</v>
      </c>
      <c r="BL330" s="18" t="s">
        <v>174</v>
      </c>
      <c r="BM330" s="242" t="s">
        <v>3734</v>
      </c>
    </row>
    <row r="331" s="2" customFormat="1" ht="21.75" customHeight="1">
      <c r="A331" s="39"/>
      <c r="B331" s="40"/>
      <c r="C331" s="230" t="s">
        <v>2715</v>
      </c>
      <c r="D331" s="230" t="s">
        <v>160</v>
      </c>
      <c r="E331" s="231" t="s">
        <v>3735</v>
      </c>
      <c r="F331" s="232" t="s">
        <v>3420</v>
      </c>
      <c r="G331" s="233" t="s">
        <v>354</v>
      </c>
      <c r="H331" s="234">
        <v>792</v>
      </c>
      <c r="I331" s="235"/>
      <c r="J331" s="236">
        <f>ROUND(I331*H331,2)</f>
        <v>0</v>
      </c>
      <c r="K331" s="237"/>
      <c r="L331" s="45"/>
      <c r="M331" s="238" t="s">
        <v>1</v>
      </c>
      <c r="N331" s="239" t="s">
        <v>40</v>
      </c>
      <c r="O331" s="98"/>
      <c r="P331" s="240">
        <f>O331*H331</f>
        <v>0</v>
      </c>
      <c r="Q331" s="240">
        <v>0.00017000000000000001</v>
      </c>
      <c r="R331" s="240">
        <f>Q331*H331</f>
        <v>0.13464000000000001</v>
      </c>
      <c r="S331" s="240">
        <v>0</v>
      </c>
      <c r="T331" s="241">
        <f>S331*H331</f>
        <v>0</v>
      </c>
      <c r="U331" s="39"/>
      <c r="V331" s="39"/>
      <c r="W331" s="39"/>
      <c r="X331" s="39"/>
      <c r="Y331" s="39"/>
      <c r="Z331" s="39"/>
      <c r="AA331" s="39"/>
      <c r="AB331" s="39"/>
      <c r="AC331" s="39"/>
      <c r="AD331" s="39"/>
      <c r="AE331" s="39"/>
      <c r="AR331" s="242" t="s">
        <v>174</v>
      </c>
      <c r="AT331" s="242" t="s">
        <v>160</v>
      </c>
      <c r="AU331" s="242" t="s">
        <v>156</v>
      </c>
      <c r="AY331" s="18" t="s">
        <v>157</v>
      </c>
      <c r="BE331" s="243">
        <f>IF(N331="základná",J331,0)</f>
        <v>0</v>
      </c>
      <c r="BF331" s="243">
        <f>IF(N331="znížená",J331,0)</f>
        <v>0</v>
      </c>
      <c r="BG331" s="243">
        <f>IF(N331="zákl. prenesená",J331,0)</f>
        <v>0</v>
      </c>
      <c r="BH331" s="243">
        <f>IF(N331="zníž. prenesená",J331,0)</f>
        <v>0</v>
      </c>
      <c r="BI331" s="243">
        <f>IF(N331="nulová",J331,0)</f>
        <v>0</v>
      </c>
      <c r="BJ331" s="18" t="s">
        <v>156</v>
      </c>
      <c r="BK331" s="243">
        <f>ROUND(I331*H331,2)</f>
        <v>0</v>
      </c>
      <c r="BL331" s="18" t="s">
        <v>174</v>
      </c>
      <c r="BM331" s="242" t="s">
        <v>3736</v>
      </c>
    </row>
    <row r="332" s="2" customFormat="1" ht="21.75" customHeight="1">
      <c r="A332" s="39"/>
      <c r="B332" s="40"/>
      <c r="C332" s="230" t="s">
        <v>2500</v>
      </c>
      <c r="D332" s="230" t="s">
        <v>160</v>
      </c>
      <c r="E332" s="231" t="s">
        <v>3737</v>
      </c>
      <c r="F332" s="232" t="s">
        <v>3738</v>
      </c>
      <c r="G332" s="233" t="s">
        <v>354</v>
      </c>
      <c r="H332" s="234">
        <v>50</v>
      </c>
      <c r="I332" s="235"/>
      <c r="J332" s="236">
        <f>ROUND(I332*H332,2)</f>
        <v>0</v>
      </c>
      <c r="K332" s="237"/>
      <c r="L332" s="45"/>
      <c r="M332" s="238" t="s">
        <v>1</v>
      </c>
      <c r="N332" s="239" t="s">
        <v>40</v>
      </c>
      <c r="O332" s="98"/>
      <c r="P332" s="240">
        <f>O332*H332</f>
        <v>0</v>
      </c>
      <c r="Q332" s="240">
        <v>0.00034000000000000002</v>
      </c>
      <c r="R332" s="240">
        <f>Q332*H332</f>
        <v>0.017000000000000001</v>
      </c>
      <c r="S332" s="240">
        <v>0</v>
      </c>
      <c r="T332" s="241">
        <f>S332*H332</f>
        <v>0</v>
      </c>
      <c r="U332" s="39"/>
      <c r="V332" s="39"/>
      <c r="W332" s="39"/>
      <c r="X332" s="39"/>
      <c r="Y332" s="39"/>
      <c r="Z332" s="39"/>
      <c r="AA332" s="39"/>
      <c r="AB332" s="39"/>
      <c r="AC332" s="39"/>
      <c r="AD332" s="39"/>
      <c r="AE332" s="39"/>
      <c r="AR332" s="242" t="s">
        <v>174</v>
      </c>
      <c r="AT332" s="242" t="s">
        <v>160</v>
      </c>
      <c r="AU332" s="242" t="s">
        <v>156</v>
      </c>
      <c r="AY332" s="18" t="s">
        <v>157</v>
      </c>
      <c r="BE332" s="243">
        <f>IF(N332="základná",J332,0)</f>
        <v>0</v>
      </c>
      <c r="BF332" s="243">
        <f>IF(N332="znížená",J332,0)</f>
        <v>0</v>
      </c>
      <c r="BG332" s="243">
        <f>IF(N332="zákl. prenesená",J332,0)</f>
        <v>0</v>
      </c>
      <c r="BH332" s="243">
        <f>IF(N332="zníž. prenesená",J332,0)</f>
        <v>0</v>
      </c>
      <c r="BI332" s="243">
        <f>IF(N332="nulová",J332,0)</f>
        <v>0</v>
      </c>
      <c r="BJ332" s="18" t="s">
        <v>156</v>
      </c>
      <c r="BK332" s="243">
        <f>ROUND(I332*H332,2)</f>
        <v>0</v>
      </c>
      <c r="BL332" s="18" t="s">
        <v>174</v>
      </c>
      <c r="BM332" s="242" t="s">
        <v>3739</v>
      </c>
    </row>
    <row r="333" s="2" customFormat="1" ht="21.75" customHeight="1">
      <c r="A333" s="39"/>
      <c r="B333" s="40"/>
      <c r="C333" s="230" t="s">
        <v>2720</v>
      </c>
      <c r="D333" s="230" t="s">
        <v>160</v>
      </c>
      <c r="E333" s="231" t="s">
        <v>3740</v>
      </c>
      <c r="F333" s="232" t="s">
        <v>3423</v>
      </c>
      <c r="G333" s="233" t="s">
        <v>354</v>
      </c>
      <c r="H333" s="234">
        <v>842</v>
      </c>
      <c r="I333" s="235"/>
      <c r="J333" s="236">
        <f>ROUND(I333*H333,2)</f>
        <v>0</v>
      </c>
      <c r="K333" s="237"/>
      <c r="L333" s="45"/>
      <c r="M333" s="238" t="s">
        <v>1</v>
      </c>
      <c r="N333" s="239" t="s">
        <v>40</v>
      </c>
      <c r="O333" s="98"/>
      <c r="P333" s="240">
        <f>O333*H333</f>
        <v>0</v>
      </c>
      <c r="Q333" s="240">
        <v>0</v>
      </c>
      <c r="R333" s="240">
        <f>Q333*H333</f>
        <v>0</v>
      </c>
      <c r="S333" s="240">
        <v>0</v>
      </c>
      <c r="T333" s="241">
        <f>S333*H333</f>
        <v>0</v>
      </c>
      <c r="U333" s="39"/>
      <c r="V333" s="39"/>
      <c r="W333" s="39"/>
      <c r="X333" s="39"/>
      <c r="Y333" s="39"/>
      <c r="Z333" s="39"/>
      <c r="AA333" s="39"/>
      <c r="AB333" s="39"/>
      <c r="AC333" s="39"/>
      <c r="AD333" s="39"/>
      <c r="AE333" s="39"/>
      <c r="AR333" s="242" t="s">
        <v>174</v>
      </c>
      <c r="AT333" s="242" t="s">
        <v>160</v>
      </c>
      <c r="AU333" s="242" t="s">
        <v>156</v>
      </c>
      <c r="AY333" s="18" t="s">
        <v>157</v>
      </c>
      <c r="BE333" s="243">
        <f>IF(N333="základná",J333,0)</f>
        <v>0</v>
      </c>
      <c r="BF333" s="243">
        <f>IF(N333="znížená",J333,0)</f>
        <v>0</v>
      </c>
      <c r="BG333" s="243">
        <f>IF(N333="zákl. prenesená",J333,0)</f>
        <v>0</v>
      </c>
      <c r="BH333" s="243">
        <f>IF(N333="zníž. prenesená",J333,0)</f>
        <v>0</v>
      </c>
      <c r="BI333" s="243">
        <f>IF(N333="nulová",J333,0)</f>
        <v>0</v>
      </c>
      <c r="BJ333" s="18" t="s">
        <v>156</v>
      </c>
      <c r="BK333" s="243">
        <f>ROUND(I333*H333,2)</f>
        <v>0</v>
      </c>
      <c r="BL333" s="18" t="s">
        <v>174</v>
      </c>
      <c r="BM333" s="242" t="s">
        <v>3741</v>
      </c>
    </row>
    <row r="334" s="2" customFormat="1" ht="16.5" customHeight="1">
      <c r="A334" s="39"/>
      <c r="B334" s="40"/>
      <c r="C334" s="230" t="s">
        <v>2503</v>
      </c>
      <c r="D334" s="230" t="s">
        <v>160</v>
      </c>
      <c r="E334" s="231" t="s">
        <v>3742</v>
      </c>
      <c r="F334" s="232" t="s">
        <v>3426</v>
      </c>
      <c r="G334" s="233" t="s">
        <v>533</v>
      </c>
      <c r="H334" s="234">
        <v>1</v>
      </c>
      <c r="I334" s="235"/>
      <c r="J334" s="236">
        <f>ROUND(I334*H334,2)</f>
        <v>0</v>
      </c>
      <c r="K334" s="237"/>
      <c r="L334" s="45"/>
      <c r="M334" s="238" t="s">
        <v>1</v>
      </c>
      <c r="N334" s="239" t="s">
        <v>40</v>
      </c>
      <c r="O334" s="98"/>
      <c r="P334" s="240">
        <f>O334*H334</f>
        <v>0</v>
      </c>
      <c r="Q334" s="240">
        <v>1.0000000000000001E-05</v>
      </c>
      <c r="R334" s="240">
        <f>Q334*H334</f>
        <v>1.0000000000000001E-05</v>
      </c>
      <c r="S334" s="240">
        <v>0</v>
      </c>
      <c r="T334" s="241">
        <f>S334*H334</f>
        <v>0</v>
      </c>
      <c r="U334" s="39"/>
      <c r="V334" s="39"/>
      <c r="W334" s="39"/>
      <c r="X334" s="39"/>
      <c r="Y334" s="39"/>
      <c r="Z334" s="39"/>
      <c r="AA334" s="39"/>
      <c r="AB334" s="39"/>
      <c r="AC334" s="39"/>
      <c r="AD334" s="39"/>
      <c r="AE334" s="39"/>
      <c r="AR334" s="242" t="s">
        <v>174</v>
      </c>
      <c r="AT334" s="242" t="s">
        <v>160</v>
      </c>
      <c r="AU334" s="242" t="s">
        <v>156</v>
      </c>
      <c r="AY334" s="18" t="s">
        <v>157</v>
      </c>
      <c r="BE334" s="243">
        <f>IF(N334="základná",J334,0)</f>
        <v>0</v>
      </c>
      <c r="BF334" s="243">
        <f>IF(N334="znížená",J334,0)</f>
        <v>0</v>
      </c>
      <c r="BG334" s="243">
        <f>IF(N334="zákl. prenesená",J334,0)</f>
        <v>0</v>
      </c>
      <c r="BH334" s="243">
        <f>IF(N334="zníž. prenesená",J334,0)</f>
        <v>0</v>
      </c>
      <c r="BI334" s="243">
        <f>IF(N334="nulová",J334,0)</f>
        <v>0</v>
      </c>
      <c r="BJ334" s="18" t="s">
        <v>156</v>
      </c>
      <c r="BK334" s="243">
        <f>ROUND(I334*H334,2)</f>
        <v>0</v>
      </c>
      <c r="BL334" s="18" t="s">
        <v>174</v>
      </c>
      <c r="BM334" s="242" t="s">
        <v>3743</v>
      </c>
    </row>
    <row r="335" s="2" customFormat="1" ht="16.5" customHeight="1">
      <c r="A335" s="39"/>
      <c r="B335" s="40"/>
      <c r="C335" s="230" t="s">
        <v>2725</v>
      </c>
      <c r="D335" s="230" t="s">
        <v>160</v>
      </c>
      <c r="E335" s="231" t="s">
        <v>3744</v>
      </c>
      <c r="F335" s="232" t="s">
        <v>3745</v>
      </c>
      <c r="G335" s="233" t="s">
        <v>2805</v>
      </c>
      <c r="H335" s="234">
        <v>210</v>
      </c>
      <c r="I335" s="235"/>
      <c r="J335" s="236">
        <f>ROUND(I335*H335,2)</f>
        <v>0</v>
      </c>
      <c r="K335" s="237"/>
      <c r="L335" s="45"/>
      <c r="M335" s="238" t="s">
        <v>1</v>
      </c>
      <c r="N335" s="239" t="s">
        <v>40</v>
      </c>
      <c r="O335" s="98"/>
      <c r="P335" s="240">
        <f>O335*H335</f>
        <v>0</v>
      </c>
      <c r="Q335" s="240">
        <v>0</v>
      </c>
      <c r="R335" s="240">
        <f>Q335*H335</f>
        <v>0</v>
      </c>
      <c r="S335" s="240">
        <v>0</v>
      </c>
      <c r="T335" s="24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2" t="s">
        <v>174</v>
      </c>
      <c r="AT335" s="242" t="s">
        <v>160</v>
      </c>
      <c r="AU335" s="242" t="s">
        <v>156</v>
      </c>
      <c r="AY335" s="18" t="s">
        <v>157</v>
      </c>
      <c r="BE335" s="243">
        <f>IF(N335="základná",J335,0)</f>
        <v>0</v>
      </c>
      <c r="BF335" s="243">
        <f>IF(N335="znížená",J335,0)</f>
        <v>0</v>
      </c>
      <c r="BG335" s="243">
        <f>IF(N335="zákl. prenesená",J335,0)</f>
        <v>0</v>
      </c>
      <c r="BH335" s="243">
        <f>IF(N335="zníž. prenesená",J335,0)</f>
        <v>0</v>
      </c>
      <c r="BI335" s="243">
        <f>IF(N335="nulová",J335,0)</f>
        <v>0</v>
      </c>
      <c r="BJ335" s="18" t="s">
        <v>156</v>
      </c>
      <c r="BK335" s="243">
        <f>ROUND(I335*H335,2)</f>
        <v>0</v>
      </c>
      <c r="BL335" s="18" t="s">
        <v>174</v>
      </c>
      <c r="BM335" s="242" t="s">
        <v>3746</v>
      </c>
    </row>
    <row r="336" s="2" customFormat="1" ht="16.5" customHeight="1">
      <c r="A336" s="39"/>
      <c r="B336" s="40"/>
      <c r="C336" s="230" t="s">
        <v>2506</v>
      </c>
      <c r="D336" s="230" t="s">
        <v>160</v>
      </c>
      <c r="E336" s="231" t="s">
        <v>3747</v>
      </c>
      <c r="F336" s="232" t="s">
        <v>3748</v>
      </c>
      <c r="G336" s="233" t="s">
        <v>3749</v>
      </c>
      <c r="H336" s="234">
        <v>110</v>
      </c>
      <c r="I336" s="235"/>
      <c r="J336" s="236">
        <f>ROUND(I336*H336,2)</f>
        <v>0</v>
      </c>
      <c r="K336" s="237"/>
      <c r="L336" s="45"/>
      <c r="M336" s="238" t="s">
        <v>1</v>
      </c>
      <c r="N336" s="239" t="s">
        <v>40</v>
      </c>
      <c r="O336" s="98"/>
      <c r="P336" s="240">
        <f>O336*H336</f>
        <v>0</v>
      </c>
      <c r="Q336" s="240">
        <v>0</v>
      </c>
      <c r="R336" s="240">
        <f>Q336*H336</f>
        <v>0</v>
      </c>
      <c r="S336" s="240">
        <v>0</v>
      </c>
      <c r="T336" s="241">
        <f>S336*H336</f>
        <v>0</v>
      </c>
      <c r="U336" s="39"/>
      <c r="V336" s="39"/>
      <c r="W336" s="39"/>
      <c r="X336" s="39"/>
      <c r="Y336" s="39"/>
      <c r="Z336" s="39"/>
      <c r="AA336" s="39"/>
      <c r="AB336" s="39"/>
      <c r="AC336" s="39"/>
      <c r="AD336" s="39"/>
      <c r="AE336" s="39"/>
      <c r="AR336" s="242" t="s">
        <v>174</v>
      </c>
      <c r="AT336" s="242" t="s">
        <v>160</v>
      </c>
      <c r="AU336" s="242" t="s">
        <v>156</v>
      </c>
      <c r="AY336" s="18" t="s">
        <v>157</v>
      </c>
      <c r="BE336" s="243">
        <f>IF(N336="základná",J336,0)</f>
        <v>0</v>
      </c>
      <c r="BF336" s="243">
        <f>IF(N336="znížená",J336,0)</f>
        <v>0</v>
      </c>
      <c r="BG336" s="243">
        <f>IF(N336="zákl. prenesená",J336,0)</f>
        <v>0</v>
      </c>
      <c r="BH336" s="243">
        <f>IF(N336="zníž. prenesená",J336,0)</f>
        <v>0</v>
      </c>
      <c r="BI336" s="243">
        <f>IF(N336="nulová",J336,0)</f>
        <v>0</v>
      </c>
      <c r="BJ336" s="18" t="s">
        <v>156</v>
      </c>
      <c r="BK336" s="243">
        <f>ROUND(I336*H336,2)</f>
        <v>0</v>
      </c>
      <c r="BL336" s="18" t="s">
        <v>174</v>
      </c>
      <c r="BM336" s="242" t="s">
        <v>3750</v>
      </c>
    </row>
    <row r="337" s="2" customFormat="1" ht="24.15" customHeight="1">
      <c r="A337" s="39"/>
      <c r="B337" s="40"/>
      <c r="C337" s="230" t="s">
        <v>2730</v>
      </c>
      <c r="D337" s="230" t="s">
        <v>160</v>
      </c>
      <c r="E337" s="231" t="s">
        <v>3751</v>
      </c>
      <c r="F337" s="232" t="s">
        <v>3429</v>
      </c>
      <c r="G337" s="233" t="s">
        <v>177</v>
      </c>
      <c r="H337" s="234">
        <v>2.0779999999999998</v>
      </c>
      <c r="I337" s="235"/>
      <c r="J337" s="236">
        <f>ROUND(I337*H337,2)</f>
        <v>0</v>
      </c>
      <c r="K337" s="237"/>
      <c r="L337" s="45"/>
      <c r="M337" s="238" t="s">
        <v>1</v>
      </c>
      <c r="N337" s="239" t="s">
        <v>40</v>
      </c>
      <c r="O337" s="98"/>
      <c r="P337" s="240">
        <f>O337*H337</f>
        <v>0</v>
      </c>
      <c r="Q337" s="240">
        <v>0</v>
      </c>
      <c r="R337" s="240">
        <f>Q337*H337</f>
        <v>0</v>
      </c>
      <c r="S337" s="240">
        <v>0</v>
      </c>
      <c r="T337" s="241">
        <f>S337*H337</f>
        <v>0</v>
      </c>
      <c r="U337" s="39"/>
      <c r="V337" s="39"/>
      <c r="W337" s="39"/>
      <c r="X337" s="39"/>
      <c r="Y337" s="39"/>
      <c r="Z337" s="39"/>
      <c r="AA337" s="39"/>
      <c r="AB337" s="39"/>
      <c r="AC337" s="39"/>
      <c r="AD337" s="39"/>
      <c r="AE337" s="39"/>
      <c r="AR337" s="242" t="s">
        <v>174</v>
      </c>
      <c r="AT337" s="242" t="s">
        <v>160</v>
      </c>
      <c r="AU337" s="242" t="s">
        <v>156</v>
      </c>
      <c r="AY337" s="18" t="s">
        <v>157</v>
      </c>
      <c r="BE337" s="243">
        <f>IF(N337="základná",J337,0)</f>
        <v>0</v>
      </c>
      <c r="BF337" s="243">
        <f>IF(N337="znížená",J337,0)</f>
        <v>0</v>
      </c>
      <c r="BG337" s="243">
        <f>IF(N337="zákl. prenesená",J337,0)</f>
        <v>0</v>
      </c>
      <c r="BH337" s="243">
        <f>IF(N337="zníž. prenesená",J337,0)</f>
        <v>0</v>
      </c>
      <c r="BI337" s="243">
        <f>IF(N337="nulová",J337,0)</f>
        <v>0</v>
      </c>
      <c r="BJ337" s="18" t="s">
        <v>156</v>
      </c>
      <c r="BK337" s="243">
        <f>ROUND(I337*H337,2)</f>
        <v>0</v>
      </c>
      <c r="BL337" s="18" t="s">
        <v>174</v>
      </c>
      <c r="BM337" s="242" t="s">
        <v>3752</v>
      </c>
    </row>
    <row r="338" s="12" customFormat="1" ht="22.8" customHeight="1">
      <c r="A338" s="12"/>
      <c r="B338" s="214"/>
      <c r="C338" s="215"/>
      <c r="D338" s="216" t="s">
        <v>73</v>
      </c>
      <c r="E338" s="228" t="s">
        <v>3753</v>
      </c>
      <c r="F338" s="228" t="s">
        <v>3754</v>
      </c>
      <c r="G338" s="215"/>
      <c r="H338" s="215"/>
      <c r="I338" s="218"/>
      <c r="J338" s="229">
        <f>BK338</f>
        <v>0</v>
      </c>
      <c r="K338" s="215"/>
      <c r="L338" s="220"/>
      <c r="M338" s="221"/>
      <c r="N338" s="222"/>
      <c r="O338" s="222"/>
      <c r="P338" s="223">
        <f>SUM(P339:P380)</f>
        <v>0</v>
      </c>
      <c r="Q338" s="222"/>
      <c r="R338" s="223">
        <f>SUM(R339:R380)</f>
        <v>0.46971479999999999</v>
      </c>
      <c r="S338" s="222"/>
      <c r="T338" s="224">
        <f>SUM(T339:T380)</f>
        <v>1.54</v>
      </c>
      <c r="U338" s="12"/>
      <c r="V338" s="12"/>
      <c r="W338" s="12"/>
      <c r="X338" s="12"/>
      <c r="Y338" s="12"/>
      <c r="Z338" s="12"/>
      <c r="AA338" s="12"/>
      <c r="AB338" s="12"/>
      <c r="AC338" s="12"/>
      <c r="AD338" s="12"/>
      <c r="AE338" s="12"/>
      <c r="AR338" s="225" t="s">
        <v>82</v>
      </c>
      <c r="AT338" s="226" t="s">
        <v>73</v>
      </c>
      <c r="AU338" s="226" t="s">
        <v>82</v>
      </c>
      <c r="AY338" s="225" t="s">
        <v>157</v>
      </c>
      <c r="BK338" s="227">
        <f>SUM(BK339:BK380)</f>
        <v>0</v>
      </c>
    </row>
    <row r="339" s="2" customFormat="1" ht="16.5" customHeight="1">
      <c r="A339" s="39"/>
      <c r="B339" s="40"/>
      <c r="C339" s="230" t="s">
        <v>2509</v>
      </c>
      <c r="D339" s="230" t="s">
        <v>160</v>
      </c>
      <c r="E339" s="231" t="s">
        <v>3755</v>
      </c>
      <c r="F339" s="232" t="s">
        <v>3756</v>
      </c>
      <c r="G339" s="233" t="s">
        <v>3456</v>
      </c>
      <c r="H339" s="234">
        <v>4</v>
      </c>
      <c r="I339" s="235"/>
      <c r="J339" s="236">
        <f>ROUND(I339*H339,2)</f>
        <v>0</v>
      </c>
      <c r="K339" s="237"/>
      <c r="L339" s="45"/>
      <c r="M339" s="238" t="s">
        <v>1</v>
      </c>
      <c r="N339" s="239" t="s">
        <v>40</v>
      </c>
      <c r="O339" s="98"/>
      <c r="P339" s="240">
        <f>O339*H339</f>
        <v>0</v>
      </c>
      <c r="Q339" s="240">
        <v>0.0065900000000000004</v>
      </c>
      <c r="R339" s="240">
        <f>Q339*H339</f>
        <v>0.026360000000000001</v>
      </c>
      <c r="S339" s="240">
        <v>0</v>
      </c>
      <c r="T339" s="24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2" t="s">
        <v>174</v>
      </c>
      <c r="AT339" s="242" t="s">
        <v>160</v>
      </c>
      <c r="AU339" s="242" t="s">
        <v>156</v>
      </c>
      <c r="AY339" s="18" t="s">
        <v>157</v>
      </c>
      <c r="BE339" s="243">
        <f>IF(N339="základná",J339,0)</f>
        <v>0</v>
      </c>
      <c r="BF339" s="243">
        <f>IF(N339="znížená",J339,0)</f>
        <v>0</v>
      </c>
      <c r="BG339" s="243">
        <f>IF(N339="zákl. prenesená",J339,0)</f>
        <v>0</v>
      </c>
      <c r="BH339" s="243">
        <f>IF(N339="zníž. prenesená",J339,0)</f>
        <v>0</v>
      </c>
      <c r="BI339" s="243">
        <f>IF(N339="nulová",J339,0)</f>
        <v>0</v>
      </c>
      <c r="BJ339" s="18" t="s">
        <v>156</v>
      </c>
      <c r="BK339" s="243">
        <f>ROUND(I339*H339,2)</f>
        <v>0</v>
      </c>
      <c r="BL339" s="18" t="s">
        <v>174</v>
      </c>
      <c r="BM339" s="242" t="s">
        <v>3757</v>
      </c>
    </row>
    <row r="340" s="2" customFormat="1" ht="16.5" customHeight="1">
      <c r="A340" s="39"/>
      <c r="B340" s="40"/>
      <c r="C340" s="230" t="s">
        <v>2735</v>
      </c>
      <c r="D340" s="230" t="s">
        <v>160</v>
      </c>
      <c r="E340" s="231" t="s">
        <v>3758</v>
      </c>
      <c r="F340" s="232" t="s">
        <v>3759</v>
      </c>
      <c r="G340" s="233" t="s">
        <v>533</v>
      </c>
      <c r="H340" s="234">
        <v>27</v>
      </c>
      <c r="I340" s="235"/>
      <c r="J340" s="236">
        <f>ROUND(I340*H340,2)</f>
        <v>0</v>
      </c>
      <c r="K340" s="237"/>
      <c r="L340" s="45"/>
      <c r="M340" s="238" t="s">
        <v>1</v>
      </c>
      <c r="N340" s="239" t="s">
        <v>40</v>
      </c>
      <c r="O340" s="98"/>
      <c r="P340" s="240">
        <f>O340*H340</f>
        <v>0</v>
      </c>
      <c r="Q340" s="240">
        <v>0</v>
      </c>
      <c r="R340" s="240">
        <f>Q340*H340</f>
        <v>0</v>
      </c>
      <c r="S340" s="240">
        <v>0.019</v>
      </c>
      <c r="T340" s="241">
        <f>S340*H340</f>
        <v>0.51300000000000001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2" t="s">
        <v>174</v>
      </c>
      <c r="AT340" s="242" t="s">
        <v>160</v>
      </c>
      <c r="AU340" s="242" t="s">
        <v>156</v>
      </c>
      <c r="AY340" s="18" t="s">
        <v>157</v>
      </c>
      <c r="BE340" s="243">
        <f>IF(N340="základná",J340,0)</f>
        <v>0</v>
      </c>
      <c r="BF340" s="243">
        <f>IF(N340="znížená",J340,0)</f>
        <v>0</v>
      </c>
      <c r="BG340" s="243">
        <f>IF(N340="zákl. prenesená",J340,0)</f>
        <v>0</v>
      </c>
      <c r="BH340" s="243">
        <f>IF(N340="zníž. prenesená",J340,0)</f>
        <v>0</v>
      </c>
      <c r="BI340" s="243">
        <f>IF(N340="nulová",J340,0)</f>
        <v>0</v>
      </c>
      <c r="BJ340" s="18" t="s">
        <v>156</v>
      </c>
      <c r="BK340" s="243">
        <f>ROUND(I340*H340,2)</f>
        <v>0</v>
      </c>
      <c r="BL340" s="18" t="s">
        <v>174</v>
      </c>
      <c r="BM340" s="242" t="s">
        <v>3760</v>
      </c>
    </row>
    <row r="341" s="2" customFormat="1" ht="21.75" customHeight="1">
      <c r="A341" s="39"/>
      <c r="B341" s="40"/>
      <c r="C341" s="230" t="s">
        <v>2512</v>
      </c>
      <c r="D341" s="230" t="s">
        <v>160</v>
      </c>
      <c r="E341" s="231" t="s">
        <v>3761</v>
      </c>
      <c r="F341" s="232" t="s">
        <v>3440</v>
      </c>
      <c r="G341" s="233" t="s">
        <v>533</v>
      </c>
      <c r="H341" s="234">
        <v>27</v>
      </c>
      <c r="I341" s="235"/>
      <c r="J341" s="236">
        <f>ROUND(I341*H341,2)</f>
        <v>0</v>
      </c>
      <c r="K341" s="237"/>
      <c r="L341" s="45"/>
      <c r="M341" s="238" t="s">
        <v>1</v>
      </c>
      <c r="N341" s="239" t="s">
        <v>40</v>
      </c>
      <c r="O341" s="98"/>
      <c r="P341" s="240">
        <f>O341*H341</f>
        <v>0</v>
      </c>
      <c r="Q341" s="240">
        <v>0.0018699999999999999</v>
      </c>
      <c r="R341" s="240">
        <f>Q341*H341</f>
        <v>0.05049</v>
      </c>
      <c r="S341" s="240">
        <v>0</v>
      </c>
      <c r="T341" s="241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42" t="s">
        <v>174</v>
      </c>
      <c r="AT341" s="242" t="s">
        <v>160</v>
      </c>
      <c r="AU341" s="242" t="s">
        <v>156</v>
      </c>
      <c r="AY341" s="18" t="s">
        <v>157</v>
      </c>
      <c r="BE341" s="243">
        <f>IF(N341="základná",J341,0)</f>
        <v>0</v>
      </c>
      <c r="BF341" s="243">
        <f>IF(N341="znížená",J341,0)</f>
        <v>0</v>
      </c>
      <c r="BG341" s="243">
        <f>IF(N341="zákl. prenesená",J341,0)</f>
        <v>0</v>
      </c>
      <c r="BH341" s="243">
        <f>IF(N341="zníž. prenesená",J341,0)</f>
        <v>0</v>
      </c>
      <c r="BI341" s="243">
        <f>IF(N341="nulová",J341,0)</f>
        <v>0</v>
      </c>
      <c r="BJ341" s="18" t="s">
        <v>156</v>
      </c>
      <c r="BK341" s="243">
        <f>ROUND(I341*H341,2)</f>
        <v>0</v>
      </c>
      <c r="BL341" s="18" t="s">
        <v>174</v>
      </c>
      <c r="BM341" s="242" t="s">
        <v>3762</v>
      </c>
    </row>
    <row r="342" s="2" customFormat="1" ht="16.5" customHeight="1">
      <c r="A342" s="39"/>
      <c r="B342" s="40"/>
      <c r="C342" s="230" t="s">
        <v>2740</v>
      </c>
      <c r="D342" s="230" t="s">
        <v>160</v>
      </c>
      <c r="E342" s="231" t="s">
        <v>3763</v>
      </c>
      <c r="F342" s="232" t="s">
        <v>3764</v>
      </c>
      <c r="G342" s="233" t="s">
        <v>533</v>
      </c>
      <c r="H342" s="234">
        <v>27</v>
      </c>
      <c r="I342" s="235"/>
      <c r="J342" s="236">
        <f>ROUND(I342*H342,2)</f>
        <v>0</v>
      </c>
      <c r="K342" s="237"/>
      <c r="L342" s="45"/>
      <c r="M342" s="238" t="s">
        <v>1</v>
      </c>
      <c r="N342" s="239" t="s">
        <v>40</v>
      </c>
      <c r="O342" s="98"/>
      <c r="P342" s="240">
        <f>O342*H342</f>
        <v>0</v>
      </c>
      <c r="Q342" s="240">
        <v>0.00029999999999999997</v>
      </c>
      <c r="R342" s="240">
        <f>Q342*H342</f>
        <v>0.0080999999999999996</v>
      </c>
      <c r="S342" s="240">
        <v>0</v>
      </c>
      <c r="T342" s="241">
        <f>S342*H342</f>
        <v>0</v>
      </c>
      <c r="U342" s="39"/>
      <c r="V342" s="39"/>
      <c r="W342" s="39"/>
      <c r="X342" s="39"/>
      <c r="Y342" s="39"/>
      <c r="Z342" s="39"/>
      <c r="AA342" s="39"/>
      <c r="AB342" s="39"/>
      <c r="AC342" s="39"/>
      <c r="AD342" s="39"/>
      <c r="AE342" s="39"/>
      <c r="AR342" s="242" t="s">
        <v>174</v>
      </c>
      <c r="AT342" s="242" t="s">
        <v>160</v>
      </c>
      <c r="AU342" s="242" t="s">
        <v>156</v>
      </c>
      <c r="AY342" s="18" t="s">
        <v>157</v>
      </c>
      <c r="BE342" s="243">
        <f>IF(N342="základná",J342,0)</f>
        <v>0</v>
      </c>
      <c r="BF342" s="243">
        <f>IF(N342="znížená",J342,0)</f>
        <v>0</v>
      </c>
      <c r="BG342" s="243">
        <f>IF(N342="zákl. prenesená",J342,0)</f>
        <v>0</v>
      </c>
      <c r="BH342" s="243">
        <f>IF(N342="zníž. prenesená",J342,0)</f>
        <v>0</v>
      </c>
      <c r="BI342" s="243">
        <f>IF(N342="nulová",J342,0)</f>
        <v>0</v>
      </c>
      <c r="BJ342" s="18" t="s">
        <v>156</v>
      </c>
      <c r="BK342" s="243">
        <f>ROUND(I342*H342,2)</f>
        <v>0</v>
      </c>
      <c r="BL342" s="18" t="s">
        <v>174</v>
      </c>
      <c r="BM342" s="242" t="s">
        <v>3765</v>
      </c>
    </row>
    <row r="343" s="2" customFormat="1" ht="16.5" customHeight="1">
      <c r="A343" s="39"/>
      <c r="B343" s="40"/>
      <c r="C343" s="282" t="s">
        <v>2515</v>
      </c>
      <c r="D343" s="282" t="s">
        <v>204</v>
      </c>
      <c r="E343" s="283" t="s">
        <v>3766</v>
      </c>
      <c r="F343" s="284" t="s">
        <v>3432</v>
      </c>
      <c r="G343" s="285" t="s">
        <v>533</v>
      </c>
      <c r="H343" s="286">
        <v>27</v>
      </c>
      <c r="I343" s="287"/>
      <c r="J343" s="288">
        <f>ROUND(I343*H343,2)</f>
        <v>0</v>
      </c>
      <c r="K343" s="289"/>
      <c r="L343" s="290"/>
      <c r="M343" s="291" t="s">
        <v>1</v>
      </c>
      <c r="N343" s="292" t="s">
        <v>40</v>
      </c>
      <c r="O343" s="98"/>
      <c r="P343" s="240">
        <f>O343*H343</f>
        <v>0</v>
      </c>
      <c r="Q343" s="240">
        <v>0</v>
      </c>
      <c r="R343" s="240">
        <f>Q343*H343</f>
        <v>0</v>
      </c>
      <c r="S343" s="240">
        <v>0</v>
      </c>
      <c r="T343" s="241">
        <f>S343*H343</f>
        <v>0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2" t="s">
        <v>211</v>
      </c>
      <c r="AT343" s="242" t="s">
        <v>204</v>
      </c>
      <c r="AU343" s="242" t="s">
        <v>156</v>
      </c>
      <c r="AY343" s="18" t="s">
        <v>157</v>
      </c>
      <c r="BE343" s="243">
        <f>IF(N343="základná",J343,0)</f>
        <v>0</v>
      </c>
      <c r="BF343" s="243">
        <f>IF(N343="znížená",J343,0)</f>
        <v>0</v>
      </c>
      <c r="BG343" s="243">
        <f>IF(N343="zákl. prenesená",J343,0)</f>
        <v>0</v>
      </c>
      <c r="BH343" s="243">
        <f>IF(N343="zníž. prenesená",J343,0)</f>
        <v>0</v>
      </c>
      <c r="BI343" s="243">
        <f>IF(N343="nulová",J343,0)</f>
        <v>0</v>
      </c>
      <c r="BJ343" s="18" t="s">
        <v>156</v>
      </c>
      <c r="BK343" s="243">
        <f>ROUND(I343*H343,2)</f>
        <v>0</v>
      </c>
      <c r="BL343" s="18" t="s">
        <v>174</v>
      </c>
      <c r="BM343" s="242" t="s">
        <v>3767</v>
      </c>
    </row>
    <row r="344" s="2" customFormat="1" ht="21.75" customHeight="1">
      <c r="A344" s="39"/>
      <c r="B344" s="40"/>
      <c r="C344" s="282" t="s">
        <v>2745</v>
      </c>
      <c r="D344" s="282" t="s">
        <v>204</v>
      </c>
      <c r="E344" s="283" t="s">
        <v>3768</v>
      </c>
      <c r="F344" s="284" t="s">
        <v>3435</v>
      </c>
      <c r="G344" s="285" t="s">
        <v>533</v>
      </c>
      <c r="H344" s="286">
        <v>27</v>
      </c>
      <c r="I344" s="287"/>
      <c r="J344" s="288">
        <f>ROUND(I344*H344,2)</f>
        <v>0</v>
      </c>
      <c r="K344" s="289"/>
      <c r="L344" s="290"/>
      <c r="M344" s="291" t="s">
        <v>1</v>
      </c>
      <c r="N344" s="292" t="s">
        <v>40</v>
      </c>
      <c r="O344" s="98"/>
      <c r="P344" s="240">
        <f>O344*H344</f>
        <v>0</v>
      </c>
      <c r="Q344" s="240">
        <v>0</v>
      </c>
      <c r="R344" s="240">
        <f>Q344*H344</f>
        <v>0</v>
      </c>
      <c r="S344" s="240">
        <v>0</v>
      </c>
      <c r="T344" s="241">
        <f>S344*H344</f>
        <v>0</v>
      </c>
      <c r="U344" s="39"/>
      <c r="V344" s="39"/>
      <c r="W344" s="39"/>
      <c r="X344" s="39"/>
      <c r="Y344" s="39"/>
      <c r="Z344" s="39"/>
      <c r="AA344" s="39"/>
      <c r="AB344" s="39"/>
      <c r="AC344" s="39"/>
      <c r="AD344" s="39"/>
      <c r="AE344" s="39"/>
      <c r="AR344" s="242" t="s">
        <v>211</v>
      </c>
      <c r="AT344" s="242" t="s">
        <v>204</v>
      </c>
      <c r="AU344" s="242" t="s">
        <v>156</v>
      </c>
      <c r="AY344" s="18" t="s">
        <v>157</v>
      </c>
      <c r="BE344" s="243">
        <f>IF(N344="základná",J344,0)</f>
        <v>0</v>
      </c>
      <c r="BF344" s="243">
        <f>IF(N344="znížená",J344,0)</f>
        <v>0</v>
      </c>
      <c r="BG344" s="243">
        <f>IF(N344="zákl. prenesená",J344,0)</f>
        <v>0</v>
      </c>
      <c r="BH344" s="243">
        <f>IF(N344="zníž. prenesená",J344,0)</f>
        <v>0</v>
      </c>
      <c r="BI344" s="243">
        <f>IF(N344="nulová",J344,0)</f>
        <v>0</v>
      </c>
      <c r="BJ344" s="18" t="s">
        <v>156</v>
      </c>
      <c r="BK344" s="243">
        <f>ROUND(I344*H344,2)</f>
        <v>0</v>
      </c>
      <c r="BL344" s="18" t="s">
        <v>174</v>
      </c>
      <c r="BM344" s="242" t="s">
        <v>3769</v>
      </c>
    </row>
    <row r="345" s="2" customFormat="1" ht="24.15" customHeight="1">
      <c r="A345" s="39"/>
      <c r="B345" s="40"/>
      <c r="C345" s="282" t="s">
        <v>2518</v>
      </c>
      <c r="D345" s="282" t="s">
        <v>204</v>
      </c>
      <c r="E345" s="283" t="s">
        <v>3770</v>
      </c>
      <c r="F345" s="284" t="s">
        <v>3771</v>
      </c>
      <c r="G345" s="285" t="s">
        <v>533</v>
      </c>
      <c r="H345" s="286">
        <v>4</v>
      </c>
      <c r="I345" s="287"/>
      <c r="J345" s="288">
        <f>ROUND(I345*H345,2)</f>
        <v>0</v>
      </c>
      <c r="K345" s="289"/>
      <c r="L345" s="290"/>
      <c r="M345" s="291" t="s">
        <v>1</v>
      </c>
      <c r="N345" s="292" t="s">
        <v>40</v>
      </c>
      <c r="O345" s="98"/>
      <c r="P345" s="240">
        <f>O345*H345</f>
        <v>0</v>
      </c>
      <c r="Q345" s="240">
        <v>0</v>
      </c>
      <c r="R345" s="240">
        <f>Q345*H345</f>
        <v>0</v>
      </c>
      <c r="S345" s="240">
        <v>0</v>
      </c>
      <c r="T345" s="241">
        <f>S345*H345</f>
        <v>0</v>
      </c>
      <c r="U345" s="39"/>
      <c r="V345" s="39"/>
      <c r="W345" s="39"/>
      <c r="X345" s="39"/>
      <c r="Y345" s="39"/>
      <c r="Z345" s="39"/>
      <c r="AA345" s="39"/>
      <c r="AB345" s="39"/>
      <c r="AC345" s="39"/>
      <c r="AD345" s="39"/>
      <c r="AE345" s="39"/>
      <c r="AR345" s="242" t="s">
        <v>211</v>
      </c>
      <c r="AT345" s="242" t="s">
        <v>204</v>
      </c>
      <c r="AU345" s="242" t="s">
        <v>156</v>
      </c>
      <c r="AY345" s="18" t="s">
        <v>157</v>
      </c>
      <c r="BE345" s="243">
        <f>IF(N345="základná",J345,0)</f>
        <v>0</v>
      </c>
      <c r="BF345" s="243">
        <f>IF(N345="znížená",J345,0)</f>
        <v>0</v>
      </c>
      <c r="BG345" s="243">
        <f>IF(N345="zákl. prenesená",J345,0)</f>
        <v>0</v>
      </c>
      <c r="BH345" s="243">
        <f>IF(N345="zníž. prenesená",J345,0)</f>
        <v>0</v>
      </c>
      <c r="BI345" s="243">
        <f>IF(N345="nulová",J345,0)</f>
        <v>0</v>
      </c>
      <c r="BJ345" s="18" t="s">
        <v>156</v>
      </c>
      <c r="BK345" s="243">
        <f>ROUND(I345*H345,2)</f>
        <v>0</v>
      </c>
      <c r="BL345" s="18" t="s">
        <v>174</v>
      </c>
      <c r="BM345" s="242" t="s">
        <v>3772</v>
      </c>
    </row>
    <row r="346" s="2" customFormat="1" ht="16.5" customHeight="1">
      <c r="A346" s="39"/>
      <c r="B346" s="40"/>
      <c r="C346" s="282" t="s">
        <v>2750</v>
      </c>
      <c r="D346" s="282" t="s">
        <v>204</v>
      </c>
      <c r="E346" s="283" t="s">
        <v>3773</v>
      </c>
      <c r="F346" s="284" t="s">
        <v>3774</v>
      </c>
      <c r="G346" s="285" t="s">
        <v>3411</v>
      </c>
      <c r="H346" s="286">
        <v>4</v>
      </c>
      <c r="I346" s="287"/>
      <c r="J346" s="288">
        <f>ROUND(I346*H346,2)</f>
        <v>0</v>
      </c>
      <c r="K346" s="289"/>
      <c r="L346" s="290"/>
      <c r="M346" s="291" t="s">
        <v>1</v>
      </c>
      <c r="N346" s="292" t="s">
        <v>40</v>
      </c>
      <c r="O346" s="98"/>
      <c r="P346" s="240">
        <f>O346*H346</f>
        <v>0</v>
      </c>
      <c r="Q346" s="240">
        <v>0</v>
      </c>
      <c r="R346" s="240">
        <f>Q346*H346</f>
        <v>0</v>
      </c>
      <c r="S346" s="240">
        <v>0</v>
      </c>
      <c r="T346" s="241">
        <f>S346*H346</f>
        <v>0</v>
      </c>
      <c r="U346" s="39"/>
      <c r="V346" s="39"/>
      <c r="W346" s="39"/>
      <c r="X346" s="39"/>
      <c r="Y346" s="39"/>
      <c r="Z346" s="39"/>
      <c r="AA346" s="39"/>
      <c r="AB346" s="39"/>
      <c r="AC346" s="39"/>
      <c r="AD346" s="39"/>
      <c r="AE346" s="39"/>
      <c r="AR346" s="242" t="s">
        <v>211</v>
      </c>
      <c r="AT346" s="242" t="s">
        <v>204</v>
      </c>
      <c r="AU346" s="242" t="s">
        <v>156</v>
      </c>
      <c r="AY346" s="18" t="s">
        <v>157</v>
      </c>
      <c r="BE346" s="243">
        <f>IF(N346="základná",J346,0)</f>
        <v>0</v>
      </c>
      <c r="BF346" s="243">
        <f>IF(N346="znížená",J346,0)</f>
        <v>0</v>
      </c>
      <c r="BG346" s="243">
        <f>IF(N346="zákl. prenesená",J346,0)</f>
        <v>0</v>
      </c>
      <c r="BH346" s="243">
        <f>IF(N346="zníž. prenesená",J346,0)</f>
        <v>0</v>
      </c>
      <c r="BI346" s="243">
        <f>IF(N346="nulová",J346,0)</f>
        <v>0</v>
      </c>
      <c r="BJ346" s="18" t="s">
        <v>156</v>
      </c>
      <c r="BK346" s="243">
        <f>ROUND(I346*H346,2)</f>
        <v>0</v>
      </c>
      <c r="BL346" s="18" t="s">
        <v>174</v>
      </c>
      <c r="BM346" s="242" t="s">
        <v>3775</v>
      </c>
    </row>
    <row r="347" s="2" customFormat="1" ht="16.5" customHeight="1">
      <c r="A347" s="39"/>
      <c r="B347" s="40"/>
      <c r="C347" s="230" t="s">
        <v>2521</v>
      </c>
      <c r="D347" s="230" t="s">
        <v>160</v>
      </c>
      <c r="E347" s="231" t="s">
        <v>3776</v>
      </c>
      <c r="F347" s="232" t="s">
        <v>3777</v>
      </c>
      <c r="G347" s="233" t="s">
        <v>3411</v>
      </c>
      <c r="H347" s="234">
        <v>4</v>
      </c>
      <c r="I347" s="235"/>
      <c r="J347" s="236">
        <f>ROUND(I347*H347,2)</f>
        <v>0</v>
      </c>
      <c r="K347" s="237"/>
      <c r="L347" s="45"/>
      <c r="M347" s="238" t="s">
        <v>1</v>
      </c>
      <c r="N347" s="239" t="s">
        <v>40</v>
      </c>
      <c r="O347" s="98"/>
      <c r="P347" s="240">
        <f>O347*H347</f>
        <v>0</v>
      </c>
      <c r="Q347" s="240">
        <v>0</v>
      </c>
      <c r="R347" s="240">
        <f>Q347*H347</f>
        <v>0</v>
      </c>
      <c r="S347" s="240">
        <v>0.017000000000000001</v>
      </c>
      <c r="T347" s="241">
        <f>S347*H347</f>
        <v>0.068000000000000005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2" t="s">
        <v>174</v>
      </c>
      <c r="AT347" s="242" t="s">
        <v>160</v>
      </c>
      <c r="AU347" s="242" t="s">
        <v>156</v>
      </c>
      <c r="AY347" s="18" t="s">
        <v>157</v>
      </c>
      <c r="BE347" s="243">
        <f>IF(N347="základná",J347,0)</f>
        <v>0</v>
      </c>
      <c r="BF347" s="243">
        <f>IF(N347="znížená",J347,0)</f>
        <v>0</v>
      </c>
      <c r="BG347" s="243">
        <f>IF(N347="zákl. prenesená",J347,0)</f>
        <v>0</v>
      </c>
      <c r="BH347" s="243">
        <f>IF(N347="zníž. prenesená",J347,0)</f>
        <v>0</v>
      </c>
      <c r="BI347" s="243">
        <f>IF(N347="nulová",J347,0)</f>
        <v>0</v>
      </c>
      <c r="BJ347" s="18" t="s">
        <v>156</v>
      </c>
      <c r="BK347" s="243">
        <f>ROUND(I347*H347,2)</f>
        <v>0</v>
      </c>
      <c r="BL347" s="18" t="s">
        <v>174</v>
      </c>
      <c r="BM347" s="242" t="s">
        <v>3778</v>
      </c>
    </row>
    <row r="348" s="2" customFormat="1" ht="24.15" customHeight="1">
      <c r="A348" s="39"/>
      <c r="B348" s="40"/>
      <c r="C348" s="230" t="s">
        <v>2755</v>
      </c>
      <c r="D348" s="230" t="s">
        <v>160</v>
      </c>
      <c r="E348" s="231" t="s">
        <v>3779</v>
      </c>
      <c r="F348" s="232" t="s">
        <v>3443</v>
      </c>
      <c r="G348" s="233" t="s">
        <v>3411</v>
      </c>
      <c r="H348" s="234">
        <v>25</v>
      </c>
      <c r="I348" s="235"/>
      <c r="J348" s="236">
        <f>ROUND(I348*H348,2)</f>
        <v>0</v>
      </c>
      <c r="K348" s="237"/>
      <c r="L348" s="45"/>
      <c r="M348" s="238" t="s">
        <v>1</v>
      </c>
      <c r="N348" s="239" t="s">
        <v>40</v>
      </c>
      <c r="O348" s="98"/>
      <c r="P348" s="240">
        <f>O348*H348</f>
        <v>0</v>
      </c>
      <c r="Q348" s="240">
        <v>0.0043800000000000002</v>
      </c>
      <c r="R348" s="240">
        <f>Q348*H348</f>
        <v>0.1095</v>
      </c>
      <c r="S348" s="240">
        <v>0</v>
      </c>
      <c r="T348" s="241">
        <f>S348*H348</f>
        <v>0</v>
      </c>
      <c r="U348" s="39"/>
      <c r="V348" s="39"/>
      <c r="W348" s="39"/>
      <c r="X348" s="39"/>
      <c r="Y348" s="39"/>
      <c r="Z348" s="39"/>
      <c r="AA348" s="39"/>
      <c r="AB348" s="39"/>
      <c r="AC348" s="39"/>
      <c r="AD348" s="39"/>
      <c r="AE348" s="39"/>
      <c r="AR348" s="242" t="s">
        <v>174</v>
      </c>
      <c r="AT348" s="242" t="s">
        <v>160</v>
      </c>
      <c r="AU348" s="242" t="s">
        <v>156</v>
      </c>
      <c r="AY348" s="18" t="s">
        <v>157</v>
      </c>
      <c r="BE348" s="243">
        <f>IF(N348="základná",J348,0)</f>
        <v>0</v>
      </c>
      <c r="BF348" s="243">
        <f>IF(N348="znížená",J348,0)</f>
        <v>0</v>
      </c>
      <c r="BG348" s="243">
        <f>IF(N348="zákl. prenesená",J348,0)</f>
        <v>0</v>
      </c>
      <c r="BH348" s="243">
        <f>IF(N348="zníž. prenesená",J348,0)</f>
        <v>0</v>
      </c>
      <c r="BI348" s="243">
        <f>IF(N348="nulová",J348,0)</f>
        <v>0</v>
      </c>
      <c r="BJ348" s="18" t="s">
        <v>156</v>
      </c>
      <c r="BK348" s="243">
        <f>ROUND(I348*H348,2)</f>
        <v>0</v>
      </c>
      <c r="BL348" s="18" t="s">
        <v>174</v>
      </c>
      <c r="BM348" s="242" t="s">
        <v>3780</v>
      </c>
    </row>
    <row r="349" s="2" customFormat="1" ht="21.75" customHeight="1">
      <c r="A349" s="39"/>
      <c r="B349" s="40"/>
      <c r="C349" s="230" t="s">
        <v>2524</v>
      </c>
      <c r="D349" s="230" t="s">
        <v>160</v>
      </c>
      <c r="E349" s="231" t="s">
        <v>3781</v>
      </c>
      <c r="F349" s="232" t="s">
        <v>3446</v>
      </c>
      <c r="G349" s="233" t="s">
        <v>3411</v>
      </c>
      <c r="H349" s="234">
        <v>25</v>
      </c>
      <c r="I349" s="235"/>
      <c r="J349" s="236">
        <f>ROUND(I349*H349,2)</f>
        <v>0</v>
      </c>
      <c r="K349" s="237"/>
      <c r="L349" s="45"/>
      <c r="M349" s="238" t="s">
        <v>1</v>
      </c>
      <c r="N349" s="239" t="s">
        <v>40</v>
      </c>
      <c r="O349" s="98"/>
      <c r="P349" s="240">
        <f>O349*H349</f>
        <v>0</v>
      </c>
      <c r="Q349" s="240">
        <v>4.0000000000000003E-05</v>
      </c>
      <c r="R349" s="240">
        <f>Q349*H349</f>
        <v>0.001</v>
      </c>
      <c r="S349" s="240">
        <v>0</v>
      </c>
      <c r="T349" s="241">
        <f>S349*H349</f>
        <v>0</v>
      </c>
      <c r="U349" s="39"/>
      <c r="V349" s="39"/>
      <c r="W349" s="39"/>
      <c r="X349" s="39"/>
      <c r="Y349" s="39"/>
      <c r="Z349" s="39"/>
      <c r="AA349" s="39"/>
      <c r="AB349" s="39"/>
      <c r="AC349" s="39"/>
      <c r="AD349" s="39"/>
      <c r="AE349" s="39"/>
      <c r="AR349" s="242" t="s">
        <v>174</v>
      </c>
      <c r="AT349" s="242" t="s">
        <v>160</v>
      </c>
      <c r="AU349" s="242" t="s">
        <v>156</v>
      </c>
      <c r="AY349" s="18" t="s">
        <v>157</v>
      </c>
      <c r="BE349" s="243">
        <f>IF(N349="základná",J349,0)</f>
        <v>0</v>
      </c>
      <c r="BF349" s="243">
        <f>IF(N349="znížená",J349,0)</f>
        <v>0</v>
      </c>
      <c r="BG349" s="243">
        <f>IF(N349="zákl. prenesená",J349,0)</f>
        <v>0</v>
      </c>
      <c r="BH349" s="243">
        <f>IF(N349="zníž. prenesená",J349,0)</f>
        <v>0</v>
      </c>
      <c r="BI349" s="243">
        <f>IF(N349="nulová",J349,0)</f>
        <v>0</v>
      </c>
      <c r="BJ349" s="18" t="s">
        <v>156</v>
      </c>
      <c r="BK349" s="243">
        <f>ROUND(I349*H349,2)</f>
        <v>0</v>
      </c>
      <c r="BL349" s="18" t="s">
        <v>174</v>
      </c>
      <c r="BM349" s="242" t="s">
        <v>3782</v>
      </c>
    </row>
    <row r="350" s="2" customFormat="1" ht="24.15" customHeight="1">
      <c r="A350" s="39"/>
      <c r="B350" s="40"/>
      <c r="C350" s="230" t="s">
        <v>2760</v>
      </c>
      <c r="D350" s="230" t="s">
        <v>160</v>
      </c>
      <c r="E350" s="231" t="s">
        <v>3783</v>
      </c>
      <c r="F350" s="232" t="s">
        <v>3449</v>
      </c>
      <c r="G350" s="233" t="s">
        <v>3411</v>
      </c>
      <c r="H350" s="234">
        <v>2</v>
      </c>
      <c r="I350" s="235"/>
      <c r="J350" s="236">
        <f>ROUND(I350*H350,2)</f>
        <v>0</v>
      </c>
      <c r="K350" s="237"/>
      <c r="L350" s="45"/>
      <c r="M350" s="238" t="s">
        <v>1</v>
      </c>
      <c r="N350" s="239" t="s">
        <v>40</v>
      </c>
      <c r="O350" s="98"/>
      <c r="P350" s="240">
        <f>O350*H350</f>
        <v>0</v>
      </c>
      <c r="Q350" s="240">
        <v>0</v>
      </c>
      <c r="R350" s="240">
        <f>Q350*H350</f>
        <v>0</v>
      </c>
      <c r="S350" s="240">
        <v>0.019</v>
      </c>
      <c r="T350" s="241">
        <f>S350*H350</f>
        <v>0.037999999999999999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2" t="s">
        <v>174</v>
      </c>
      <c r="AT350" s="242" t="s">
        <v>160</v>
      </c>
      <c r="AU350" s="242" t="s">
        <v>156</v>
      </c>
      <c r="AY350" s="18" t="s">
        <v>157</v>
      </c>
      <c r="BE350" s="243">
        <f>IF(N350="základná",J350,0)</f>
        <v>0</v>
      </c>
      <c r="BF350" s="243">
        <f>IF(N350="znížená",J350,0)</f>
        <v>0</v>
      </c>
      <c r="BG350" s="243">
        <f>IF(N350="zákl. prenesená",J350,0)</f>
        <v>0</v>
      </c>
      <c r="BH350" s="243">
        <f>IF(N350="zníž. prenesená",J350,0)</f>
        <v>0</v>
      </c>
      <c r="BI350" s="243">
        <f>IF(N350="nulová",J350,0)</f>
        <v>0</v>
      </c>
      <c r="BJ350" s="18" t="s">
        <v>156</v>
      </c>
      <c r="BK350" s="243">
        <f>ROUND(I350*H350,2)</f>
        <v>0</v>
      </c>
      <c r="BL350" s="18" t="s">
        <v>174</v>
      </c>
      <c r="BM350" s="242" t="s">
        <v>3784</v>
      </c>
    </row>
    <row r="351" s="2" customFormat="1" ht="16.5" customHeight="1">
      <c r="A351" s="39"/>
      <c r="B351" s="40"/>
      <c r="C351" s="230" t="s">
        <v>2763</v>
      </c>
      <c r="D351" s="230" t="s">
        <v>160</v>
      </c>
      <c r="E351" s="231" t="s">
        <v>3785</v>
      </c>
      <c r="F351" s="232" t="s">
        <v>3452</v>
      </c>
      <c r="G351" s="233" t="s">
        <v>3411</v>
      </c>
      <c r="H351" s="234">
        <v>2</v>
      </c>
      <c r="I351" s="235"/>
      <c r="J351" s="236">
        <f>ROUND(I351*H351,2)</f>
        <v>0</v>
      </c>
      <c r="K351" s="237"/>
      <c r="L351" s="45"/>
      <c r="M351" s="238" t="s">
        <v>1</v>
      </c>
      <c r="N351" s="239" t="s">
        <v>40</v>
      </c>
      <c r="O351" s="98"/>
      <c r="P351" s="240">
        <f>O351*H351</f>
        <v>0</v>
      </c>
      <c r="Q351" s="240">
        <v>0.00107</v>
      </c>
      <c r="R351" s="240">
        <f>Q351*H351</f>
        <v>0.00214</v>
      </c>
      <c r="S351" s="240">
        <v>0</v>
      </c>
      <c r="T351" s="24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2" t="s">
        <v>174</v>
      </c>
      <c r="AT351" s="242" t="s">
        <v>160</v>
      </c>
      <c r="AU351" s="242" t="s">
        <v>156</v>
      </c>
      <c r="AY351" s="18" t="s">
        <v>157</v>
      </c>
      <c r="BE351" s="243">
        <f>IF(N351="základná",J351,0)</f>
        <v>0</v>
      </c>
      <c r="BF351" s="243">
        <f>IF(N351="znížená",J351,0)</f>
        <v>0</v>
      </c>
      <c r="BG351" s="243">
        <f>IF(N351="zákl. prenesená",J351,0)</f>
        <v>0</v>
      </c>
      <c r="BH351" s="243">
        <f>IF(N351="zníž. prenesená",J351,0)</f>
        <v>0</v>
      </c>
      <c r="BI351" s="243">
        <f>IF(N351="nulová",J351,0)</f>
        <v>0</v>
      </c>
      <c r="BJ351" s="18" t="s">
        <v>156</v>
      </c>
      <c r="BK351" s="243">
        <f>ROUND(I351*H351,2)</f>
        <v>0</v>
      </c>
      <c r="BL351" s="18" t="s">
        <v>174</v>
      </c>
      <c r="BM351" s="242" t="s">
        <v>3786</v>
      </c>
    </row>
    <row r="352" s="2" customFormat="1" ht="33" customHeight="1">
      <c r="A352" s="39"/>
      <c r="B352" s="40"/>
      <c r="C352" s="230" t="s">
        <v>2767</v>
      </c>
      <c r="D352" s="230" t="s">
        <v>160</v>
      </c>
      <c r="E352" s="231" t="s">
        <v>3787</v>
      </c>
      <c r="F352" s="232" t="s">
        <v>3788</v>
      </c>
      <c r="G352" s="233" t="s">
        <v>3411</v>
      </c>
      <c r="H352" s="234">
        <v>16</v>
      </c>
      <c r="I352" s="235"/>
      <c r="J352" s="236">
        <f>ROUND(I352*H352,2)</f>
        <v>0</v>
      </c>
      <c r="K352" s="237"/>
      <c r="L352" s="45"/>
      <c r="M352" s="238" t="s">
        <v>1</v>
      </c>
      <c r="N352" s="239" t="s">
        <v>40</v>
      </c>
      <c r="O352" s="98"/>
      <c r="P352" s="240">
        <f>O352*H352</f>
        <v>0</v>
      </c>
      <c r="Q352" s="240">
        <v>8.0000000000000007E-05</v>
      </c>
      <c r="R352" s="240">
        <f>Q352*H352</f>
        <v>0.0012800000000000001</v>
      </c>
      <c r="S352" s="240">
        <v>0</v>
      </c>
      <c r="T352" s="241">
        <f>S352*H352</f>
        <v>0</v>
      </c>
      <c r="U352" s="39"/>
      <c r="V352" s="39"/>
      <c r="W352" s="39"/>
      <c r="X352" s="39"/>
      <c r="Y352" s="39"/>
      <c r="Z352" s="39"/>
      <c r="AA352" s="39"/>
      <c r="AB352" s="39"/>
      <c r="AC352" s="39"/>
      <c r="AD352" s="39"/>
      <c r="AE352" s="39"/>
      <c r="AR352" s="242" t="s">
        <v>174</v>
      </c>
      <c r="AT352" s="242" t="s">
        <v>160</v>
      </c>
      <c r="AU352" s="242" t="s">
        <v>156</v>
      </c>
      <c r="AY352" s="18" t="s">
        <v>157</v>
      </c>
      <c r="BE352" s="243">
        <f>IF(N352="základná",J352,0)</f>
        <v>0</v>
      </c>
      <c r="BF352" s="243">
        <f>IF(N352="znížená",J352,0)</f>
        <v>0</v>
      </c>
      <c r="BG352" s="243">
        <f>IF(N352="zákl. prenesená",J352,0)</f>
        <v>0</v>
      </c>
      <c r="BH352" s="243">
        <f>IF(N352="zníž. prenesená",J352,0)</f>
        <v>0</v>
      </c>
      <c r="BI352" s="243">
        <f>IF(N352="nulová",J352,0)</f>
        <v>0</v>
      </c>
      <c r="BJ352" s="18" t="s">
        <v>156</v>
      </c>
      <c r="BK352" s="243">
        <f>ROUND(I352*H352,2)</f>
        <v>0</v>
      </c>
      <c r="BL352" s="18" t="s">
        <v>174</v>
      </c>
      <c r="BM352" s="242" t="s">
        <v>3789</v>
      </c>
    </row>
    <row r="353" s="2" customFormat="1" ht="33" customHeight="1">
      <c r="A353" s="39"/>
      <c r="B353" s="40"/>
      <c r="C353" s="230" t="s">
        <v>2771</v>
      </c>
      <c r="D353" s="230" t="s">
        <v>160</v>
      </c>
      <c r="E353" s="231" t="s">
        <v>3790</v>
      </c>
      <c r="F353" s="232" t="s">
        <v>3791</v>
      </c>
      <c r="G353" s="233" t="s">
        <v>3411</v>
      </c>
      <c r="H353" s="234">
        <v>1</v>
      </c>
      <c r="I353" s="235"/>
      <c r="J353" s="236">
        <f>ROUND(I353*H353,2)</f>
        <v>0</v>
      </c>
      <c r="K353" s="237"/>
      <c r="L353" s="45"/>
      <c r="M353" s="238" t="s">
        <v>1</v>
      </c>
      <c r="N353" s="239" t="s">
        <v>40</v>
      </c>
      <c r="O353" s="98"/>
      <c r="P353" s="240">
        <f>O353*H353</f>
        <v>0</v>
      </c>
      <c r="Q353" s="240">
        <v>0</v>
      </c>
      <c r="R353" s="240">
        <f>Q353*H353</f>
        <v>0</v>
      </c>
      <c r="S353" s="240">
        <v>0.095000000000000001</v>
      </c>
      <c r="T353" s="241">
        <f>S353*H353</f>
        <v>0.095000000000000001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2" t="s">
        <v>174</v>
      </c>
      <c r="AT353" s="242" t="s">
        <v>160</v>
      </c>
      <c r="AU353" s="242" t="s">
        <v>156</v>
      </c>
      <c r="AY353" s="18" t="s">
        <v>157</v>
      </c>
      <c r="BE353" s="243">
        <f>IF(N353="základná",J353,0)</f>
        <v>0</v>
      </c>
      <c r="BF353" s="243">
        <f>IF(N353="znížená",J353,0)</f>
        <v>0</v>
      </c>
      <c r="BG353" s="243">
        <f>IF(N353="zákl. prenesená",J353,0)</f>
        <v>0</v>
      </c>
      <c r="BH353" s="243">
        <f>IF(N353="zníž. prenesená",J353,0)</f>
        <v>0</v>
      </c>
      <c r="BI353" s="243">
        <f>IF(N353="nulová",J353,0)</f>
        <v>0</v>
      </c>
      <c r="BJ353" s="18" t="s">
        <v>156</v>
      </c>
      <c r="BK353" s="243">
        <f>ROUND(I353*H353,2)</f>
        <v>0</v>
      </c>
      <c r="BL353" s="18" t="s">
        <v>174</v>
      </c>
      <c r="BM353" s="242" t="s">
        <v>3792</v>
      </c>
    </row>
    <row r="354" s="2" customFormat="1" ht="16.5" customHeight="1">
      <c r="A354" s="39"/>
      <c r="B354" s="40"/>
      <c r="C354" s="230" t="s">
        <v>2775</v>
      </c>
      <c r="D354" s="230" t="s">
        <v>160</v>
      </c>
      <c r="E354" s="231" t="s">
        <v>3793</v>
      </c>
      <c r="F354" s="232" t="s">
        <v>3794</v>
      </c>
      <c r="G354" s="233" t="s">
        <v>3411</v>
      </c>
      <c r="H354" s="234">
        <v>17</v>
      </c>
      <c r="I354" s="235"/>
      <c r="J354" s="236">
        <f>ROUND(I354*H354,2)</f>
        <v>0</v>
      </c>
      <c r="K354" s="237"/>
      <c r="L354" s="45"/>
      <c r="M354" s="238" t="s">
        <v>1</v>
      </c>
      <c r="N354" s="239" t="s">
        <v>40</v>
      </c>
      <c r="O354" s="98"/>
      <c r="P354" s="240">
        <f>O354*H354</f>
        <v>0</v>
      </c>
      <c r="Q354" s="240">
        <v>0</v>
      </c>
      <c r="R354" s="240">
        <f>Q354*H354</f>
        <v>0</v>
      </c>
      <c r="S354" s="240">
        <v>0</v>
      </c>
      <c r="T354" s="24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2" t="s">
        <v>174</v>
      </c>
      <c r="AT354" s="242" t="s">
        <v>160</v>
      </c>
      <c r="AU354" s="242" t="s">
        <v>156</v>
      </c>
      <c r="AY354" s="18" t="s">
        <v>157</v>
      </c>
      <c r="BE354" s="243">
        <f>IF(N354="základná",J354,0)</f>
        <v>0</v>
      </c>
      <c r="BF354" s="243">
        <f>IF(N354="znížená",J354,0)</f>
        <v>0</v>
      </c>
      <c r="BG354" s="243">
        <f>IF(N354="zákl. prenesená",J354,0)</f>
        <v>0</v>
      </c>
      <c r="BH354" s="243">
        <f>IF(N354="zníž. prenesená",J354,0)</f>
        <v>0</v>
      </c>
      <c r="BI354" s="243">
        <f>IF(N354="nulová",J354,0)</f>
        <v>0</v>
      </c>
      <c r="BJ354" s="18" t="s">
        <v>156</v>
      </c>
      <c r="BK354" s="243">
        <f>ROUND(I354*H354,2)</f>
        <v>0</v>
      </c>
      <c r="BL354" s="18" t="s">
        <v>174</v>
      </c>
      <c r="BM354" s="242" t="s">
        <v>3795</v>
      </c>
    </row>
    <row r="355" s="2" customFormat="1" ht="16.5" customHeight="1">
      <c r="A355" s="39"/>
      <c r="B355" s="40"/>
      <c r="C355" s="230" t="s">
        <v>2778</v>
      </c>
      <c r="D355" s="230" t="s">
        <v>160</v>
      </c>
      <c r="E355" s="231" t="s">
        <v>3796</v>
      </c>
      <c r="F355" s="232" t="s">
        <v>3797</v>
      </c>
      <c r="G355" s="233" t="s">
        <v>3411</v>
      </c>
      <c r="H355" s="234">
        <v>1</v>
      </c>
      <c r="I355" s="235"/>
      <c r="J355" s="236">
        <f>ROUND(I355*H355,2)</f>
        <v>0</v>
      </c>
      <c r="K355" s="237"/>
      <c r="L355" s="45"/>
      <c r="M355" s="238" t="s">
        <v>1</v>
      </c>
      <c r="N355" s="239" t="s">
        <v>40</v>
      </c>
      <c r="O355" s="98"/>
      <c r="P355" s="240">
        <f>O355*H355</f>
        <v>0</v>
      </c>
      <c r="Q355" s="240">
        <v>0.016119999999999999</v>
      </c>
      <c r="R355" s="240">
        <f>Q355*H355</f>
        <v>0.016119999999999999</v>
      </c>
      <c r="S355" s="240">
        <v>0</v>
      </c>
      <c r="T355" s="241">
        <f>S355*H355</f>
        <v>0</v>
      </c>
      <c r="U355" s="39"/>
      <c r="V355" s="39"/>
      <c r="W355" s="39"/>
      <c r="X355" s="39"/>
      <c r="Y355" s="39"/>
      <c r="Z355" s="39"/>
      <c r="AA355" s="39"/>
      <c r="AB355" s="39"/>
      <c r="AC355" s="39"/>
      <c r="AD355" s="39"/>
      <c r="AE355" s="39"/>
      <c r="AR355" s="242" t="s">
        <v>174</v>
      </c>
      <c r="AT355" s="242" t="s">
        <v>160</v>
      </c>
      <c r="AU355" s="242" t="s">
        <v>156</v>
      </c>
      <c r="AY355" s="18" t="s">
        <v>157</v>
      </c>
      <c r="BE355" s="243">
        <f>IF(N355="základná",J355,0)</f>
        <v>0</v>
      </c>
      <c r="BF355" s="243">
        <f>IF(N355="znížená",J355,0)</f>
        <v>0</v>
      </c>
      <c r="BG355" s="243">
        <f>IF(N355="zákl. prenesená",J355,0)</f>
        <v>0</v>
      </c>
      <c r="BH355" s="243">
        <f>IF(N355="zníž. prenesená",J355,0)</f>
        <v>0</v>
      </c>
      <c r="BI355" s="243">
        <f>IF(N355="nulová",J355,0)</f>
        <v>0</v>
      </c>
      <c r="BJ355" s="18" t="s">
        <v>156</v>
      </c>
      <c r="BK355" s="243">
        <f>ROUND(I355*H355,2)</f>
        <v>0</v>
      </c>
      <c r="BL355" s="18" t="s">
        <v>174</v>
      </c>
      <c r="BM355" s="242" t="s">
        <v>3798</v>
      </c>
    </row>
    <row r="356" s="2" customFormat="1" ht="16.5" customHeight="1">
      <c r="A356" s="39"/>
      <c r="B356" s="40"/>
      <c r="C356" s="230" t="s">
        <v>2782</v>
      </c>
      <c r="D356" s="230" t="s">
        <v>160</v>
      </c>
      <c r="E356" s="231" t="s">
        <v>3799</v>
      </c>
      <c r="F356" s="232" t="s">
        <v>3800</v>
      </c>
      <c r="G356" s="233" t="s">
        <v>3411</v>
      </c>
      <c r="H356" s="234">
        <v>4</v>
      </c>
      <c r="I356" s="235"/>
      <c r="J356" s="236">
        <f>ROUND(I356*H356,2)</f>
        <v>0</v>
      </c>
      <c r="K356" s="237"/>
      <c r="L356" s="45"/>
      <c r="M356" s="238" t="s">
        <v>1</v>
      </c>
      <c r="N356" s="239" t="s">
        <v>40</v>
      </c>
      <c r="O356" s="98"/>
      <c r="P356" s="240">
        <f>O356*H356</f>
        <v>0</v>
      </c>
      <c r="Q356" s="240">
        <v>0.00108</v>
      </c>
      <c r="R356" s="240">
        <f>Q356*H356</f>
        <v>0.0043200000000000001</v>
      </c>
      <c r="S356" s="240">
        <v>0</v>
      </c>
      <c r="T356" s="241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42" t="s">
        <v>174</v>
      </c>
      <c r="AT356" s="242" t="s">
        <v>160</v>
      </c>
      <c r="AU356" s="242" t="s">
        <v>156</v>
      </c>
      <c r="AY356" s="18" t="s">
        <v>157</v>
      </c>
      <c r="BE356" s="243">
        <f>IF(N356="základná",J356,0)</f>
        <v>0</v>
      </c>
      <c r="BF356" s="243">
        <f>IF(N356="znížená",J356,0)</f>
        <v>0</v>
      </c>
      <c r="BG356" s="243">
        <f>IF(N356="zákl. prenesená",J356,0)</f>
        <v>0</v>
      </c>
      <c r="BH356" s="243">
        <f>IF(N356="zníž. prenesená",J356,0)</f>
        <v>0</v>
      </c>
      <c r="BI356" s="243">
        <f>IF(N356="nulová",J356,0)</f>
        <v>0</v>
      </c>
      <c r="BJ356" s="18" t="s">
        <v>156</v>
      </c>
      <c r="BK356" s="243">
        <f>ROUND(I356*H356,2)</f>
        <v>0</v>
      </c>
      <c r="BL356" s="18" t="s">
        <v>174</v>
      </c>
      <c r="BM356" s="242" t="s">
        <v>3801</v>
      </c>
    </row>
    <row r="357" s="2" customFormat="1" ht="16.5" customHeight="1">
      <c r="A357" s="39"/>
      <c r="B357" s="40"/>
      <c r="C357" s="230" t="s">
        <v>2786</v>
      </c>
      <c r="D357" s="230" t="s">
        <v>160</v>
      </c>
      <c r="E357" s="231" t="s">
        <v>3802</v>
      </c>
      <c r="F357" s="232" t="s">
        <v>3803</v>
      </c>
      <c r="G357" s="233" t="s">
        <v>3411</v>
      </c>
      <c r="H357" s="234">
        <v>4</v>
      </c>
      <c r="I357" s="235"/>
      <c r="J357" s="236">
        <f>ROUND(I357*H357,2)</f>
        <v>0</v>
      </c>
      <c r="K357" s="237"/>
      <c r="L357" s="45"/>
      <c r="M357" s="238" t="s">
        <v>1</v>
      </c>
      <c r="N357" s="239" t="s">
        <v>40</v>
      </c>
      <c r="O357" s="98"/>
      <c r="P357" s="240">
        <f>O357*H357</f>
        <v>0</v>
      </c>
      <c r="Q357" s="240">
        <v>0</v>
      </c>
      <c r="R357" s="240">
        <f>Q357*H357</f>
        <v>0</v>
      </c>
      <c r="S357" s="240">
        <v>0.024</v>
      </c>
      <c r="T357" s="241">
        <f>S357*H357</f>
        <v>0.096000000000000002</v>
      </c>
      <c r="U357" s="39"/>
      <c r="V357" s="39"/>
      <c r="W357" s="39"/>
      <c r="X357" s="39"/>
      <c r="Y357" s="39"/>
      <c r="Z357" s="39"/>
      <c r="AA357" s="39"/>
      <c r="AB357" s="39"/>
      <c r="AC357" s="39"/>
      <c r="AD357" s="39"/>
      <c r="AE357" s="39"/>
      <c r="AR357" s="242" t="s">
        <v>174</v>
      </c>
      <c r="AT357" s="242" t="s">
        <v>160</v>
      </c>
      <c r="AU357" s="242" t="s">
        <v>156</v>
      </c>
      <c r="AY357" s="18" t="s">
        <v>157</v>
      </c>
      <c r="BE357" s="243">
        <f>IF(N357="základná",J357,0)</f>
        <v>0</v>
      </c>
      <c r="BF357" s="243">
        <f>IF(N357="znížená",J357,0)</f>
        <v>0</v>
      </c>
      <c r="BG357" s="243">
        <f>IF(N357="zákl. prenesená",J357,0)</f>
        <v>0</v>
      </c>
      <c r="BH357" s="243">
        <f>IF(N357="zníž. prenesená",J357,0)</f>
        <v>0</v>
      </c>
      <c r="BI357" s="243">
        <f>IF(N357="nulová",J357,0)</f>
        <v>0</v>
      </c>
      <c r="BJ357" s="18" t="s">
        <v>156</v>
      </c>
      <c r="BK357" s="243">
        <f>ROUND(I357*H357,2)</f>
        <v>0</v>
      </c>
      <c r="BL357" s="18" t="s">
        <v>174</v>
      </c>
      <c r="BM357" s="242" t="s">
        <v>3804</v>
      </c>
    </row>
    <row r="358" s="2" customFormat="1" ht="16.5" customHeight="1">
      <c r="A358" s="39"/>
      <c r="B358" s="40"/>
      <c r="C358" s="230" t="s">
        <v>2790</v>
      </c>
      <c r="D358" s="230" t="s">
        <v>160</v>
      </c>
      <c r="E358" s="231" t="s">
        <v>3805</v>
      </c>
      <c r="F358" s="232" t="s">
        <v>3806</v>
      </c>
      <c r="G358" s="233" t="s">
        <v>3411</v>
      </c>
      <c r="H358" s="234">
        <v>3</v>
      </c>
      <c r="I358" s="235"/>
      <c r="J358" s="236">
        <f>ROUND(I358*H358,2)</f>
        <v>0</v>
      </c>
      <c r="K358" s="237"/>
      <c r="L358" s="45"/>
      <c r="M358" s="238" t="s">
        <v>1</v>
      </c>
      <c r="N358" s="239" t="s">
        <v>40</v>
      </c>
      <c r="O358" s="98"/>
      <c r="P358" s="240">
        <f>O358*H358</f>
        <v>0</v>
      </c>
      <c r="Q358" s="240">
        <v>0.00048000000000000001</v>
      </c>
      <c r="R358" s="240">
        <f>Q358*H358</f>
        <v>0.0014400000000000001</v>
      </c>
      <c r="S358" s="240">
        <v>0</v>
      </c>
      <c r="T358" s="24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2" t="s">
        <v>174</v>
      </c>
      <c r="AT358" s="242" t="s">
        <v>160</v>
      </c>
      <c r="AU358" s="242" t="s">
        <v>156</v>
      </c>
      <c r="AY358" s="18" t="s">
        <v>157</v>
      </c>
      <c r="BE358" s="243">
        <f>IF(N358="základná",J358,0)</f>
        <v>0</v>
      </c>
      <c r="BF358" s="243">
        <f>IF(N358="znížená",J358,0)</f>
        <v>0</v>
      </c>
      <c r="BG358" s="243">
        <f>IF(N358="zákl. prenesená",J358,0)</f>
        <v>0</v>
      </c>
      <c r="BH358" s="243">
        <f>IF(N358="zníž. prenesená",J358,0)</f>
        <v>0</v>
      </c>
      <c r="BI358" s="243">
        <f>IF(N358="nulová",J358,0)</f>
        <v>0</v>
      </c>
      <c r="BJ358" s="18" t="s">
        <v>156</v>
      </c>
      <c r="BK358" s="243">
        <f>ROUND(I358*H358,2)</f>
        <v>0</v>
      </c>
      <c r="BL358" s="18" t="s">
        <v>174</v>
      </c>
      <c r="BM358" s="242" t="s">
        <v>3807</v>
      </c>
    </row>
    <row r="359" s="2" customFormat="1" ht="24.15" customHeight="1">
      <c r="A359" s="39"/>
      <c r="B359" s="40"/>
      <c r="C359" s="230" t="s">
        <v>2794</v>
      </c>
      <c r="D359" s="230" t="s">
        <v>160</v>
      </c>
      <c r="E359" s="231" t="s">
        <v>3808</v>
      </c>
      <c r="F359" s="232" t="s">
        <v>3809</v>
      </c>
      <c r="G359" s="233" t="s">
        <v>3411</v>
      </c>
      <c r="H359" s="234">
        <v>4</v>
      </c>
      <c r="I359" s="235"/>
      <c r="J359" s="236">
        <f>ROUND(I359*H359,2)</f>
        <v>0</v>
      </c>
      <c r="K359" s="237"/>
      <c r="L359" s="45"/>
      <c r="M359" s="238" t="s">
        <v>1</v>
      </c>
      <c r="N359" s="239" t="s">
        <v>40</v>
      </c>
      <c r="O359" s="98"/>
      <c r="P359" s="240">
        <f>O359*H359</f>
        <v>0</v>
      </c>
      <c r="Q359" s="240">
        <v>0.00017000000000000001</v>
      </c>
      <c r="R359" s="240">
        <f>Q359*H359</f>
        <v>0.00068000000000000005</v>
      </c>
      <c r="S359" s="240">
        <v>0</v>
      </c>
      <c r="T359" s="24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2" t="s">
        <v>174</v>
      </c>
      <c r="AT359" s="242" t="s">
        <v>160</v>
      </c>
      <c r="AU359" s="242" t="s">
        <v>156</v>
      </c>
      <c r="AY359" s="18" t="s">
        <v>157</v>
      </c>
      <c r="BE359" s="243">
        <f>IF(N359="základná",J359,0)</f>
        <v>0</v>
      </c>
      <c r="BF359" s="243">
        <f>IF(N359="znížená",J359,0)</f>
        <v>0</v>
      </c>
      <c r="BG359" s="243">
        <f>IF(N359="zákl. prenesená",J359,0)</f>
        <v>0</v>
      </c>
      <c r="BH359" s="243">
        <f>IF(N359="zníž. prenesená",J359,0)</f>
        <v>0</v>
      </c>
      <c r="BI359" s="243">
        <f>IF(N359="nulová",J359,0)</f>
        <v>0</v>
      </c>
      <c r="BJ359" s="18" t="s">
        <v>156</v>
      </c>
      <c r="BK359" s="243">
        <f>ROUND(I359*H359,2)</f>
        <v>0</v>
      </c>
      <c r="BL359" s="18" t="s">
        <v>174</v>
      </c>
      <c r="BM359" s="242" t="s">
        <v>3810</v>
      </c>
    </row>
    <row r="360" s="2" customFormat="1" ht="21.75" customHeight="1">
      <c r="A360" s="39"/>
      <c r="B360" s="40"/>
      <c r="C360" s="230" t="s">
        <v>2798</v>
      </c>
      <c r="D360" s="230" t="s">
        <v>160</v>
      </c>
      <c r="E360" s="231" t="s">
        <v>3811</v>
      </c>
      <c r="F360" s="232" t="s">
        <v>3812</v>
      </c>
      <c r="G360" s="233" t="s">
        <v>3411</v>
      </c>
      <c r="H360" s="234">
        <v>6</v>
      </c>
      <c r="I360" s="235"/>
      <c r="J360" s="236">
        <f>ROUND(I360*H360,2)</f>
        <v>0</v>
      </c>
      <c r="K360" s="237"/>
      <c r="L360" s="45"/>
      <c r="M360" s="238" t="s">
        <v>1</v>
      </c>
      <c r="N360" s="239" t="s">
        <v>40</v>
      </c>
      <c r="O360" s="98"/>
      <c r="P360" s="240">
        <f>O360*H360</f>
        <v>0</v>
      </c>
      <c r="Q360" s="240">
        <v>0</v>
      </c>
      <c r="R360" s="240">
        <f>Q360*H360</f>
        <v>0</v>
      </c>
      <c r="S360" s="240">
        <v>0.0089999999999999993</v>
      </c>
      <c r="T360" s="241">
        <f>S360*H360</f>
        <v>0.053999999999999992</v>
      </c>
      <c r="U360" s="39"/>
      <c r="V360" s="39"/>
      <c r="W360" s="39"/>
      <c r="X360" s="39"/>
      <c r="Y360" s="39"/>
      <c r="Z360" s="39"/>
      <c r="AA360" s="39"/>
      <c r="AB360" s="39"/>
      <c r="AC360" s="39"/>
      <c r="AD360" s="39"/>
      <c r="AE360" s="39"/>
      <c r="AR360" s="242" t="s">
        <v>174</v>
      </c>
      <c r="AT360" s="242" t="s">
        <v>160</v>
      </c>
      <c r="AU360" s="242" t="s">
        <v>156</v>
      </c>
      <c r="AY360" s="18" t="s">
        <v>157</v>
      </c>
      <c r="BE360" s="243">
        <f>IF(N360="základná",J360,0)</f>
        <v>0</v>
      </c>
      <c r="BF360" s="243">
        <f>IF(N360="znížená",J360,0)</f>
        <v>0</v>
      </c>
      <c r="BG360" s="243">
        <f>IF(N360="zákl. prenesená",J360,0)</f>
        <v>0</v>
      </c>
      <c r="BH360" s="243">
        <f>IF(N360="zníž. prenesená",J360,0)</f>
        <v>0</v>
      </c>
      <c r="BI360" s="243">
        <f>IF(N360="nulová",J360,0)</f>
        <v>0</v>
      </c>
      <c r="BJ360" s="18" t="s">
        <v>156</v>
      </c>
      <c r="BK360" s="243">
        <f>ROUND(I360*H360,2)</f>
        <v>0</v>
      </c>
      <c r="BL360" s="18" t="s">
        <v>174</v>
      </c>
      <c r="BM360" s="242" t="s">
        <v>3813</v>
      </c>
    </row>
    <row r="361" s="2" customFormat="1" ht="21.75" customHeight="1">
      <c r="A361" s="39"/>
      <c r="B361" s="40"/>
      <c r="C361" s="230" t="s">
        <v>2802</v>
      </c>
      <c r="D361" s="230" t="s">
        <v>160</v>
      </c>
      <c r="E361" s="231" t="s">
        <v>3814</v>
      </c>
      <c r="F361" s="232" t="s">
        <v>3465</v>
      </c>
      <c r="G361" s="233" t="s">
        <v>3411</v>
      </c>
      <c r="H361" s="234">
        <v>6</v>
      </c>
      <c r="I361" s="235"/>
      <c r="J361" s="236">
        <f>ROUND(I361*H361,2)</f>
        <v>0</v>
      </c>
      <c r="K361" s="237"/>
      <c r="L361" s="45"/>
      <c r="M361" s="238" t="s">
        <v>1</v>
      </c>
      <c r="N361" s="239" t="s">
        <v>40</v>
      </c>
      <c r="O361" s="98"/>
      <c r="P361" s="240">
        <f>O361*H361</f>
        <v>0</v>
      </c>
      <c r="Q361" s="240">
        <v>9.0000000000000006E-05</v>
      </c>
      <c r="R361" s="240">
        <f>Q361*H361</f>
        <v>0.00054000000000000001</v>
      </c>
      <c r="S361" s="240">
        <v>0</v>
      </c>
      <c r="T361" s="241">
        <f>S361*H361</f>
        <v>0</v>
      </c>
      <c r="U361" s="39"/>
      <c r="V361" s="39"/>
      <c r="W361" s="39"/>
      <c r="X361" s="39"/>
      <c r="Y361" s="39"/>
      <c r="Z361" s="39"/>
      <c r="AA361" s="39"/>
      <c r="AB361" s="39"/>
      <c r="AC361" s="39"/>
      <c r="AD361" s="39"/>
      <c r="AE361" s="39"/>
      <c r="AR361" s="242" t="s">
        <v>174</v>
      </c>
      <c r="AT361" s="242" t="s">
        <v>160</v>
      </c>
      <c r="AU361" s="242" t="s">
        <v>156</v>
      </c>
      <c r="AY361" s="18" t="s">
        <v>157</v>
      </c>
      <c r="BE361" s="243">
        <f>IF(N361="základná",J361,0)</f>
        <v>0</v>
      </c>
      <c r="BF361" s="243">
        <f>IF(N361="znížená",J361,0)</f>
        <v>0</v>
      </c>
      <c r="BG361" s="243">
        <f>IF(N361="zákl. prenesená",J361,0)</f>
        <v>0</v>
      </c>
      <c r="BH361" s="243">
        <f>IF(N361="zníž. prenesená",J361,0)</f>
        <v>0</v>
      </c>
      <c r="BI361" s="243">
        <f>IF(N361="nulová",J361,0)</f>
        <v>0</v>
      </c>
      <c r="BJ361" s="18" t="s">
        <v>156</v>
      </c>
      <c r="BK361" s="243">
        <f>ROUND(I361*H361,2)</f>
        <v>0</v>
      </c>
      <c r="BL361" s="18" t="s">
        <v>174</v>
      </c>
      <c r="BM361" s="242" t="s">
        <v>3815</v>
      </c>
    </row>
    <row r="362" s="2" customFormat="1" ht="21.75" customHeight="1">
      <c r="A362" s="39"/>
      <c r="B362" s="40"/>
      <c r="C362" s="230" t="s">
        <v>3816</v>
      </c>
      <c r="D362" s="230" t="s">
        <v>160</v>
      </c>
      <c r="E362" s="231" t="s">
        <v>3817</v>
      </c>
      <c r="F362" s="232" t="s">
        <v>3818</v>
      </c>
      <c r="G362" s="233" t="s">
        <v>533</v>
      </c>
      <c r="H362" s="234">
        <v>4</v>
      </c>
      <c r="I362" s="235"/>
      <c r="J362" s="236">
        <f>ROUND(I362*H362,2)</f>
        <v>0</v>
      </c>
      <c r="K362" s="237"/>
      <c r="L362" s="45"/>
      <c r="M362" s="238" t="s">
        <v>1</v>
      </c>
      <c r="N362" s="239" t="s">
        <v>40</v>
      </c>
      <c r="O362" s="98"/>
      <c r="P362" s="240">
        <f>O362*H362</f>
        <v>0</v>
      </c>
      <c r="Q362" s="240">
        <v>0.026179999999999998</v>
      </c>
      <c r="R362" s="240">
        <f>Q362*H362</f>
        <v>0.10471999999999999</v>
      </c>
      <c r="S362" s="240">
        <v>0</v>
      </c>
      <c r="T362" s="241">
        <f>S362*H362</f>
        <v>0</v>
      </c>
      <c r="U362" s="39"/>
      <c r="V362" s="39"/>
      <c r="W362" s="39"/>
      <c r="X362" s="39"/>
      <c r="Y362" s="39"/>
      <c r="Z362" s="39"/>
      <c r="AA362" s="39"/>
      <c r="AB362" s="39"/>
      <c r="AC362" s="39"/>
      <c r="AD362" s="39"/>
      <c r="AE362" s="39"/>
      <c r="AR362" s="242" t="s">
        <v>174</v>
      </c>
      <c r="AT362" s="242" t="s">
        <v>160</v>
      </c>
      <c r="AU362" s="242" t="s">
        <v>156</v>
      </c>
      <c r="AY362" s="18" t="s">
        <v>157</v>
      </c>
      <c r="BE362" s="243">
        <f>IF(N362="základná",J362,0)</f>
        <v>0</v>
      </c>
      <c r="BF362" s="243">
        <f>IF(N362="znížená",J362,0)</f>
        <v>0</v>
      </c>
      <c r="BG362" s="243">
        <f>IF(N362="zákl. prenesená",J362,0)</f>
        <v>0</v>
      </c>
      <c r="BH362" s="243">
        <f>IF(N362="zníž. prenesená",J362,0)</f>
        <v>0</v>
      </c>
      <c r="BI362" s="243">
        <f>IF(N362="nulová",J362,0)</f>
        <v>0</v>
      </c>
      <c r="BJ362" s="18" t="s">
        <v>156</v>
      </c>
      <c r="BK362" s="243">
        <f>ROUND(I362*H362,2)</f>
        <v>0</v>
      </c>
      <c r="BL362" s="18" t="s">
        <v>174</v>
      </c>
      <c r="BM362" s="242" t="s">
        <v>3819</v>
      </c>
    </row>
    <row r="363" s="2" customFormat="1" ht="21.75" customHeight="1">
      <c r="A363" s="39"/>
      <c r="B363" s="40"/>
      <c r="C363" s="230" t="s">
        <v>3820</v>
      </c>
      <c r="D363" s="230" t="s">
        <v>160</v>
      </c>
      <c r="E363" s="231" t="s">
        <v>3821</v>
      </c>
      <c r="F363" s="232" t="s">
        <v>3822</v>
      </c>
      <c r="G363" s="233" t="s">
        <v>533</v>
      </c>
      <c r="H363" s="234">
        <v>25</v>
      </c>
      <c r="I363" s="235"/>
      <c r="J363" s="236">
        <f>ROUND(I363*H363,2)</f>
        <v>0</v>
      </c>
      <c r="K363" s="237"/>
      <c r="L363" s="45"/>
      <c r="M363" s="238" t="s">
        <v>1</v>
      </c>
      <c r="N363" s="239" t="s">
        <v>40</v>
      </c>
      <c r="O363" s="98"/>
      <c r="P363" s="240">
        <f>O363*H363</f>
        <v>0</v>
      </c>
      <c r="Q363" s="240">
        <v>2.0000000000000002E-05</v>
      </c>
      <c r="R363" s="240">
        <f>Q363*H363</f>
        <v>0.00050000000000000001</v>
      </c>
      <c r="S363" s="240">
        <v>0</v>
      </c>
      <c r="T363" s="241">
        <f>S363*H363</f>
        <v>0</v>
      </c>
      <c r="U363" s="39"/>
      <c r="V363" s="39"/>
      <c r="W363" s="39"/>
      <c r="X363" s="39"/>
      <c r="Y363" s="39"/>
      <c r="Z363" s="39"/>
      <c r="AA363" s="39"/>
      <c r="AB363" s="39"/>
      <c r="AC363" s="39"/>
      <c r="AD363" s="39"/>
      <c r="AE363" s="39"/>
      <c r="AR363" s="242" t="s">
        <v>174</v>
      </c>
      <c r="AT363" s="242" t="s">
        <v>160</v>
      </c>
      <c r="AU363" s="242" t="s">
        <v>156</v>
      </c>
      <c r="AY363" s="18" t="s">
        <v>157</v>
      </c>
      <c r="BE363" s="243">
        <f>IF(N363="základná",J363,0)</f>
        <v>0</v>
      </c>
      <c r="BF363" s="243">
        <f>IF(N363="znížená",J363,0)</f>
        <v>0</v>
      </c>
      <c r="BG363" s="243">
        <f>IF(N363="zákl. prenesená",J363,0)</f>
        <v>0</v>
      </c>
      <c r="BH363" s="243">
        <f>IF(N363="zníž. prenesená",J363,0)</f>
        <v>0</v>
      </c>
      <c r="BI363" s="243">
        <f>IF(N363="nulová",J363,0)</f>
        <v>0</v>
      </c>
      <c r="BJ363" s="18" t="s">
        <v>156</v>
      </c>
      <c r="BK363" s="243">
        <f>ROUND(I363*H363,2)</f>
        <v>0</v>
      </c>
      <c r="BL363" s="18" t="s">
        <v>174</v>
      </c>
      <c r="BM363" s="242" t="s">
        <v>3823</v>
      </c>
    </row>
    <row r="364" s="2" customFormat="1" ht="21.75" customHeight="1">
      <c r="A364" s="39"/>
      <c r="B364" s="40"/>
      <c r="C364" s="230" t="s">
        <v>3824</v>
      </c>
      <c r="D364" s="230" t="s">
        <v>160</v>
      </c>
      <c r="E364" s="231" t="s">
        <v>3825</v>
      </c>
      <c r="F364" s="232" t="s">
        <v>3483</v>
      </c>
      <c r="G364" s="233" t="s">
        <v>533</v>
      </c>
      <c r="H364" s="234">
        <v>25</v>
      </c>
      <c r="I364" s="235"/>
      <c r="J364" s="236">
        <f>ROUND(I364*H364,2)</f>
        <v>0</v>
      </c>
      <c r="K364" s="237"/>
      <c r="L364" s="45"/>
      <c r="M364" s="238" t="s">
        <v>1</v>
      </c>
      <c r="N364" s="239" t="s">
        <v>40</v>
      </c>
      <c r="O364" s="98"/>
      <c r="P364" s="240">
        <f>O364*H364</f>
        <v>0</v>
      </c>
      <c r="Q364" s="240">
        <v>0</v>
      </c>
      <c r="R364" s="240">
        <f>Q364*H364</f>
        <v>0</v>
      </c>
      <c r="S364" s="240">
        <v>0.017000000000000001</v>
      </c>
      <c r="T364" s="241">
        <f>S364*H364</f>
        <v>0.42500000000000004</v>
      </c>
      <c r="U364" s="39"/>
      <c r="V364" s="39"/>
      <c r="W364" s="39"/>
      <c r="X364" s="39"/>
      <c r="Y364" s="39"/>
      <c r="Z364" s="39"/>
      <c r="AA364" s="39"/>
      <c r="AB364" s="39"/>
      <c r="AC364" s="39"/>
      <c r="AD364" s="39"/>
      <c r="AE364" s="39"/>
      <c r="AR364" s="242" t="s">
        <v>174</v>
      </c>
      <c r="AT364" s="242" t="s">
        <v>160</v>
      </c>
      <c r="AU364" s="242" t="s">
        <v>156</v>
      </c>
      <c r="AY364" s="18" t="s">
        <v>157</v>
      </c>
      <c r="BE364" s="243">
        <f>IF(N364="základná",J364,0)</f>
        <v>0</v>
      </c>
      <c r="BF364" s="243">
        <f>IF(N364="znížená",J364,0)</f>
        <v>0</v>
      </c>
      <c r="BG364" s="243">
        <f>IF(N364="zákl. prenesená",J364,0)</f>
        <v>0</v>
      </c>
      <c r="BH364" s="243">
        <f>IF(N364="zníž. prenesená",J364,0)</f>
        <v>0</v>
      </c>
      <c r="BI364" s="243">
        <f>IF(N364="nulová",J364,0)</f>
        <v>0</v>
      </c>
      <c r="BJ364" s="18" t="s">
        <v>156</v>
      </c>
      <c r="BK364" s="243">
        <f>ROUND(I364*H364,2)</f>
        <v>0</v>
      </c>
      <c r="BL364" s="18" t="s">
        <v>174</v>
      </c>
      <c r="BM364" s="242" t="s">
        <v>3826</v>
      </c>
    </row>
    <row r="365" s="2" customFormat="1" ht="16.5" customHeight="1">
      <c r="A365" s="39"/>
      <c r="B365" s="40"/>
      <c r="C365" s="230" t="s">
        <v>3827</v>
      </c>
      <c r="D365" s="230" t="s">
        <v>160</v>
      </c>
      <c r="E365" s="231" t="s">
        <v>3828</v>
      </c>
      <c r="F365" s="232" t="s">
        <v>3829</v>
      </c>
      <c r="G365" s="233" t="s">
        <v>3411</v>
      </c>
      <c r="H365" s="234">
        <v>2</v>
      </c>
      <c r="I365" s="235"/>
      <c r="J365" s="236">
        <f>ROUND(I365*H365,2)</f>
        <v>0</v>
      </c>
      <c r="K365" s="237"/>
      <c r="L365" s="45"/>
      <c r="M365" s="238" t="s">
        <v>1</v>
      </c>
      <c r="N365" s="239" t="s">
        <v>40</v>
      </c>
      <c r="O365" s="98"/>
      <c r="P365" s="240">
        <f>O365*H365</f>
        <v>0</v>
      </c>
      <c r="Q365" s="240">
        <v>0.00314</v>
      </c>
      <c r="R365" s="240">
        <f>Q365*H365</f>
        <v>0.00628</v>
      </c>
      <c r="S365" s="240">
        <v>0</v>
      </c>
      <c r="T365" s="241">
        <f>S365*H365</f>
        <v>0</v>
      </c>
      <c r="U365" s="39"/>
      <c r="V365" s="39"/>
      <c r="W365" s="39"/>
      <c r="X365" s="39"/>
      <c r="Y365" s="39"/>
      <c r="Z365" s="39"/>
      <c r="AA365" s="39"/>
      <c r="AB365" s="39"/>
      <c r="AC365" s="39"/>
      <c r="AD365" s="39"/>
      <c r="AE365" s="39"/>
      <c r="AR365" s="242" t="s">
        <v>174</v>
      </c>
      <c r="AT365" s="242" t="s">
        <v>160</v>
      </c>
      <c r="AU365" s="242" t="s">
        <v>156</v>
      </c>
      <c r="AY365" s="18" t="s">
        <v>157</v>
      </c>
      <c r="BE365" s="243">
        <f>IF(N365="základná",J365,0)</f>
        <v>0</v>
      </c>
      <c r="BF365" s="243">
        <f>IF(N365="znížená",J365,0)</f>
        <v>0</v>
      </c>
      <c r="BG365" s="243">
        <f>IF(N365="zákl. prenesená",J365,0)</f>
        <v>0</v>
      </c>
      <c r="BH365" s="243">
        <f>IF(N365="zníž. prenesená",J365,0)</f>
        <v>0</v>
      </c>
      <c r="BI365" s="243">
        <f>IF(N365="nulová",J365,0)</f>
        <v>0</v>
      </c>
      <c r="BJ365" s="18" t="s">
        <v>156</v>
      </c>
      <c r="BK365" s="243">
        <f>ROUND(I365*H365,2)</f>
        <v>0</v>
      </c>
      <c r="BL365" s="18" t="s">
        <v>174</v>
      </c>
      <c r="BM365" s="242" t="s">
        <v>3830</v>
      </c>
    </row>
    <row r="366" s="2" customFormat="1" ht="21.75" customHeight="1">
      <c r="A366" s="39"/>
      <c r="B366" s="40"/>
      <c r="C366" s="230" t="s">
        <v>3831</v>
      </c>
      <c r="D366" s="230" t="s">
        <v>160</v>
      </c>
      <c r="E366" s="231" t="s">
        <v>3832</v>
      </c>
      <c r="F366" s="232" t="s">
        <v>3489</v>
      </c>
      <c r="G366" s="233" t="s">
        <v>3411</v>
      </c>
      <c r="H366" s="234">
        <v>2</v>
      </c>
      <c r="I366" s="235"/>
      <c r="J366" s="236">
        <f>ROUND(I366*H366,2)</f>
        <v>0</v>
      </c>
      <c r="K366" s="237"/>
      <c r="L366" s="45"/>
      <c r="M366" s="238" t="s">
        <v>1</v>
      </c>
      <c r="N366" s="239" t="s">
        <v>40</v>
      </c>
      <c r="O366" s="98"/>
      <c r="P366" s="240">
        <f>O366*H366</f>
        <v>0</v>
      </c>
      <c r="Q366" s="240">
        <v>0</v>
      </c>
      <c r="R366" s="240">
        <f>Q366*H366</f>
        <v>0</v>
      </c>
      <c r="S366" s="240">
        <v>0.017999999999999999</v>
      </c>
      <c r="T366" s="241">
        <f>S366*H366</f>
        <v>0.035999999999999997</v>
      </c>
      <c r="U366" s="39"/>
      <c r="V366" s="39"/>
      <c r="W366" s="39"/>
      <c r="X366" s="39"/>
      <c r="Y366" s="39"/>
      <c r="Z366" s="39"/>
      <c r="AA366" s="39"/>
      <c r="AB366" s="39"/>
      <c r="AC366" s="39"/>
      <c r="AD366" s="39"/>
      <c r="AE366" s="39"/>
      <c r="AR366" s="242" t="s">
        <v>174</v>
      </c>
      <c r="AT366" s="242" t="s">
        <v>160</v>
      </c>
      <c r="AU366" s="242" t="s">
        <v>156</v>
      </c>
      <c r="AY366" s="18" t="s">
        <v>157</v>
      </c>
      <c r="BE366" s="243">
        <f>IF(N366="základná",J366,0)</f>
        <v>0</v>
      </c>
      <c r="BF366" s="243">
        <f>IF(N366="znížená",J366,0)</f>
        <v>0</v>
      </c>
      <c r="BG366" s="243">
        <f>IF(N366="zákl. prenesená",J366,0)</f>
        <v>0</v>
      </c>
      <c r="BH366" s="243">
        <f>IF(N366="zníž. prenesená",J366,0)</f>
        <v>0</v>
      </c>
      <c r="BI366" s="243">
        <f>IF(N366="nulová",J366,0)</f>
        <v>0</v>
      </c>
      <c r="BJ366" s="18" t="s">
        <v>156</v>
      </c>
      <c r="BK366" s="243">
        <f>ROUND(I366*H366,2)</f>
        <v>0</v>
      </c>
      <c r="BL366" s="18" t="s">
        <v>174</v>
      </c>
      <c r="BM366" s="242" t="s">
        <v>3833</v>
      </c>
    </row>
    <row r="367" s="2" customFormat="1" ht="16.5" customHeight="1">
      <c r="A367" s="39"/>
      <c r="B367" s="40"/>
      <c r="C367" s="230" t="s">
        <v>3834</v>
      </c>
      <c r="D367" s="230" t="s">
        <v>160</v>
      </c>
      <c r="E367" s="231" t="s">
        <v>3835</v>
      </c>
      <c r="F367" s="232" t="s">
        <v>3836</v>
      </c>
      <c r="G367" s="233" t="s">
        <v>3411</v>
      </c>
      <c r="H367" s="234">
        <v>17</v>
      </c>
      <c r="I367" s="235"/>
      <c r="J367" s="236">
        <f>ROUND(I367*H367,2)</f>
        <v>0</v>
      </c>
      <c r="K367" s="237"/>
      <c r="L367" s="45"/>
      <c r="M367" s="238" t="s">
        <v>1</v>
      </c>
      <c r="N367" s="239" t="s">
        <v>40</v>
      </c>
      <c r="O367" s="98"/>
      <c r="P367" s="240">
        <f>O367*H367</f>
        <v>0</v>
      </c>
      <c r="Q367" s="240">
        <v>0.0026199999999999999</v>
      </c>
      <c r="R367" s="240">
        <f>Q367*H367</f>
        <v>0.044539999999999996</v>
      </c>
      <c r="S367" s="240">
        <v>0</v>
      </c>
      <c r="T367" s="241">
        <f>S367*H367</f>
        <v>0</v>
      </c>
      <c r="U367" s="39"/>
      <c r="V367" s="39"/>
      <c r="W367" s="39"/>
      <c r="X367" s="39"/>
      <c r="Y367" s="39"/>
      <c r="Z367" s="39"/>
      <c r="AA367" s="39"/>
      <c r="AB367" s="39"/>
      <c r="AC367" s="39"/>
      <c r="AD367" s="39"/>
      <c r="AE367" s="39"/>
      <c r="AR367" s="242" t="s">
        <v>174</v>
      </c>
      <c r="AT367" s="242" t="s">
        <v>160</v>
      </c>
      <c r="AU367" s="242" t="s">
        <v>156</v>
      </c>
      <c r="AY367" s="18" t="s">
        <v>157</v>
      </c>
      <c r="BE367" s="243">
        <f>IF(N367="základná",J367,0)</f>
        <v>0</v>
      </c>
      <c r="BF367" s="243">
        <f>IF(N367="znížená",J367,0)</f>
        <v>0</v>
      </c>
      <c r="BG367" s="243">
        <f>IF(N367="zákl. prenesená",J367,0)</f>
        <v>0</v>
      </c>
      <c r="BH367" s="243">
        <f>IF(N367="zníž. prenesená",J367,0)</f>
        <v>0</v>
      </c>
      <c r="BI367" s="243">
        <f>IF(N367="nulová",J367,0)</f>
        <v>0</v>
      </c>
      <c r="BJ367" s="18" t="s">
        <v>156</v>
      </c>
      <c r="BK367" s="243">
        <f>ROUND(I367*H367,2)</f>
        <v>0</v>
      </c>
      <c r="BL367" s="18" t="s">
        <v>174</v>
      </c>
      <c r="BM367" s="242" t="s">
        <v>3837</v>
      </c>
    </row>
    <row r="368" s="2" customFormat="1" ht="16.5" customHeight="1">
      <c r="A368" s="39"/>
      <c r="B368" s="40"/>
      <c r="C368" s="230" t="s">
        <v>3838</v>
      </c>
      <c r="D368" s="230" t="s">
        <v>160</v>
      </c>
      <c r="E368" s="231" t="s">
        <v>3839</v>
      </c>
      <c r="F368" s="232" t="s">
        <v>3840</v>
      </c>
      <c r="G368" s="233" t="s">
        <v>533</v>
      </c>
      <c r="H368" s="234">
        <v>17</v>
      </c>
      <c r="I368" s="235"/>
      <c r="J368" s="236">
        <f>ROUND(I368*H368,2)</f>
        <v>0</v>
      </c>
      <c r="K368" s="237"/>
      <c r="L368" s="45"/>
      <c r="M368" s="238" t="s">
        <v>1</v>
      </c>
      <c r="N368" s="239" t="s">
        <v>40</v>
      </c>
      <c r="O368" s="98"/>
      <c r="P368" s="240">
        <f>O368*H368</f>
        <v>0</v>
      </c>
      <c r="Q368" s="240">
        <v>0.00038999999999999999</v>
      </c>
      <c r="R368" s="240">
        <f>Q368*H368</f>
        <v>0.0066299999999999996</v>
      </c>
      <c r="S368" s="240">
        <v>0</v>
      </c>
      <c r="T368" s="241">
        <f>S368*H368</f>
        <v>0</v>
      </c>
      <c r="U368" s="39"/>
      <c r="V368" s="39"/>
      <c r="W368" s="39"/>
      <c r="X368" s="39"/>
      <c r="Y368" s="39"/>
      <c r="Z368" s="39"/>
      <c r="AA368" s="39"/>
      <c r="AB368" s="39"/>
      <c r="AC368" s="39"/>
      <c r="AD368" s="39"/>
      <c r="AE368" s="39"/>
      <c r="AR368" s="242" t="s">
        <v>174</v>
      </c>
      <c r="AT368" s="242" t="s">
        <v>160</v>
      </c>
      <c r="AU368" s="242" t="s">
        <v>156</v>
      </c>
      <c r="AY368" s="18" t="s">
        <v>157</v>
      </c>
      <c r="BE368" s="243">
        <f>IF(N368="základná",J368,0)</f>
        <v>0</v>
      </c>
      <c r="BF368" s="243">
        <f>IF(N368="znížená",J368,0)</f>
        <v>0</v>
      </c>
      <c r="BG368" s="243">
        <f>IF(N368="zákl. prenesená",J368,0)</f>
        <v>0</v>
      </c>
      <c r="BH368" s="243">
        <f>IF(N368="zníž. prenesená",J368,0)</f>
        <v>0</v>
      </c>
      <c r="BI368" s="243">
        <f>IF(N368="nulová",J368,0)</f>
        <v>0</v>
      </c>
      <c r="BJ368" s="18" t="s">
        <v>156</v>
      </c>
      <c r="BK368" s="243">
        <f>ROUND(I368*H368,2)</f>
        <v>0</v>
      </c>
      <c r="BL368" s="18" t="s">
        <v>174</v>
      </c>
      <c r="BM368" s="242" t="s">
        <v>3841</v>
      </c>
    </row>
    <row r="369" s="2" customFormat="1" ht="16.5" customHeight="1">
      <c r="A369" s="39"/>
      <c r="B369" s="40"/>
      <c r="C369" s="230" t="s">
        <v>3842</v>
      </c>
      <c r="D369" s="230" t="s">
        <v>160</v>
      </c>
      <c r="E369" s="231" t="s">
        <v>3843</v>
      </c>
      <c r="F369" s="232" t="s">
        <v>3492</v>
      </c>
      <c r="G369" s="233" t="s">
        <v>533</v>
      </c>
      <c r="H369" s="234">
        <v>17</v>
      </c>
      <c r="I369" s="235"/>
      <c r="J369" s="236">
        <f>ROUND(I369*H369,2)</f>
        <v>0</v>
      </c>
      <c r="K369" s="237"/>
      <c r="L369" s="45"/>
      <c r="M369" s="238" t="s">
        <v>1</v>
      </c>
      <c r="N369" s="239" t="s">
        <v>40</v>
      </c>
      <c r="O369" s="98"/>
      <c r="P369" s="240">
        <f>O369*H369</f>
        <v>0</v>
      </c>
      <c r="Q369" s="240">
        <v>4.0000000000000003E-05</v>
      </c>
      <c r="R369" s="240">
        <f>Q369*H369</f>
        <v>0.00068000000000000005</v>
      </c>
      <c r="S369" s="240">
        <v>0</v>
      </c>
      <c r="T369" s="24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2" t="s">
        <v>174</v>
      </c>
      <c r="AT369" s="242" t="s">
        <v>160</v>
      </c>
      <c r="AU369" s="242" t="s">
        <v>156</v>
      </c>
      <c r="AY369" s="18" t="s">
        <v>157</v>
      </c>
      <c r="BE369" s="243">
        <f>IF(N369="základná",J369,0)</f>
        <v>0</v>
      </c>
      <c r="BF369" s="243">
        <f>IF(N369="znížená",J369,0)</f>
        <v>0</v>
      </c>
      <c r="BG369" s="243">
        <f>IF(N369="zákl. prenesená",J369,0)</f>
        <v>0</v>
      </c>
      <c r="BH369" s="243">
        <f>IF(N369="zníž. prenesená",J369,0)</f>
        <v>0</v>
      </c>
      <c r="BI369" s="243">
        <f>IF(N369="nulová",J369,0)</f>
        <v>0</v>
      </c>
      <c r="BJ369" s="18" t="s">
        <v>156</v>
      </c>
      <c r="BK369" s="243">
        <f>ROUND(I369*H369,2)</f>
        <v>0</v>
      </c>
      <c r="BL369" s="18" t="s">
        <v>174</v>
      </c>
      <c r="BM369" s="242" t="s">
        <v>3844</v>
      </c>
    </row>
    <row r="370" s="2" customFormat="1" ht="24.15" customHeight="1">
      <c r="A370" s="39"/>
      <c r="B370" s="40"/>
      <c r="C370" s="230" t="s">
        <v>3845</v>
      </c>
      <c r="D370" s="230" t="s">
        <v>160</v>
      </c>
      <c r="E370" s="231" t="s">
        <v>3846</v>
      </c>
      <c r="F370" s="232" t="s">
        <v>3847</v>
      </c>
      <c r="G370" s="233" t="s">
        <v>533</v>
      </c>
      <c r="H370" s="234">
        <v>27</v>
      </c>
      <c r="I370" s="235"/>
      <c r="J370" s="236">
        <f>ROUND(I370*H370,2)</f>
        <v>0</v>
      </c>
      <c r="K370" s="237"/>
      <c r="L370" s="45"/>
      <c r="M370" s="238" t="s">
        <v>1</v>
      </c>
      <c r="N370" s="239" t="s">
        <v>40</v>
      </c>
      <c r="O370" s="98"/>
      <c r="P370" s="240">
        <f>O370*H370</f>
        <v>0</v>
      </c>
      <c r="Q370" s="240">
        <v>0.0013699999999999999</v>
      </c>
      <c r="R370" s="240">
        <f>Q370*H370</f>
        <v>0.036989999999999995</v>
      </c>
      <c r="S370" s="240">
        <v>0</v>
      </c>
      <c r="T370" s="241">
        <f>S370*H370</f>
        <v>0</v>
      </c>
      <c r="U370" s="39"/>
      <c r="V370" s="39"/>
      <c r="W370" s="39"/>
      <c r="X370" s="39"/>
      <c r="Y370" s="39"/>
      <c r="Z370" s="39"/>
      <c r="AA370" s="39"/>
      <c r="AB370" s="39"/>
      <c r="AC370" s="39"/>
      <c r="AD370" s="39"/>
      <c r="AE370" s="39"/>
      <c r="AR370" s="242" t="s">
        <v>174</v>
      </c>
      <c r="AT370" s="242" t="s">
        <v>160</v>
      </c>
      <c r="AU370" s="242" t="s">
        <v>156</v>
      </c>
      <c r="AY370" s="18" t="s">
        <v>157</v>
      </c>
      <c r="BE370" s="243">
        <f>IF(N370="základná",J370,0)</f>
        <v>0</v>
      </c>
      <c r="BF370" s="243">
        <f>IF(N370="znížená",J370,0)</f>
        <v>0</v>
      </c>
      <c r="BG370" s="243">
        <f>IF(N370="zákl. prenesená",J370,0)</f>
        <v>0</v>
      </c>
      <c r="BH370" s="243">
        <f>IF(N370="zníž. prenesená",J370,0)</f>
        <v>0</v>
      </c>
      <c r="BI370" s="243">
        <f>IF(N370="nulová",J370,0)</f>
        <v>0</v>
      </c>
      <c r="BJ370" s="18" t="s">
        <v>156</v>
      </c>
      <c r="BK370" s="243">
        <f>ROUND(I370*H370,2)</f>
        <v>0</v>
      </c>
      <c r="BL370" s="18" t="s">
        <v>174</v>
      </c>
      <c r="BM370" s="242" t="s">
        <v>3848</v>
      </c>
    </row>
    <row r="371" s="2" customFormat="1" ht="16.5" customHeight="1">
      <c r="A371" s="39"/>
      <c r="B371" s="40"/>
      <c r="C371" s="230" t="s">
        <v>3849</v>
      </c>
      <c r="D371" s="230" t="s">
        <v>160</v>
      </c>
      <c r="E371" s="231" t="s">
        <v>3850</v>
      </c>
      <c r="F371" s="232" t="s">
        <v>3495</v>
      </c>
      <c r="G371" s="233" t="s">
        <v>533</v>
      </c>
      <c r="H371" s="234">
        <v>25</v>
      </c>
      <c r="I371" s="235"/>
      <c r="J371" s="236">
        <f>ROUND(I371*H371,2)</f>
        <v>0</v>
      </c>
      <c r="K371" s="237"/>
      <c r="L371" s="45"/>
      <c r="M371" s="238" t="s">
        <v>1</v>
      </c>
      <c r="N371" s="239" t="s">
        <v>40</v>
      </c>
      <c r="O371" s="98"/>
      <c r="P371" s="240">
        <f>O371*H371</f>
        <v>0</v>
      </c>
      <c r="Q371" s="240">
        <v>0</v>
      </c>
      <c r="R371" s="240">
        <f>Q371*H371</f>
        <v>0</v>
      </c>
      <c r="S371" s="240">
        <v>0.001</v>
      </c>
      <c r="T371" s="241">
        <f>S371*H371</f>
        <v>0.025000000000000001</v>
      </c>
      <c r="U371" s="39"/>
      <c r="V371" s="39"/>
      <c r="W371" s="39"/>
      <c r="X371" s="39"/>
      <c r="Y371" s="39"/>
      <c r="Z371" s="39"/>
      <c r="AA371" s="39"/>
      <c r="AB371" s="39"/>
      <c r="AC371" s="39"/>
      <c r="AD371" s="39"/>
      <c r="AE371" s="39"/>
      <c r="AR371" s="242" t="s">
        <v>174</v>
      </c>
      <c r="AT371" s="242" t="s">
        <v>160</v>
      </c>
      <c r="AU371" s="242" t="s">
        <v>156</v>
      </c>
      <c r="AY371" s="18" t="s">
        <v>157</v>
      </c>
      <c r="BE371" s="243">
        <f>IF(N371="základná",J371,0)</f>
        <v>0</v>
      </c>
      <c r="BF371" s="243">
        <f>IF(N371="znížená",J371,0)</f>
        <v>0</v>
      </c>
      <c r="BG371" s="243">
        <f>IF(N371="zákl. prenesená",J371,0)</f>
        <v>0</v>
      </c>
      <c r="BH371" s="243">
        <f>IF(N371="zníž. prenesená",J371,0)</f>
        <v>0</v>
      </c>
      <c r="BI371" s="243">
        <f>IF(N371="nulová",J371,0)</f>
        <v>0</v>
      </c>
      <c r="BJ371" s="18" t="s">
        <v>156</v>
      </c>
      <c r="BK371" s="243">
        <f>ROUND(I371*H371,2)</f>
        <v>0</v>
      </c>
      <c r="BL371" s="18" t="s">
        <v>174</v>
      </c>
      <c r="BM371" s="242" t="s">
        <v>3851</v>
      </c>
    </row>
    <row r="372" s="2" customFormat="1" ht="16.5" customHeight="1">
      <c r="A372" s="39"/>
      <c r="B372" s="40"/>
      <c r="C372" s="230" t="s">
        <v>3852</v>
      </c>
      <c r="D372" s="230" t="s">
        <v>160</v>
      </c>
      <c r="E372" s="231" t="s">
        <v>3853</v>
      </c>
      <c r="F372" s="232" t="s">
        <v>3854</v>
      </c>
      <c r="G372" s="233" t="s">
        <v>533</v>
      </c>
      <c r="H372" s="234">
        <v>1</v>
      </c>
      <c r="I372" s="235"/>
      <c r="J372" s="236">
        <f>ROUND(I372*H372,2)</f>
        <v>0</v>
      </c>
      <c r="K372" s="237"/>
      <c r="L372" s="45"/>
      <c r="M372" s="238" t="s">
        <v>1</v>
      </c>
      <c r="N372" s="239" t="s">
        <v>40</v>
      </c>
      <c r="O372" s="98"/>
      <c r="P372" s="240">
        <f>O372*H372</f>
        <v>0</v>
      </c>
      <c r="Q372" s="240">
        <v>0.0018400000000000001</v>
      </c>
      <c r="R372" s="240">
        <f>Q372*H372</f>
        <v>0.0018400000000000001</v>
      </c>
      <c r="S372" s="240">
        <v>0</v>
      </c>
      <c r="T372" s="241">
        <f>S372*H372</f>
        <v>0</v>
      </c>
      <c r="U372" s="39"/>
      <c r="V372" s="39"/>
      <c r="W372" s="39"/>
      <c r="X372" s="39"/>
      <c r="Y372" s="39"/>
      <c r="Z372" s="39"/>
      <c r="AA372" s="39"/>
      <c r="AB372" s="39"/>
      <c r="AC372" s="39"/>
      <c r="AD372" s="39"/>
      <c r="AE372" s="39"/>
      <c r="AR372" s="242" t="s">
        <v>174</v>
      </c>
      <c r="AT372" s="242" t="s">
        <v>160</v>
      </c>
      <c r="AU372" s="242" t="s">
        <v>156</v>
      </c>
      <c r="AY372" s="18" t="s">
        <v>157</v>
      </c>
      <c r="BE372" s="243">
        <f>IF(N372="základná",J372,0)</f>
        <v>0</v>
      </c>
      <c r="BF372" s="243">
        <f>IF(N372="znížená",J372,0)</f>
        <v>0</v>
      </c>
      <c r="BG372" s="243">
        <f>IF(N372="zákl. prenesená",J372,0)</f>
        <v>0</v>
      </c>
      <c r="BH372" s="243">
        <f>IF(N372="zníž. prenesená",J372,0)</f>
        <v>0</v>
      </c>
      <c r="BI372" s="243">
        <f>IF(N372="nulová",J372,0)</f>
        <v>0</v>
      </c>
      <c r="BJ372" s="18" t="s">
        <v>156</v>
      </c>
      <c r="BK372" s="243">
        <f>ROUND(I372*H372,2)</f>
        <v>0</v>
      </c>
      <c r="BL372" s="18" t="s">
        <v>174</v>
      </c>
      <c r="BM372" s="242" t="s">
        <v>3855</v>
      </c>
    </row>
    <row r="373" s="2" customFormat="1" ht="16.5" customHeight="1">
      <c r="A373" s="39"/>
      <c r="B373" s="40"/>
      <c r="C373" s="230" t="s">
        <v>2561</v>
      </c>
      <c r="D373" s="230" t="s">
        <v>160</v>
      </c>
      <c r="E373" s="231" t="s">
        <v>3856</v>
      </c>
      <c r="F373" s="232" t="s">
        <v>3501</v>
      </c>
      <c r="G373" s="233" t="s">
        <v>533</v>
      </c>
      <c r="H373" s="234">
        <v>2</v>
      </c>
      <c r="I373" s="235"/>
      <c r="J373" s="236">
        <f>ROUND(I373*H373,2)</f>
        <v>0</v>
      </c>
      <c r="K373" s="237"/>
      <c r="L373" s="45"/>
      <c r="M373" s="238" t="s">
        <v>1</v>
      </c>
      <c r="N373" s="239" t="s">
        <v>40</v>
      </c>
      <c r="O373" s="98"/>
      <c r="P373" s="240">
        <f>O373*H373</f>
        <v>0</v>
      </c>
      <c r="Q373" s="240">
        <v>0</v>
      </c>
      <c r="R373" s="240">
        <f>Q373*H373</f>
        <v>0</v>
      </c>
      <c r="S373" s="240">
        <v>0</v>
      </c>
      <c r="T373" s="241">
        <f>S373*H373</f>
        <v>0</v>
      </c>
      <c r="U373" s="39"/>
      <c r="V373" s="39"/>
      <c r="W373" s="39"/>
      <c r="X373" s="39"/>
      <c r="Y373" s="39"/>
      <c r="Z373" s="39"/>
      <c r="AA373" s="39"/>
      <c r="AB373" s="39"/>
      <c r="AC373" s="39"/>
      <c r="AD373" s="39"/>
      <c r="AE373" s="39"/>
      <c r="AR373" s="242" t="s">
        <v>174</v>
      </c>
      <c r="AT373" s="242" t="s">
        <v>160</v>
      </c>
      <c r="AU373" s="242" t="s">
        <v>156</v>
      </c>
      <c r="AY373" s="18" t="s">
        <v>157</v>
      </c>
      <c r="BE373" s="243">
        <f>IF(N373="základná",J373,0)</f>
        <v>0</v>
      </c>
      <c r="BF373" s="243">
        <f>IF(N373="znížená",J373,0)</f>
        <v>0</v>
      </c>
      <c r="BG373" s="243">
        <f>IF(N373="zákl. prenesená",J373,0)</f>
        <v>0</v>
      </c>
      <c r="BH373" s="243">
        <f>IF(N373="zníž. prenesená",J373,0)</f>
        <v>0</v>
      </c>
      <c r="BI373" s="243">
        <f>IF(N373="nulová",J373,0)</f>
        <v>0</v>
      </c>
      <c r="BJ373" s="18" t="s">
        <v>156</v>
      </c>
      <c r="BK373" s="243">
        <f>ROUND(I373*H373,2)</f>
        <v>0</v>
      </c>
      <c r="BL373" s="18" t="s">
        <v>174</v>
      </c>
      <c r="BM373" s="242" t="s">
        <v>3857</v>
      </c>
    </row>
    <row r="374" s="2" customFormat="1" ht="21.75" customHeight="1">
      <c r="A374" s="39"/>
      <c r="B374" s="40"/>
      <c r="C374" s="230" t="s">
        <v>3858</v>
      </c>
      <c r="D374" s="230" t="s">
        <v>160</v>
      </c>
      <c r="E374" s="231" t="s">
        <v>3859</v>
      </c>
      <c r="F374" s="232" t="s">
        <v>3860</v>
      </c>
      <c r="G374" s="233" t="s">
        <v>533</v>
      </c>
      <c r="H374" s="234">
        <v>17</v>
      </c>
      <c r="I374" s="235"/>
      <c r="J374" s="236">
        <f>ROUND(I374*H374,2)</f>
        <v>0</v>
      </c>
      <c r="K374" s="237"/>
      <c r="L374" s="45"/>
      <c r="M374" s="238" t="s">
        <v>1</v>
      </c>
      <c r="N374" s="239" t="s">
        <v>40</v>
      </c>
      <c r="O374" s="98"/>
      <c r="P374" s="240">
        <f>O374*H374</f>
        <v>0</v>
      </c>
      <c r="Q374" s="240">
        <v>0.0021199999999999999</v>
      </c>
      <c r="R374" s="240">
        <f>Q374*H374</f>
        <v>0.036039999999999996</v>
      </c>
      <c r="S374" s="240">
        <v>0</v>
      </c>
      <c r="T374" s="241">
        <f>S374*H374</f>
        <v>0</v>
      </c>
      <c r="U374" s="39"/>
      <c r="V374" s="39"/>
      <c r="W374" s="39"/>
      <c r="X374" s="39"/>
      <c r="Y374" s="39"/>
      <c r="Z374" s="39"/>
      <c r="AA374" s="39"/>
      <c r="AB374" s="39"/>
      <c r="AC374" s="39"/>
      <c r="AD374" s="39"/>
      <c r="AE374" s="39"/>
      <c r="AR374" s="242" t="s">
        <v>174</v>
      </c>
      <c r="AT374" s="242" t="s">
        <v>160</v>
      </c>
      <c r="AU374" s="242" t="s">
        <v>156</v>
      </c>
      <c r="AY374" s="18" t="s">
        <v>157</v>
      </c>
      <c r="BE374" s="243">
        <f>IF(N374="základná",J374,0)</f>
        <v>0</v>
      </c>
      <c r="BF374" s="243">
        <f>IF(N374="znížená",J374,0)</f>
        <v>0</v>
      </c>
      <c r="BG374" s="243">
        <f>IF(N374="zákl. prenesená",J374,0)</f>
        <v>0</v>
      </c>
      <c r="BH374" s="243">
        <f>IF(N374="zníž. prenesená",J374,0)</f>
        <v>0</v>
      </c>
      <c r="BI374" s="243">
        <f>IF(N374="nulová",J374,0)</f>
        <v>0</v>
      </c>
      <c r="BJ374" s="18" t="s">
        <v>156</v>
      </c>
      <c r="BK374" s="243">
        <f>ROUND(I374*H374,2)</f>
        <v>0</v>
      </c>
      <c r="BL374" s="18" t="s">
        <v>174</v>
      </c>
      <c r="BM374" s="242" t="s">
        <v>3861</v>
      </c>
    </row>
    <row r="375" s="2" customFormat="1" ht="21.75" customHeight="1">
      <c r="A375" s="39"/>
      <c r="B375" s="40"/>
      <c r="C375" s="230" t="s">
        <v>2564</v>
      </c>
      <c r="D375" s="230" t="s">
        <v>160</v>
      </c>
      <c r="E375" s="231" t="s">
        <v>3862</v>
      </c>
      <c r="F375" s="232" t="s">
        <v>3863</v>
      </c>
      <c r="G375" s="233" t="s">
        <v>533</v>
      </c>
      <c r="H375" s="234">
        <v>2</v>
      </c>
      <c r="I375" s="235"/>
      <c r="J375" s="236">
        <f>ROUND(I375*H375,2)</f>
        <v>0</v>
      </c>
      <c r="K375" s="237"/>
      <c r="L375" s="45"/>
      <c r="M375" s="238" t="s">
        <v>1</v>
      </c>
      <c r="N375" s="239" t="s">
        <v>40</v>
      </c>
      <c r="O375" s="98"/>
      <c r="P375" s="240">
        <f>O375*H375</f>
        <v>0</v>
      </c>
      <c r="Q375" s="240">
        <v>5.0000000000000002E-05</v>
      </c>
      <c r="R375" s="240">
        <f>Q375*H375</f>
        <v>0.00010000000000000001</v>
      </c>
      <c r="S375" s="240">
        <v>0</v>
      </c>
      <c r="T375" s="241">
        <f>S375*H375</f>
        <v>0</v>
      </c>
      <c r="U375" s="39"/>
      <c r="V375" s="39"/>
      <c r="W375" s="39"/>
      <c r="X375" s="39"/>
      <c r="Y375" s="39"/>
      <c r="Z375" s="39"/>
      <c r="AA375" s="39"/>
      <c r="AB375" s="39"/>
      <c r="AC375" s="39"/>
      <c r="AD375" s="39"/>
      <c r="AE375" s="39"/>
      <c r="AR375" s="242" t="s">
        <v>174</v>
      </c>
      <c r="AT375" s="242" t="s">
        <v>160</v>
      </c>
      <c r="AU375" s="242" t="s">
        <v>156</v>
      </c>
      <c r="AY375" s="18" t="s">
        <v>157</v>
      </c>
      <c r="BE375" s="243">
        <f>IF(N375="základná",J375,0)</f>
        <v>0</v>
      </c>
      <c r="BF375" s="243">
        <f>IF(N375="znížená",J375,0)</f>
        <v>0</v>
      </c>
      <c r="BG375" s="243">
        <f>IF(N375="zákl. prenesená",J375,0)</f>
        <v>0</v>
      </c>
      <c r="BH375" s="243">
        <f>IF(N375="zníž. prenesená",J375,0)</f>
        <v>0</v>
      </c>
      <c r="BI375" s="243">
        <f>IF(N375="nulová",J375,0)</f>
        <v>0</v>
      </c>
      <c r="BJ375" s="18" t="s">
        <v>156</v>
      </c>
      <c r="BK375" s="243">
        <f>ROUND(I375*H375,2)</f>
        <v>0</v>
      </c>
      <c r="BL375" s="18" t="s">
        <v>174</v>
      </c>
      <c r="BM375" s="242" t="s">
        <v>3864</v>
      </c>
    </row>
    <row r="376" s="2" customFormat="1" ht="16.5" customHeight="1">
      <c r="A376" s="39"/>
      <c r="B376" s="40"/>
      <c r="C376" s="230" t="s">
        <v>3865</v>
      </c>
      <c r="D376" s="230" t="s">
        <v>160</v>
      </c>
      <c r="E376" s="231" t="s">
        <v>3866</v>
      </c>
      <c r="F376" s="232" t="s">
        <v>3867</v>
      </c>
      <c r="G376" s="233" t="s">
        <v>533</v>
      </c>
      <c r="H376" s="234">
        <v>3</v>
      </c>
      <c r="I376" s="235"/>
      <c r="J376" s="236">
        <f>ROUND(I376*H376,2)</f>
        <v>0</v>
      </c>
      <c r="K376" s="237"/>
      <c r="L376" s="45"/>
      <c r="M376" s="238" t="s">
        <v>1</v>
      </c>
      <c r="N376" s="239" t="s">
        <v>40</v>
      </c>
      <c r="O376" s="98"/>
      <c r="P376" s="240">
        <f>O376*H376</f>
        <v>0</v>
      </c>
      <c r="Q376" s="240">
        <v>0.0031199999999999999</v>
      </c>
      <c r="R376" s="240">
        <f>Q376*H376</f>
        <v>0.0093600000000000003</v>
      </c>
      <c r="S376" s="240">
        <v>0</v>
      </c>
      <c r="T376" s="241">
        <f>S376*H376</f>
        <v>0</v>
      </c>
      <c r="U376" s="39"/>
      <c r="V376" s="39"/>
      <c r="W376" s="39"/>
      <c r="X376" s="39"/>
      <c r="Y376" s="39"/>
      <c r="Z376" s="39"/>
      <c r="AA376" s="39"/>
      <c r="AB376" s="39"/>
      <c r="AC376" s="39"/>
      <c r="AD376" s="39"/>
      <c r="AE376" s="39"/>
      <c r="AR376" s="242" t="s">
        <v>174</v>
      </c>
      <c r="AT376" s="242" t="s">
        <v>160</v>
      </c>
      <c r="AU376" s="242" t="s">
        <v>156</v>
      </c>
      <c r="AY376" s="18" t="s">
        <v>157</v>
      </c>
      <c r="BE376" s="243">
        <f>IF(N376="základná",J376,0)</f>
        <v>0</v>
      </c>
      <c r="BF376" s="243">
        <f>IF(N376="znížená",J376,0)</f>
        <v>0</v>
      </c>
      <c r="BG376" s="243">
        <f>IF(N376="zákl. prenesená",J376,0)</f>
        <v>0</v>
      </c>
      <c r="BH376" s="243">
        <f>IF(N376="zníž. prenesená",J376,0)</f>
        <v>0</v>
      </c>
      <c r="BI376" s="243">
        <f>IF(N376="nulová",J376,0)</f>
        <v>0</v>
      </c>
      <c r="BJ376" s="18" t="s">
        <v>156</v>
      </c>
      <c r="BK376" s="243">
        <f>ROUND(I376*H376,2)</f>
        <v>0</v>
      </c>
      <c r="BL376" s="18" t="s">
        <v>174</v>
      </c>
      <c r="BM376" s="242" t="s">
        <v>3868</v>
      </c>
    </row>
    <row r="377" s="2" customFormat="1" ht="16.5" customHeight="1">
      <c r="A377" s="39"/>
      <c r="B377" s="40"/>
      <c r="C377" s="230" t="s">
        <v>2567</v>
      </c>
      <c r="D377" s="230" t="s">
        <v>160</v>
      </c>
      <c r="E377" s="231" t="s">
        <v>3869</v>
      </c>
      <c r="F377" s="232" t="s">
        <v>3504</v>
      </c>
      <c r="G377" s="233" t="s">
        <v>533</v>
      </c>
      <c r="H377" s="234">
        <v>20</v>
      </c>
      <c r="I377" s="235"/>
      <c r="J377" s="236">
        <f>ROUND(I377*H377,2)</f>
        <v>0</v>
      </c>
      <c r="K377" s="237"/>
      <c r="L377" s="45"/>
      <c r="M377" s="238" t="s">
        <v>1</v>
      </c>
      <c r="N377" s="239" t="s">
        <v>40</v>
      </c>
      <c r="O377" s="98"/>
      <c r="P377" s="240">
        <f>O377*H377</f>
        <v>0</v>
      </c>
      <c r="Q377" s="240">
        <v>0</v>
      </c>
      <c r="R377" s="240">
        <f>Q377*H377</f>
        <v>0</v>
      </c>
      <c r="S377" s="240">
        <v>0.002</v>
      </c>
      <c r="T377" s="241">
        <f>S377*H377</f>
        <v>0.040000000000000001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42" t="s">
        <v>174</v>
      </c>
      <c r="AT377" s="242" t="s">
        <v>160</v>
      </c>
      <c r="AU377" s="242" t="s">
        <v>156</v>
      </c>
      <c r="AY377" s="18" t="s">
        <v>157</v>
      </c>
      <c r="BE377" s="243">
        <f>IF(N377="základná",J377,0)</f>
        <v>0</v>
      </c>
      <c r="BF377" s="243">
        <f>IF(N377="znížená",J377,0)</f>
        <v>0</v>
      </c>
      <c r="BG377" s="243">
        <f>IF(N377="zákl. prenesená",J377,0)</f>
        <v>0</v>
      </c>
      <c r="BH377" s="243">
        <f>IF(N377="zníž. prenesená",J377,0)</f>
        <v>0</v>
      </c>
      <c r="BI377" s="243">
        <f>IF(N377="nulová",J377,0)</f>
        <v>0</v>
      </c>
      <c r="BJ377" s="18" t="s">
        <v>156</v>
      </c>
      <c r="BK377" s="243">
        <f>ROUND(I377*H377,2)</f>
        <v>0</v>
      </c>
      <c r="BL377" s="18" t="s">
        <v>174</v>
      </c>
      <c r="BM377" s="242" t="s">
        <v>3870</v>
      </c>
    </row>
    <row r="378" s="2" customFormat="1" ht="16.5" customHeight="1">
      <c r="A378" s="39"/>
      <c r="B378" s="40"/>
      <c r="C378" s="230" t="s">
        <v>3871</v>
      </c>
      <c r="D378" s="230" t="s">
        <v>160</v>
      </c>
      <c r="E378" s="231" t="s">
        <v>3872</v>
      </c>
      <c r="F378" s="232" t="s">
        <v>3507</v>
      </c>
      <c r="G378" s="233" t="s">
        <v>2805</v>
      </c>
      <c r="H378" s="234">
        <v>150</v>
      </c>
      <c r="I378" s="235"/>
      <c r="J378" s="236">
        <f>ROUND(I378*H378,2)</f>
        <v>0</v>
      </c>
      <c r="K378" s="237"/>
      <c r="L378" s="45"/>
      <c r="M378" s="238" t="s">
        <v>1</v>
      </c>
      <c r="N378" s="239" t="s">
        <v>40</v>
      </c>
      <c r="O378" s="98"/>
      <c r="P378" s="240">
        <f>O378*H378</f>
        <v>0</v>
      </c>
      <c r="Q378" s="240">
        <v>0</v>
      </c>
      <c r="R378" s="240">
        <f>Q378*H378</f>
        <v>0</v>
      </c>
      <c r="S378" s="240">
        <v>0.001</v>
      </c>
      <c r="T378" s="241">
        <f>S378*H378</f>
        <v>0.14999999999999999</v>
      </c>
      <c r="U378" s="39"/>
      <c r="V378" s="39"/>
      <c r="W378" s="39"/>
      <c r="X378" s="39"/>
      <c r="Y378" s="39"/>
      <c r="Z378" s="39"/>
      <c r="AA378" s="39"/>
      <c r="AB378" s="39"/>
      <c r="AC378" s="39"/>
      <c r="AD378" s="39"/>
      <c r="AE378" s="39"/>
      <c r="AR378" s="242" t="s">
        <v>174</v>
      </c>
      <c r="AT378" s="242" t="s">
        <v>160</v>
      </c>
      <c r="AU378" s="242" t="s">
        <v>156</v>
      </c>
      <c r="AY378" s="18" t="s">
        <v>157</v>
      </c>
      <c r="BE378" s="243">
        <f>IF(N378="základná",J378,0)</f>
        <v>0</v>
      </c>
      <c r="BF378" s="243">
        <f>IF(N378="znížená",J378,0)</f>
        <v>0</v>
      </c>
      <c r="BG378" s="243">
        <f>IF(N378="zákl. prenesená",J378,0)</f>
        <v>0</v>
      </c>
      <c r="BH378" s="243">
        <f>IF(N378="zníž. prenesená",J378,0)</f>
        <v>0</v>
      </c>
      <c r="BI378" s="243">
        <f>IF(N378="nulová",J378,0)</f>
        <v>0</v>
      </c>
      <c r="BJ378" s="18" t="s">
        <v>156</v>
      </c>
      <c r="BK378" s="243">
        <f>ROUND(I378*H378,2)</f>
        <v>0</v>
      </c>
      <c r="BL378" s="18" t="s">
        <v>174</v>
      </c>
      <c r="BM378" s="242" t="s">
        <v>3873</v>
      </c>
    </row>
    <row r="379" s="2" customFormat="1" ht="24.15" customHeight="1">
      <c r="A379" s="39"/>
      <c r="B379" s="40"/>
      <c r="C379" s="230" t="s">
        <v>2569</v>
      </c>
      <c r="D379" s="230" t="s">
        <v>160</v>
      </c>
      <c r="E379" s="231" t="s">
        <v>3874</v>
      </c>
      <c r="F379" s="232" t="s">
        <v>3510</v>
      </c>
      <c r="G379" s="233" t="s">
        <v>177</v>
      </c>
      <c r="H379" s="234">
        <v>0.35999999999999999</v>
      </c>
      <c r="I379" s="235"/>
      <c r="J379" s="236">
        <f>ROUND(I379*H379,2)</f>
        <v>0</v>
      </c>
      <c r="K379" s="237"/>
      <c r="L379" s="45"/>
      <c r="M379" s="238" t="s">
        <v>1</v>
      </c>
      <c r="N379" s="239" t="s">
        <v>40</v>
      </c>
      <c r="O379" s="98"/>
      <c r="P379" s="240">
        <f>O379*H379</f>
        <v>0</v>
      </c>
      <c r="Q379" s="240">
        <v>9.0000000000000006E-05</v>
      </c>
      <c r="R379" s="240">
        <f>Q379*H379</f>
        <v>3.2400000000000001E-05</v>
      </c>
      <c r="S379" s="240">
        <v>0</v>
      </c>
      <c r="T379" s="241">
        <f>S379*H379</f>
        <v>0</v>
      </c>
      <c r="U379" s="39"/>
      <c r="V379" s="39"/>
      <c r="W379" s="39"/>
      <c r="X379" s="39"/>
      <c r="Y379" s="39"/>
      <c r="Z379" s="39"/>
      <c r="AA379" s="39"/>
      <c r="AB379" s="39"/>
      <c r="AC379" s="39"/>
      <c r="AD379" s="39"/>
      <c r="AE379" s="39"/>
      <c r="AR379" s="242" t="s">
        <v>174</v>
      </c>
      <c r="AT379" s="242" t="s">
        <v>160</v>
      </c>
      <c r="AU379" s="242" t="s">
        <v>156</v>
      </c>
      <c r="AY379" s="18" t="s">
        <v>157</v>
      </c>
      <c r="BE379" s="243">
        <f>IF(N379="základná",J379,0)</f>
        <v>0</v>
      </c>
      <c r="BF379" s="243">
        <f>IF(N379="znížená",J379,0)</f>
        <v>0</v>
      </c>
      <c r="BG379" s="243">
        <f>IF(N379="zákl. prenesená",J379,0)</f>
        <v>0</v>
      </c>
      <c r="BH379" s="243">
        <f>IF(N379="zníž. prenesená",J379,0)</f>
        <v>0</v>
      </c>
      <c r="BI379" s="243">
        <f>IF(N379="nulová",J379,0)</f>
        <v>0</v>
      </c>
      <c r="BJ379" s="18" t="s">
        <v>156</v>
      </c>
      <c r="BK379" s="243">
        <f>ROUND(I379*H379,2)</f>
        <v>0</v>
      </c>
      <c r="BL379" s="18" t="s">
        <v>174</v>
      </c>
      <c r="BM379" s="242" t="s">
        <v>3875</v>
      </c>
    </row>
    <row r="380" s="2" customFormat="1" ht="24.15" customHeight="1">
      <c r="A380" s="39"/>
      <c r="B380" s="40"/>
      <c r="C380" s="230" t="s">
        <v>3876</v>
      </c>
      <c r="D380" s="230" t="s">
        <v>160</v>
      </c>
      <c r="E380" s="231" t="s">
        <v>3874</v>
      </c>
      <c r="F380" s="232" t="s">
        <v>3510</v>
      </c>
      <c r="G380" s="233" t="s">
        <v>177</v>
      </c>
      <c r="H380" s="234">
        <v>0.35999999999999999</v>
      </c>
      <c r="I380" s="235"/>
      <c r="J380" s="236">
        <f>ROUND(I380*H380,2)</f>
        <v>0</v>
      </c>
      <c r="K380" s="237"/>
      <c r="L380" s="45"/>
      <c r="M380" s="238" t="s">
        <v>1</v>
      </c>
      <c r="N380" s="239" t="s">
        <v>40</v>
      </c>
      <c r="O380" s="98"/>
      <c r="P380" s="240">
        <f>O380*H380</f>
        <v>0</v>
      </c>
      <c r="Q380" s="240">
        <v>9.0000000000000006E-05</v>
      </c>
      <c r="R380" s="240">
        <f>Q380*H380</f>
        <v>3.2400000000000001E-05</v>
      </c>
      <c r="S380" s="240">
        <v>0</v>
      </c>
      <c r="T380" s="24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2" t="s">
        <v>174</v>
      </c>
      <c r="AT380" s="242" t="s">
        <v>160</v>
      </c>
      <c r="AU380" s="242" t="s">
        <v>156</v>
      </c>
      <c r="AY380" s="18" t="s">
        <v>157</v>
      </c>
      <c r="BE380" s="243">
        <f>IF(N380="základná",J380,0)</f>
        <v>0</v>
      </c>
      <c r="BF380" s="243">
        <f>IF(N380="znížená",J380,0)</f>
        <v>0</v>
      </c>
      <c r="BG380" s="243">
        <f>IF(N380="zákl. prenesená",J380,0)</f>
        <v>0</v>
      </c>
      <c r="BH380" s="243">
        <f>IF(N380="zníž. prenesená",J380,0)</f>
        <v>0</v>
      </c>
      <c r="BI380" s="243">
        <f>IF(N380="nulová",J380,0)</f>
        <v>0</v>
      </c>
      <c r="BJ380" s="18" t="s">
        <v>156</v>
      </c>
      <c r="BK380" s="243">
        <f>ROUND(I380*H380,2)</f>
        <v>0</v>
      </c>
      <c r="BL380" s="18" t="s">
        <v>174</v>
      </c>
      <c r="BM380" s="242" t="s">
        <v>3877</v>
      </c>
    </row>
    <row r="381" s="12" customFormat="1" ht="22.8" customHeight="1">
      <c r="A381" s="12"/>
      <c r="B381" s="214"/>
      <c r="C381" s="215"/>
      <c r="D381" s="216" t="s">
        <v>73</v>
      </c>
      <c r="E381" s="228" t="s">
        <v>3878</v>
      </c>
      <c r="F381" s="228" t="s">
        <v>3879</v>
      </c>
      <c r="G381" s="215"/>
      <c r="H381" s="215"/>
      <c r="I381" s="218"/>
      <c r="J381" s="229">
        <f>BK381</f>
        <v>0</v>
      </c>
      <c r="K381" s="215"/>
      <c r="L381" s="220"/>
      <c r="M381" s="221"/>
      <c r="N381" s="222"/>
      <c r="O381" s="222"/>
      <c r="P381" s="223">
        <f>P382</f>
        <v>0</v>
      </c>
      <c r="Q381" s="222"/>
      <c r="R381" s="223">
        <f>R382</f>
        <v>0</v>
      </c>
      <c r="S381" s="222"/>
      <c r="T381" s="224">
        <f>T382</f>
        <v>0</v>
      </c>
      <c r="U381" s="12"/>
      <c r="V381" s="12"/>
      <c r="W381" s="12"/>
      <c r="X381" s="12"/>
      <c r="Y381" s="12"/>
      <c r="Z381" s="12"/>
      <c r="AA381" s="12"/>
      <c r="AB381" s="12"/>
      <c r="AC381" s="12"/>
      <c r="AD381" s="12"/>
      <c r="AE381" s="12"/>
      <c r="AR381" s="225" t="s">
        <v>82</v>
      </c>
      <c r="AT381" s="226" t="s">
        <v>73</v>
      </c>
      <c r="AU381" s="226" t="s">
        <v>82</v>
      </c>
      <c r="AY381" s="225" t="s">
        <v>157</v>
      </c>
      <c r="BK381" s="227">
        <f>BK382</f>
        <v>0</v>
      </c>
    </row>
    <row r="382" s="2" customFormat="1" ht="16.5" customHeight="1">
      <c r="A382" s="39"/>
      <c r="B382" s="40"/>
      <c r="C382" s="230" t="s">
        <v>2571</v>
      </c>
      <c r="D382" s="230" t="s">
        <v>160</v>
      </c>
      <c r="E382" s="231" t="s">
        <v>3880</v>
      </c>
      <c r="F382" s="232" t="s">
        <v>3881</v>
      </c>
      <c r="G382" s="233" t="s">
        <v>533</v>
      </c>
      <c r="H382" s="234">
        <v>1</v>
      </c>
      <c r="I382" s="235"/>
      <c r="J382" s="236">
        <f>ROUND(I382*H382,2)</f>
        <v>0</v>
      </c>
      <c r="K382" s="237"/>
      <c r="L382" s="45"/>
      <c r="M382" s="277" t="s">
        <v>1</v>
      </c>
      <c r="N382" s="278" t="s">
        <v>40</v>
      </c>
      <c r="O382" s="279"/>
      <c r="P382" s="280">
        <f>O382*H382</f>
        <v>0</v>
      </c>
      <c r="Q382" s="280">
        <v>0</v>
      </c>
      <c r="R382" s="280">
        <f>Q382*H382</f>
        <v>0</v>
      </c>
      <c r="S382" s="280">
        <v>0</v>
      </c>
      <c r="T382" s="281">
        <f>S382*H382</f>
        <v>0</v>
      </c>
      <c r="U382" s="39"/>
      <c r="V382" s="39"/>
      <c r="W382" s="39"/>
      <c r="X382" s="39"/>
      <c r="Y382" s="39"/>
      <c r="Z382" s="39"/>
      <c r="AA382" s="39"/>
      <c r="AB382" s="39"/>
      <c r="AC382" s="39"/>
      <c r="AD382" s="39"/>
      <c r="AE382" s="39"/>
      <c r="AR382" s="242" t="s">
        <v>174</v>
      </c>
      <c r="AT382" s="242" t="s">
        <v>160</v>
      </c>
      <c r="AU382" s="242" t="s">
        <v>156</v>
      </c>
      <c r="AY382" s="18" t="s">
        <v>157</v>
      </c>
      <c r="BE382" s="243">
        <f>IF(N382="základná",J382,0)</f>
        <v>0</v>
      </c>
      <c r="BF382" s="243">
        <f>IF(N382="znížená",J382,0)</f>
        <v>0</v>
      </c>
      <c r="BG382" s="243">
        <f>IF(N382="zákl. prenesená",J382,0)</f>
        <v>0</v>
      </c>
      <c r="BH382" s="243">
        <f>IF(N382="zníž. prenesená",J382,0)</f>
        <v>0</v>
      </c>
      <c r="BI382" s="243">
        <f>IF(N382="nulová",J382,0)</f>
        <v>0</v>
      </c>
      <c r="BJ382" s="18" t="s">
        <v>156</v>
      </c>
      <c r="BK382" s="243">
        <f>ROUND(I382*H382,2)</f>
        <v>0</v>
      </c>
      <c r="BL382" s="18" t="s">
        <v>174</v>
      </c>
      <c r="BM382" s="242" t="s">
        <v>3882</v>
      </c>
    </row>
    <row r="383" s="2" customFormat="1" ht="6.96" customHeight="1">
      <c r="A383" s="39"/>
      <c r="B383" s="73"/>
      <c r="C383" s="74"/>
      <c r="D383" s="74"/>
      <c r="E383" s="74"/>
      <c r="F383" s="74"/>
      <c r="G383" s="74"/>
      <c r="H383" s="74"/>
      <c r="I383" s="74"/>
      <c r="J383" s="74"/>
      <c r="K383" s="74"/>
      <c r="L383" s="45"/>
      <c r="M383" s="39"/>
      <c r="O383" s="39"/>
      <c r="P383" s="39"/>
      <c r="Q383" s="39"/>
      <c r="R383" s="39"/>
      <c r="S383" s="39"/>
      <c r="T383" s="39"/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</row>
  </sheetData>
  <sheetProtection sheet="1" autoFilter="0" formatColumns="0" formatRows="0" objects="1" scenarios="1" spinCount="100000" saltValue="/HMHY9K/mGaZ03ClZgwTr8DrQ4njzcAL+59eNUDEctJyp5E3IX/7xOte/057Wbdhl6MV/N/ABGMXj0lfoGR+yw==" hashValue="ezp4zepSYj2Kcgm9dkRAp7N4J4u+uNX/CgCWU3e2ozBKiTdE7mYKr/bGduEqpvC9YAcMWWKSxyhaPEHo2PUNlg==" algorithmName="SHA-512" password="CC35"/>
  <autoFilter ref="C137:K382"/>
  <mergeCells count="9">
    <mergeCell ref="E7:H7"/>
    <mergeCell ref="E9:H9"/>
    <mergeCell ref="E18:H18"/>
    <mergeCell ref="E27:H27"/>
    <mergeCell ref="E85:H85"/>
    <mergeCell ref="E87:H87"/>
    <mergeCell ref="E128:H128"/>
    <mergeCell ref="E130:H13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1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128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3883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129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ROUND(J120,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ROUND((SUM(BE120:BE189)),  2)</f>
        <v>0</v>
      </c>
      <c r="G33" s="163"/>
      <c r="H33" s="163"/>
      <c r="I33" s="164">
        <v>0.20000000000000001</v>
      </c>
      <c r="J33" s="162">
        <f>ROUND(((SUM(BE120:BE189))*I33),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ROUND((SUM(BF120:BF189)),  2)</f>
        <v>0</v>
      </c>
      <c r="G34" s="163"/>
      <c r="H34" s="163"/>
      <c r="I34" s="164">
        <v>0.20000000000000001</v>
      </c>
      <c r="J34" s="162">
        <f>ROUND(((SUM(BF120:BF189))*I34),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ROUND((SUM(BG120:BG189)),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ROUND((SUM(BH120:BH189)),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ROUND((SUM(BI120:BI189)),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20230111 - Kaštieľ-Vykurovanie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J120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3884</v>
      </c>
      <c r="E97" s="193"/>
      <c r="F97" s="193"/>
      <c r="G97" s="193"/>
      <c r="H97" s="193"/>
      <c r="I97" s="193"/>
      <c r="J97" s="194">
        <f>J121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3885</v>
      </c>
      <c r="E98" s="193"/>
      <c r="F98" s="193"/>
      <c r="G98" s="193"/>
      <c r="H98" s="193"/>
      <c r="I98" s="193"/>
      <c r="J98" s="194">
        <f>J125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3886</v>
      </c>
      <c r="E99" s="193"/>
      <c r="F99" s="193"/>
      <c r="G99" s="193"/>
      <c r="H99" s="193"/>
      <c r="I99" s="193"/>
      <c r="J99" s="194">
        <f>J140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3887</v>
      </c>
      <c r="E100" s="193"/>
      <c r="F100" s="193"/>
      <c r="G100" s="193"/>
      <c r="H100" s="193"/>
      <c r="I100" s="193"/>
      <c r="J100" s="194">
        <f>J187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73"/>
      <c r="C102" s="74"/>
      <c r="D102" s="74"/>
      <c r="E102" s="74"/>
      <c r="F102" s="74"/>
      <c r="G102" s="74"/>
      <c r="H102" s="74"/>
      <c r="I102" s="74"/>
      <c r="J102" s="74"/>
      <c r="K102" s="74"/>
      <c r="L102" s="7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142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Obnova areálu a kaštieľa Dolná Krupá</v>
      </c>
      <c r="F110" s="33"/>
      <c r="G110" s="33"/>
      <c r="H110" s="33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131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83" t="str">
        <f>E9</f>
        <v>20230111 - Kaštieľ-Vykurovanie</v>
      </c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>Kaštieľ Dolná Krupá</v>
      </c>
      <c r="G114" s="41"/>
      <c r="H114" s="41"/>
      <c r="I114" s="33" t="s">
        <v>21</v>
      </c>
      <c r="J114" s="86" t="str">
        <f>IF(J12="","",J12)</f>
        <v>30. 1. 2023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SNM, Vajanského nábrežie 2, 810 06 Bratislava</v>
      </c>
      <c r="G116" s="41"/>
      <c r="H116" s="41"/>
      <c r="I116" s="33" t="s">
        <v>29</v>
      </c>
      <c r="J116" s="37" t="str">
        <f>E21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Ing.Vladimír Kobliška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2"/>
      <c r="B119" s="203"/>
      <c r="C119" s="204" t="s">
        <v>143</v>
      </c>
      <c r="D119" s="205" t="s">
        <v>59</v>
      </c>
      <c r="E119" s="205" t="s">
        <v>55</v>
      </c>
      <c r="F119" s="205" t="s">
        <v>56</v>
      </c>
      <c r="G119" s="205" t="s">
        <v>144</v>
      </c>
      <c r="H119" s="205" t="s">
        <v>145</v>
      </c>
      <c r="I119" s="205" t="s">
        <v>146</v>
      </c>
      <c r="J119" s="206" t="s">
        <v>135</v>
      </c>
      <c r="K119" s="207" t="s">
        <v>147</v>
      </c>
      <c r="L119" s="208"/>
      <c r="M119" s="107" t="s">
        <v>1</v>
      </c>
      <c r="N119" s="108" t="s">
        <v>38</v>
      </c>
      <c r="O119" s="108" t="s">
        <v>148</v>
      </c>
      <c r="P119" s="108" t="s">
        <v>149</v>
      </c>
      <c r="Q119" s="108" t="s">
        <v>150</v>
      </c>
      <c r="R119" s="108" t="s">
        <v>151</v>
      </c>
      <c r="S119" s="108" t="s">
        <v>152</v>
      </c>
      <c r="T119" s="109" t="s">
        <v>153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39"/>
      <c r="B120" s="40"/>
      <c r="C120" s="114" t="s">
        <v>136</v>
      </c>
      <c r="D120" s="41"/>
      <c r="E120" s="41"/>
      <c r="F120" s="41"/>
      <c r="G120" s="41"/>
      <c r="H120" s="41"/>
      <c r="I120" s="41"/>
      <c r="J120" s="209">
        <f>BK120</f>
        <v>0</v>
      </c>
      <c r="K120" s="41"/>
      <c r="L120" s="45"/>
      <c r="M120" s="110"/>
      <c r="N120" s="210"/>
      <c r="O120" s="111"/>
      <c r="P120" s="211">
        <f>P121+P125+P140+P187</f>
        <v>0</v>
      </c>
      <c r="Q120" s="111"/>
      <c r="R120" s="211">
        <f>R121+R125+R140+R187</f>
        <v>19.848840000000003</v>
      </c>
      <c r="S120" s="111"/>
      <c r="T120" s="212">
        <f>T121+T125+T140+T187</f>
        <v>2.4379999999999997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73</v>
      </c>
      <c r="AU120" s="18" t="s">
        <v>137</v>
      </c>
      <c r="BK120" s="213">
        <f>BK121+BK125+BK140+BK187</f>
        <v>0</v>
      </c>
    </row>
    <row r="121" s="12" customFormat="1" ht="25.92" customHeight="1">
      <c r="A121" s="12"/>
      <c r="B121" s="214"/>
      <c r="C121" s="215"/>
      <c r="D121" s="216" t="s">
        <v>73</v>
      </c>
      <c r="E121" s="217" t="s">
        <v>3888</v>
      </c>
      <c r="F121" s="217" t="s">
        <v>3889</v>
      </c>
      <c r="G121" s="215"/>
      <c r="H121" s="215"/>
      <c r="I121" s="218"/>
      <c r="J121" s="219">
        <f>BK121</f>
        <v>0</v>
      </c>
      <c r="K121" s="215"/>
      <c r="L121" s="220"/>
      <c r="M121" s="221"/>
      <c r="N121" s="222"/>
      <c r="O121" s="222"/>
      <c r="P121" s="223">
        <f>SUM(P122:P124)</f>
        <v>0</v>
      </c>
      <c r="Q121" s="222"/>
      <c r="R121" s="223">
        <f>SUM(R122:R124)</f>
        <v>0.11473</v>
      </c>
      <c r="S121" s="222"/>
      <c r="T121" s="224">
        <f>SUM(T122:T124)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156</v>
      </c>
      <c r="AT121" s="226" t="s">
        <v>73</v>
      </c>
      <c r="AU121" s="226" t="s">
        <v>74</v>
      </c>
      <c r="AY121" s="225" t="s">
        <v>157</v>
      </c>
      <c r="BK121" s="227">
        <f>SUM(BK122:BK124)</f>
        <v>0</v>
      </c>
    </row>
    <row r="122" s="2" customFormat="1" ht="24.15" customHeight="1">
      <c r="A122" s="39"/>
      <c r="B122" s="40"/>
      <c r="C122" s="230" t="s">
        <v>82</v>
      </c>
      <c r="D122" s="230" t="s">
        <v>160</v>
      </c>
      <c r="E122" s="231" t="s">
        <v>3890</v>
      </c>
      <c r="F122" s="232" t="s">
        <v>3891</v>
      </c>
      <c r="G122" s="233" t="s">
        <v>533</v>
      </c>
      <c r="H122" s="234">
        <v>77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0.00149</v>
      </c>
      <c r="R122" s="240">
        <f>Q122*H122</f>
        <v>0.11473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164</v>
      </c>
      <c r="AT122" s="242" t="s">
        <v>160</v>
      </c>
      <c r="AU122" s="242" t="s">
        <v>82</v>
      </c>
      <c r="AY122" s="18" t="s">
        <v>157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156</v>
      </c>
      <c r="BK122" s="243">
        <f>ROUND(I122*H122,2)</f>
        <v>0</v>
      </c>
      <c r="BL122" s="18" t="s">
        <v>164</v>
      </c>
      <c r="BM122" s="242" t="s">
        <v>3892</v>
      </c>
    </row>
    <row r="123" s="2" customFormat="1" ht="16.5" customHeight="1">
      <c r="A123" s="39"/>
      <c r="B123" s="40"/>
      <c r="C123" s="230" t="s">
        <v>156</v>
      </c>
      <c r="D123" s="230" t="s">
        <v>160</v>
      </c>
      <c r="E123" s="231" t="s">
        <v>3893</v>
      </c>
      <c r="F123" s="232" t="s">
        <v>3894</v>
      </c>
      <c r="G123" s="233" t="s">
        <v>2805</v>
      </c>
      <c r="H123" s="234">
        <v>60</v>
      </c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164</v>
      </c>
      <c r="AT123" s="242" t="s">
        <v>160</v>
      </c>
      <c r="AU123" s="242" t="s">
        <v>82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164</v>
      </c>
      <c r="BM123" s="242" t="s">
        <v>3895</v>
      </c>
    </row>
    <row r="124" s="2" customFormat="1" ht="24.15" customHeight="1">
      <c r="A124" s="39"/>
      <c r="B124" s="40"/>
      <c r="C124" s="230" t="s">
        <v>181</v>
      </c>
      <c r="D124" s="230" t="s">
        <v>160</v>
      </c>
      <c r="E124" s="231" t="s">
        <v>3896</v>
      </c>
      <c r="F124" s="232" t="s">
        <v>3897</v>
      </c>
      <c r="G124" s="233" t="s">
        <v>177</v>
      </c>
      <c r="H124" s="234">
        <v>0.11500000000000001</v>
      </c>
      <c r="I124" s="235"/>
      <c r="J124" s="236">
        <f>ROUND(I124*H124,2)</f>
        <v>0</v>
      </c>
      <c r="K124" s="237"/>
      <c r="L124" s="45"/>
      <c r="M124" s="238" t="s">
        <v>1</v>
      </c>
      <c r="N124" s="239" t="s">
        <v>40</v>
      </c>
      <c r="O124" s="98"/>
      <c r="P124" s="240">
        <f>O124*H124</f>
        <v>0</v>
      </c>
      <c r="Q124" s="240">
        <v>0</v>
      </c>
      <c r="R124" s="240">
        <f>Q124*H124</f>
        <v>0</v>
      </c>
      <c r="S124" s="240">
        <v>0</v>
      </c>
      <c r="T124" s="24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164</v>
      </c>
      <c r="AT124" s="242" t="s">
        <v>160</v>
      </c>
      <c r="AU124" s="242" t="s">
        <v>82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164</v>
      </c>
      <c r="BM124" s="242" t="s">
        <v>3898</v>
      </c>
    </row>
    <row r="125" s="12" customFormat="1" ht="25.92" customHeight="1">
      <c r="A125" s="12"/>
      <c r="B125" s="214"/>
      <c r="C125" s="215"/>
      <c r="D125" s="216" t="s">
        <v>73</v>
      </c>
      <c r="E125" s="217" t="s">
        <v>3899</v>
      </c>
      <c r="F125" s="217" t="s">
        <v>3900</v>
      </c>
      <c r="G125" s="215"/>
      <c r="H125" s="215"/>
      <c r="I125" s="218"/>
      <c r="J125" s="219">
        <f>BK125</f>
        <v>0</v>
      </c>
      <c r="K125" s="215"/>
      <c r="L125" s="220"/>
      <c r="M125" s="221"/>
      <c r="N125" s="222"/>
      <c r="O125" s="222"/>
      <c r="P125" s="223">
        <f>SUM(P126:P139)</f>
        <v>0</v>
      </c>
      <c r="Q125" s="222"/>
      <c r="R125" s="223">
        <f>SUM(R126:R139)</f>
        <v>0.0040499999999999998</v>
      </c>
      <c r="S125" s="222"/>
      <c r="T125" s="224">
        <f>SUM(T126:T139)</f>
        <v>0</v>
      </c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R125" s="225" t="s">
        <v>156</v>
      </c>
      <c r="AT125" s="226" t="s">
        <v>73</v>
      </c>
      <c r="AU125" s="226" t="s">
        <v>74</v>
      </c>
      <c r="AY125" s="225" t="s">
        <v>157</v>
      </c>
      <c r="BK125" s="227">
        <f>SUM(BK126:BK139)</f>
        <v>0</v>
      </c>
    </row>
    <row r="126" s="2" customFormat="1" ht="16.5" customHeight="1">
      <c r="A126" s="39"/>
      <c r="B126" s="40"/>
      <c r="C126" s="230" t="s">
        <v>174</v>
      </c>
      <c r="D126" s="230" t="s">
        <v>160</v>
      </c>
      <c r="E126" s="231" t="s">
        <v>3901</v>
      </c>
      <c r="F126" s="232" t="s">
        <v>3902</v>
      </c>
      <c r="G126" s="233" t="s">
        <v>533</v>
      </c>
      <c r="H126" s="234">
        <v>77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164</v>
      </c>
      <c r="AT126" s="242" t="s">
        <v>160</v>
      </c>
      <c r="AU126" s="242" t="s">
        <v>82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164</v>
      </c>
      <c r="BM126" s="242" t="s">
        <v>3903</v>
      </c>
    </row>
    <row r="127" s="2" customFormat="1" ht="33" customHeight="1">
      <c r="A127" s="39"/>
      <c r="B127" s="40"/>
      <c r="C127" s="282" t="s">
        <v>197</v>
      </c>
      <c r="D127" s="282" t="s">
        <v>204</v>
      </c>
      <c r="E127" s="283" t="s">
        <v>3904</v>
      </c>
      <c r="F127" s="284" t="s">
        <v>3905</v>
      </c>
      <c r="G127" s="285" t="s">
        <v>533</v>
      </c>
      <c r="H127" s="286">
        <v>19</v>
      </c>
      <c r="I127" s="287"/>
      <c r="J127" s="288">
        <f>ROUND(I127*H127,2)</f>
        <v>0</v>
      </c>
      <c r="K127" s="289"/>
      <c r="L127" s="290"/>
      <c r="M127" s="291" t="s">
        <v>1</v>
      </c>
      <c r="N127" s="292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378</v>
      </c>
      <c r="AT127" s="242" t="s">
        <v>204</v>
      </c>
      <c r="AU127" s="242" t="s">
        <v>82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164</v>
      </c>
      <c r="BM127" s="242" t="s">
        <v>3906</v>
      </c>
    </row>
    <row r="128" s="2" customFormat="1" ht="33" customHeight="1">
      <c r="A128" s="39"/>
      <c r="B128" s="40"/>
      <c r="C128" s="282" t="s">
        <v>201</v>
      </c>
      <c r="D128" s="282" t="s">
        <v>204</v>
      </c>
      <c r="E128" s="283" t="s">
        <v>3907</v>
      </c>
      <c r="F128" s="284" t="s">
        <v>3908</v>
      </c>
      <c r="G128" s="285" t="s">
        <v>533</v>
      </c>
      <c r="H128" s="286">
        <v>43</v>
      </c>
      <c r="I128" s="287"/>
      <c r="J128" s="288">
        <f>ROUND(I128*H128,2)</f>
        <v>0</v>
      </c>
      <c r="K128" s="289"/>
      <c r="L128" s="290"/>
      <c r="M128" s="291" t="s">
        <v>1</v>
      </c>
      <c r="N128" s="292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378</v>
      </c>
      <c r="AT128" s="242" t="s">
        <v>204</v>
      </c>
      <c r="AU128" s="242" t="s">
        <v>82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164</v>
      </c>
      <c r="BM128" s="242" t="s">
        <v>3909</v>
      </c>
    </row>
    <row r="129" s="2" customFormat="1" ht="21.75" customHeight="1">
      <c r="A129" s="39"/>
      <c r="B129" s="40"/>
      <c r="C129" s="282" t="s">
        <v>207</v>
      </c>
      <c r="D129" s="282" t="s">
        <v>204</v>
      </c>
      <c r="E129" s="283" t="s">
        <v>3910</v>
      </c>
      <c r="F129" s="284" t="s">
        <v>3911</v>
      </c>
      <c r="G129" s="285" t="s">
        <v>533</v>
      </c>
      <c r="H129" s="286">
        <v>17</v>
      </c>
      <c r="I129" s="287"/>
      <c r="J129" s="288">
        <f>ROUND(I129*H129,2)</f>
        <v>0</v>
      </c>
      <c r="K129" s="289"/>
      <c r="L129" s="290"/>
      <c r="M129" s="291" t="s">
        <v>1</v>
      </c>
      <c r="N129" s="292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378</v>
      </c>
      <c r="AT129" s="242" t="s">
        <v>204</v>
      </c>
      <c r="AU129" s="242" t="s">
        <v>82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164</v>
      </c>
      <c r="BM129" s="242" t="s">
        <v>3912</v>
      </c>
    </row>
    <row r="130" s="2" customFormat="1" ht="21.75" customHeight="1">
      <c r="A130" s="39"/>
      <c r="B130" s="40"/>
      <c r="C130" s="282" t="s">
        <v>211</v>
      </c>
      <c r="D130" s="282" t="s">
        <v>204</v>
      </c>
      <c r="E130" s="283" t="s">
        <v>3913</v>
      </c>
      <c r="F130" s="284" t="s">
        <v>3914</v>
      </c>
      <c r="G130" s="285" t="s">
        <v>533</v>
      </c>
      <c r="H130" s="286">
        <v>2</v>
      </c>
      <c r="I130" s="287"/>
      <c r="J130" s="288">
        <f>ROUND(I130*H130,2)</f>
        <v>0</v>
      </c>
      <c r="K130" s="289"/>
      <c r="L130" s="290"/>
      <c r="M130" s="291" t="s">
        <v>1</v>
      </c>
      <c r="N130" s="292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378</v>
      </c>
      <c r="AT130" s="242" t="s">
        <v>204</v>
      </c>
      <c r="AU130" s="242" t="s">
        <v>82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164</v>
      </c>
      <c r="BM130" s="242" t="s">
        <v>3915</v>
      </c>
    </row>
    <row r="131" s="2" customFormat="1" ht="24.15" customHeight="1">
      <c r="A131" s="39"/>
      <c r="B131" s="40"/>
      <c r="C131" s="282" t="s">
        <v>250</v>
      </c>
      <c r="D131" s="282" t="s">
        <v>204</v>
      </c>
      <c r="E131" s="283" t="s">
        <v>3916</v>
      </c>
      <c r="F131" s="284" t="s">
        <v>3917</v>
      </c>
      <c r="G131" s="285" t="s">
        <v>533</v>
      </c>
      <c r="H131" s="286">
        <v>19</v>
      </c>
      <c r="I131" s="287"/>
      <c r="J131" s="288">
        <f>ROUND(I131*H131,2)</f>
        <v>0</v>
      </c>
      <c r="K131" s="289"/>
      <c r="L131" s="290"/>
      <c r="M131" s="291" t="s">
        <v>1</v>
      </c>
      <c r="N131" s="292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378</v>
      </c>
      <c r="AT131" s="242" t="s">
        <v>204</v>
      </c>
      <c r="AU131" s="242" t="s">
        <v>82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164</v>
      </c>
      <c r="BM131" s="242" t="s">
        <v>3918</v>
      </c>
    </row>
    <row r="132" s="2" customFormat="1" ht="24.15" customHeight="1">
      <c r="A132" s="39"/>
      <c r="B132" s="40"/>
      <c r="C132" s="282" t="s">
        <v>254</v>
      </c>
      <c r="D132" s="282" t="s">
        <v>204</v>
      </c>
      <c r="E132" s="283" t="s">
        <v>3919</v>
      </c>
      <c r="F132" s="284" t="s">
        <v>3920</v>
      </c>
      <c r="G132" s="285" t="s">
        <v>533</v>
      </c>
      <c r="H132" s="286">
        <v>15</v>
      </c>
      <c r="I132" s="287"/>
      <c r="J132" s="288">
        <f>ROUND(I132*H132,2)</f>
        <v>0</v>
      </c>
      <c r="K132" s="289"/>
      <c r="L132" s="290"/>
      <c r="M132" s="291" t="s">
        <v>1</v>
      </c>
      <c r="N132" s="292" t="s">
        <v>40</v>
      </c>
      <c r="O132" s="98"/>
      <c r="P132" s="240">
        <f>O132*H132</f>
        <v>0</v>
      </c>
      <c r="Q132" s="240">
        <v>0</v>
      </c>
      <c r="R132" s="240">
        <f>Q132*H132</f>
        <v>0</v>
      </c>
      <c r="S132" s="240">
        <v>0</v>
      </c>
      <c r="T132" s="241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42" t="s">
        <v>378</v>
      </c>
      <c r="AT132" s="242" t="s">
        <v>204</v>
      </c>
      <c r="AU132" s="242" t="s">
        <v>82</v>
      </c>
      <c r="AY132" s="18" t="s">
        <v>157</v>
      </c>
      <c r="BE132" s="243">
        <f>IF(N132="základná",J132,0)</f>
        <v>0</v>
      </c>
      <c r="BF132" s="243">
        <f>IF(N132="znížená",J132,0)</f>
        <v>0</v>
      </c>
      <c r="BG132" s="243">
        <f>IF(N132="zákl. prenesená",J132,0)</f>
        <v>0</v>
      </c>
      <c r="BH132" s="243">
        <f>IF(N132="zníž. prenesená",J132,0)</f>
        <v>0</v>
      </c>
      <c r="BI132" s="243">
        <f>IF(N132="nulová",J132,0)</f>
        <v>0</v>
      </c>
      <c r="BJ132" s="18" t="s">
        <v>156</v>
      </c>
      <c r="BK132" s="243">
        <f>ROUND(I132*H132,2)</f>
        <v>0</v>
      </c>
      <c r="BL132" s="18" t="s">
        <v>164</v>
      </c>
      <c r="BM132" s="242" t="s">
        <v>3921</v>
      </c>
    </row>
    <row r="133" s="2" customFormat="1" ht="16.5" customHeight="1">
      <c r="A133" s="39"/>
      <c r="B133" s="40"/>
      <c r="C133" s="230" t="s">
        <v>262</v>
      </c>
      <c r="D133" s="230" t="s">
        <v>160</v>
      </c>
      <c r="E133" s="231" t="s">
        <v>3922</v>
      </c>
      <c r="F133" s="232" t="s">
        <v>3923</v>
      </c>
      <c r="G133" s="233" t="s">
        <v>533</v>
      </c>
      <c r="H133" s="234">
        <v>19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164</v>
      </c>
      <c r="AT133" s="242" t="s">
        <v>160</v>
      </c>
      <c r="AU133" s="242" t="s">
        <v>82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164</v>
      </c>
      <c r="BM133" s="242" t="s">
        <v>3924</v>
      </c>
    </row>
    <row r="134" s="2" customFormat="1" ht="21.75" customHeight="1">
      <c r="A134" s="39"/>
      <c r="B134" s="40"/>
      <c r="C134" s="282" t="s">
        <v>268</v>
      </c>
      <c r="D134" s="282" t="s">
        <v>204</v>
      </c>
      <c r="E134" s="283" t="s">
        <v>3925</v>
      </c>
      <c r="F134" s="284" t="s">
        <v>3926</v>
      </c>
      <c r="G134" s="285" t="s">
        <v>533</v>
      </c>
      <c r="H134" s="286">
        <v>43</v>
      </c>
      <c r="I134" s="287"/>
      <c r="J134" s="288">
        <f>ROUND(I134*H134,2)</f>
        <v>0</v>
      </c>
      <c r="K134" s="289"/>
      <c r="L134" s="290"/>
      <c r="M134" s="291" t="s">
        <v>1</v>
      </c>
      <c r="N134" s="292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378</v>
      </c>
      <c r="AT134" s="242" t="s">
        <v>204</v>
      </c>
      <c r="AU134" s="242" t="s">
        <v>82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164</v>
      </c>
      <c r="BM134" s="242" t="s">
        <v>3927</v>
      </c>
    </row>
    <row r="135" s="2" customFormat="1" ht="16.5" customHeight="1">
      <c r="A135" s="39"/>
      <c r="B135" s="40"/>
      <c r="C135" s="230" t="s">
        <v>274</v>
      </c>
      <c r="D135" s="230" t="s">
        <v>160</v>
      </c>
      <c r="E135" s="231" t="s">
        <v>3928</v>
      </c>
      <c r="F135" s="232" t="s">
        <v>3929</v>
      </c>
      <c r="G135" s="233" t="s">
        <v>533</v>
      </c>
      <c r="H135" s="234">
        <v>43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164</v>
      </c>
      <c r="AT135" s="242" t="s">
        <v>160</v>
      </c>
      <c r="AU135" s="242" t="s">
        <v>82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164</v>
      </c>
      <c r="BM135" s="242" t="s">
        <v>3930</v>
      </c>
    </row>
    <row r="136" s="2" customFormat="1" ht="24.15" customHeight="1">
      <c r="A136" s="39"/>
      <c r="B136" s="40"/>
      <c r="C136" s="282" t="s">
        <v>278</v>
      </c>
      <c r="D136" s="282" t="s">
        <v>204</v>
      </c>
      <c r="E136" s="283" t="s">
        <v>3931</v>
      </c>
      <c r="F136" s="284" t="s">
        <v>3932</v>
      </c>
      <c r="G136" s="285" t="s">
        <v>533</v>
      </c>
      <c r="H136" s="286">
        <v>43</v>
      </c>
      <c r="I136" s="287"/>
      <c r="J136" s="288">
        <f>ROUND(I136*H136,2)</f>
        <v>0</v>
      </c>
      <c r="K136" s="289"/>
      <c r="L136" s="290"/>
      <c r="M136" s="291" t="s">
        <v>1</v>
      </c>
      <c r="N136" s="292" t="s">
        <v>40</v>
      </c>
      <c r="O136" s="98"/>
      <c r="P136" s="240">
        <f>O136*H136</f>
        <v>0</v>
      </c>
      <c r="Q136" s="240">
        <v>5.0000000000000002E-05</v>
      </c>
      <c r="R136" s="240">
        <f>Q136*H136</f>
        <v>0.00215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378</v>
      </c>
      <c r="AT136" s="242" t="s">
        <v>204</v>
      </c>
      <c r="AU136" s="242" t="s">
        <v>82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164</v>
      </c>
      <c r="BM136" s="242" t="s">
        <v>3933</v>
      </c>
    </row>
    <row r="137" s="2" customFormat="1" ht="16.5" customHeight="1">
      <c r="A137" s="39"/>
      <c r="B137" s="40"/>
      <c r="C137" s="282" t="s">
        <v>290</v>
      </c>
      <c r="D137" s="282" t="s">
        <v>204</v>
      </c>
      <c r="E137" s="283" t="s">
        <v>3934</v>
      </c>
      <c r="F137" s="284" t="s">
        <v>3935</v>
      </c>
      <c r="G137" s="285" t="s">
        <v>533</v>
      </c>
      <c r="H137" s="286">
        <v>38</v>
      </c>
      <c r="I137" s="287"/>
      <c r="J137" s="288">
        <f>ROUND(I137*H137,2)</f>
        <v>0</v>
      </c>
      <c r="K137" s="289"/>
      <c r="L137" s="290"/>
      <c r="M137" s="291" t="s">
        <v>1</v>
      </c>
      <c r="N137" s="292" t="s">
        <v>40</v>
      </c>
      <c r="O137" s="98"/>
      <c r="P137" s="240">
        <f>O137*H137</f>
        <v>0</v>
      </c>
      <c r="Q137" s="240">
        <v>5.0000000000000002E-05</v>
      </c>
      <c r="R137" s="240">
        <f>Q137*H137</f>
        <v>0.0019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378</v>
      </c>
      <c r="AT137" s="242" t="s">
        <v>204</v>
      </c>
      <c r="AU137" s="242" t="s">
        <v>82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164</v>
      </c>
      <c r="BM137" s="242" t="s">
        <v>3936</v>
      </c>
    </row>
    <row r="138" s="2" customFormat="1" ht="16.5" customHeight="1">
      <c r="A138" s="39"/>
      <c r="B138" s="40"/>
      <c r="C138" s="230" t="s">
        <v>164</v>
      </c>
      <c r="D138" s="230" t="s">
        <v>160</v>
      </c>
      <c r="E138" s="231" t="s">
        <v>3937</v>
      </c>
      <c r="F138" s="232" t="s">
        <v>3938</v>
      </c>
      <c r="G138" s="233" t="s">
        <v>2805</v>
      </c>
      <c r="H138" s="234">
        <v>40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164</v>
      </c>
      <c r="AT138" s="242" t="s">
        <v>160</v>
      </c>
      <c r="AU138" s="242" t="s">
        <v>82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164</v>
      </c>
      <c r="BM138" s="242" t="s">
        <v>3939</v>
      </c>
    </row>
    <row r="139" s="2" customFormat="1" ht="24.15" customHeight="1">
      <c r="A139" s="39"/>
      <c r="B139" s="40"/>
      <c r="C139" s="230" t="s">
        <v>375</v>
      </c>
      <c r="D139" s="230" t="s">
        <v>160</v>
      </c>
      <c r="E139" s="231" t="s">
        <v>3940</v>
      </c>
      <c r="F139" s="232" t="s">
        <v>3941</v>
      </c>
      <c r="G139" s="233" t="s">
        <v>177</v>
      </c>
      <c r="H139" s="234">
        <v>0.0040000000000000001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164</v>
      </c>
      <c r="AT139" s="242" t="s">
        <v>160</v>
      </c>
      <c r="AU139" s="242" t="s">
        <v>82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164</v>
      </c>
      <c r="BM139" s="242" t="s">
        <v>3942</v>
      </c>
    </row>
    <row r="140" s="12" customFormat="1" ht="25.92" customHeight="1">
      <c r="A140" s="12"/>
      <c r="B140" s="214"/>
      <c r="C140" s="215"/>
      <c r="D140" s="216" t="s">
        <v>73</v>
      </c>
      <c r="E140" s="217" t="s">
        <v>3943</v>
      </c>
      <c r="F140" s="217" t="s">
        <v>3944</v>
      </c>
      <c r="G140" s="215"/>
      <c r="H140" s="215"/>
      <c r="I140" s="218"/>
      <c r="J140" s="219">
        <f>BK140</f>
        <v>0</v>
      </c>
      <c r="K140" s="215"/>
      <c r="L140" s="220"/>
      <c r="M140" s="221"/>
      <c r="N140" s="222"/>
      <c r="O140" s="222"/>
      <c r="P140" s="223">
        <f>SUM(P141:P186)</f>
        <v>0</v>
      </c>
      <c r="Q140" s="222"/>
      <c r="R140" s="223">
        <f>SUM(R141:R186)</f>
        <v>19.730060000000002</v>
      </c>
      <c r="S140" s="222"/>
      <c r="T140" s="224">
        <f>SUM(T141:T186)</f>
        <v>2.4379999999999997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156</v>
      </c>
      <c r="AT140" s="226" t="s">
        <v>73</v>
      </c>
      <c r="AU140" s="226" t="s">
        <v>74</v>
      </c>
      <c r="AY140" s="225" t="s">
        <v>157</v>
      </c>
      <c r="BK140" s="227">
        <f>SUM(BK141:BK186)</f>
        <v>0</v>
      </c>
    </row>
    <row r="141" s="2" customFormat="1" ht="24.15" customHeight="1">
      <c r="A141" s="39"/>
      <c r="B141" s="40"/>
      <c r="C141" s="230" t="s">
        <v>380</v>
      </c>
      <c r="D141" s="230" t="s">
        <v>160</v>
      </c>
      <c r="E141" s="231" t="s">
        <v>3945</v>
      </c>
      <c r="F141" s="232" t="s">
        <v>3946</v>
      </c>
      <c r="G141" s="233" t="s">
        <v>533</v>
      </c>
      <c r="H141" s="234">
        <v>3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164</v>
      </c>
      <c r="AT141" s="242" t="s">
        <v>160</v>
      </c>
      <c r="AU141" s="242" t="s">
        <v>82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164</v>
      </c>
      <c r="BM141" s="242" t="s">
        <v>3947</v>
      </c>
    </row>
    <row r="142" s="2" customFormat="1" ht="24.15" customHeight="1">
      <c r="A142" s="39"/>
      <c r="B142" s="40"/>
      <c r="C142" s="230" t="s">
        <v>385</v>
      </c>
      <c r="D142" s="230" t="s">
        <v>160</v>
      </c>
      <c r="E142" s="231" t="s">
        <v>3948</v>
      </c>
      <c r="F142" s="232" t="s">
        <v>3949</v>
      </c>
      <c r="G142" s="233" t="s">
        <v>533</v>
      </c>
      <c r="H142" s="234">
        <v>77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164</v>
      </c>
      <c r="AT142" s="242" t="s">
        <v>160</v>
      </c>
      <c r="AU142" s="242" t="s">
        <v>82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164</v>
      </c>
      <c r="BM142" s="242" t="s">
        <v>3950</v>
      </c>
    </row>
    <row r="143" s="2" customFormat="1" ht="37.8" customHeight="1">
      <c r="A143" s="39"/>
      <c r="B143" s="40"/>
      <c r="C143" s="282" t="s">
        <v>7</v>
      </c>
      <c r="D143" s="282" t="s">
        <v>204</v>
      </c>
      <c r="E143" s="283" t="s">
        <v>3951</v>
      </c>
      <c r="F143" s="284" t="s">
        <v>3952</v>
      </c>
      <c r="G143" s="285" t="s">
        <v>533</v>
      </c>
      <c r="H143" s="286">
        <v>19</v>
      </c>
      <c r="I143" s="287"/>
      <c r="J143" s="288">
        <f>ROUND(I143*H143,2)</f>
        <v>0</v>
      </c>
      <c r="K143" s="289"/>
      <c r="L143" s="290"/>
      <c r="M143" s="291" t="s">
        <v>1</v>
      </c>
      <c r="N143" s="292" t="s">
        <v>40</v>
      </c>
      <c r="O143" s="98"/>
      <c r="P143" s="240">
        <f>O143*H143</f>
        <v>0</v>
      </c>
      <c r="Q143" s="240">
        <v>1</v>
      </c>
      <c r="R143" s="240">
        <f>Q143*H143</f>
        <v>19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378</v>
      </c>
      <c r="AT143" s="242" t="s">
        <v>204</v>
      </c>
      <c r="AU143" s="242" t="s">
        <v>82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164</v>
      </c>
      <c r="BM143" s="242" t="s">
        <v>3953</v>
      </c>
    </row>
    <row r="144" s="2" customFormat="1" ht="16.5" customHeight="1">
      <c r="A144" s="39"/>
      <c r="B144" s="40"/>
      <c r="C144" s="282" t="s">
        <v>394</v>
      </c>
      <c r="D144" s="282" t="s">
        <v>204</v>
      </c>
      <c r="E144" s="283" t="s">
        <v>3954</v>
      </c>
      <c r="F144" s="284" t="s">
        <v>3955</v>
      </c>
      <c r="G144" s="285" t="s">
        <v>533</v>
      </c>
      <c r="H144" s="286">
        <v>15</v>
      </c>
      <c r="I144" s="287"/>
      <c r="J144" s="288">
        <f>ROUND(I144*H144,2)</f>
        <v>0</v>
      </c>
      <c r="K144" s="289"/>
      <c r="L144" s="290"/>
      <c r="M144" s="291" t="s">
        <v>1</v>
      </c>
      <c r="N144" s="292" t="s">
        <v>40</v>
      </c>
      <c r="O144" s="98"/>
      <c r="P144" s="240">
        <f>O144*H144</f>
        <v>0</v>
      </c>
      <c r="Q144" s="240">
        <v>0.00029999999999999997</v>
      </c>
      <c r="R144" s="240">
        <f>Q144*H144</f>
        <v>0.0044999999999999997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378</v>
      </c>
      <c r="AT144" s="242" t="s">
        <v>204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164</v>
      </c>
      <c r="BM144" s="242" t="s">
        <v>3956</v>
      </c>
    </row>
    <row r="145" s="2" customFormat="1" ht="16.5" customHeight="1">
      <c r="A145" s="39"/>
      <c r="B145" s="40"/>
      <c r="C145" s="282" t="s">
        <v>400</v>
      </c>
      <c r="D145" s="282" t="s">
        <v>204</v>
      </c>
      <c r="E145" s="283" t="s">
        <v>3957</v>
      </c>
      <c r="F145" s="284" t="s">
        <v>3958</v>
      </c>
      <c r="G145" s="285" t="s">
        <v>533</v>
      </c>
      <c r="H145" s="286">
        <v>30</v>
      </c>
      <c r="I145" s="287"/>
      <c r="J145" s="288">
        <f>ROUND(I145*H145,2)</f>
        <v>0</v>
      </c>
      <c r="K145" s="289"/>
      <c r="L145" s="290"/>
      <c r="M145" s="291" t="s">
        <v>1</v>
      </c>
      <c r="N145" s="292" t="s">
        <v>40</v>
      </c>
      <c r="O145" s="98"/>
      <c r="P145" s="240">
        <f>O145*H145</f>
        <v>0</v>
      </c>
      <c r="Q145" s="240">
        <v>0.00034000000000000002</v>
      </c>
      <c r="R145" s="240">
        <f>Q145*H145</f>
        <v>0.010200000000000001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378</v>
      </c>
      <c r="AT145" s="242" t="s">
        <v>204</v>
      </c>
      <c r="AU145" s="242" t="s">
        <v>82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164</v>
      </c>
      <c r="BM145" s="242" t="s">
        <v>3959</v>
      </c>
    </row>
    <row r="146" s="2" customFormat="1" ht="16.5" customHeight="1">
      <c r="A146" s="39"/>
      <c r="B146" s="40"/>
      <c r="C146" s="282" t="s">
        <v>404</v>
      </c>
      <c r="D146" s="282" t="s">
        <v>204</v>
      </c>
      <c r="E146" s="283" t="s">
        <v>3960</v>
      </c>
      <c r="F146" s="284" t="s">
        <v>3961</v>
      </c>
      <c r="G146" s="285" t="s">
        <v>533</v>
      </c>
      <c r="H146" s="286">
        <v>15</v>
      </c>
      <c r="I146" s="287"/>
      <c r="J146" s="288">
        <f>ROUND(I146*H146,2)</f>
        <v>0</v>
      </c>
      <c r="K146" s="289"/>
      <c r="L146" s="290"/>
      <c r="M146" s="291" t="s">
        <v>1</v>
      </c>
      <c r="N146" s="292" t="s">
        <v>40</v>
      </c>
      <c r="O146" s="98"/>
      <c r="P146" s="240">
        <f>O146*H146</f>
        <v>0</v>
      </c>
      <c r="Q146" s="240">
        <v>0.00072000000000000005</v>
      </c>
      <c r="R146" s="240">
        <f>Q146*H146</f>
        <v>0.010800000000000001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378</v>
      </c>
      <c r="AT146" s="242" t="s">
        <v>204</v>
      </c>
      <c r="AU146" s="242" t="s">
        <v>82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164</v>
      </c>
      <c r="BM146" s="242" t="s">
        <v>3962</v>
      </c>
    </row>
    <row r="147" s="2" customFormat="1" ht="24.15" customHeight="1">
      <c r="A147" s="39"/>
      <c r="B147" s="40"/>
      <c r="C147" s="282" t="s">
        <v>408</v>
      </c>
      <c r="D147" s="282" t="s">
        <v>204</v>
      </c>
      <c r="E147" s="283" t="s">
        <v>3963</v>
      </c>
      <c r="F147" s="284" t="s">
        <v>3964</v>
      </c>
      <c r="G147" s="285" t="s">
        <v>533</v>
      </c>
      <c r="H147" s="286">
        <v>2</v>
      </c>
      <c r="I147" s="287"/>
      <c r="J147" s="288">
        <f>ROUND(I147*H147,2)</f>
        <v>0</v>
      </c>
      <c r="K147" s="289"/>
      <c r="L147" s="290"/>
      <c r="M147" s="291" t="s">
        <v>1</v>
      </c>
      <c r="N147" s="292" t="s">
        <v>40</v>
      </c>
      <c r="O147" s="98"/>
      <c r="P147" s="240">
        <f>O147*H147</f>
        <v>0</v>
      </c>
      <c r="Q147" s="240">
        <v>0.0054999999999999997</v>
      </c>
      <c r="R147" s="240">
        <f>Q147*H147</f>
        <v>0.010999999999999999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378</v>
      </c>
      <c r="AT147" s="242" t="s">
        <v>204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164</v>
      </c>
      <c r="BM147" s="242" t="s">
        <v>3965</v>
      </c>
    </row>
    <row r="148" s="2" customFormat="1" ht="44.25" customHeight="1">
      <c r="A148" s="39"/>
      <c r="B148" s="40"/>
      <c r="C148" s="282" t="s">
        <v>412</v>
      </c>
      <c r="D148" s="282" t="s">
        <v>204</v>
      </c>
      <c r="E148" s="283" t="s">
        <v>3966</v>
      </c>
      <c r="F148" s="284" t="s">
        <v>3967</v>
      </c>
      <c r="G148" s="285" t="s">
        <v>533</v>
      </c>
      <c r="H148" s="286">
        <v>4</v>
      </c>
      <c r="I148" s="287"/>
      <c r="J148" s="288">
        <f>ROUND(I148*H148,2)</f>
        <v>0</v>
      </c>
      <c r="K148" s="289"/>
      <c r="L148" s="290"/>
      <c r="M148" s="291" t="s">
        <v>1</v>
      </c>
      <c r="N148" s="292" t="s">
        <v>40</v>
      </c>
      <c r="O148" s="98"/>
      <c r="P148" s="240">
        <f>O148*H148</f>
        <v>0</v>
      </c>
      <c r="Q148" s="240">
        <v>5.0000000000000002E-05</v>
      </c>
      <c r="R148" s="240">
        <f>Q148*H148</f>
        <v>0.00020000000000000001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378</v>
      </c>
      <c r="AT148" s="242" t="s">
        <v>204</v>
      </c>
      <c r="AU148" s="242" t="s">
        <v>82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164</v>
      </c>
      <c r="BM148" s="242" t="s">
        <v>3968</v>
      </c>
    </row>
    <row r="149" s="2" customFormat="1" ht="37.8" customHeight="1">
      <c r="A149" s="39"/>
      <c r="B149" s="40"/>
      <c r="C149" s="282" t="s">
        <v>419</v>
      </c>
      <c r="D149" s="282" t="s">
        <v>204</v>
      </c>
      <c r="E149" s="283" t="s">
        <v>3969</v>
      </c>
      <c r="F149" s="284" t="s">
        <v>3970</v>
      </c>
      <c r="G149" s="285" t="s">
        <v>533</v>
      </c>
      <c r="H149" s="286">
        <v>2</v>
      </c>
      <c r="I149" s="287"/>
      <c r="J149" s="288">
        <f>ROUND(I149*H149,2)</f>
        <v>0</v>
      </c>
      <c r="K149" s="289"/>
      <c r="L149" s="290"/>
      <c r="M149" s="291" t="s">
        <v>1</v>
      </c>
      <c r="N149" s="292" t="s">
        <v>40</v>
      </c>
      <c r="O149" s="98"/>
      <c r="P149" s="240">
        <f>O149*H149</f>
        <v>0</v>
      </c>
      <c r="Q149" s="240">
        <v>8.0000000000000007E-05</v>
      </c>
      <c r="R149" s="240">
        <f>Q149*H149</f>
        <v>0.00016000000000000001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378</v>
      </c>
      <c r="AT149" s="242" t="s">
        <v>204</v>
      </c>
      <c r="AU149" s="242" t="s">
        <v>82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164</v>
      </c>
      <c r="BM149" s="242" t="s">
        <v>3971</v>
      </c>
    </row>
    <row r="150" s="2" customFormat="1" ht="16.5" customHeight="1">
      <c r="A150" s="39"/>
      <c r="B150" s="40"/>
      <c r="C150" s="230" t="s">
        <v>423</v>
      </c>
      <c r="D150" s="230" t="s">
        <v>160</v>
      </c>
      <c r="E150" s="231" t="s">
        <v>3972</v>
      </c>
      <c r="F150" s="232" t="s">
        <v>3973</v>
      </c>
      <c r="G150" s="233" t="s">
        <v>533</v>
      </c>
      <c r="H150" s="234">
        <v>16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0.023</v>
      </c>
      <c r="T150" s="241">
        <f>S150*H150</f>
        <v>0.36799999999999999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164</v>
      </c>
      <c r="AT150" s="242" t="s">
        <v>160</v>
      </c>
      <c r="AU150" s="242" t="s">
        <v>82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164</v>
      </c>
      <c r="BM150" s="242" t="s">
        <v>3974</v>
      </c>
    </row>
    <row r="151" s="2" customFormat="1" ht="21.75" customHeight="1">
      <c r="A151" s="39"/>
      <c r="B151" s="40"/>
      <c r="C151" s="230" t="s">
        <v>566</v>
      </c>
      <c r="D151" s="230" t="s">
        <v>160</v>
      </c>
      <c r="E151" s="231" t="s">
        <v>3975</v>
      </c>
      <c r="F151" s="232" t="s">
        <v>3976</v>
      </c>
      <c r="G151" s="233" t="s">
        <v>225</v>
      </c>
      <c r="H151" s="234">
        <v>56.280000000000001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164</v>
      </c>
      <c r="AT151" s="242" t="s">
        <v>160</v>
      </c>
      <c r="AU151" s="242" t="s">
        <v>82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164</v>
      </c>
      <c r="BM151" s="242" t="s">
        <v>3977</v>
      </c>
    </row>
    <row r="152" s="2" customFormat="1" ht="21.75" customHeight="1">
      <c r="A152" s="39"/>
      <c r="B152" s="40"/>
      <c r="C152" s="230" t="s">
        <v>572</v>
      </c>
      <c r="D152" s="230" t="s">
        <v>160</v>
      </c>
      <c r="E152" s="231" t="s">
        <v>3978</v>
      </c>
      <c r="F152" s="232" t="s">
        <v>3979</v>
      </c>
      <c r="G152" s="233" t="s">
        <v>533</v>
      </c>
      <c r="H152" s="234">
        <v>45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0.00010000000000000001</v>
      </c>
      <c r="R152" s="240">
        <f>Q152*H152</f>
        <v>0.0045000000000000005</v>
      </c>
      <c r="S152" s="240">
        <v>0.045999999999999999</v>
      </c>
      <c r="T152" s="241">
        <f>S152*H152</f>
        <v>2.0699999999999998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164</v>
      </c>
      <c r="AT152" s="242" t="s">
        <v>160</v>
      </c>
      <c r="AU152" s="242" t="s">
        <v>82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164</v>
      </c>
      <c r="BM152" s="242" t="s">
        <v>3980</v>
      </c>
    </row>
    <row r="153" s="2" customFormat="1" ht="24.15" customHeight="1">
      <c r="A153" s="39"/>
      <c r="B153" s="40"/>
      <c r="C153" s="282" t="s">
        <v>577</v>
      </c>
      <c r="D153" s="282" t="s">
        <v>204</v>
      </c>
      <c r="E153" s="283" t="s">
        <v>3981</v>
      </c>
      <c r="F153" s="284" t="s">
        <v>3982</v>
      </c>
      <c r="G153" s="285" t="s">
        <v>533</v>
      </c>
      <c r="H153" s="286">
        <v>3</v>
      </c>
      <c r="I153" s="287"/>
      <c r="J153" s="288">
        <f>ROUND(I153*H153,2)</f>
        <v>0</v>
      </c>
      <c r="K153" s="289"/>
      <c r="L153" s="290"/>
      <c r="M153" s="291" t="s">
        <v>1</v>
      </c>
      <c r="N153" s="292" t="s">
        <v>40</v>
      </c>
      <c r="O153" s="98"/>
      <c r="P153" s="240">
        <f>O153*H153</f>
        <v>0</v>
      </c>
      <c r="Q153" s="240">
        <v>0.22</v>
      </c>
      <c r="R153" s="240">
        <f>Q153*H153</f>
        <v>0.66000000000000003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378</v>
      </c>
      <c r="AT153" s="242" t="s">
        <v>204</v>
      </c>
      <c r="AU153" s="242" t="s">
        <v>82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164</v>
      </c>
      <c r="BM153" s="242" t="s">
        <v>3983</v>
      </c>
    </row>
    <row r="154" s="2" customFormat="1" ht="24.15" customHeight="1">
      <c r="A154" s="39"/>
      <c r="B154" s="40"/>
      <c r="C154" s="282" t="s">
        <v>580</v>
      </c>
      <c r="D154" s="282" t="s">
        <v>204</v>
      </c>
      <c r="E154" s="283" t="s">
        <v>3984</v>
      </c>
      <c r="F154" s="284" t="s">
        <v>3985</v>
      </c>
      <c r="G154" s="285" t="s">
        <v>533</v>
      </c>
      <c r="H154" s="286">
        <v>2</v>
      </c>
      <c r="I154" s="287"/>
      <c r="J154" s="288">
        <f>ROUND(I154*H154,2)</f>
        <v>0</v>
      </c>
      <c r="K154" s="289"/>
      <c r="L154" s="290"/>
      <c r="M154" s="291" t="s">
        <v>1</v>
      </c>
      <c r="N154" s="292" t="s">
        <v>40</v>
      </c>
      <c r="O154" s="98"/>
      <c r="P154" s="240">
        <f>O154*H154</f>
        <v>0</v>
      </c>
      <c r="Q154" s="240">
        <v>0</v>
      </c>
      <c r="R154" s="240">
        <f>Q154*H154</f>
        <v>0</v>
      </c>
      <c r="S154" s="240">
        <v>0</v>
      </c>
      <c r="T154" s="241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42" t="s">
        <v>378</v>
      </c>
      <c r="AT154" s="242" t="s">
        <v>204</v>
      </c>
      <c r="AU154" s="242" t="s">
        <v>82</v>
      </c>
      <c r="AY154" s="18" t="s">
        <v>157</v>
      </c>
      <c r="BE154" s="243">
        <f>IF(N154="základná",J154,0)</f>
        <v>0</v>
      </c>
      <c r="BF154" s="243">
        <f>IF(N154="znížená",J154,0)</f>
        <v>0</v>
      </c>
      <c r="BG154" s="243">
        <f>IF(N154="zákl. prenesená",J154,0)</f>
        <v>0</v>
      </c>
      <c r="BH154" s="243">
        <f>IF(N154="zníž. prenesená",J154,0)</f>
        <v>0</v>
      </c>
      <c r="BI154" s="243">
        <f>IF(N154="nulová",J154,0)</f>
        <v>0</v>
      </c>
      <c r="BJ154" s="18" t="s">
        <v>156</v>
      </c>
      <c r="BK154" s="243">
        <f>ROUND(I154*H154,2)</f>
        <v>0</v>
      </c>
      <c r="BL154" s="18" t="s">
        <v>164</v>
      </c>
      <c r="BM154" s="242" t="s">
        <v>3986</v>
      </c>
    </row>
    <row r="155" s="2" customFormat="1" ht="24.15" customHeight="1">
      <c r="A155" s="39"/>
      <c r="B155" s="40"/>
      <c r="C155" s="282" t="s">
        <v>378</v>
      </c>
      <c r="D155" s="282" t="s">
        <v>204</v>
      </c>
      <c r="E155" s="283" t="s">
        <v>3987</v>
      </c>
      <c r="F155" s="284" t="s">
        <v>3985</v>
      </c>
      <c r="G155" s="285" t="s">
        <v>533</v>
      </c>
      <c r="H155" s="286">
        <v>1</v>
      </c>
      <c r="I155" s="287"/>
      <c r="J155" s="288">
        <f>ROUND(I155*H155,2)</f>
        <v>0</v>
      </c>
      <c r="K155" s="289"/>
      <c r="L155" s="290"/>
      <c r="M155" s="291" t="s">
        <v>1</v>
      </c>
      <c r="N155" s="292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378</v>
      </c>
      <c r="AT155" s="242" t="s">
        <v>204</v>
      </c>
      <c r="AU155" s="242" t="s">
        <v>82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164</v>
      </c>
      <c r="BM155" s="242" t="s">
        <v>3988</v>
      </c>
    </row>
    <row r="156" s="2" customFormat="1" ht="24.15" customHeight="1">
      <c r="A156" s="39"/>
      <c r="B156" s="40"/>
      <c r="C156" s="282" t="s">
        <v>591</v>
      </c>
      <c r="D156" s="282" t="s">
        <v>204</v>
      </c>
      <c r="E156" s="283" t="s">
        <v>3989</v>
      </c>
      <c r="F156" s="284" t="s">
        <v>3990</v>
      </c>
      <c r="G156" s="285" t="s">
        <v>533</v>
      </c>
      <c r="H156" s="286">
        <v>1</v>
      </c>
      <c r="I156" s="287"/>
      <c r="J156" s="288">
        <f>ROUND(I156*H156,2)</f>
        <v>0</v>
      </c>
      <c r="K156" s="289"/>
      <c r="L156" s="290"/>
      <c r="M156" s="291" t="s">
        <v>1</v>
      </c>
      <c r="N156" s="292" t="s">
        <v>40</v>
      </c>
      <c r="O156" s="98"/>
      <c r="P156" s="240">
        <f>O156*H156</f>
        <v>0</v>
      </c>
      <c r="Q156" s="240">
        <v>0</v>
      </c>
      <c r="R156" s="240">
        <f>Q156*H156</f>
        <v>0</v>
      </c>
      <c r="S156" s="240">
        <v>0</v>
      </c>
      <c r="T156" s="241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42" t="s">
        <v>378</v>
      </c>
      <c r="AT156" s="242" t="s">
        <v>204</v>
      </c>
      <c r="AU156" s="242" t="s">
        <v>82</v>
      </c>
      <c r="AY156" s="18" t="s">
        <v>157</v>
      </c>
      <c r="BE156" s="243">
        <f>IF(N156="základná",J156,0)</f>
        <v>0</v>
      </c>
      <c r="BF156" s="243">
        <f>IF(N156="znížená",J156,0)</f>
        <v>0</v>
      </c>
      <c r="BG156" s="243">
        <f>IF(N156="zákl. prenesená",J156,0)</f>
        <v>0</v>
      </c>
      <c r="BH156" s="243">
        <f>IF(N156="zníž. prenesená",J156,0)</f>
        <v>0</v>
      </c>
      <c r="BI156" s="243">
        <f>IF(N156="nulová",J156,0)</f>
        <v>0</v>
      </c>
      <c r="BJ156" s="18" t="s">
        <v>156</v>
      </c>
      <c r="BK156" s="243">
        <f>ROUND(I156*H156,2)</f>
        <v>0</v>
      </c>
      <c r="BL156" s="18" t="s">
        <v>164</v>
      </c>
      <c r="BM156" s="242" t="s">
        <v>3991</v>
      </c>
    </row>
    <row r="157" s="2" customFormat="1" ht="24.15" customHeight="1">
      <c r="A157" s="39"/>
      <c r="B157" s="40"/>
      <c r="C157" s="282" t="s">
        <v>595</v>
      </c>
      <c r="D157" s="282" t="s">
        <v>204</v>
      </c>
      <c r="E157" s="283" t="s">
        <v>3992</v>
      </c>
      <c r="F157" s="284" t="s">
        <v>3993</v>
      </c>
      <c r="G157" s="285" t="s">
        <v>533</v>
      </c>
      <c r="H157" s="286">
        <v>2</v>
      </c>
      <c r="I157" s="287"/>
      <c r="J157" s="288">
        <f>ROUND(I157*H157,2)</f>
        <v>0</v>
      </c>
      <c r="K157" s="289"/>
      <c r="L157" s="290"/>
      <c r="M157" s="291" t="s">
        <v>1</v>
      </c>
      <c r="N157" s="292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378</v>
      </c>
      <c r="AT157" s="242" t="s">
        <v>204</v>
      </c>
      <c r="AU157" s="242" t="s">
        <v>82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164</v>
      </c>
      <c r="BM157" s="242" t="s">
        <v>3994</v>
      </c>
    </row>
    <row r="158" s="2" customFormat="1" ht="24.15" customHeight="1">
      <c r="A158" s="39"/>
      <c r="B158" s="40"/>
      <c r="C158" s="282" t="s">
        <v>599</v>
      </c>
      <c r="D158" s="282" t="s">
        <v>204</v>
      </c>
      <c r="E158" s="283" t="s">
        <v>3995</v>
      </c>
      <c r="F158" s="284" t="s">
        <v>3996</v>
      </c>
      <c r="G158" s="285" t="s">
        <v>533</v>
      </c>
      <c r="H158" s="286">
        <v>1</v>
      </c>
      <c r="I158" s="287"/>
      <c r="J158" s="288">
        <f>ROUND(I158*H158,2)</f>
        <v>0</v>
      </c>
      <c r="K158" s="289"/>
      <c r="L158" s="290"/>
      <c r="M158" s="291" t="s">
        <v>1</v>
      </c>
      <c r="N158" s="292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378</v>
      </c>
      <c r="AT158" s="242" t="s">
        <v>204</v>
      </c>
      <c r="AU158" s="242" t="s">
        <v>82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164</v>
      </c>
      <c r="BM158" s="242" t="s">
        <v>3997</v>
      </c>
    </row>
    <row r="159" s="2" customFormat="1" ht="24.15" customHeight="1">
      <c r="A159" s="39"/>
      <c r="B159" s="40"/>
      <c r="C159" s="282" t="s">
        <v>603</v>
      </c>
      <c r="D159" s="282" t="s">
        <v>204</v>
      </c>
      <c r="E159" s="283" t="s">
        <v>3998</v>
      </c>
      <c r="F159" s="284" t="s">
        <v>3996</v>
      </c>
      <c r="G159" s="285" t="s">
        <v>533</v>
      </c>
      <c r="H159" s="286">
        <v>1</v>
      </c>
      <c r="I159" s="287"/>
      <c r="J159" s="288">
        <f>ROUND(I159*H159,2)</f>
        <v>0</v>
      </c>
      <c r="K159" s="289"/>
      <c r="L159" s="290"/>
      <c r="M159" s="291" t="s">
        <v>1</v>
      </c>
      <c r="N159" s="292" t="s">
        <v>40</v>
      </c>
      <c r="O159" s="98"/>
      <c r="P159" s="240">
        <f>O159*H159</f>
        <v>0</v>
      </c>
      <c r="Q159" s="240">
        <v>0</v>
      </c>
      <c r="R159" s="240">
        <f>Q159*H159</f>
        <v>0</v>
      </c>
      <c r="S159" s="240">
        <v>0</v>
      </c>
      <c r="T159" s="241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42" t="s">
        <v>378</v>
      </c>
      <c r="AT159" s="242" t="s">
        <v>204</v>
      </c>
      <c r="AU159" s="242" t="s">
        <v>82</v>
      </c>
      <c r="AY159" s="18" t="s">
        <v>157</v>
      </c>
      <c r="BE159" s="243">
        <f>IF(N159="základná",J159,0)</f>
        <v>0</v>
      </c>
      <c r="BF159" s="243">
        <f>IF(N159="znížená",J159,0)</f>
        <v>0</v>
      </c>
      <c r="BG159" s="243">
        <f>IF(N159="zákl. prenesená",J159,0)</f>
        <v>0</v>
      </c>
      <c r="BH159" s="243">
        <f>IF(N159="zníž. prenesená",J159,0)</f>
        <v>0</v>
      </c>
      <c r="BI159" s="243">
        <f>IF(N159="nulová",J159,0)</f>
        <v>0</v>
      </c>
      <c r="BJ159" s="18" t="s">
        <v>156</v>
      </c>
      <c r="BK159" s="243">
        <f>ROUND(I159*H159,2)</f>
        <v>0</v>
      </c>
      <c r="BL159" s="18" t="s">
        <v>164</v>
      </c>
      <c r="BM159" s="242" t="s">
        <v>3999</v>
      </c>
    </row>
    <row r="160" s="2" customFormat="1" ht="24.15" customHeight="1">
      <c r="A160" s="39"/>
      <c r="B160" s="40"/>
      <c r="C160" s="282" t="s">
        <v>609</v>
      </c>
      <c r="D160" s="282" t="s">
        <v>204</v>
      </c>
      <c r="E160" s="283" t="s">
        <v>4000</v>
      </c>
      <c r="F160" s="284" t="s">
        <v>4001</v>
      </c>
      <c r="G160" s="285" t="s">
        <v>533</v>
      </c>
      <c r="H160" s="286">
        <v>1</v>
      </c>
      <c r="I160" s="287"/>
      <c r="J160" s="288">
        <f>ROUND(I160*H160,2)</f>
        <v>0</v>
      </c>
      <c r="K160" s="289"/>
      <c r="L160" s="290"/>
      <c r="M160" s="291" t="s">
        <v>1</v>
      </c>
      <c r="N160" s="292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378</v>
      </c>
      <c r="AT160" s="242" t="s">
        <v>204</v>
      </c>
      <c r="AU160" s="242" t="s">
        <v>82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164</v>
      </c>
      <c r="BM160" s="242" t="s">
        <v>4002</v>
      </c>
    </row>
    <row r="161" s="2" customFormat="1" ht="24.15" customHeight="1">
      <c r="A161" s="39"/>
      <c r="B161" s="40"/>
      <c r="C161" s="282" t="s">
        <v>613</v>
      </c>
      <c r="D161" s="282" t="s">
        <v>204</v>
      </c>
      <c r="E161" s="283" t="s">
        <v>4003</v>
      </c>
      <c r="F161" s="284" t="s">
        <v>4004</v>
      </c>
      <c r="G161" s="285" t="s">
        <v>533</v>
      </c>
      <c r="H161" s="286">
        <v>1</v>
      </c>
      <c r="I161" s="287"/>
      <c r="J161" s="288">
        <f>ROUND(I161*H161,2)</f>
        <v>0</v>
      </c>
      <c r="K161" s="289"/>
      <c r="L161" s="290"/>
      <c r="M161" s="291" t="s">
        <v>1</v>
      </c>
      <c r="N161" s="292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378</v>
      </c>
      <c r="AT161" s="242" t="s">
        <v>204</v>
      </c>
      <c r="AU161" s="242" t="s">
        <v>82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4005</v>
      </c>
    </row>
    <row r="162" s="2" customFormat="1" ht="24.15" customHeight="1">
      <c r="A162" s="39"/>
      <c r="B162" s="40"/>
      <c r="C162" s="282" t="s">
        <v>617</v>
      </c>
      <c r="D162" s="282" t="s">
        <v>204</v>
      </c>
      <c r="E162" s="283" t="s">
        <v>4006</v>
      </c>
      <c r="F162" s="284" t="s">
        <v>4007</v>
      </c>
      <c r="G162" s="285" t="s">
        <v>533</v>
      </c>
      <c r="H162" s="286">
        <v>1</v>
      </c>
      <c r="I162" s="287"/>
      <c r="J162" s="288">
        <f>ROUND(I162*H162,2)</f>
        <v>0</v>
      </c>
      <c r="K162" s="289"/>
      <c r="L162" s="290"/>
      <c r="M162" s="291" t="s">
        <v>1</v>
      </c>
      <c r="N162" s="292" t="s">
        <v>40</v>
      </c>
      <c r="O162" s="98"/>
      <c r="P162" s="240">
        <f>O162*H162</f>
        <v>0</v>
      </c>
      <c r="Q162" s="240">
        <v>0</v>
      </c>
      <c r="R162" s="240">
        <f>Q162*H162</f>
        <v>0</v>
      </c>
      <c r="S162" s="240">
        <v>0</v>
      </c>
      <c r="T162" s="241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42" t="s">
        <v>378</v>
      </c>
      <c r="AT162" s="242" t="s">
        <v>204</v>
      </c>
      <c r="AU162" s="242" t="s">
        <v>82</v>
      </c>
      <c r="AY162" s="18" t="s">
        <v>157</v>
      </c>
      <c r="BE162" s="243">
        <f>IF(N162="základná",J162,0)</f>
        <v>0</v>
      </c>
      <c r="BF162" s="243">
        <f>IF(N162="znížená",J162,0)</f>
        <v>0</v>
      </c>
      <c r="BG162" s="243">
        <f>IF(N162="zákl. prenesená",J162,0)</f>
        <v>0</v>
      </c>
      <c r="BH162" s="243">
        <f>IF(N162="zníž. prenesená",J162,0)</f>
        <v>0</v>
      </c>
      <c r="BI162" s="243">
        <f>IF(N162="nulová",J162,0)</f>
        <v>0</v>
      </c>
      <c r="BJ162" s="18" t="s">
        <v>156</v>
      </c>
      <c r="BK162" s="243">
        <f>ROUND(I162*H162,2)</f>
        <v>0</v>
      </c>
      <c r="BL162" s="18" t="s">
        <v>164</v>
      </c>
      <c r="BM162" s="242" t="s">
        <v>4008</v>
      </c>
    </row>
    <row r="163" s="2" customFormat="1" ht="24.15" customHeight="1">
      <c r="A163" s="39"/>
      <c r="B163" s="40"/>
      <c r="C163" s="282" t="s">
        <v>623</v>
      </c>
      <c r="D163" s="282" t="s">
        <v>204</v>
      </c>
      <c r="E163" s="283" t="s">
        <v>4009</v>
      </c>
      <c r="F163" s="284" t="s">
        <v>4010</v>
      </c>
      <c r="G163" s="285" t="s">
        <v>533</v>
      </c>
      <c r="H163" s="286">
        <v>1</v>
      </c>
      <c r="I163" s="287"/>
      <c r="J163" s="288">
        <f>ROUND(I163*H163,2)</f>
        <v>0</v>
      </c>
      <c r="K163" s="289"/>
      <c r="L163" s="290"/>
      <c r="M163" s="291" t="s">
        <v>1</v>
      </c>
      <c r="N163" s="292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378</v>
      </c>
      <c r="AT163" s="242" t="s">
        <v>204</v>
      </c>
      <c r="AU163" s="242" t="s">
        <v>82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164</v>
      </c>
      <c r="BM163" s="242" t="s">
        <v>4011</v>
      </c>
    </row>
    <row r="164" s="2" customFormat="1" ht="24.15" customHeight="1">
      <c r="A164" s="39"/>
      <c r="B164" s="40"/>
      <c r="C164" s="282" t="s">
        <v>629</v>
      </c>
      <c r="D164" s="282" t="s">
        <v>204</v>
      </c>
      <c r="E164" s="283" t="s">
        <v>4012</v>
      </c>
      <c r="F164" s="284" t="s">
        <v>4010</v>
      </c>
      <c r="G164" s="285" t="s">
        <v>533</v>
      </c>
      <c r="H164" s="286">
        <v>2</v>
      </c>
      <c r="I164" s="287"/>
      <c r="J164" s="288">
        <f>ROUND(I164*H164,2)</f>
        <v>0</v>
      </c>
      <c r="K164" s="289"/>
      <c r="L164" s="290"/>
      <c r="M164" s="291" t="s">
        <v>1</v>
      </c>
      <c r="N164" s="292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378</v>
      </c>
      <c r="AT164" s="242" t="s">
        <v>204</v>
      </c>
      <c r="AU164" s="242" t="s">
        <v>82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164</v>
      </c>
      <c r="BM164" s="242" t="s">
        <v>4013</v>
      </c>
    </row>
    <row r="165" s="2" customFormat="1" ht="24.15" customHeight="1">
      <c r="A165" s="39"/>
      <c r="B165" s="40"/>
      <c r="C165" s="282" t="s">
        <v>632</v>
      </c>
      <c r="D165" s="282" t="s">
        <v>204</v>
      </c>
      <c r="E165" s="283" t="s">
        <v>4014</v>
      </c>
      <c r="F165" s="284" t="s">
        <v>4015</v>
      </c>
      <c r="G165" s="285" t="s">
        <v>533</v>
      </c>
      <c r="H165" s="286">
        <v>1</v>
      </c>
      <c r="I165" s="287"/>
      <c r="J165" s="288">
        <f>ROUND(I165*H165,2)</f>
        <v>0</v>
      </c>
      <c r="K165" s="289"/>
      <c r="L165" s="290"/>
      <c r="M165" s="291" t="s">
        <v>1</v>
      </c>
      <c r="N165" s="292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378</v>
      </c>
      <c r="AT165" s="242" t="s">
        <v>204</v>
      </c>
      <c r="AU165" s="242" t="s">
        <v>82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164</v>
      </c>
      <c r="BM165" s="242" t="s">
        <v>4016</v>
      </c>
    </row>
    <row r="166" s="2" customFormat="1" ht="24.15" customHeight="1">
      <c r="A166" s="39"/>
      <c r="B166" s="40"/>
      <c r="C166" s="282" t="s">
        <v>636</v>
      </c>
      <c r="D166" s="282" t="s">
        <v>204</v>
      </c>
      <c r="E166" s="283" t="s">
        <v>4017</v>
      </c>
      <c r="F166" s="284" t="s">
        <v>4018</v>
      </c>
      <c r="G166" s="285" t="s">
        <v>533</v>
      </c>
      <c r="H166" s="286">
        <v>1</v>
      </c>
      <c r="I166" s="287"/>
      <c r="J166" s="288">
        <f>ROUND(I166*H166,2)</f>
        <v>0</v>
      </c>
      <c r="K166" s="289"/>
      <c r="L166" s="290"/>
      <c r="M166" s="291" t="s">
        <v>1</v>
      </c>
      <c r="N166" s="292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378</v>
      </c>
      <c r="AT166" s="242" t="s">
        <v>204</v>
      </c>
      <c r="AU166" s="242" t="s">
        <v>82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164</v>
      </c>
      <c r="BM166" s="242" t="s">
        <v>4019</v>
      </c>
    </row>
    <row r="167" s="2" customFormat="1" ht="24.15" customHeight="1">
      <c r="A167" s="39"/>
      <c r="B167" s="40"/>
      <c r="C167" s="282" t="s">
        <v>641</v>
      </c>
      <c r="D167" s="282" t="s">
        <v>204</v>
      </c>
      <c r="E167" s="283" t="s">
        <v>4020</v>
      </c>
      <c r="F167" s="284" t="s">
        <v>4021</v>
      </c>
      <c r="G167" s="285" t="s">
        <v>533</v>
      </c>
      <c r="H167" s="286">
        <v>2</v>
      </c>
      <c r="I167" s="287"/>
      <c r="J167" s="288">
        <f>ROUND(I167*H167,2)</f>
        <v>0</v>
      </c>
      <c r="K167" s="289"/>
      <c r="L167" s="290"/>
      <c r="M167" s="291" t="s">
        <v>1</v>
      </c>
      <c r="N167" s="292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378</v>
      </c>
      <c r="AT167" s="242" t="s">
        <v>204</v>
      </c>
      <c r="AU167" s="242" t="s">
        <v>82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164</v>
      </c>
      <c r="BM167" s="242" t="s">
        <v>4022</v>
      </c>
    </row>
    <row r="168" s="2" customFormat="1" ht="24.15" customHeight="1">
      <c r="A168" s="39"/>
      <c r="B168" s="40"/>
      <c r="C168" s="282" t="s">
        <v>646</v>
      </c>
      <c r="D168" s="282" t="s">
        <v>204</v>
      </c>
      <c r="E168" s="283" t="s">
        <v>4023</v>
      </c>
      <c r="F168" s="284" t="s">
        <v>4024</v>
      </c>
      <c r="G168" s="285" t="s">
        <v>533</v>
      </c>
      <c r="H168" s="286">
        <v>1</v>
      </c>
      <c r="I168" s="287"/>
      <c r="J168" s="288">
        <f>ROUND(I168*H168,2)</f>
        <v>0</v>
      </c>
      <c r="K168" s="289"/>
      <c r="L168" s="290"/>
      <c r="M168" s="291" t="s">
        <v>1</v>
      </c>
      <c r="N168" s="292" t="s">
        <v>40</v>
      </c>
      <c r="O168" s="98"/>
      <c r="P168" s="240">
        <f>O168*H168</f>
        <v>0</v>
      </c>
      <c r="Q168" s="240">
        <v>0</v>
      </c>
      <c r="R168" s="240">
        <f>Q168*H168</f>
        <v>0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378</v>
      </c>
      <c r="AT168" s="242" t="s">
        <v>204</v>
      </c>
      <c r="AU168" s="242" t="s">
        <v>82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164</v>
      </c>
      <c r="BM168" s="242" t="s">
        <v>4025</v>
      </c>
    </row>
    <row r="169" s="2" customFormat="1" ht="24.15" customHeight="1">
      <c r="A169" s="39"/>
      <c r="B169" s="40"/>
      <c r="C169" s="282" t="s">
        <v>651</v>
      </c>
      <c r="D169" s="282" t="s">
        <v>204</v>
      </c>
      <c r="E169" s="283" t="s">
        <v>4026</v>
      </c>
      <c r="F169" s="284" t="s">
        <v>4027</v>
      </c>
      <c r="G169" s="285" t="s">
        <v>533</v>
      </c>
      <c r="H169" s="286">
        <v>1</v>
      </c>
      <c r="I169" s="287"/>
      <c r="J169" s="288">
        <f>ROUND(I169*H169,2)</f>
        <v>0</v>
      </c>
      <c r="K169" s="289"/>
      <c r="L169" s="290"/>
      <c r="M169" s="291" t="s">
        <v>1</v>
      </c>
      <c r="N169" s="292" t="s">
        <v>40</v>
      </c>
      <c r="O169" s="98"/>
      <c r="P169" s="240">
        <f>O169*H169</f>
        <v>0</v>
      </c>
      <c r="Q169" s="240">
        <v>0</v>
      </c>
      <c r="R169" s="240">
        <f>Q169*H169</f>
        <v>0</v>
      </c>
      <c r="S169" s="240">
        <v>0</v>
      </c>
      <c r="T169" s="241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42" t="s">
        <v>378</v>
      </c>
      <c r="AT169" s="242" t="s">
        <v>204</v>
      </c>
      <c r="AU169" s="242" t="s">
        <v>82</v>
      </c>
      <c r="AY169" s="18" t="s">
        <v>157</v>
      </c>
      <c r="BE169" s="243">
        <f>IF(N169="základná",J169,0)</f>
        <v>0</v>
      </c>
      <c r="BF169" s="243">
        <f>IF(N169="znížená",J169,0)</f>
        <v>0</v>
      </c>
      <c r="BG169" s="243">
        <f>IF(N169="zákl. prenesená",J169,0)</f>
        <v>0</v>
      </c>
      <c r="BH169" s="243">
        <f>IF(N169="zníž. prenesená",J169,0)</f>
        <v>0</v>
      </c>
      <c r="BI169" s="243">
        <f>IF(N169="nulová",J169,0)</f>
        <v>0</v>
      </c>
      <c r="BJ169" s="18" t="s">
        <v>156</v>
      </c>
      <c r="BK169" s="243">
        <f>ROUND(I169*H169,2)</f>
        <v>0</v>
      </c>
      <c r="BL169" s="18" t="s">
        <v>164</v>
      </c>
      <c r="BM169" s="242" t="s">
        <v>4028</v>
      </c>
    </row>
    <row r="170" s="2" customFormat="1" ht="24.15" customHeight="1">
      <c r="A170" s="39"/>
      <c r="B170" s="40"/>
      <c r="C170" s="282" t="s">
        <v>655</v>
      </c>
      <c r="D170" s="282" t="s">
        <v>204</v>
      </c>
      <c r="E170" s="283" t="s">
        <v>4029</v>
      </c>
      <c r="F170" s="284" t="s">
        <v>4030</v>
      </c>
      <c r="G170" s="285" t="s">
        <v>533</v>
      </c>
      <c r="H170" s="286">
        <v>1</v>
      </c>
      <c r="I170" s="287"/>
      <c r="J170" s="288">
        <f>ROUND(I170*H170,2)</f>
        <v>0</v>
      </c>
      <c r="K170" s="289"/>
      <c r="L170" s="290"/>
      <c r="M170" s="291" t="s">
        <v>1</v>
      </c>
      <c r="N170" s="292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378</v>
      </c>
      <c r="AT170" s="242" t="s">
        <v>204</v>
      </c>
      <c r="AU170" s="242" t="s">
        <v>82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164</v>
      </c>
      <c r="BM170" s="242" t="s">
        <v>4031</v>
      </c>
    </row>
    <row r="171" s="2" customFormat="1" ht="24.15" customHeight="1">
      <c r="A171" s="39"/>
      <c r="B171" s="40"/>
      <c r="C171" s="282" t="s">
        <v>660</v>
      </c>
      <c r="D171" s="282" t="s">
        <v>204</v>
      </c>
      <c r="E171" s="283" t="s">
        <v>4032</v>
      </c>
      <c r="F171" s="284" t="s">
        <v>4033</v>
      </c>
      <c r="G171" s="285" t="s">
        <v>533</v>
      </c>
      <c r="H171" s="286">
        <v>1</v>
      </c>
      <c r="I171" s="287"/>
      <c r="J171" s="288">
        <f>ROUND(I171*H171,2)</f>
        <v>0</v>
      </c>
      <c r="K171" s="289"/>
      <c r="L171" s="290"/>
      <c r="M171" s="291" t="s">
        <v>1</v>
      </c>
      <c r="N171" s="292" t="s">
        <v>40</v>
      </c>
      <c r="O171" s="98"/>
      <c r="P171" s="240">
        <f>O171*H171</f>
        <v>0</v>
      </c>
      <c r="Q171" s="240">
        <v>0</v>
      </c>
      <c r="R171" s="240">
        <f>Q171*H171</f>
        <v>0</v>
      </c>
      <c r="S171" s="240">
        <v>0</v>
      </c>
      <c r="T171" s="241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42" t="s">
        <v>378</v>
      </c>
      <c r="AT171" s="242" t="s">
        <v>204</v>
      </c>
      <c r="AU171" s="242" t="s">
        <v>82</v>
      </c>
      <c r="AY171" s="18" t="s">
        <v>157</v>
      </c>
      <c r="BE171" s="243">
        <f>IF(N171="základná",J171,0)</f>
        <v>0</v>
      </c>
      <c r="BF171" s="243">
        <f>IF(N171="znížená",J171,0)</f>
        <v>0</v>
      </c>
      <c r="BG171" s="243">
        <f>IF(N171="zákl. prenesená",J171,0)</f>
        <v>0</v>
      </c>
      <c r="BH171" s="243">
        <f>IF(N171="zníž. prenesená",J171,0)</f>
        <v>0</v>
      </c>
      <c r="BI171" s="243">
        <f>IF(N171="nulová",J171,0)</f>
        <v>0</v>
      </c>
      <c r="BJ171" s="18" t="s">
        <v>156</v>
      </c>
      <c r="BK171" s="243">
        <f>ROUND(I171*H171,2)</f>
        <v>0</v>
      </c>
      <c r="BL171" s="18" t="s">
        <v>164</v>
      </c>
      <c r="BM171" s="242" t="s">
        <v>4034</v>
      </c>
    </row>
    <row r="172" s="2" customFormat="1" ht="24.15" customHeight="1">
      <c r="A172" s="39"/>
      <c r="B172" s="40"/>
      <c r="C172" s="282" t="s">
        <v>663</v>
      </c>
      <c r="D172" s="282" t="s">
        <v>204</v>
      </c>
      <c r="E172" s="283" t="s">
        <v>4035</v>
      </c>
      <c r="F172" s="284" t="s">
        <v>4036</v>
      </c>
      <c r="G172" s="285" t="s">
        <v>533</v>
      </c>
      <c r="H172" s="286">
        <v>1</v>
      </c>
      <c r="I172" s="287"/>
      <c r="J172" s="288">
        <f>ROUND(I172*H172,2)</f>
        <v>0</v>
      </c>
      <c r="K172" s="289"/>
      <c r="L172" s="290"/>
      <c r="M172" s="291" t="s">
        <v>1</v>
      </c>
      <c r="N172" s="292" t="s">
        <v>40</v>
      </c>
      <c r="O172" s="98"/>
      <c r="P172" s="240">
        <f>O172*H172</f>
        <v>0</v>
      </c>
      <c r="Q172" s="240">
        <v>0.01448</v>
      </c>
      <c r="R172" s="240">
        <f>Q172*H172</f>
        <v>0.01448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378</v>
      </c>
      <c r="AT172" s="242" t="s">
        <v>204</v>
      </c>
      <c r="AU172" s="242" t="s">
        <v>82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164</v>
      </c>
      <c r="BM172" s="242" t="s">
        <v>4037</v>
      </c>
    </row>
    <row r="173" s="2" customFormat="1" ht="33" customHeight="1">
      <c r="A173" s="39"/>
      <c r="B173" s="40"/>
      <c r="C173" s="282" t="s">
        <v>667</v>
      </c>
      <c r="D173" s="282" t="s">
        <v>204</v>
      </c>
      <c r="E173" s="283" t="s">
        <v>4038</v>
      </c>
      <c r="F173" s="284" t="s">
        <v>4039</v>
      </c>
      <c r="G173" s="285" t="s">
        <v>533</v>
      </c>
      <c r="H173" s="286">
        <v>4</v>
      </c>
      <c r="I173" s="287"/>
      <c r="J173" s="288">
        <f>ROUND(I173*H173,2)</f>
        <v>0</v>
      </c>
      <c r="K173" s="289"/>
      <c r="L173" s="290"/>
      <c r="M173" s="291" t="s">
        <v>1</v>
      </c>
      <c r="N173" s="292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378</v>
      </c>
      <c r="AT173" s="242" t="s">
        <v>204</v>
      </c>
      <c r="AU173" s="242" t="s">
        <v>82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164</v>
      </c>
      <c r="BM173" s="242" t="s">
        <v>4040</v>
      </c>
    </row>
    <row r="174" s="2" customFormat="1" ht="24.15" customHeight="1">
      <c r="A174" s="39"/>
      <c r="B174" s="40"/>
      <c r="C174" s="230" t="s">
        <v>671</v>
      </c>
      <c r="D174" s="230" t="s">
        <v>160</v>
      </c>
      <c r="E174" s="231" t="s">
        <v>4041</v>
      </c>
      <c r="F174" s="232" t="s">
        <v>4042</v>
      </c>
      <c r="G174" s="233" t="s">
        <v>533</v>
      </c>
      <c r="H174" s="234">
        <v>2</v>
      </c>
      <c r="I174" s="235"/>
      <c r="J174" s="236">
        <f>ROUND(I174*H174,2)</f>
        <v>0</v>
      </c>
      <c r="K174" s="237"/>
      <c r="L174" s="45"/>
      <c r="M174" s="238" t="s">
        <v>1</v>
      </c>
      <c r="N174" s="239" t="s">
        <v>40</v>
      </c>
      <c r="O174" s="98"/>
      <c r="P174" s="240">
        <f>O174*H174</f>
        <v>0</v>
      </c>
      <c r="Q174" s="240">
        <v>2.0000000000000002E-05</v>
      </c>
      <c r="R174" s="240">
        <f>Q174*H174</f>
        <v>4.0000000000000003E-05</v>
      </c>
      <c r="S174" s="240">
        <v>0</v>
      </c>
      <c r="T174" s="241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42" t="s">
        <v>164</v>
      </c>
      <c r="AT174" s="242" t="s">
        <v>160</v>
      </c>
      <c r="AU174" s="242" t="s">
        <v>82</v>
      </c>
      <c r="AY174" s="18" t="s">
        <v>157</v>
      </c>
      <c r="BE174" s="243">
        <f>IF(N174="základná",J174,0)</f>
        <v>0</v>
      </c>
      <c r="BF174" s="243">
        <f>IF(N174="znížená",J174,0)</f>
        <v>0</v>
      </c>
      <c r="BG174" s="243">
        <f>IF(N174="zákl. prenesená",J174,0)</f>
        <v>0</v>
      </c>
      <c r="BH174" s="243">
        <f>IF(N174="zníž. prenesená",J174,0)</f>
        <v>0</v>
      </c>
      <c r="BI174" s="243">
        <f>IF(N174="nulová",J174,0)</f>
        <v>0</v>
      </c>
      <c r="BJ174" s="18" t="s">
        <v>156</v>
      </c>
      <c r="BK174" s="243">
        <f>ROUND(I174*H174,2)</f>
        <v>0</v>
      </c>
      <c r="BL174" s="18" t="s">
        <v>164</v>
      </c>
      <c r="BM174" s="242" t="s">
        <v>4043</v>
      </c>
    </row>
    <row r="175" s="2" customFormat="1" ht="33" customHeight="1">
      <c r="A175" s="39"/>
      <c r="B175" s="40"/>
      <c r="C175" s="230" t="s">
        <v>674</v>
      </c>
      <c r="D175" s="230" t="s">
        <v>160</v>
      </c>
      <c r="E175" s="231" t="s">
        <v>4044</v>
      </c>
      <c r="F175" s="232" t="s">
        <v>4045</v>
      </c>
      <c r="G175" s="233" t="s">
        <v>533</v>
      </c>
      <c r="H175" s="234">
        <v>14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2.0000000000000002E-05</v>
      </c>
      <c r="R175" s="240">
        <f>Q175*H175</f>
        <v>0.00028000000000000003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164</v>
      </c>
      <c r="AT175" s="242" t="s">
        <v>160</v>
      </c>
      <c r="AU175" s="242" t="s">
        <v>82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164</v>
      </c>
      <c r="BM175" s="242" t="s">
        <v>4046</v>
      </c>
    </row>
    <row r="176" s="2" customFormat="1" ht="33" customHeight="1">
      <c r="A176" s="39"/>
      <c r="B176" s="40"/>
      <c r="C176" s="230" t="s">
        <v>680</v>
      </c>
      <c r="D176" s="230" t="s">
        <v>160</v>
      </c>
      <c r="E176" s="231" t="s">
        <v>4047</v>
      </c>
      <c r="F176" s="232" t="s">
        <v>4048</v>
      </c>
      <c r="G176" s="233" t="s">
        <v>533</v>
      </c>
      <c r="H176" s="234">
        <v>42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2.0000000000000002E-05</v>
      </c>
      <c r="R176" s="240">
        <f>Q176*H176</f>
        <v>0.00084000000000000003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164</v>
      </c>
      <c r="AT176" s="242" t="s">
        <v>160</v>
      </c>
      <c r="AU176" s="242" t="s">
        <v>82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164</v>
      </c>
      <c r="BM176" s="242" t="s">
        <v>4049</v>
      </c>
    </row>
    <row r="177" s="2" customFormat="1" ht="33" customHeight="1">
      <c r="A177" s="39"/>
      <c r="B177" s="40"/>
      <c r="C177" s="230" t="s">
        <v>687</v>
      </c>
      <c r="D177" s="230" t="s">
        <v>160</v>
      </c>
      <c r="E177" s="231" t="s">
        <v>4050</v>
      </c>
      <c r="F177" s="232" t="s">
        <v>4051</v>
      </c>
      <c r="G177" s="233" t="s">
        <v>533</v>
      </c>
      <c r="H177" s="234">
        <v>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2.0000000000000002E-05</v>
      </c>
      <c r="R177" s="240">
        <f>Q177*H177</f>
        <v>2.0000000000000002E-05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164</v>
      </c>
      <c r="AT177" s="242" t="s">
        <v>160</v>
      </c>
      <c r="AU177" s="242" t="s">
        <v>82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164</v>
      </c>
      <c r="BM177" s="242" t="s">
        <v>4052</v>
      </c>
    </row>
    <row r="178" s="2" customFormat="1" ht="33" customHeight="1">
      <c r="A178" s="39"/>
      <c r="B178" s="40"/>
      <c r="C178" s="230" t="s">
        <v>694</v>
      </c>
      <c r="D178" s="230" t="s">
        <v>160</v>
      </c>
      <c r="E178" s="231" t="s">
        <v>4053</v>
      </c>
      <c r="F178" s="232" t="s">
        <v>4054</v>
      </c>
      <c r="G178" s="233" t="s">
        <v>533</v>
      </c>
      <c r="H178" s="234">
        <v>1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2.0000000000000002E-05</v>
      </c>
      <c r="R178" s="240">
        <f>Q178*H178</f>
        <v>2.0000000000000002E-05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164</v>
      </c>
      <c r="AT178" s="242" t="s">
        <v>160</v>
      </c>
      <c r="AU178" s="242" t="s">
        <v>82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164</v>
      </c>
      <c r="BM178" s="242" t="s">
        <v>4055</v>
      </c>
    </row>
    <row r="179" s="2" customFormat="1" ht="16.5" customHeight="1">
      <c r="A179" s="39"/>
      <c r="B179" s="40"/>
      <c r="C179" s="230" t="s">
        <v>698</v>
      </c>
      <c r="D179" s="230" t="s">
        <v>160</v>
      </c>
      <c r="E179" s="231" t="s">
        <v>4056</v>
      </c>
      <c r="F179" s="232" t="s">
        <v>4057</v>
      </c>
      <c r="G179" s="233" t="s">
        <v>533</v>
      </c>
      <c r="H179" s="234">
        <v>62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3.0000000000000001E-05</v>
      </c>
      <c r="R179" s="240">
        <f>Q179*H179</f>
        <v>0.0018600000000000001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164</v>
      </c>
      <c r="AT179" s="242" t="s">
        <v>160</v>
      </c>
      <c r="AU179" s="242" t="s">
        <v>82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164</v>
      </c>
      <c r="BM179" s="242" t="s">
        <v>4058</v>
      </c>
    </row>
    <row r="180" s="2" customFormat="1" ht="16.5" customHeight="1">
      <c r="A180" s="39"/>
      <c r="B180" s="40"/>
      <c r="C180" s="282" t="s">
        <v>703</v>
      </c>
      <c r="D180" s="282" t="s">
        <v>204</v>
      </c>
      <c r="E180" s="283" t="s">
        <v>4059</v>
      </c>
      <c r="F180" s="284" t="s">
        <v>4060</v>
      </c>
      <c r="G180" s="285" t="s">
        <v>533</v>
      </c>
      <c r="H180" s="286">
        <v>62</v>
      </c>
      <c r="I180" s="287"/>
      <c r="J180" s="288">
        <f>ROUND(I180*H180,2)</f>
        <v>0</v>
      </c>
      <c r="K180" s="289"/>
      <c r="L180" s="290"/>
      <c r="M180" s="291" t="s">
        <v>1</v>
      </c>
      <c r="N180" s="292" t="s">
        <v>40</v>
      </c>
      <c r="O180" s="98"/>
      <c r="P180" s="240">
        <f>O180*H180</f>
        <v>0</v>
      </c>
      <c r="Q180" s="240">
        <v>4.0000000000000003E-05</v>
      </c>
      <c r="R180" s="240">
        <f>Q180*H180</f>
        <v>0.00248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378</v>
      </c>
      <c r="AT180" s="242" t="s">
        <v>204</v>
      </c>
      <c r="AU180" s="242" t="s">
        <v>82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164</v>
      </c>
      <c r="BM180" s="242" t="s">
        <v>4061</v>
      </c>
    </row>
    <row r="181" s="2" customFormat="1" ht="16.5" customHeight="1">
      <c r="A181" s="39"/>
      <c r="B181" s="40"/>
      <c r="C181" s="282" t="s">
        <v>708</v>
      </c>
      <c r="D181" s="282" t="s">
        <v>204</v>
      </c>
      <c r="E181" s="283" t="s">
        <v>4062</v>
      </c>
      <c r="F181" s="284" t="s">
        <v>4063</v>
      </c>
      <c r="G181" s="285" t="s">
        <v>533</v>
      </c>
      <c r="H181" s="286">
        <v>124</v>
      </c>
      <c r="I181" s="287"/>
      <c r="J181" s="288">
        <f>ROUND(I181*H181,2)</f>
        <v>0</v>
      </c>
      <c r="K181" s="289"/>
      <c r="L181" s="290"/>
      <c r="M181" s="291" t="s">
        <v>1</v>
      </c>
      <c r="N181" s="292" t="s">
        <v>40</v>
      </c>
      <c r="O181" s="98"/>
      <c r="P181" s="240">
        <f>O181*H181</f>
        <v>0</v>
      </c>
      <c r="Q181" s="240">
        <v>6.9999999999999994E-05</v>
      </c>
      <c r="R181" s="240">
        <f>Q181*H181</f>
        <v>0.0086799999999999985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378</v>
      </c>
      <c r="AT181" s="242" t="s">
        <v>204</v>
      </c>
      <c r="AU181" s="242" t="s">
        <v>82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164</v>
      </c>
      <c r="BM181" s="242" t="s">
        <v>4064</v>
      </c>
    </row>
    <row r="182" s="2" customFormat="1" ht="21.75" customHeight="1">
      <c r="A182" s="39"/>
      <c r="B182" s="40"/>
      <c r="C182" s="230" t="s">
        <v>713</v>
      </c>
      <c r="D182" s="230" t="s">
        <v>160</v>
      </c>
      <c r="E182" s="231" t="s">
        <v>4065</v>
      </c>
      <c r="F182" s="232" t="s">
        <v>4066</v>
      </c>
      <c r="G182" s="233" t="s">
        <v>533</v>
      </c>
      <c r="H182" s="234">
        <v>2</v>
      </c>
      <c r="I182" s="235"/>
      <c r="J182" s="236">
        <f>ROUND(I182*H182,2)</f>
        <v>0</v>
      </c>
      <c r="K182" s="237"/>
      <c r="L182" s="45"/>
      <c r="M182" s="238" t="s">
        <v>1</v>
      </c>
      <c r="N182" s="239" t="s">
        <v>40</v>
      </c>
      <c r="O182" s="98"/>
      <c r="P182" s="240">
        <f>O182*H182</f>
        <v>0</v>
      </c>
      <c r="Q182" s="240">
        <v>0</v>
      </c>
      <c r="R182" s="240">
        <f>Q182*H182</f>
        <v>0</v>
      </c>
      <c r="S182" s="240">
        <v>0</v>
      </c>
      <c r="T182" s="24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164</v>
      </c>
      <c r="AT182" s="242" t="s">
        <v>160</v>
      </c>
      <c r="AU182" s="242" t="s">
        <v>82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164</v>
      </c>
      <c r="BM182" s="242" t="s">
        <v>4067</v>
      </c>
    </row>
    <row r="183" s="2" customFormat="1" ht="24.15" customHeight="1">
      <c r="A183" s="39"/>
      <c r="B183" s="40"/>
      <c r="C183" s="230" t="s">
        <v>717</v>
      </c>
      <c r="D183" s="230" t="s">
        <v>160</v>
      </c>
      <c r="E183" s="231" t="s">
        <v>4068</v>
      </c>
      <c r="F183" s="232" t="s">
        <v>4069</v>
      </c>
      <c r="G183" s="233" t="s">
        <v>533</v>
      </c>
      <c r="H183" s="234">
        <v>60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164</v>
      </c>
      <c r="AT183" s="242" t="s">
        <v>160</v>
      </c>
      <c r="AU183" s="242" t="s">
        <v>82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164</v>
      </c>
      <c r="BM183" s="242" t="s">
        <v>4070</v>
      </c>
    </row>
    <row r="184" s="2" customFormat="1" ht="24.15" customHeight="1">
      <c r="A184" s="39"/>
      <c r="B184" s="40"/>
      <c r="C184" s="230" t="s">
        <v>721</v>
      </c>
      <c r="D184" s="230" t="s">
        <v>160</v>
      </c>
      <c r="E184" s="231" t="s">
        <v>4071</v>
      </c>
      <c r="F184" s="232" t="s">
        <v>4072</v>
      </c>
      <c r="G184" s="233" t="s">
        <v>225</v>
      </c>
      <c r="H184" s="234">
        <v>415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164</v>
      </c>
      <c r="AT184" s="242" t="s">
        <v>160</v>
      </c>
      <c r="AU184" s="242" t="s">
        <v>82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164</v>
      </c>
      <c r="BM184" s="242" t="s">
        <v>4073</v>
      </c>
    </row>
    <row r="185" s="2" customFormat="1" ht="16.5" customHeight="1">
      <c r="A185" s="39"/>
      <c r="B185" s="40"/>
      <c r="C185" s="230" t="s">
        <v>726</v>
      </c>
      <c r="D185" s="230" t="s">
        <v>160</v>
      </c>
      <c r="E185" s="231" t="s">
        <v>4074</v>
      </c>
      <c r="F185" s="232" t="s">
        <v>4075</v>
      </c>
      <c r="G185" s="233" t="s">
        <v>2805</v>
      </c>
      <c r="H185" s="234">
        <v>150</v>
      </c>
      <c r="I185" s="235"/>
      <c r="J185" s="236">
        <f>ROUND(I185*H185,2)</f>
        <v>0</v>
      </c>
      <c r="K185" s="237"/>
      <c r="L185" s="45"/>
      <c r="M185" s="238" t="s">
        <v>1</v>
      </c>
      <c r="N185" s="239" t="s">
        <v>40</v>
      </c>
      <c r="O185" s="98"/>
      <c r="P185" s="240">
        <f>O185*H185</f>
        <v>0</v>
      </c>
      <c r="Q185" s="240">
        <v>0</v>
      </c>
      <c r="R185" s="240">
        <f>Q185*H185</f>
        <v>0</v>
      </c>
      <c r="S185" s="240">
        <v>0</v>
      </c>
      <c r="T185" s="241">
        <f>S185*H185</f>
        <v>0</v>
      </c>
      <c r="U185" s="39"/>
      <c r="V185" s="39"/>
      <c r="W185" s="39"/>
      <c r="X185" s="39"/>
      <c r="Y185" s="39"/>
      <c r="Z185" s="39"/>
      <c r="AA185" s="39"/>
      <c r="AB185" s="39"/>
      <c r="AC185" s="39"/>
      <c r="AD185" s="39"/>
      <c r="AE185" s="39"/>
      <c r="AR185" s="242" t="s">
        <v>164</v>
      </c>
      <c r="AT185" s="242" t="s">
        <v>160</v>
      </c>
      <c r="AU185" s="242" t="s">
        <v>82</v>
      </c>
      <c r="AY185" s="18" t="s">
        <v>157</v>
      </c>
      <c r="BE185" s="243">
        <f>IF(N185="základná",J185,0)</f>
        <v>0</v>
      </c>
      <c r="BF185" s="243">
        <f>IF(N185="znížená",J185,0)</f>
        <v>0</v>
      </c>
      <c r="BG185" s="243">
        <f>IF(N185="zákl. prenesená",J185,0)</f>
        <v>0</v>
      </c>
      <c r="BH185" s="243">
        <f>IF(N185="zníž. prenesená",J185,0)</f>
        <v>0</v>
      </c>
      <c r="BI185" s="243">
        <f>IF(N185="nulová",J185,0)</f>
        <v>0</v>
      </c>
      <c r="BJ185" s="18" t="s">
        <v>156</v>
      </c>
      <c r="BK185" s="243">
        <f>ROUND(I185*H185,2)</f>
        <v>0</v>
      </c>
      <c r="BL185" s="18" t="s">
        <v>164</v>
      </c>
      <c r="BM185" s="242" t="s">
        <v>4076</v>
      </c>
    </row>
    <row r="186" s="2" customFormat="1" ht="24.15" customHeight="1">
      <c r="A186" s="39"/>
      <c r="B186" s="40"/>
      <c r="C186" s="230" t="s">
        <v>731</v>
      </c>
      <c r="D186" s="230" t="s">
        <v>160</v>
      </c>
      <c r="E186" s="231" t="s">
        <v>4077</v>
      </c>
      <c r="F186" s="232" t="s">
        <v>4078</v>
      </c>
      <c r="G186" s="233" t="s">
        <v>177</v>
      </c>
      <c r="H186" s="234">
        <v>57.006999999999998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164</v>
      </c>
      <c r="AT186" s="242" t="s">
        <v>160</v>
      </c>
      <c r="AU186" s="242" t="s">
        <v>82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164</v>
      </c>
      <c r="BM186" s="242" t="s">
        <v>4079</v>
      </c>
    </row>
    <row r="187" s="12" customFormat="1" ht="25.92" customHeight="1">
      <c r="A187" s="12"/>
      <c r="B187" s="214"/>
      <c r="C187" s="215"/>
      <c r="D187" s="216" t="s">
        <v>73</v>
      </c>
      <c r="E187" s="217" t="s">
        <v>4080</v>
      </c>
      <c r="F187" s="217" t="s">
        <v>4081</v>
      </c>
      <c r="G187" s="215"/>
      <c r="H187" s="215"/>
      <c r="I187" s="218"/>
      <c r="J187" s="219">
        <f>BK187</f>
        <v>0</v>
      </c>
      <c r="K187" s="215"/>
      <c r="L187" s="220"/>
      <c r="M187" s="221"/>
      <c r="N187" s="222"/>
      <c r="O187" s="222"/>
      <c r="P187" s="223">
        <f>SUM(P188:P189)</f>
        <v>0</v>
      </c>
      <c r="Q187" s="222"/>
      <c r="R187" s="223">
        <f>SUM(R188:R189)</f>
        <v>0</v>
      </c>
      <c r="S187" s="222"/>
      <c r="T187" s="224">
        <f>SUM(T188:T189)</f>
        <v>0</v>
      </c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R187" s="225" t="s">
        <v>156</v>
      </c>
      <c r="AT187" s="226" t="s">
        <v>73</v>
      </c>
      <c r="AU187" s="226" t="s">
        <v>74</v>
      </c>
      <c r="AY187" s="225" t="s">
        <v>157</v>
      </c>
      <c r="BK187" s="227">
        <f>SUM(BK188:BK189)</f>
        <v>0</v>
      </c>
    </row>
    <row r="188" s="2" customFormat="1" ht="24.15" customHeight="1">
      <c r="A188" s="39"/>
      <c r="B188" s="40"/>
      <c r="C188" s="230" t="s">
        <v>735</v>
      </c>
      <c r="D188" s="230" t="s">
        <v>160</v>
      </c>
      <c r="E188" s="231" t="s">
        <v>4082</v>
      </c>
      <c r="F188" s="232" t="s">
        <v>4083</v>
      </c>
      <c r="G188" s="233" t="s">
        <v>921</v>
      </c>
      <c r="H188" s="234">
        <v>1</v>
      </c>
      <c r="I188" s="235"/>
      <c r="J188" s="236">
        <f>ROUND(I188*H188,2)</f>
        <v>0</v>
      </c>
      <c r="K188" s="237"/>
      <c r="L188" s="45"/>
      <c r="M188" s="238" t="s">
        <v>1</v>
      </c>
      <c r="N188" s="239" t="s">
        <v>40</v>
      </c>
      <c r="O188" s="98"/>
      <c r="P188" s="240">
        <f>O188*H188</f>
        <v>0</v>
      </c>
      <c r="Q188" s="240">
        <v>0</v>
      </c>
      <c r="R188" s="240">
        <f>Q188*H188</f>
        <v>0</v>
      </c>
      <c r="S188" s="240">
        <v>0</v>
      </c>
      <c r="T188" s="241">
        <f>S188*H188</f>
        <v>0</v>
      </c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R188" s="242" t="s">
        <v>164</v>
      </c>
      <c r="AT188" s="242" t="s">
        <v>160</v>
      </c>
      <c r="AU188" s="242" t="s">
        <v>82</v>
      </c>
      <c r="AY188" s="18" t="s">
        <v>157</v>
      </c>
      <c r="BE188" s="243">
        <f>IF(N188="základná",J188,0)</f>
        <v>0</v>
      </c>
      <c r="BF188" s="243">
        <f>IF(N188="znížená",J188,0)</f>
        <v>0</v>
      </c>
      <c r="BG188" s="243">
        <f>IF(N188="zákl. prenesená",J188,0)</f>
        <v>0</v>
      </c>
      <c r="BH188" s="243">
        <f>IF(N188="zníž. prenesená",J188,0)</f>
        <v>0</v>
      </c>
      <c r="BI188" s="243">
        <f>IF(N188="nulová",J188,0)</f>
        <v>0</v>
      </c>
      <c r="BJ188" s="18" t="s">
        <v>156</v>
      </c>
      <c r="BK188" s="243">
        <f>ROUND(I188*H188,2)</f>
        <v>0</v>
      </c>
      <c r="BL188" s="18" t="s">
        <v>164</v>
      </c>
      <c r="BM188" s="242" t="s">
        <v>4084</v>
      </c>
    </row>
    <row r="189" s="2" customFormat="1" ht="24.15" customHeight="1">
      <c r="A189" s="39"/>
      <c r="B189" s="40"/>
      <c r="C189" s="230" t="s">
        <v>739</v>
      </c>
      <c r="D189" s="230" t="s">
        <v>160</v>
      </c>
      <c r="E189" s="231" t="s">
        <v>4085</v>
      </c>
      <c r="F189" s="232" t="s">
        <v>4086</v>
      </c>
      <c r="G189" s="233" t="s">
        <v>921</v>
      </c>
      <c r="H189" s="234">
        <v>1</v>
      </c>
      <c r="I189" s="235"/>
      <c r="J189" s="236">
        <f>ROUND(I189*H189,2)</f>
        <v>0</v>
      </c>
      <c r="K189" s="237"/>
      <c r="L189" s="45"/>
      <c r="M189" s="277" t="s">
        <v>1</v>
      </c>
      <c r="N189" s="278" t="s">
        <v>40</v>
      </c>
      <c r="O189" s="279"/>
      <c r="P189" s="280">
        <f>O189*H189</f>
        <v>0</v>
      </c>
      <c r="Q189" s="280">
        <v>0</v>
      </c>
      <c r="R189" s="280">
        <f>Q189*H189</f>
        <v>0</v>
      </c>
      <c r="S189" s="280">
        <v>0</v>
      </c>
      <c r="T189" s="28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164</v>
      </c>
      <c r="AT189" s="242" t="s">
        <v>160</v>
      </c>
      <c r="AU189" s="242" t="s">
        <v>82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164</v>
      </c>
      <c r="BM189" s="242" t="s">
        <v>4087</v>
      </c>
    </row>
    <row r="190" s="2" customFormat="1" ht="6.96" customHeight="1">
      <c r="A190" s="39"/>
      <c r="B190" s="73"/>
      <c r="C190" s="74"/>
      <c r="D190" s="74"/>
      <c r="E190" s="74"/>
      <c r="F190" s="74"/>
      <c r="G190" s="74"/>
      <c r="H190" s="74"/>
      <c r="I190" s="74"/>
      <c r="J190" s="74"/>
      <c r="K190" s="74"/>
      <c r="L190" s="45"/>
      <c r="M190" s="39"/>
      <c r="O190" s="39"/>
      <c r="P190" s="39"/>
      <c r="Q190" s="39"/>
      <c r="R190" s="39"/>
      <c r="S190" s="39"/>
      <c r="T190" s="39"/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</row>
  </sheetData>
  <sheetProtection sheet="1" autoFilter="0" formatColumns="0" formatRows="0" objects="1" scenarios="1" spinCount="100000" saltValue="7Iw13ys9k347KJI3XzE68g9WEsEoDwzGAsuigECaJCC9A5xVOjYJMsfNAtcHX6dXE1536s9hZB6jCfCtOe3zvg==" hashValue="0eOb0ZX+wtDsF+Z7RAxGivsu+K4vlK32FTTE873Q5Umvs1GEWdMR1vXmNAQV/oTMhC+gaLCAyuUbXPMp4gAjBw==" algorithmName="SHA-512" password="CC35"/>
  <autoFilter ref="C119:K18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83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132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ROUND(J120,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ROUND((SUM(BE120:BE149)),  2)</f>
        <v>0</v>
      </c>
      <c r="G33" s="163"/>
      <c r="H33" s="163"/>
      <c r="I33" s="164">
        <v>0.20000000000000001</v>
      </c>
      <c r="J33" s="162">
        <f>ROUND(((SUM(BE120:BE149))*I33),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ROUND((SUM(BF120:BF149)),  2)</f>
        <v>0</v>
      </c>
      <c r="G34" s="163"/>
      <c r="H34" s="163"/>
      <c r="I34" s="164">
        <v>0.20000000000000001</v>
      </c>
      <c r="J34" s="162">
        <f>ROUND(((SUM(BF120:BF149))*I34),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ROUND((SUM(BG120:BG149)),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ROUND((SUM(BH120:BH149)),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ROUND((SUM(BI120:BI149)),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20180301 - Kaštieľ-Fasáda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J120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138</v>
      </c>
      <c r="E97" s="193"/>
      <c r="F97" s="193"/>
      <c r="G97" s="193"/>
      <c r="H97" s="193"/>
      <c r="I97" s="193"/>
      <c r="J97" s="194">
        <f>J121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139</v>
      </c>
      <c r="E98" s="199"/>
      <c r="F98" s="199"/>
      <c r="G98" s="199"/>
      <c r="H98" s="199"/>
      <c r="I98" s="199"/>
      <c r="J98" s="200">
        <f>J122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140</v>
      </c>
      <c r="E99" s="199"/>
      <c r="F99" s="199"/>
      <c r="G99" s="199"/>
      <c r="H99" s="199"/>
      <c r="I99" s="199"/>
      <c r="J99" s="200">
        <f>J132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141</v>
      </c>
      <c r="E100" s="199"/>
      <c r="F100" s="199"/>
      <c r="G100" s="199"/>
      <c r="H100" s="199"/>
      <c r="I100" s="199"/>
      <c r="J100" s="200">
        <f>J140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70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73"/>
      <c r="C102" s="74"/>
      <c r="D102" s="74"/>
      <c r="E102" s="74"/>
      <c r="F102" s="74"/>
      <c r="G102" s="74"/>
      <c r="H102" s="74"/>
      <c r="I102" s="74"/>
      <c r="J102" s="74"/>
      <c r="K102" s="74"/>
      <c r="L102" s="70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75"/>
      <c r="C106" s="76"/>
      <c r="D106" s="76"/>
      <c r="E106" s="76"/>
      <c r="F106" s="76"/>
      <c r="G106" s="76"/>
      <c r="H106" s="76"/>
      <c r="I106" s="76"/>
      <c r="J106" s="76"/>
      <c r="K106" s="76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142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85" t="str">
        <f>E7</f>
        <v>Obnova areálu a kaštieľa Dolná Krupá</v>
      </c>
      <c r="F110" s="33"/>
      <c r="G110" s="33"/>
      <c r="H110" s="33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131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83" t="str">
        <f>E9</f>
        <v>20180301 - Kaštieľ-Fasáda</v>
      </c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>Kaštieľ Dolná Krupá</v>
      </c>
      <c r="G114" s="41"/>
      <c r="H114" s="41"/>
      <c r="I114" s="33" t="s">
        <v>21</v>
      </c>
      <c r="J114" s="86" t="str">
        <f>IF(J12="","",J12)</f>
        <v>30. 1. 2023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SNM, Vajanského nábrežie 2, 810 06 Bratislava</v>
      </c>
      <c r="G116" s="41"/>
      <c r="H116" s="41"/>
      <c r="I116" s="33" t="s">
        <v>29</v>
      </c>
      <c r="J116" s="37" t="str">
        <f>E21</f>
        <v>Ing.Vladimír Kobliška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Ing.Vladimír Kobliška</v>
      </c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202"/>
      <c r="B119" s="203"/>
      <c r="C119" s="204" t="s">
        <v>143</v>
      </c>
      <c r="D119" s="205" t="s">
        <v>59</v>
      </c>
      <c r="E119" s="205" t="s">
        <v>55</v>
      </c>
      <c r="F119" s="205" t="s">
        <v>56</v>
      </c>
      <c r="G119" s="205" t="s">
        <v>144</v>
      </c>
      <c r="H119" s="205" t="s">
        <v>145</v>
      </c>
      <c r="I119" s="205" t="s">
        <v>146</v>
      </c>
      <c r="J119" s="206" t="s">
        <v>135</v>
      </c>
      <c r="K119" s="207" t="s">
        <v>147</v>
      </c>
      <c r="L119" s="208"/>
      <c r="M119" s="107" t="s">
        <v>1</v>
      </c>
      <c r="N119" s="108" t="s">
        <v>38</v>
      </c>
      <c r="O119" s="108" t="s">
        <v>148</v>
      </c>
      <c r="P119" s="108" t="s">
        <v>149</v>
      </c>
      <c r="Q119" s="108" t="s">
        <v>150</v>
      </c>
      <c r="R119" s="108" t="s">
        <v>151</v>
      </c>
      <c r="S119" s="108" t="s">
        <v>152</v>
      </c>
      <c r="T119" s="109" t="s">
        <v>153</v>
      </c>
      <c r="U119" s="202"/>
      <c r="V119" s="202"/>
      <c r="W119" s="202"/>
      <c r="X119" s="202"/>
      <c r="Y119" s="202"/>
      <c r="Z119" s="202"/>
      <c r="AA119" s="202"/>
      <c r="AB119" s="202"/>
      <c r="AC119" s="202"/>
      <c r="AD119" s="202"/>
      <c r="AE119" s="202"/>
    </row>
    <row r="120" s="2" customFormat="1" ht="22.8" customHeight="1">
      <c r="A120" s="39"/>
      <c r="B120" s="40"/>
      <c r="C120" s="114" t="s">
        <v>136</v>
      </c>
      <c r="D120" s="41"/>
      <c r="E120" s="41"/>
      <c r="F120" s="41"/>
      <c r="G120" s="41"/>
      <c r="H120" s="41"/>
      <c r="I120" s="41"/>
      <c r="J120" s="209">
        <f>BK120</f>
        <v>0</v>
      </c>
      <c r="K120" s="41"/>
      <c r="L120" s="45"/>
      <c r="M120" s="110"/>
      <c r="N120" s="210"/>
      <c r="O120" s="111"/>
      <c r="P120" s="211">
        <f>P121</f>
        <v>0</v>
      </c>
      <c r="Q120" s="111"/>
      <c r="R120" s="211">
        <f>R121</f>
        <v>0</v>
      </c>
      <c r="S120" s="111"/>
      <c r="T120" s="212">
        <f>T121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73</v>
      </c>
      <c r="AU120" s="18" t="s">
        <v>137</v>
      </c>
      <c r="BK120" s="213">
        <f>BK121</f>
        <v>0</v>
      </c>
    </row>
    <row r="121" s="12" customFormat="1" ht="25.92" customHeight="1">
      <c r="A121" s="12"/>
      <c r="B121" s="214"/>
      <c r="C121" s="215"/>
      <c r="D121" s="216" t="s">
        <v>73</v>
      </c>
      <c r="E121" s="217" t="s">
        <v>154</v>
      </c>
      <c r="F121" s="217" t="s">
        <v>155</v>
      </c>
      <c r="G121" s="215"/>
      <c r="H121" s="215"/>
      <c r="I121" s="218"/>
      <c r="J121" s="219">
        <f>BK121</f>
        <v>0</v>
      </c>
      <c r="K121" s="215"/>
      <c r="L121" s="220"/>
      <c r="M121" s="221"/>
      <c r="N121" s="222"/>
      <c r="O121" s="222"/>
      <c r="P121" s="223">
        <f>P122+P132+P140</f>
        <v>0</v>
      </c>
      <c r="Q121" s="222"/>
      <c r="R121" s="223">
        <f>R122+R132+R140</f>
        <v>0</v>
      </c>
      <c r="S121" s="222"/>
      <c r="T121" s="224">
        <f>T122+T132+T140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25" t="s">
        <v>156</v>
      </c>
      <c r="AT121" s="226" t="s">
        <v>73</v>
      </c>
      <c r="AU121" s="226" t="s">
        <v>74</v>
      </c>
      <c r="AY121" s="225" t="s">
        <v>157</v>
      </c>
      <c r="BK121" s="227">
        <f>BK122+BK132+BK140</f>
        <v>0</v>
      </c>
    </row>
    <row r="122" s="12" customFormat="1" ht="22.8" customHeight="1">
      <c r="A122" s="12"/>
      <c r="B122" s="214"/>
      <c r="C122" s="215"/>
      <c r="D122" s="216" t="s">
        <v>73</v>
      </c>
      <c r="E122" s="228" t="s">
        <v>158</v>
      </c>
      <c r="F122" s="228" t="s">
        <v>159</v>
      </c>
      <c r="G122" s="215"/>
      <c r="H122" s="215"/>
      <c r="I122" s="218"/>
      <c r="J122" s="229">
        <f>BK122</f>
        <v>0</v>
      </c>
      <c r="K122" s="215"/>
      <c r="L122" s="220"/>
      <c r="M122" s="221"/>
      <c r="N122" s="222"/>
      <c r="O122" s="222"/>
      <c r="P122" s="223">
        <f>SUM(P123:P131)</f>
        <v>0</v>
      </c>
      <c r="Q122" s="222"/>
      <c r="R122" s="223">
        <f>SUM(R123:R131)</f>
        <v>0</v>
      </c>
      <c r="S122" s="222"/>
      <c r="T122" s="224">
        <f>SUM(T123:T131)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25" t="s">
        <v>156</v>
      </c>
      <c r="AT122" s="226" t="s">
        <v>73</v>
      </c>
      <c r="AU122" s="226" t="s">
        <v>82</v>
      </c>
      <c r="AY122" s="225" t="s">
        <v>157</v>
      </c>
      <c r="BK122" s="227">
        <f>SUM(BK123:BK131)</f>
        <v>0</v>
      </c>
    </row>
    <row r="123" s="2" customFormat="1" ht="16.5" customHeight="1">
      <c r="A123" s="39"/>
      <c r="B123" s="40"/>
      <c r="C123" s="230" t="s">
        <v>82</v>
      </c>
      <c r="D123" s="230" t="s">
        <v>160</v>
      </c>
      <c r="E123" s="231" t="s">
        <v>161</v>
      </c>
      <c r="F123" s="232" t="s">
        <v>162</v>
      </c>
      <c r="G123" s="233" t="s">
        <v>163</v>
      </c>
      <c r="H123" s="234">
        <v>74.099999999999994</v>
      </c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164</v>
      </c>
      <c r="AT123" s="242" t="s">
        <v>160</v>
      </c>
      <c r="AU123" s="242" t="s">
        <v>156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164</v>
      </c>
      <c r="BM123" s="242" t="s">
        <v>165</v>
      </c>
    </row>
    <row r="124" s="13" customFormat="1">
      <c r="A124" s="13"/>
      <c r="B124" s="244"/>
      <c r="C124" s="245"/>
      <c r="D124" s="246" t="s">
        <v>166</v>
      </c>
      <c r="E124" s="247" t="s">
        <v>1</v>
      </c>
      <c r="F124" s="248" t="s">
        <v>167</v>
      </c>
      <c r="G124" s="245"/>
      <c r="H124" s="247" t="s">
        <v>1</v>
      </c>
      <c r="I124" s="249"/>
      <c r="J124" s="245"/>
      <c r="K124" s="245"/>
      <c r="L124" s="250"/>
      <c r="M124" s="251"/>
      <c r="N124" s="252"/>
      <c r="O124" s="252"/>
      <c r="P124" s="252"/>
      <c r="Q124" s="252"/>
      <c r="R124" s="252"/>
      <c r="S124" s="252"/>
      <c r="T124" s="25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4" t="s">
        <v>166</v>
      </c>
      <c r="AU124" s="254" t="s">
        <v>156</v>
      </c>
      <c r="AV124" s="13" t="s">
        <v>82</v>
      </c>
      <c r="AW124" s="13" t="s">
        <v>31</v>
      </c>
      <c r="AX124" s="13" t="s">
        <v>74</v>
      </c>
      <c r="AY124" s="254" t="s">
        <v>157</v>
      </c>
    </row>
    <row r="125" s="13" customFormat="1">
      <c r="A125" s="13"/>
      <c r="B125" s="244"/>
      <c r="C125" s="245"/>
      <c r="D125" s="246" t="s">
        <v>166</v>
      </c>
      <c r="E125" s="247" t="s">
        <v>1</v>
      </c>
      <c r="F125" s="248" t="s">
        <v>168</v>
      </c>
      <c r="G125" s="245"/>
      <c r="H125" s="247" t="s">
        <v>1</v>
      </c>
      <c r="I125" s="249"/>
      <c r="J125" s="245"/>
      <c r="K125" s="245"/>
      <c r="L125" s="250"/>
      <c r="M125" s="251"/>
      <c r="N125" s="252"/>
      <c r="O125" s="252"/>
      <c r="P125" s="252"/>
      <c r="Q125" s="252"/>
      <c r="R125" s="252"/>
      <c r="S125" s="252"/>
      <c r="T125" s="253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54" t="s">
        <v>166</v>
      </c>
      <c r="AU125" s="254" t="s">
        <v>156</v>
      </c>
      <c r="AV125" s="13" t="s">
        <v>82</v>
      </c>
      <c r="AW125" s="13" t="s">
        <v>31</v>
      </c>
      <c r="AX125" s="13" t="s">
        <v>74</v>
      </c>
      <c r="AY125" s="254" t="s">
        <v>157</v>
      </c>
    </row>
    <row r="126" s="14" customFormat="1">
      <c r="A126" s="14"/>
      <c r="B126" s="255"/>
      <c r="C126" s="256"/>
      <c r="D126" s="246" t="s">
        <v>166</v>
      </c>
      <c r="E126" s="257" t="s">
        <v>1</v>
      </c>
      <c r="F126" s="258" t="s">
        <v>169</v>
      </c>
      <c r="G126" s="256"/>
      <c r="H126" s="259">
        <v>45.600000000000001</v>
      </c>
      <c r="I126" s="260"/>
      <c r="J126" s="256"/>
      <c r="K126" s="256"/>
      <c r="L126" s="261"/>
      <c r="M126" s="262"/>
      <c r="N126" s="263"/>
      <c r="O126" s="263"/>
      <c r="P126" s="263"/>
      <c r="Q126" s="263"/>
      <c r="R126" s="263"/>
      <c r="S126" s="263"/>
      <c r="T126" s="26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5" t="s">
        <v>166</v>
      </c>
      <c r="AU126" s="265" t="s">
        <v>156</v>
      </c>
      <c r="AV126" s="14" t="s">
        <v>156</v>
      </c>
      <c r="AW126" s="14" t="s">
        <v>31</v>
      </c>
      <c r="AX126" s="14" t="s">
        <v>74</v>
      </c>
      <c r="AY126" s="265" t="s">
        <v>157</v>
      </c>
    </row>
    <row r="127" s="13" customFormat="1">
      <c r="A127" s="13"/>
      <c r="B127" s="244"/>
      <c r="C127" s="245"/>
      <c r="D127" s="246" t="s">
        <v>166</v>
      </c>
      <c r="E127" s="247" t="s">
        <v>1</v>
      </c>
      <c r="F127" s="248" t="s">
        <v>170</v>
      </c>
      <c r="G127" s="245"/>
      <c r="H127" s="247" t="s">
        <v>1</v>
      </c>
      <c r="I127" s="249"/>
      <c r="J127" s="245"/>
      <c r="K127" s="245"/>
      <c r="L127" s="250"/>
      <c r="M127" s="251"/>
      <c r="N127" s="252"/>
      <c r="O127" s="252"/>
      <c r="P127" s="252"/>
      <c r="Q127" s="252"/>
      <c r="R127" s="252"/>
      <c r="S127" s="252"/>
      <c r="T127" s="253"/>
      <c r="U127" s="13"/>
      <c r="V127" s="13"/>
      <c r="W127" s="13"/>
      <c r="X127" s="13"/>
      <c r="Y127" s="13"/>
      <c r="Z127" s="13"/>
      <c r="AA127" s="13"/>
      <c r="AB127" s="13"/>
      <c r="AC127" s="13"/>
      <c r="AD127" s="13"/>
      <c r="AE127" s="13"/>
      <c r="AT127" s="254" t="s">
        <v>166</v>
      </c>
      <c r="AU127" s="254" t="s">
        <v>156</v>
      </c>
      <c r="AV127" s="13" t="s">
        <v>82</v>
      </c>
      <c r="AW127" s="13" t="s">
        <v>31</v>
      </c>
      <c r="AX127" s="13" t="s">
        <v>74</v>
      </c>
      <c r="AY127" s="254" t="s">
        <v>157</v>
      </c>
    </row>
    <row r="128" s="14" customFormat="1">
      <c r="A128" s="14"/>
      <c r="B128" s="255"/>
      <c r="C128" s="256"/>
      <c r="D128" s="246" t="s">
        <v>166</v>
      </c>
      <c r="E128" s="257" t="s">
        <v>1</v>
      </c>
      <c r="F128" s="258" t="s">
        <v>171</v>
      </c>
      <c r="G128" s="256"/>
      <c r="H128" s="259">
        <v>16.5</v>
      </c>
      <c r="I128" s="260"/>
      <c r="J128" s="256"/>
      <c r="K128" s="256"/>
      <c r="L128" s="261"/>
      <c r="M128" s="262"/>
      <c r="N128" s="263"/>
      <c r="O128" s="263"/>
      <c r="P128" s="263"/>
      <c r="Q128" s="263"/>
      <c r="R128" s="263"/>
      <c r="S128" s="263"/>
      <c r="T128" s="26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T128" s="265" t="s">
        <v>166</v>
      </c>
      <c r="AU128" s="265" t="s">
        <v>156</v>
      </c>
      <c r="AV128" s="14" t="s">
        <v>156</v>
      </c>
      <c r="AW128" s="14" t="s">
        <v>31</v>
      </c>
      <c r="AX128" s="14" t="s">
        <v>74</v>
      </c>
      <c r="AY128" s="265" t="s">
        <v>157</v>
      </c>
    </row>
    <row r="129" s="14" customFormat="1">
      <c r="A129" s="14"/>
      <c r="B129" s="255"/>
      <c r="C129" s="256"/>
      <c r="D129" s="246" t="s">
        <v>166</v>
      </c>
      <c r="E129" s="257" t="s">
        <v>1</v>
      </c>
      <c r="F129" s="258" t="s">
        <v>172</v>
      </c>
      <c r="G129" s="256"/>
      <c r="H129" s="259">
        <v>12</v>
      </c>
      <c r="I129" s="260"/>
      <c r="J129" s="256"/>
      <c r="K129" s="256"/>
      <c r="L129" s="261"/>
      <c r="M129" s="262"/>
      <c r="N129" s="263"/>
      <c r="O129" s="263"/>
      <c r="P129" s="263"/>
      <c r="Q129" s="263"/>
      <c r="R129" s="263"/>
      <c r="S129" s="263"/>
      <c r="T129" s="26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5" t="s">
        <v>166</v>
      </c>
      <c r="AU129" s="265" t="s">
        <v>156</v>
      </c>
      <c r="AV129" s="14" t="s">
        <v>156</v>
      </c>
      <c r="AW129" s="14" t="s">
        <v>31</v>
      </c>
      <c r="AX129" s="14" t="s">
        <v>74</v>
      </c>
      <c r="AY129" s="265" t="s">
        <v>157</v>
      </c>
    </row>
    <row r="130" s="15" customFormat="1">
      <c r="A130" s="15"/>
      <c r="B130" s="266"/>
      <c r="C130" s="267"/>
      <c r="D130" s="246" t="s">
        <v>166</v>
      </c>
      <c r="E130" s="268" t="s">
        <v>1</v>
      </c>
      <c r="F130" s="269" t="s">
        <v>173</v>
      </c>
      <c r="G130" s="267"/>
      <c r="H130" s="270">
        <v>74.099999999999994</v>
      </c>
      <c r="I130" s="271"/>
      <c r="J130" s="267"/>
      <c r="K130" s="267"/>
      <c r="L130" s="272"/>
      <c r="M130" s="273"/>
      <c r="N130" s="274"/>
      <c r="O130" s="274"/>
      <c r="P130" s="274"/>
      <c r="Q130" s="274"/>
      <c r="R130" s="274"/>
      <c r="S130" s="274"/>
      <c r="T130" s="27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6" t="s">
        <v>166</v>
      </c>
      <c r="AU130" s="276" t="s">
        <v>156</v>
      </c>
      <c r="AV130" s="15" t="s">
        <v>174</v>
      </c>
      <c r="AW130" s="15" t="s">
        <v>31</v>
      </c>
      <c r="AX130" s="15" t="s">
        <v>82</v>
      </c>
      <c r="AY130" s="276" t="s">
        <v>157</v>
      </c>
    </row>
    <row r="131" s="2" customFormat="1" ht="24.15" customHeight="1">
      <c r="A131" s="39"/>
      <c r="B131" s="40"/>
      <c r="C131" s="230" t="s">
        <v>156</v>
      </c>
      <c r="D131" s="230" t="s">
        <v>160</v>
      </c>
      <c r="E131" s="231" t="s">
        <v>175</v>
      </c>
      <c r="F131" s="232" t="s">
        <v>176</v>
      </c>
      <c r="G131" s="233" t="s">
        <v>177</v>
      </c>
      <c r="H131" s="234">
        <v>0.59699999999999998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164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164</v>
      </c>
      <c r="BM131" s="242" t="s">
        <v>178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179</v>
      </c>
      <c r="F132" s="228" t="s">
        <v>180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SUM(P133:P139)</f>
        <v>0</v>
      </c>
      <c r="Q132" s="222"/>
      <c r="R132" s="223">
        <f>SUM(R133:R139)</f>
        <v>0</v>
      </c>
      <c r="S132" s="222"/>
      <c r="T132" s="224">
        <f>SUM(T133:T139)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156</v>
      </c>
      <c r="AT132" s="226" t="s">
        <v>73</v>
      </c>
      <c r="AU132" s="226" t="s">
        <v>82</v>
      </c>
      <c r="AY132" s="225" t="s">
        <v>157</v>
      </c>
      <c r="BK132" s="227">
        <f>SUM(BK133:BK139)</f>
        <v>0</v>
      </c>
    </row>
    <row r="133" s="2" customFormat="1" ht="24.15" customHeight="1">
      <c r="A133" s="39"/>
      <c r="B133" s="40"/>
      <c r="C133" s="230" t="s">
        <v>181</v>
      </c>
      <c r="D133" s="230" t="s">
        <v>160</v>
      </c>
      <c r="E133" s="231" t="s">
        <v>182</v>
      </c>
      <c r="F133" s="232" t="s">
        <v>183</v>
      </c>
      <c r="G133" s="233" t="s">
        <v>184</v>
      </c>
      <c r="H133" s="234">
        <v>25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164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164</v>
      </c>
      <c r="BM133" s="242" t="s">
        <v>185</v>
      </c>
    </row>
    <row r="134" s="13" customFormat="1">
      <c r="A134" s="13"/>
      <c r="B134" s="244"/>
      <c r="C134" s="245"/>
      <c r="D134" s="246" t="s">
        <v>166</v>
      </c>
      <c r="E134" s="247" t="s">
        <v>1</v>
      </c>
      <c r="F134" s="248" t="s">
        <v>186</v>
      </c>
      <c r="G134" s="245"/>
      <c r="H134" s="247" t="s">
        <v>1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3"/>
      <c r="V134" s="13"/>
      <c r="W134" s="13"/>
      <c r="X134" s="13"/>
      <c r="Y134" s="13"/>
      <c r="Z134" s="13"/>
      <c r="AA134" s="13"/>
      <c r="AB134" s="13"/>
      <c r="AC134" s="13"/>
      <c r="AD134" s="13"/>
      <c r="AE134" s="13"/>
      <c r="AT134" s="254" t="s">
        <v>166</v>
      </c>
      <c r="AU134" s="254" t="s">
        <v>156</v>
      </c>
      <c r="AV134" s="13" t="s">
        <v>82</v>
      </c>
      <c r="AW134" s="13" t="s">
        <v>31</v>
      </c>
      <c r="AX134" s="13" t="s">
        <v>74</v>
      </c>
      <c r="AY134" s="254" t="s">
        <v>157</v>
      </c>
    </row>
    <row r="135" s="14" customFormat="1">
      <c r="A135" s="14"/>
      <c r="B135" s="255"/>
      <c r="C135" s="256"/>
      <c r="D135" s="246" t="s">
        <v>166</v>
      </c>
      <c r="E135" s="257" t="s">
        <v>1</v>
      </c>
      <c r="F135" s="258" t="s">
        <v>187</v>
      </c>
      <c r="G135" s="256"/>
      <c r="H135" s="259">
        <v>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166</v>
      </c>
      <c r="AU135" s="265" t="s">
        <v>156</v>
      </c>
      <c r="AV135" s="14" t="s">
        <v>156</v>
      </c>
      <c r="AW135" s="14" t="s">
        <v>31</v>
      </c>
      <c r="AX135" s="14" t="s">
        <v>74</v>
      </c>
      <c r="AY135" s="265" t="s">
        <v>157</v>
      </c>
    </row>
    <row r="136" s="14" customFormat="1">
      <c r="A136" s="14"/>
      <c r="B136" s="255"/>
      <c r="C136" s="256"/>
      <c r="D136" s="246" t="s">
        <v>166</v>
      </c>
      <c r="E136" s="257" t="s">
        <v>1</v>
      </c>
      <c r="F136" s="258" t="s">
        <v>188</v>
      </c>
      <c r="G136" s="256"/>
      <c r="H136" s="259">
        <v>8</v>
      </c>
      <c r="I136" s="260"/>
      <c r="J136" s="256"/>
      <c r="K136" s="256"/>
      <c r="L136" s="261"/>
      <c r="M136" s="262"/>
      <c r="N136" s="263"/>
      <c r="O136" s="263"/>
      <c r="P136" s="263"/>
      <c r="Q136" s="263"/>
      <c r="R136" s="263"/>
      <c r="S136" s="263"/>
      <c r="T136" s="264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5" t="s">
        <v>166</v>
      </c>
      <c r="AU136" s="265" t="s">
        <v>156</v>
      </c>
      <c r="AV136" s="14" t="s">
        <v>156</v>
      </c>
      <c r="AW136" s="14" t="s">
        <v>31</v>
      </c>
      <c r="AX136" s="14" t="s">
        <v>74</v>
      </c>
      <c r="AY136" s="265" t="s">
        <v>157</v>
      </c>
    </row>
    <row r="137" s="14" customFormat="1">
      <c r="A137" s="14"/>
      <c r="B137" s="255"/>
      <c r="C137" s="256"/>
      <c r="D137" s="246" t="s">
        <v>166</v>
      </c>
      <c r="E137" s="257" t="s">
        <v>1</v>
      </c>
      <c r="F137" s="258" t="s">
        <v>189</v>
      </c>
      <c r="G137" s="256"/>
      <c r="H137" s="259">
        <v>7</v>
      </c>
      <c r="I137" s="260"/>
      <c r="J137" s="256"/>
      <c r="K137" s="256"/>
      <c r="L137" s="261"/>
      <c r="M137" s="262"/>
      <c r="N137" s="263"/>
      <c r="O137" s="263"/>
      <c r="P137" s="263"/>
      <c r="Q137" s="263"/>
      <c r="R137" s="263"/>
      <c r="S137" s="263"/>
      <c r="T137" s="26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65" t="s">
        <v>166</v>
      </c>
      <c r="AU137" s="265" t="s">
        <v>156</v>
      </c>
      <c r="AV137" s="14" t="s">
        <v>156</v>
      </c>
      <c r="AW137" s="14" t="s">
        <v>31</v>
      </c>
      <c r="AX137" s="14" t="s">
        <v>74</v>
      </c>
      <c r="AY137" s="265" t="s">
        <v>157</v>
      </c>
    </row>
    <row r="138" s="14" customFormat="1">
      <c r="A138" s="14"/>
      <c r="B138" s="255"/>
      <c r="C138" s="256"/>
      <c r="D138" s="246" t="s">
        <v>166</v>
      </c>
      <c r="E138" s="257" t="s">
        <v>1</v>
      </c>
      <c r="F138" s="258" t="s">
        <v>190</v>
      </c>
      <c r="G138" s="256"/>
      <c r="H138" s="259">
        <v>5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166</v>
      </c>
      <c r="AU138" s="265" t="s">
        <v>156</v>
      </c>
      <c r="AV138" s="14" t="s">
        <v>156</v>
      </c>
      <c r="AW138" s="14" t="s">
        <v>31</v>
      </c>
      <c r="AX138" s="14" t="s">
        <v>74</v>
      </c>
      <c r="AY138" s="265" t="s">
        <v>157</v>
      </c>
    </row>
    <row r="139" s="15" customFormat="1">
      <c r="A139" s="15"/>
      <c r="B139" s="266"/>
      <c r="C139" s="267"/>
      <c r="D139" s="246" t="s">
        <v>166</v>
      </c>
      <c r="E139" s="268" t="s">
        <v>1</v>
      </c>
      <c r="F139" s="269" t="s">
        <v>173</v>
      </c>
      <c r="G139" s="267"/>
      <c r="H139" s="270">
        <v>25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166</v>
      </c>
      <c r="AU139" s="276" t="s">
        <v>156</v>
      </c>
      <c r="AV139" s="15" t="s">
        <v>174</v>
      </c>
      <c r="AW139" s="15" t="s">
        <v>31</v>
      </c>
      <c r="AX139" s="15" t="s">
        <v>82</v>
      </c>
      <c r="AY139" s="276" t="s">
        <v>157</v>
      </c>
    </row>
    <row r="140" s="12" customFormat="1" ht="22.8" customHeight="1">
      <c r="A140" s="12"/>
      <c r="B140" s="214"/>
      <c r="C140" s="215"/>
      <c r="D140" s="216" t="s">
        <v>73</v>
      </c>
      <c r="E140" s="228" t="s">
        <v>191</v>
      </c>
      <c r="F140" s="228" t="s">
        <v>192</v>
      </c>
      <c r="G140" s="215"/>
      <c r="H140" s="215"/>
      <c r="I140" s="218"/>
      <c r="J140" s="229">
        <f>BK140</f>
        <v>0</v>
      </c>
      <c r="K140" s="215"/>
      <c r="L140" s="220"/>
      <c r="M140" s="221"/>
      <c r="N140" s="222"/>
      <c r="O140" s="222"/>
      <c r="P140" s="223">
        <f>SUM(P141:P149)</f>
        <v>0</v>
      </c>
      <c r="Q140" s="222"/>
      <c r="R140" s="223">
        <f>SUM(R141:R149)</f>
        <v>0</v>
      </c>
      <c r="S140" s="222"/>
      <c r="T140" s="224">
        <f>SUM(T141:T149)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25" t="s">
        <v>156</v>
      </c>
      <c r="AT140" s="226" t="s">
        <v>73</v>
      </c>
      <c r="AU140" s="226" t="s">
        <v>82</v>
      </c>
      <c r="AY140" s="225" t="s">
        <v>157</v>
      </c>
      <c r="BK140" s="227">
        <f>SUM(BK141:BK149)</f>
        <v>0</v>
      </c>
    </row>
    <row r="141" s="2" customFormat="1" ht="33" customHeight="1">
      <c r="A141" s="39"/>
      <c r="B141" s="40"/>
      <c r="C141" s="230" t="s">
        <v>174</v>
      </c>
      <c r="D141" s="230" t="s">
        <v>160</v>
      </c>
      <c r="E141" s="231" t="s">
        <v>193</v>
      </c>
      <c r="F141" s="232" t="s">
        <v>194</v>
      </c>
      <c r="G141" s="233" t="s">
        <v>195</v>
      </c>
      <c r="H141" s="234">
        <v>8</v>
      </c>
      <c r="I141" s="235"/>
      <c r="J141" s="236">
        <f>ROUND(I141*H141,2)</f>
        <v>0</v>
      </c>
      <c r="K141" s="237"/>
      <c r="L141" s="45"/>
      <c r="M141" s="238" t="s">
        <v>1</v>
      </c>
      <c r="N141" s="239" t="s">
        <v>40</v>
      </c>
      <c r="O141" s="98"/>
      <c r="P141" s="240">
        <f>O141*H141</f>
        <v>0</v>
      </c>
      <c r="Q141" s="240">
        <v>0</v>
      </c>
      <c r="R141" s="240">
        <f>Q141*H141</f>
        <v>0</v>
      </c>
      <c r="S141" s="240">
        <v>0</v>
      </c>
      <c r="T141" s="241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42" t="s">
        <v>164</v>
      </c>
      <c r="AT141" s="242" t="s">
        <v>160</v>
      </c>
      <c r="AU141" s="242" t="s">
        <v>156</v>
      </c>
      <c r="AY141" s="18" t="s">
        <v>157</v>
      </c>
      <c r="BE141" s="243">
        <f>IF(N141="základná",J141,0)</f>
        <v>0</v>
      </c>
      <c r="BF141" s="243">
        <f>IF(N141="znížená",J141,0)</f>
        <v>0</v>
      </c>
      <c r="BG141" s="243">
        <f>IF(N141="zákl. prenesená",J141,0)</f>
        <v>0</v>
      </c>
      <c r="BH141" s="243">
        <f>IF(N141="zníž. prenesená",J141,0)</f>
        <v>0</v>
      </c>
      <c r="BI141" s="243">
        <f>IF(N141="nulová",J141,0)</f>
        <v>0</v>
      </c>
      <c r="BJ141" s="18" t="s">
        <v>156</v>
      </c>
      <c r="BK141" s="243">
        <f>ROUND(I141*H141,2)</f>
        <v>0</v>
      </c>
      <c r="BL141" s="18" t="s">
        <v>164</v>
      </c>
      <c r="BM141" s="242" t="s">
        <v>196</v>
      </c>
    </row>
    <row r="142" s="2" customFormat="1" ht="24.15" customHeight="1">
      <c r="A142" s="39"/>
      <c r="B142" s="40"/>
      <c r="C142" s="230" t="s">
        <v>197</v>
      </c>
      <c r="D142" s="230" t="s">
        <v>160</v>
      </c>
      <c r="E142" s="231" t="s">
        <v>198</v>
      </c>
      <c r="F142" s="232" t="s">
        <v>199</v>
      </c>
      <c r="G142" s="233" t="s">
        <v>195</v>
      </c>
      <c r="H142" s="234">
        <v>8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164</v>
      </c>
      <c r="AT142" s="242" t="s">
        <v>160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164</v>
      </c>
      <c r="BM142" s="242" t="s">
        <v>200</v>
      </c>
    </row>
    <row r="143" s="2" customFormat="1" ht="33" customHeight="1">
      <c r="A143" s="39"/>
      <c r="B143" s="40"/>
      <c r="C143" s="230" t="s">
        <v>201</v>
      </c>
      <c r="D143" s="230" t="s">
        <v>160</v>
      </c>
      <c r="E143" s="231" t="s">
        <v>202</v>
      </c>
      <c r="F143" s="232" t="s">
        <v>203</v>
      </c>
      <c r="G143" s="233" t="s">
        <v>204</v>
      </c>
      <c r="H143" s="234">
        <v>94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164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164</v>
      </c>
      <c r="BM143" s="242" t="s">
        <v>205</v>
      </c>
    </row>
    <row r="144" s="14" customFormat="1">
      <c r="A144" s="14"/>
      <c r="B144" s="255"/>
      <c r="C144" s="256"/>
      <c r="D144" s="246" t="s">
        <v>166</v>
      </c>
      <c r="E144" s="257" t="s">
        <v>1</v>
      </c>
      <c r="F144" s="258" t="s">
        <v>206</v>
      </c>
      <c r="G144" s="256"/>
      <c r="H144" s="259">
        <v>94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166</v>
      </c>
      <c r="AU144" s="265" t="s">
        <v>156</v>
      </c>
      <c r="AV144" s="14" t="s">
        <v>156</v>
      </c>
      <c r="AW144" s="14" t="s">
        <v>31</v>
      </c>
      <c r="AX144" s="14" t="s">
        <v>74</v>
      </c>
      <c r="AY144" s="265" t="s">
        <v>157</v>
      </c>
    </row>
    <row r="145" s="15" customFormat="1">
      <c r="A145" s="15"/>
      <c r="B145" s="266"/>
      <c r="C145" s="267"/>
      <c r="D145" s="246" t="s">
        <v>166</v>
      </c>
      <c r="E145" s="268" t="s">
        <v>1</v>
      </c>
      <c r="F145" s="269" t="s">
        <v>173</v>
      </c>
      <c r="G145" s="267"/>
      <c r="H145" s="270">
        <v>94</v>
      </c>
      <c r="I145" s="271"/>
      <c r="J145" s="267"/>
      <c r="K145" s="267"/>
      <c r="L145" s="272"/>
      <c r="M145" s="273"/>
      <c r="N145" s="274"/>
      <c r="O145" s="274"/>
      <c r="P145" s="274"/>
      <c r="Q145" s="274"/>
      <c r="R145" s="274"/>
      <c r="S145" s="274"/>
      <c r="T145" s="275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6" t="s">
        <v>166</v>
      </c>
      <c r="AU145" s="276" t="s">
        <v>156</v>
      </c>
      <c r="AV145" s="15" t="s">
        <v>174</v>
      </c>
      <c r="AW145" s="15" t="s">
        <v>31</v>
      </c>
      <c r="AX145" s="15" t="s">
        <v>82</v>
      </c>
      <c r="AY145" s="276" t="s">
        <v>157</v>
      </c>
    </row>
    <row r="146" s="2" customFormat="1" ht="24.15" customHeight="1">
      <c r="A146" s="39"/>
      <c r="B146" s="40"/>
      <c r="C146" s="230" t="s">
        <v>207</v>
      </c>
      <c r="D146" s="230" t="s">
        <v>160</v>
      </c>
      <c r="E146" s="231" t="s">
        <v>208</v>
      </c>
      <c r="F146" s="232" t="s">
        <v>209</v>
      </c>
      <c r="G146" s="233" t="s">
        <v>204</v>
      </c>
      <c r="H146" s="234">
        <v>94</v>
      </c>
      <c r="I146" s="235"/>
      <c r="J146" s="236">
        <f>ROUND(I146*H146,2)</f>
        <v>0</v>
      </c>
      <c r="K146" s="237"/>
      <c r="L146" s="45"/>
      <c r="M146" s="238" t="s">
        <v>1</v>
      </c>
      <c r="N146" s="239" t="s">
        <v>40</v>
      </c>
      <c r="O146" s="98"/>
      <c r="P146" s="240">
        <f>O146*H146</f>
        <v>0</v>
      </c>
      <c r="Q146" s="240">
        <v>0</v>
      </c>
      <c r="R146" s="240">
        <f>Q146*H146</f>
        <v>0</v>
      </c>
      <c r="S146" s="240">
        <v>0</v>
      </c>
      <c r="T146" s="241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42" t="s">
        <v>164</v>
      </c>
      <c r="AT146" s="242" t="s">
        <v>160</v>
      </c>
      <c r="AU146" s="242" t="s">
        <v>156</v>
      </c>
      <c r="AY146" s="18" t="s">
        <v>157</v>
      </c>
      <c r="BE146" s="243">
        <f>IF(N146="základná",J146,0)</f>
        <v>0</v>
      </c>
      <c r="BF146" s="243">
        <f>IF(N146="znížená",J146,0)</f>
        <v>0</v>
      </c>
      <c r="BG146" s="243">
        <f>IF(N146="zákl. prenesená",J146,0)</f>
        <v>0</v>
      </c>
      <c r="BH146" s="243">
        <f>IF(N146="zníž. prenesená",J146,0)</f>
        <v>0</v>
      </c>
      <c r="BI146" s="243">
        <f>IF(N146="nulová",J146,0)</f>
        <v>0</v>
      </c>
      <c r="BJ146" s="18" t="s">
        <v>156</v>
      </c>
      <c r="BK146" s="243">
        <f>ROUND(I146*H146,2)</f>
        <v>0</v>
      </c>
      <c r="BL146" s="18" t="s">
        <v>164</v>
      </c>
      <c r="BM146" s="242" t="s">
        <v>210</v>
      </c>
    </row>
    <row r="147" s="14" customFormat="1">
      <c r="A147" s="14"/>
      <c r="B147" s="255"/>
      <c r="C147" s="256"/>
      <c r="D147" s="246" t="s">
        <v>166</v>
      </c>
      <c r="E147" s="257" t="s">
        <v>1</v>
      </c>
      <c r="F147" s="258" t="s">
        <v>206</v>
      </c>
      <c r="G147" s="256"/>
      <c r="H147" s="259">
        <v>94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166</v>
      </c>
      <c r="AU147" s="265" t="s">
        <v>156</v>
      </c>
      <c r="AV147" s="14" t="s">
        <v>156</v>
      </c>
      <c r="AW147" s="14" t="s">
        <v>31</v>
      </c>
      <c r="AX147" s="14" t="s">
        <v>74</v>
      </c>
      <c r="AY147" s="265" t="s">
        <v>157</v>
      </c>
    </row>
    <row r="148" s="15" customFormat="1">
      <c r="A148" s="15"/>
      <c r="B148" s="266"/>
      <c r="C148" s="267"/>
      <c r="D148" s="246" t="s">
        <v>166</v>
      </c>
      <c r="E148" s="268" t="s">
        <v>1</v>
      </c>
      <c r="F148" s="269" t="s">
        <v>173</v>
      </c>
      <c r="G148" s="267"/>
      <c r="H148" s="270">
        <v>94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166</v>
      </c>
      <c r="AU148" s="276" t="s">
        <v>156</v>
      </c>
      <c r="AV148" s="15" t="s">
        <v>174</v>
      </c>
      <c r="AW148" s="15" t="s">
        <v>31</v>
      </c>
      <c r="AX148" s="15" t="s">
        <v>82</v>
      </c>
      <c r="AY148" s="276" t="s">
        <v>157</v>
      </c>
    </row>
    <row r="149" s="2" customFormat="1" ht="24.15" customHeight="1">
      <c r="A149" s="39"/>
      <c r="B149" s="40"/>
      <c r="C149" s="230" t="s">
        <v>211</v>
      </c>
      <c r="D149" s="230" t="s">
        <v>160</v>
      </c>
      <c r="E149" s="231" t="s">
        <v>212</v>
      </c>
      <c r="F149" s="232" t="s">
        <v>213</v>
      </c>
      <c r="G149" s="233" t="s">
        <v>177</v>
      </c>
      <c r="H149" s="234">
        <v>3.012</v>
      </c>
      <c r="I149" s="235"/>
      <c r="J149" s="236">
        <f>ROUND(I149*H149,2)</f>
        <v>0</v>
      </c>
      <c r="K149" s="237"/>
      <c r="L149" s="45"/>
      <c r="M149" s="277" t="s">
        <v>1</v>
      </c>
      <c r="N149" s="278" t="s">
        <v>40</v>
      </c>
      <c r="O149" s="279"/>
      <c r="P149" s="280">
        <f>O149*H149</f>
        <v>0</v>
      </c>
      <c r="Q149" s="280">
        <v>0</v>
      </c>
      <c r="R149" s="280">
        <f>Q149*H149</f>
        <v>0</v>
      </c>
      <c r="S149" s="280">
        <v>0</v>
      </c>
      <c r="T149" s="28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164</v>
      </c>
      <c r="AT149" s="242" t="s">
        <v>160</v>
      </c>
      <c r="AU149" s="242" t="s">
        <v>156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164</v>
      </c>
      <c r="BM149" s="242" t="s">
        <v>214</v>
      </c>
    </row>
    <row r="150" s="2" customFormat="1" ht="6.96" customHeight="1">
      <c r="A150" s="39"/>
      <c r="B150" s="73"/>
      <c r="C150" s="74"/>
      <c r="D150" s="74"/>
      <c r="E150" s="74"/>
      <c r="F150" s="74"/>
      <c r="G150" s="74"/>
      <c r="H150" s="74"/>
      <c r="I150" s="74"/>
      <c r="J150" s="74"/>
      <c r="K150" s="74"/>
      <c r="L150" s="45"/>
      <c r="M150" s="39"/>
      <c r="O150" s="39"/>
      <c r="P150" s="39"/>
      <c r="Q150" s="39"/>
      <c r="R150" s="39"/>
      <c r="S150" s="39"/>
      <c r="T150" s="39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</row>
  </sheetData>
  <sheetProtection sheet="1" autoFilter="0" formatColumns="0" formatRows="0" objects="1" scenarios="1" spinCount="100000" saltValue="MadYYLod4EifjleMskmCOU/6U34XtyZBrbLsGiIBXuz0Mv4y4bzWnNULCJI6TqhW5Q1PaYcMj89CJC9lsYr8lw==" hashValue="S6Nub7pi+gJYQsEg9dgvnBsgwffHfXGC+95jiI7vnBb4vxAncBZR0/IV/23D4CB2+Hs9lg2lsXne1ein8Ng+yw==" algorithmName="SHA-512" password="CC35"/>
  <autoFilter ref="C119:K149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86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215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ROUND((SUM(BE122:BE161)),  2)</f>
        <v>0</v>
      </c>
      <c r="G33" s="163"/>
      <c r="H33" s="163"/>
      <c r="I33" s="164">
        <v>0.20000000000000001</v>
      </c>
      <c r="J33" s="162">
        <f>ROUND(((SUM(BE122:BE161))*I33),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ROUND((SUM(BF122:BF161)),  2)</f>
        <v>0</v>
      </c>
      <c r="G34" s="163"/>
      <c r="H34" s="163"/>
      <c r="I34" s="164">
        <v>0.20000000000000001</v>
      </c>
      <c r="J34" s="162">
        <f>ROUND(((SUM(BF122:BF161))*I34),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ROUND((SUM(BG122:BG161)),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ROUND((SUM(BH122:BH161)),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ROUND((SUM(BI122:BI161)),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20180302 - Kaštieľ-Vnút.om,SDK,stav.úpravy a maľby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217</v>
      </c>
      <c r="E98" s="199"/>
      <c r="F98" s="199"/>
      <c r="G98" s="199"/>
      <c r="H98" s="199"/>
      <c r="I98" s="199"/>
      <c r="J98" s="200">
        <f>J124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218</v>
      </c>
      <c r="E99" s="199"/>
      <c r="F99" s="199"/>
      <c r="G99" s="199"/>
      <c r="H99" s="199"/>
      <c r="I99" s="199"/>
      <c r="J99" s="200">
        <f>J132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138</v>
      </c>
      <c r="E100" s="193"/>
      <c r="F100" s="193"/>
      <c r="G100" s="193"/>
      <c r="H100" s="193"/>
      <c r="I100" s="193"/>
      <c r="J100" s="194">
        <f>J134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140</v>
      </c>
      <c r="E101" s="199"/>
      <c r="F101" s="199"/>
      <c r="G101" s="199"/>
      <c r="H101" s="199"/>
      <c r="I101" s="199"/>
      <c r="J101" s="200">
        <f>J135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219</v>
      </c>
      <c r="E102" s="199"/>
      <c r="F102" s="199"/>
      <c r="G102" s="199"/>
      <c r="H102" s="199"/>
      <c r="I102" s="199"/>
      <c r="J102" s="200">
        <f>J149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20180302 - Kaštieľ-Vnút.om,SDK,stav.úpravy a maľby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P123+P134</f>
        <v>0</v>
      </c>
      <c r="Q122" s="111"/>
      <c r="R122" s="211">
        <f>R123+R134</f>
        <v>0</v>
      </c>
      <c r="S122" s="111"/>
      <c r="T122" s="212">
        <f>T123+T134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BK123+BK134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220</v>
      </c>
      <c r="F123" s="217" t="s">
        <v>221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P124+P132</f>
        <v>0</v>
      </c>
      <c r="Q123" s="222"/>
      <c r="R123" s="223">
        <f>R124+R132</f>
        <v>0</v>
      </c>
      <c r="S123" s="222"/>
      <c r="T123" s="224">
        <f>T124+T132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82</v>
      </c>
      <c r="AT123" s="226" t="s">
        <v>73</v>
      </c>
      <c r="AU123" s="226" t="s">
        <v>74</v>
      </c>
      <c r="AY123" s="225" t="s">
        <v>157</v>
      </c>
      <c r="BK123" s="227">
        <f>BK124+BK132</f>
        <v>0</v>
      </c>
    </row>
    <row r="124" s="12" customFormat="1" ht="22.8" customHeight="1">
      <c r="A124" s="12"/>
      <c r="B124" s="214"/>
      <c r="C124" s="215"/>
      <c r="D124" s="216" t="s">
        <v>73</v>
      </c>
      <c r="E124" s="228" t="s">
        <v>201</v>
      </c>
      <c r="F124" s="228" t="s">
        <v>222</v>
      </c>
      <c r="G124" s="215"/>
      <c r="H124" s="215"/>
      <c r="I124" s="218"/>
      <c r="J124" s="229">
        <f>BK124</f>
        <v>0</v>
      </c>
      <c r="K124" s="215"/>
      <c r="L124" s="220"/>
      <c r="M124" s="221"/>
      <c r="N124" s="222"/>
      <c r="O124" s="222"/>
      <c r="P124" s="223">
        <f>SUM(P125:P131)</f>
        <v>0</v>
      </c>
      <c r="Q124" s="222"/>
      <c r="R124" s="223">
        <f>SUM(R125:R131)</f>
        <v>0</v>
      </c>
      <c r="S124" s="222"/>
      <c r="T124" s="224">
        <f>SUM(T125:T131)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82</v>
      </c>
      <c r="AY124" s="225" t="s">
        <v>157</v>
      </c>
      <c r="BK124" s="227">
        <f>SUM(BK125:BK131)</f>
        <v>0</v>
      </c>
    </row>
    <row r="125" s="2" customFormat="1" ht="49.05" customHeight="1">
      <c r="A125" s="39"/>
      <c r="B125" s="40"/>
      <c r="C125" s="230" t="s">
        <v>82</v>
      </c>
      <c r="D125" s="230" t="s">
        <v>160</v>
      </c>
      <c r="E125" s="231" t="s">
        <v>223</v>
      </c>
      <c r="F125" s="232" t="s">
        <v>224</v>
      </c>
      <c r="G125" s="233" t="s">
        <v>225</v>
      </c>
      <c r="H125" s="234">
        <v>81.908000000000001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156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226</v>
      </c>
    </row>
    <row r="126" s="2" customFormat="1" ht="33" customHeight="1">
      <c r="A126" s="39"/>
      <c r="B126" s="40"/>
      <c r="C126" s="230" t="s">
        <v>156</v>
      </c>
      <c r="D126" s="230" t="s">
        <v>160</v>
      </c>
      <c r="E126" s="231" t="s">
        <v>227</v>
      </c>
      <c r="F126" s="232" t="s">
        <v>228</v>
      </c>
      <c r="G126" s="233" t="s">
        <v>163</v>
      </c>
      <c r="H126" s="234">
        <v>10.890000000000001</v>
      </c>
      <c r="I126" s="235"/>
      <c r="J126" s="236">
        <f>ROUND(I126*H126,2)</f>
        <v>0</v>
      </c>
      <c r="K126" s="237"/>
      <c r="L126" s="45"/>
      <c r="M126" s="238" t="s">
        <v>1</v>
      </c>
      <c r="N126" s="239" t="s">
        <v>40</v>
      </c>
      <c r="O126" s="98"/>
      <c r="P126" s="240">
        <f>O126*H126</f>
        <v>0</v>
      </c>
      <c r="Q126" s="240">
        <v>0</v>
      </c>
      <c r="R126" s="240">
        <f>Q126*H126</f>
        <v>0</v>
      </c>
      <c r="S126" s="240">
        <v>0</v>
      </c>
      <c r="T126" s="241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42" t="s">
        <v>174</v>
      </c>
      <c r="AT126" s="242" t="s">
        <v>160</v>
      </c>
      <c r="AU126" s="242" t="s">
        <v>156</v>
      </c>
      <c r="AY126" s="18" t="s">
        <v>157</v>
      </c>
      <c r="BE126" s="243">
        <f>IF(N126="základná",J126,0)</f>
        <v>0</v>
      </c>
      <c r="BF126" s="243">
        <f>IF(N126="znížená",J126,0)</f>
        <v>0</v>
      </c>
      <c r="BG126" s="243">
        <f>IF(N126="zákl. prenesená",J126,0)</f>
        <v>0</v>
      </c>
      <c r="BH126" s="243">
        <f>IF(N126="zníž. prenesená",J126,0)</f>
        <v>0</v>
      </c>
      <c r="BI126" s="243">
        <f>IF(N126="nulová",J126,0)</f>
        <v>0</v>
      </c>
      <c r="BJ126" s="18" t="s">
        <v>156</v>
      </c>
      <c r="BK126" s="243">
        <f>ROUND(I126*H126,2)</f>
        <v>0</v>
      </c>
      <c r="BL126" s="18" t="s">
        <v>174</v>
      </c>
      <c r="BM126" s="242" t="s">
        <v>229</v>
      </c>
    </row>
    <row r="127" s="2" customFormat="1" ht="37.8" customHeight="1">
      <c r="A127" s="39"/>
      <c r="B127" s="40"/>
      <c r="C127" s="230" t="s">
        <v>181</v>
      </c>
      <c r="D127" s="230" t="s">
        <v>160</v>
      </c>
      <c r="E127" s="231" t="s">
        <v>230</v>
      </c>
      <c r="F127" s="232" t="s">
        <v>231</v>
      </c>
      <c r="G127" s="233" t="s">
        <v>225</v>
      </c>
      <c r="H127" s="234">
        <v>52.627000000000002</v>
      </c>
      <c r="I127" s="235"/>
      <c r="J127" s="236">
        <f>ROUND(I127*H127,2)</f>
        <v>0</v>
      </c>
      <c r="K127" s="237"/>
      <c r="L127" s="45"/>
      <c r="M127" s="238" t="s">
        <v>1</v>
      </c>
      <c r="N127" s="239" t="s">
        <v>40</v>
      </c>
      <c r="O127" s="98"/>
      <c r="P127" s="240">
        <f>O127*H127</f>
        <v>0</v>
      </c>
      <c r="Q127" s="240">
        <v>0</v>
      </c>
      <c r="R127" s="240">
        <f>Q127*H127</f>
        <v>0</v>
      </c>
      <c r="S127" s="240">
        <v>0</v>
      </c>
      <c r="T127" s="24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174</v>
      </c>
      <c r="AT127" s="242" t="s">
        <v>160</v>
      </c>
      <c r="AU127" s="242" t="s">
        <v>156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174</v>
      </c>
      <c r="BM127" s="242" t="s">
        <v>232</v>
      </c>
    </row>
    <row r="128" s="2" customFormat="1" ht="24.15" customHeight="1">
      <c r="A128" s="39"/>
      <c r="B128" s="40"/>
      <c r="C128" s="230" t="s">
        <v>174</v>
      </c>
      <c r="D128" s="230" t="s">
        <v>160</v>
      </c>
      <c r="E128" s="231" t="s">
        <v>233</v>
      </c>
      <c r="F128" s="232" t="s">
        <v>234</v>
      </c>
      <c r="G128" s="233" t="s">
        <v>163</v>
      </c>
      <c r="H128" s="234">
        <v>212.5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156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235</v>
      </c>
    </row>
    <row r="129" s="2" customFormat="1" ht="21.75" customHeight="1">
      <c r="A129" s="39"/>
      <c r="B129" s="40"/>
      <c r="C129" s="230" t="s">
        <v>197</v>
      </c>
      <c r="D129" s="230" t="s">
        <v>160</v>
      </c>
      <c r="E129" s="231" t="s">
        <v>236</v>
      </c>
      <c r="F129" s="232" t="s">
        <v>237</v>
      </c>
      <c r="G129" s="233" t="s">
        <v>163</v>
      </c>
      <c r="H129" s="234">
        <v>212.5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238</v>
      </c>
    </row>
    <row r="130" s="2" customFormat="1" ht="16.5" customHeight="1">
      <c r="A130" s="39"/>
      <c r="B130" s="40"/>
      <c r="C130" s="230" t="s">
        <v>201</v>
      </c>
      <c r="D130" s="230" t="s">
        <v>160</v>
      </c>
      <c r="E130" s="231" t="s">
        <v>239</v>
      </c>
      <c r="F130" s="232" t="s">
        <v>240</v>
      </c>
      <c r="G130" s="233" t="s">
        <v>204</v>
      </c>
      <c r="H130" s="234">
        <v>662.68799999999999</v>
      </c>
      <c r="I130" s="235"/>
      <c r="J130" s="236">
        <f>ROUND(I130*H130,2)</f>
        <v>0</v>
      </c>
      <c r="K130" s="237"/>
      <c r="L130" s="45"/>
      <c r="M130" s="238" t="s">
        <v>1</v>
      </c>
      <c r="N130" s="239" t="s">
        <v>40</v>
      </c>
      <c r="O130" s="98"/>
      <c r="P130" s="240">
        <f>O130*H130</f>
        <v>0</v>
      </c>
      <c r="Q130" s="240">
        <v>0</v>
      </c>
      <c r="R130" s="240">
        <f>Q130*H130</f>
        <v>0</v>
      </c>
      <c r="S130" s="240">
        <v>0</v>
      </c>
      <c r="T130" s="241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42" t="s">
        <v>174</v>
      </c>
      <c r="AT130" s="242" t="s">
        <v>160</v>
      </c>
      <c r="AU130" s="242" t="s">
        <v>156</v>
      </c>
      <c r="AY130" s="18" t="s">
        <v>157</v>
      </c>
      <c r="BE130" s="243">
        <f>IF(N130="základná",J130,0)</f>
        <v>0</v>
      </c>
      <c r="BF130" s="243">
        <f>IF(N130="znížená",J130,0)</f>
        <v>0</v>
      </c>
      <c r="BG130" s="243">
        <f>IF(N130="zákl. prenesená",J130,0)</f>
        <v>0</v>
      </c>
      <c r="BH130" s="243">
        <f>IF(N130="zníž. prenesená",J130,0)</f>
        <v>0</v>
      </c>
      <c r="BI130" s="243">
        <f>IF(N130="nulová",J130,0)</f>
        <v>0</v>
      </c>
      <c r="BJ130" s="18" t="s">
        <v>156</v>
      </c>
      <c r="BK130" s="243">
        <f>ROUND(I130*H130,2)</f>
        <v>0</v>
      </c>
      <c r="BL130" s="18" t="s">
        <v>174</v>
      </c>
      <c r="BM130" s="242" t="s">
        <v>241</v>
      </c>
    </row>
    <row r="131" s="2" customFormat="1" ht="33" customHeight="1">
      <c r="A131" s="39"/>
      <c r="B131" s="40"/>
      <c r="C131" s="230" t="s">
        <v>207</v>
      </c>
      <c r="D131" s="230" t="s">
        <v>160</v>
      </c>
      <c r="E131" s="231" t="s">
        <v>242</v>
      </c>
      <c r="F131" s="232" t="s">
        <v>243</v>
      </c>
      <c r="G131" s="233" t="s">
        <v>163</v>
      </c>
      <c r="H131" s="234">
        <v>26.927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244</v>
      </c>
    </row>
    <row r="132" s="12" customFormat="1" ht="22.8" customHeight="1">
      <c r="A132" s="12"/>
      <c r="B132" s="214"/>
      <c r="C132" s="215"/>
      <c r="D132" s="216" t="s">
        <v>73</v>
      </c>
      <c r="E132" s="228" t="s">
        <v>245</v>
      </c>
      <c r="F132" s="228" t="s">
        <v>246</v>
      </c>
      <c r="G132" s="215"/>
      <c r="H132" s="215"/>
      <c r="I132" s="218"/>
      <c r="J132" s="229">
        <f>BK132</f>
        <v>0</v>
      </c>
      <c r="K132" s="215"/>
      <c r="L132" s="220"/>
      <c r="M132" s="221"/>
      <c r="N132" s="222"/>
      <c r="O132" s="222"/>
      <c r="P132" s="223">
        <f>P133</f>
        <v>0</v>
      </c>
      <c r="Q132" s="222"/>
      <c r="R132" s="223">
        <f>R133</f>
        <v>0</v>
      </c>
      <c r="S132" s="222"/>
      <c r="T132" s="22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82</v>
      </c>
      <c r="AY132" s="225" t="s">
        <v>157</v>
      </c>
      <c r="BK132" s="227">
        <f>BK133</f>
        <v>0</v>
      </c>
    </row>
    <row r="133" s="2" customFormat="1" ht="33" customHeight="1">
      <c r="A133" s="39"/>
      <c r="B133" s="40"/>
      <c r="C133" s="230" t="s">
        <v>211</v>
      </c>
      <c r="D133" s="230" t="s">
        <v>160</v>
      </c>
      <c r="E133" s="231" t="s">
        <v>247</v>
      </c>
      <c r="F133" s="232" t="s">
        <v>248</v>
      </c>
      <c r="G133" s="233" t="s">
        <v>177</v>
      </c>
      <c r="H133" s="234">
        <v>29.559999999999999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156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249</v>
      </c>
    </row>
    <row r="134" s="12" customFormat="1" ht="25.92" customHeight="1">
      <c r="A134" s="12"/>
      <c r="B134" s="214"/>
      <c r="C134" s="215"/>
      <c r="D134" s="216" t="s">
        <v>73</v>
      </c>
      <c r="E134" s="217" t="s">
        <v>154</v>
      </c>
      <c r="F134" s="217" t="s">
        <v>155</v>
      </c>
      <c r="G134" s="215"/>
      <c r="H134" s="215"/>
      <c r="I134" s="218"/>
      <c r="J134" s="219">
        <f>BK134</f>
        <v>0</v>
      </c>
      <c r="K134" s="215"/>
      <c r="L134" s="220"/>
      <c r="M134" s="221"/>
      <c r="N134" s="222"/>
      <c r="O134" s="222"/>
      <c r="P134" s="223">
        <f>P135+P149</f>
        <v>0</v>
      </c>
      <c r="Q134" s="222"/>
      <c r="R134" s="223">
        <f>R135+R149</f>
        <v>0</v>
      </c>
      <c r="S134" s="222"/>
      <c r="T134" s="224">
        <f>T135+T149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156</v>
      </c>
      <c r="AT134" s="226" t="s">
        <v>73</v>
      </c>
      <c r="AU134" s="226" t="s">
        <v>74</v>
      </c>
      <c r="AY134" s="225" t="s">
        <v>157</v>
      </c>
      <c r="BK134" s="227">
        <f>BK135+BK149</f>
        <v>0</v>
      </c>
    </row>
    <row r="135" s="12" customFormat="1" ht="22.8" customHeight="1">
      <c r="A135" s="12"/>
      <c r="B135" s="214"/>
      <c r="C135" s="215"/>
      <c r="D135" s="216" t="s">
        <v>73</v>
      </c>
      <c r="E135" s="228" t="s">
        <v>179</v>
      </c>
      <c r="F135" s="228" t="s">
        <v>180</v>
      </c>
      <c r="G135" s="215"/>
      <c r="H135" s="215"/>
      <c r="I135" s="218"/>
      <c r="J135" s="229">
        <f>BK135</f>
        <v>0</v>
      </c>
      <c r="K135" s="215"/>
      <c r="L135" s="220"/>
      <c r="M135" s="221"/>
      <c r="N135" s="222"/>
      <c r="O135" s="222"/>
      <c r="P135" s="223">
        <f>SUM(P136:P148)</f>
        <v>0</v>
      </c>
      <c r="Q135" s="222"/>
      <c r="R135" s="223">
        <f>SUM(R136:R148)</f>
        <v>0</v>
      </c>
      <c r="S135" s="222"/>
      <c r="T135" s="224">
        <f>SUM(T136:T148)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25" t="s">
        <v>156</v>
      </c>
      <c r="AT135" s="226" t="s">
        <v>73</v>
      </c>
      <c r="AU135" s="226" t="s">
        <v>82</v>
      </c>
      <c r="AY135" s="225" t="s">
        <v>157</v>
      </c>
      <c r="BK135" s="227">
        <f>SUM(BK136:BK148)</f>
        <v>0</v>
      </c>
    </row>
    <row r="136" s="2" customFormat="1" ht="33" customHeight="1">
      <c r="A136" s="39"/>
      <c r="B136" s="40"/>
      <c r="C136" s="230" t="s">
        <v>250</v>
      </c>
      <c r="D136" s="230" t="s">
        <v>160</v>
      </c>
      <c r="E136" s="231" t="s">
        <v>251</v>
      </c>
      <c r="F136" s="232" t="s">
        <v>252</v>
      </c>
      <c r="G136" s="233" t="s">
        <v>225</v>
      </c>
      <c r="H136" s="234">
        <v>25.558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164</v>
      </c>
      <c r="AT136" s="242" t="s">
        <v>160</v>
      </c>
      <c r="AU136" s="242" t="s">
        <v>156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164</v>
      </c>
      <c r="BM136" s="242" t="s">
        <v>253</v>
      </c>
    </row>
    <row r="137" s="2" customFormat="1" ht="33" customHeight="1">
      <c r="A137" s="39"/>
      <c r="B137" s="40"/>
      <c r="C137" s="230" t="s">
        <v>254</v>
      </c>
      <c r="D137" s="230" t="s">
        <v>160</v>
      </c>
      <c r="E137" s="231" t="s">
        <v>255</v>
      </c>
      <c r="F137" s="232" t="s">
        <v>256</v>
      </c>
      <c r="G137" s="233" t="s">
        <v>225</v>
      </c>
      <c r="H137" s="234">
        <v>54.570999999999998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164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164</v>
      </c>
      <c r="BM137" s="242" t="s">
        <v>257</v>
      </c>
    </row>
    <row r="138" s="13" customFormat="1">
      <c r="A138" s="13"/>
      <c r="B138" s="244"/>
      <c r="C138" s="245"/>
      <c r="D138" s="246" t="s">
        <v>166</v>
      </c>
      <c r="E138" s="247" t="s">
        <v>1</v>
      </c>
      <c r="F138" s="248" t="s">
        <v>258</v>
      </c>
      <c r="G138" s="245"/>
      <c r="H138" s="247" t="s">
        <v>1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54" t="s">
        <v>166</v>
      </c>
      <c r="AU138" s="254" t="s">
        <v>156</v>
      </c>
      <c r="AV138" s="13" t="s">
        <v>82</v>
      </c>
      <c r="AW138" s="13" t="s">
        <v>31</v>
      </c>
      <c r="AX138" s="13" t="s">
        <v>74</v>
      </c>
      <c r="AY138" s="254" t="s">
        <v>157</v>
      </c>
    </row>
    <row r="139" s="14" customFormat="1">
      <c r="A139" s="14"/>
      <c r="B139" s="255"/>
      <c r="C139" s="256"/>
      <c r="D139" s="246" t="s">
        <v>166</v>
      </c>
      <c r="E139" s="257" t="s">
        <v>1</v>
      </c>
      <c r="F139" s="258" t="s">
        <v>259</v>
      </c>
      <c r="G139" s="256"/>
      <c r="H139" s="259">
        <v>19.701000000000001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65" t="s">
        <v>166</v>
      </c>
      <c r="AU139" s="265" t="s">
        <v>156</v>
      </c>
      <c r="AV139" s="14" t="s">
        <v>156</v>
      </c>
      <c r="AW139" s="14" t="s">
        <v>31</v>
      </c>
      <c r="AX139" s="14" t="s">
        <v>74</v>
      </c>
      <c r="AY139" s="265" t="s">
        <v>157</v>
      </c>
    </row>
    <row r="140" s="14" customFormat="1">
      <c r="A140" s="14"/>
      <c r="B140" s="255"/>
      <c r="C140" s="256"/>
      <c r="D140" s="246" t="s">
        <v>166</v>
      </c>
      <c r="E140" s="257" t="s">
        <v>1</v>
      </c>
      <c r="F140" s="258" t="s">
        <v>260</v>
      </c>
      <c r="G140" s="256"/>
      <c r="H140" s="259">
        <v>17.984999999999999</v>
      </c>
      <c r="I140" s="260"/>
      <c r="J140" s="256"/>
      <c r="K140" s="256"/>
      <c r="L140" s="261"/>
      <c r="M140" s="262"/>
      <c r="N140" s="263"/>
      <c r="O140" s="263"/>
      <c r="P140" s="263"/>
      <c r="Q140" s="263"/>
      <c r="R140" s="263"/>
      <c r="S140" s="263"/>
      <c r="T140" s="264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65" t="s">
        <v>166</v>
      </c>
      <c r="AU140" s="265" t="s">
        <v>156</v>
      </c>
      <c r="AV140" s="14" t="s">
        <v>156</v>
      </c>
      <c r="AW140" s="14" t="s">
        <v>31</v>
      </c>
      <c r="AX140" s="14" t="s">
        <v>74</v>
      </c>
      <c r="AY140" s="265" t="s">
        <v>157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261</v>
      </c>
      <c r="G141" s="256"/>
      <c r="H141" s="259">
        <v>16.885000000000002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156</v>
      </c>
      <c r="AV141" s="14" t="s">
        <v>156</v>
      </c>
      <c r="AW141" s="14" t="s">
        <v>31</v>
      </c>
      <c r="AX141" s="14" t="s">
        <v>74</v>
      </c>
      <c r="AY141" s="265" t="s">
        <v>157</v>
      </c>
    </row>
    <row r="142" s="15" customFormat="1">
      <c r="A142" s="15"/>
      <c r="B142" s="266"/>
      <c r="C142" s="267"/>
      <c r="D142" s="246" t="s">
        <v>166</v>
      </c>
      <c r="E142" s="268" t="s">
        <v>1</v>
      </c>
      <c r="F142" s="269" t="s">
        <v>173</v>
      </c>
      <c r="G142" s="267"/>
      <c r="H142" s="270">
        <v>54.570999999999998</v>
      </c>
      <c r="I142" s="271"/>
      <c r="J142" s="267"/>
      <c r="K142" s="267"/>
      <c r="L142" s="272"/>
      <c r="M142" s="273"/>
      <c r="N142" s="274"/>
      <c r="O142" s="274"/>
      <c r="P142" s="274"/>
      <c r="Q142" s="274"/>
      <c r="R142" s="274"/>
      <c r="S142" s="274"/>
      <c r="T142" s="275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6" t="s">
        <v>166</v>
      </c>
      <c r="AU142" s="276" t="s">
        <v>156</v>
      </c>
      <c r="AV142" s="15" t="s">
        <v>174</v>
      </c>
      <c r="AW142" s="15" t="s">
        <v>31</v>
      </c>
      <c r="AX142" s="15" t="s">
        <v>82</v>
      </c>
      <c r="AY142" s="276" t="s">
        <v>157</v>
      </c>
    </row>
    <row r="143" s="2" customFormat="1" ht="33" customHeight="1">
      <c r="A143" s="39"/>
      <c r="B143" s="40"/>
      <c r="C143" s="230" t="s">
        <v>262</v>
      </c>
      <c r="D143" s="230" t="s">
        <v>160</v>
      </c>
      <c r="E143" s="231" t="s">
        <v>263</v>
      </c>
      <c r="F143" s="232" t="s">
        <v>264</v>
      </c>
      <c r="G143" s="233" t="s">
        <v>225</v>
      </c>
      <c r="H143" s="234">
        <v>47.420999999999999</v>
      </c>
      <c r="I143" s="235"/>
      <c r="J143" s="236">
        <f>ROUND(I143*H143,2)</f>
        <v>0</v>
      </c>
      <c r="K143" s="237"/>
      <c r="L143" s="45"/>
      <c r="M143" s="238" t="s">
        <v>1</v>
      </c>
      <c r="N143" s="239" t="s">
        <v>40</v>
      </c>
      <c r="O143" s="98"/>
      <c r="P143" s="240">
        <f>O143*H143</f>
        <v>0</v>
      </c>
      <c r="Q143" s="240">
        <v>0</v>
      </c>
      <c r="R143" s="240">
        <f>Q143*H143</f>
        <v>0</v>
      </c>
      <c r="S143" s="240">
        <v>0</v>
      </c>
      <c r="T143" s="241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42" t="s">
        <v>164</v>
      </c>
      <c r="AT143" s="242" t="s">
        <v>160</v>
      </c>
      <c r="AU143" s="242" t="s">
        <v>156</v>
      </c>
      <c r="AY143" s="18" t="s">
        <v>157</v>
      </c>
      <c r="BE143" s="243">
        <f>IF(N143="základná",J143,0)</f>
        <v>0</v>
      </c>
      <c r="BF143" s="243">
        <f>IF(N143="znížená",J143,0)</f>
        <v>0</v>
      </c>
      <c r="BG143" s="243">
        <f>IF(N143="zákl. prenesená",J143,0)</f>
        <v>0</v>
      </c>
      <c r="BH143" s="243">
        <f>IF(N143="zníž. prenesená",J143,0)</f>
        <v>0</v>
      </c>
      <c r="BI143" s="243">
        <f>IF(N143="nulová",J143,0)</f>
        <v>0</v>
      </c>
      <c r="BJ143" s="18" t="s">
        <v>156</v>
      </c>
      <c r="BK143" s="243">
        <f>ROUND(I143*H143,2)</f>
        <v>0</v>
      </c>
      <c r="BL143" s="18" t="s">
        <v>164</v>
      </c>
      <c r="BM143" s="242" t="s">
        <v>265</v>
      </c>
    </row>
    <row r="144" s="13" customFormat="1">
      <c r="A144" s="13"/>
      <c r="B144" s="244"/>
      <c r="C144" s="245"/>
      <c r="D144" s="246" t="s">
        <v>166</v>
      </c>
      <c r="E144" s="247" t="s">
        <v>1</v>
      </c>
      <c r="F144" s="248" t="s">
        <v>258</v>
      </c>
      <c r="G144" s="245"/>
      <c r="H144" s="247" t="s">
        <v>1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54" t="s">
        <v>166</v>
      </c>
      <c r="AU144" s="254" t="s">
        <v>156</v>
      </c>
      <c r="AV144" s="13" t="s">
        <v>82</v>
      </c>
      <c r="AW144" s="13" t="s">
        <v>31</v>
      </c>
      <c r="AX144" s="13" t="s">
        <v>74</v>
      </c>
      <c r="AY144" s="254" t="s">
        <v>157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266</v>
      </c>
      <c r="G145" s="256"/>
      <c r="H145" s="259">
        <v>23.760000000000002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156</v>
      </c>
      <c r="AV145" s="14" t="s">
        <v>156</v>
      </c>
      <c r="AW145" s="14" t="s">
        <v>31</v>
      </c>
      <c r="AX145" s="14" t="s">
        <v>74</v>
      </c>
      <c r="AY145" s="265" t="s">
        <v>157</v>
      </c>
    </row>
    <row r="146" s="14" customFormat="1">
      <c r="A146" s="14"/>
      <c r="B146" s="255"/>
      <c r="C146" s="256"/>
      <c r="D146" s="246" t="s">
        <v>166</v>
      </c>
      <c r="E146" s="257" t="s">
        <v>1</v>
      </c>
      <c r="F146" s="258" t="s">
        <v>267</v>
      </c>
      <c r="G146" s="256"/>
      <c r="H146" s="259">
        <v>23.661000000000001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166</v>
      </c>
      <c r="AU146" s="265" t="s">
        <v>156</v>
      </c>
      <c r="AV146" s="14" t="s">
        <v>156</v>
      </c>
      <c r="AW146" s="14" t="s">
        <v>31</v>
      </c>
      <c r="AX146" s="14" t="s">
        <v>74</v>
      </c>
      <c r="AY146" s="265" t="s">
        <v>157</v>
      </c>
    </row>
    <row r="147" s="15" customFormat="1">
      <c r="A147" s="15"/>
      <c r="B147" s="266"/>
      <c r="C147" s="267"/>
      <c r="D147" s="246" t="s">
        <v>166</v>
      </c>
      <c r="E147" s="268" t="s">
        <v>1</v>
      </c>
      <c r="F147" s="269" t="s">
        <v>173</v>
      </c>
      <c r="G147" s="267"/>
      <c r="H147" s="270">
        <v>47.421000000000006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6" t="s">
        <v>166</v>
      </c>
      <c r="AU147" s="276" t="s">
        <v>156</v>
      </c>
      <c r="AV147" s="15" t="s">
        <v>174</v>
      </c>
      <c r="AW147" s="15" t="s">
        <v>31</v>
      </c>
      <c r="AX147" s="15" t="s">
        <v>82</v>
      </c>
      <c r="AY147" s="276" t="s">
        <v>157</v>
      </c>
    </row>
    <row r="148" s="2" customFormat="1" ht="24.15" customHeight="1">
      <c r="A148" s="39"/>
      <c r="B148" s="40"/>
      <c r="C148" s="230" t="s">
        <v>268</v>
      </c>
      <c r="D148" s="230" t="s">
        <v>160</v>
      </c>
      <c r="E148" s="231" t="s">
        <v>269</v>
      </c>
      <c r="F148" s="232" t="s">
        <v>270</v>
      </c>
      <c r="G148" s="233" t="s">
        <v>177</v>
      </c>
      <c r="H148" s="234">
        <v>2.2810000000000001</v>
      </c>
      <c r="I148" s="235"/>
      <c r="J148" s="236">
        <f>ROUND(I148*H148,2)</f>
        <v>0</v>
      </c>
      <c r="K148" s="237"/>
      <c r="L148" s="45"/>
      <c r="M148" s="238" t="s">
        <v>1</v>
      </c>
      <c r="N148" s="239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164</v>
      </c>
      <c r="AT148" s="242" t="s">
        <v>160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164</v>
      </c>
      <c r="BM148" s="242" t="s">
        <v>271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272</v>
      </c>
      <c r="F149" s="228" t="s">
        <v>273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SUM(P150:P161)</f>
        <v>0</v>
      </c>
      <c r="Q149" s="222"/>
      <c r="R149" s="223">
        <f>SUM(R150:R161)</f>
        <v>0</v>
      </c>
      <c r="S149" s="222"/>
      <c r="T149" s="224">
        <f>SUM(T150:T161)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156</v>
      </c>
      <c r="AT149" s="226" t="s">
        <v>73</v>
      </c>
      <c r="AU149" s="226" t="s">
        <v>82</v>
      </c>
      <c r="AY149" s="225" t="s">
        <v>157</v>
      </c>
      <c r="BK149" s="227">
        <f>SUM(BK150:BK161)</f>
        <v>0</v>
      </c>
    </row>
    <row r="150" s="2" customFormat="1" ht="24.15" customHeight="1">
      <c r="A150" s="39"/>
      <c r="B150" s="40"/>
      <c r="C150" s="230" t="s">
        <v>274</v>
      </c>
      <c r="D150" s="230" t="s">
        <v>160</v>
      </c>
      <c r="E150" s="231" t="s">
        <v>275</v>
      </c>
      <c r="F150" s="232" t="s">
        <v>276</v>
      </c>
      <c r="G150" s="233" t="s">
        <v>163</v>
      </c>
      <c r="H150" s="234">
        <v>3740.9659999999999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164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164</v>
      </c>
      <c r="BM150" s="242" t="s">
        <v>277</v>
      </c>
    </row>
    <row r="151" s="2" customFormat="1" ht="16.5" customHeight="1">
      <c r="A151" s="39"/>
      <c r="B151" s="40"/>
      <c r="C151" s="230" t="s">
        <v>278</v>
      </c>
      <c r="D151" s="230" t="s">
        <v>160</v>
      </c>
      <c r="E151" s="231" t="s">
        <v>279</v>
      </c>
      <c r="F151" s="232" t="s">
        <v>280</v>
      </c>
      <c r="G151" s="233" t="s">
        <v>163</v>
      </c>
      <c r="H151" s="234">
        <v>275.10000000000002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164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164</v>
      </c>
      <c r="BM151" s="242" t="s">
        <v>281</v>
      </c>
    </row>
    <row r="152" s="13" customFormat="1">
      <c r="A152" s="13"/>
      <c r="B152" s="244"/>
      <c r="C152" s="245"/>
      <c r="D152" s="246" t="s">
        <v>166</v>
      </c>
      <c r="E152" s="247" t="s">
        <v>1</v>
      </c>
      <c r="F152" s="248" t="s">
        <v>282</v>
      </c>
      <c r="G152" s="245"/>
      <c r="H152" s="247" t="s">
        <v>1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4" t="s">
        <v>166</v>
      </c>
      <c r="AU152" s="254" t="s">
        <v>156</v>
      </c>
      <c r="AV152" s="13" t="s">
        <v>82</v>
      </c>
      <c r="AW152" s="13" t="s">
        <v>31</v>
      </c>
      <c r="AX152" s="13" t="s">
        <v>74</v>
      </c>
      <c r="AY152" s="254" t="s">
        <v>157</v>
      </c>
    </row>
    <row r="153" s="14" customFormat="1">
      <c r="A153" s="14"/>
      <c r="B153" s="255"/>
      <c r="C153" s="256"/>
      <c r="D153" s="246" t="s">
        <v>166</v>
      </c>
      <c r="E153" s="257" t="s">
        <v>1</v>
      </c>
      <c r="F153" s="258" t="s">
        <v>283</v>
      </c>
      <c r="G153" s="256"/>
      <c r="H153" s="259">
        <v>71.116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166</v>
      </c>
      <c r="AU153" s="265" t="s">
        <v>156</v>
      </c>
      <c r="AV153" s="14" t="s">
        <v>156</v>
      </c>
      <c r="AW153" s="14" t="s">
        <v>31</v>
      </c>
      <c r="AX153" s="14" t="s">
        <v>74</v>
      </c>
      <c r="AY153" s="265" t="s">
        <v>157</v>
      </c>
    </row>
    <row r="154" s="13" customFormat="1">
      <c r="A154" s="13"/>
      <c r="B154" s="244"/>
      <c r="C154" s="245"/>
      <c r="D154" s="246" t="s">
        <v>166</v>
      </c>
      <c r="E154" s="247" t="s">
        <v>1</v>
      </c>
      <c r="F154" s="248" t="s">
        <v>284</v>
      </c>
      <c r="G154" s="245"/>
      <c r="H154" s="247" t="s">
        <v>1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4" t="s">
        <v>166</v>
      </c>
      <c r="AU154" s="254" t="s">
        <v>156</v>
      </c>
      <c r="AV154" s="13" t="s">
        <v>82</v>
      </c>
      <c r="AW154" s="13" t="s">
        <v>31</v>
      </c>
      <c r="AX154" s="13" t="s">
        <v>74</v>
      </c>
      <c r="AY154" s="254" t="s">
        <v>157</v>
      </c>
    </row>
    <row r="155" s="14" customFormat="1">
      <c r="A155" s="14"/>
      <c r="B155" s="255"/>
      <c r="C155" s="256"/>
      <c r="D155" s="246" t="s">
        <v>166</v>
      </c>
      <c r="E155" s="257" t="s">
        <v>1</v>
      </c>
      <c r="F155" s="258" t="s">
        <v>285</v>
      </c>
      <c r="G155" s="256"/>
      <c r="H155" s="259">
        <v>39.402000000000001</v>
      </c>
      <c r="I155" s="260"/>
      <c r="J155" s="256"/>
      <c r="K155" s="256"/>
      <c r="L155" s="261"/>
      <c r="M155" s="262"/>
      <c r="N155" s="263"/>
      <c r="O155" s="263"/>
      <c r="P155" s="263"/>
      <c r="Q155" s="263"/>
      <c r="R155" s="263"/>
      <c r="S155" s="263"/>
      <c r="T155" s="26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5" t="s">
        <v>166</v>
      </c>
      <c r="AU155" s="265" t="s">
        <v>156</v>
      </c>
      <c r="AV155" s="14" t="s">
        <v>156</v>
      </c>
      <c r="AW155" s="14" t="s">
        <v>31</v>
      </c>
      <c r="AX155" s="14" t="s">
        <v>74</v>
      </c>
      <c r="AY155" s="265" t="s">
        <v>157</v>
      </c>
    </row>
    <row r="156" s="14" customFormat="1">
      <c r="A156" s="14"/>
      <c r="B156" s="255"/>
      <c r="C156" s="256"/>
      <c r="D156" s="246" t="s">
        <v>166</v>
      </c>
      <c r="E156" s="257" t="s">
        <v>1</v>
      </c>
      <c r="F156" s="258" t="s">
        <v>286</v>
      </c>
      <c r="G156" s="256"/>
      <c r="H156" s="259">
        <v>35.969999999999999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166</v>
      </c>
      <c r="AU156" s="265" t="s">
        <v>156</v>
      </c>
      <c r="AV156" s="14" t="s">
        <v>156</v>
      </c>
      <c r="AW156" s="14" t="s">
        <v>31</v>
      </c>
      <c r="AX156" s="14" t="s">
        <v>74</v>
      </c>
      <c r="AY156" s="265" t="s">
        <v>157</v>
      </c>
    </row>
    <row r="157" s="14" customFormat="1">
      <c r="A157" s="14"/>
      <c r="B157" s="255"/>
      <c r="C157" s="256"/>
      <c r="D157" s="246" t="s">
        <v>166</v>
      </c>
      <c r="E157" s="257" t="s">
        <v>1</v>
      </c>
      <c r="F157" s="258" t="s">
        <v>287</v>
      </c>
      <c r="G157" s="256"/>
      <c r="H157" s="259">
        <v>33.770000000000003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5" t="s">
        <v>166</v>
      </c>
      <c r="AU157" s="265" t="s">
        <v>156</v>
      </c>
      <c r="AV157" s="14" t="s">
        <v>156</v>
      </c>
      <c r="AW157" s="14" t="s">
        <v>31</v>
      </c>
      <c r="AX157" s="14" t="s">
        <v>74</v>
      </c>
      <c r="AY157" s="265" t="s">
        <v>157</v>
      </c>
    </row>
    <row r="158" s="14" customFormat="1">
      <c r="A158" s="14"/>
      <c r="B158" s="255"/>
      <c r="C158" s="256"/>
      <c r="D158" s="246" t="s">
        <v>166</v>
      </c>
      <c r="E158" s="257" t="s">
        <v>1</v>
      </c>
      <c r="F158" s="258" t="s">
        <v>288</v>
      </c>
      <c r="G158" s="256"/>
      <c r="H158" s="259">
        <v>47.520000000000003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166</v>
      </c>
      <c r="AU158" s="265" t="s">
        <v>156</v>
      </c>
      <c r="AV158" s="14" t="s">
        <v>156</v>
      </c>
      <c r="AW158" s="14" t="s">
        <v>31</v>
      </c>
      <c r="AX158" s="14" t="s">
        <v>74</v>
      </c>
      <c r="AY158" s="265" t="s">
        <v>157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289</v>
      </c>
      <c r="G159" s="256"/>
      <c r="H159" s="259">
        <v>47.322000000000003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74</v>
      </c>
      <c r="AY159" s="265" t="s">
        <v>157</v>
      </c>
    </row>
    <row r="160" s="15" customFormat="1">
      <c r="A160" s="15"/>
      <c r="B160" s="266"/>
      <c r="C160" s="267"/>
      <c r="D160" s="246" t="s">
        <v>166</v>
      </c>
      <c r="E160" s="268" t="s">
        <v>1</v>
      </c>
      <c r="F160" s="269" t="s">
        <v>173</v>
      </c>
      <c r="G160" s="267"/>
      <c r="H160" s="270">
        <v>275.10000000000002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6" t="s">
        <v>166</v>
      </c>
      <c r="AU160" s="276" t="s">
        <v>156</v>
      </c>
      <c r="AV160" s="15" t="s">
        <v>174</v>
      </c>
      <c r="AW160" s="15" t="s">
        <v>31</v>
      </c>
      <c r="AX160" s="15" t="s">
        <v>82</v>
      </c>
      <c r="AY160" s="276" t="s">
        <v>157</v>
      </c>
    </row>
    <row r="161" s="2" customFormat="1" ht="16.5" customHeight="1">
      <c r="A161" s="39"/>
      <c r="B161" s="40"/>
      <c r="C161" s="230" t="s">
        <v>290</v>
      </c>
      <c r="D161" s="230" t="s">
        <v>160</v>
      </c>
      <c r="E161" s="231" t="s">
        <v>291</v>
      </c>
      <c r="F161" s="232" t="s">
        <v>292</v>
      </c>
      <c r="G161" s="233" t="s">
        <v>163</v>
      </c>
      <c r="H161" s="234">
        <v>275.10000000000002</v>
      </c>
      <c r="I161" s="235"/>
      <c r="J161" s="236">
        <f>ROUND(I161*H161,2)</f>
        <v>0</v>
      </c>
      <c r="K161" s="237"/>
      <c r="L161" s="45"/>
      <c r="M161" s="277" t="s">
        <v>1</v>
      </c>
      <c r="N161" s="278" t="s">
        <v>40</v>
      </c>
      <c r="O161" s="279"/>
      <c r="P161" s="280">
        <f>O161*H161</f>
        <v>0</v>
      </c>
      <c r="Q161" s="280">
        <v>0</v>
      </c>
      <c r="R161" s="280">
        <f>Q161*H161</f>
        <v>0</v>
      </c>
      <c r="S161" s="280">
        <v>0</v>
      </c>
      <c r="T161" s="28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164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293</v>
      </c>
    </row>
    <row r="162" s="2" customFormat="1" ht="6.96" customHeight="1">
      <c r="A162" s="39"/>
      <c r="B162" s="73"/>
      <c r="C162" s="74"/>
      <c r="D162" s="74"/>
      <c r="E162" s="74"/>
      <c r="F162" s="74"/>
      <c r="G162" s="74"/>
      <c r="H162" s="74"/>
      <c r="I162" s="74"/>
      <c r="J162" s="74"/>
      <c r="K162" s="74"/>
      <c r="L162" s="45"/>
      <c r="M162" s="39"/>
      <c r="O162" s="39"/>
      <c r="P162" s="39"/>
      <c r="Q162" s="39"/>
      <c r="R162" s="39"/>
      <c r="S162" s="39"/>
      <c r="T162" s="39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</row>
  </sheetData>
  <sheetProtection sheet="1" autoFilter="0" formatColumns="0" formatRows="0" objects="1" scenarios="1" spinCount="100000" saltValue="jbBQ30OfmT1cz+6cAigpvQnZU9/MmSQ/BagZ5o8/qmrolwGhYi657pjrkeI4/oRQZcW7a1NZldMP/ogxrjsGiw==" hashValue="ZpOpDEiGgieRowYwiYAE/5jgzcC08pN4kyvZvtf7t4LYelWoFOZQiRN6GQPO1UWEEuKI6NtF1149qF1e7vqcEw==" algorithmName="SHA-512" password="CC35"/>
  <autoFilter ref="C121:K16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89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294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ROUND((SUM(BE118:BE127)),  2)</f>
        <v>0</v>
      </c>
      <c r="G33" s="163"/>
      <c r="H33" s="163"/>
      <c r="I33" s="164">
        <v>0.20000000000000001</v>
      </c>
      <c r="J33" s="162">
        <f>ROUND(((SUM(BE118:BE127))*I33),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ROUND((SUM(BF118:BF127)),  2)</f>
        <v>0</v>
      </c>
      <c r="G34" s="163"/>
      <c r="H34" s="163"/>
      <c r="I34" s="164">
        <v>0.20000000000000001</v>
      </c>
      <c r="J34" s="162">
        <f>ROUND(((SUM(BF118:BF127))*I34),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ROUND((SUM(BG118:BG127)),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ROUND((SUM(BH118:BH127)),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ROUND((SUM(BI118:BI127)),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20180303 - Kaštieľ-Podlahy drev.a PVC podklad.vrsvy obsiah.v ker.podl. vr.demontáže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J118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138</v>
      </c>
      <c r="E97" s="193"/>
      <c r="F97" s="193"/>
      <c r="G97" s="193"/>
      <c r="H97" s="193"/>
      <c r="I97" s="193"/>
      <c r="J97" s="194">
        <f>J119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295</v>
      </c>
      <c r="E98" s="193"/>
      <c r="F98" s="193"/>
      <c r="G98" s="193"/>
      <c r="H98" s="193"/>
      <c r="I98" s="193"/>
      <c r="J98" s="194">
        <f>J120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2" customFormat="1" ht="21.84" customHeight="1">
      <c r="A99" s="39"/>
      <c r="B99" s="40"/>
      <c r="C99" s="41"/>
      <c r="D99" s="41"/>
      <c r="E99" s="41"/>
      <c r="F99" s="41"/>
      <c r="G99" s="41"/>
      <c r="H99" s="41"/>
      <c r="I99" s="41"/>
      <c r="J99" s="41"/>
      <c r="K99" s="41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0" s="2" customFormat="1" ht="6.96" customHeight="1">
      <c r="A100" s="39"/>
      <c r="B100" s="73"/>
      <c r="C100" s="74"/>
      <c r="D100" s="74"/>
      <c r="E100" s="74"/>
      <c r="F100" s="74"/>
      <c r="G100" s="74"/>
      <c r="H100" s="74"/>
      <c r="I100" s="74"/>
      <c r="J100" s="74"/>
      <c r="K100" s="74"/>
      <c r="L100" s="70"/>
      <c r="S100" s="39"/>
      <c r="T100" s="39"/>
      <c r="U100" s="39"/>
      <c r="V100" s="39"/>
      <c r="W100" s="39"/>
      <c r="X100" s="39"/>
      <c r="Y100" s="39"/>
      <c r="Z100" s="39"/>
      <c r="AA100" s="39"/>
      <c r="AB100" s="39"/>
      <c r="AC100" s="39"/>
      <c r="AD100" s="39"/>
      <c r="AE100" s="39"/>
    </row>
    <row r="104" s="2" customFormat="1" ht="6.96" customHeight="1">
      <c r="A104" s="39"/>
      <c r="B104" s="75"/>
      <c r="C104" s="76"/>
      <c r="D104" s="76"/>
      <c r="E104" s="76"/>
      <c r="F104" s="76"/>
      <c r="G104" s="76"/>
      <c r="H104" s="76"/>
      <c r="I104" s="76"/>
      <c r="J104" s="76"/>
      <c r="K104" s="76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24.96" customHeight="1">
      <c r="A105" s="39"/>
      <c r="B105" s="40"/>
      <c r="C105" s="24" t="s">
        <v>142</v>
      </c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6.96" customHeight="1">
      <c r="A106" s="39"/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2" customHeight="1">
      <c r="A107" s="39"/>
      <c r="B107" s="40"/>
      <c r="C107" s="33" t="s">
        <v>15</v>
      </c>
      <c r="D107" s="41"/>
      <c r="E107" s="41"/>
      <c r="F107" s="41"/>
      <c r="G107" s="41"/>
      <c r="H107" s="41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6.5" customHeight="1">
      <c r="A108" s="39"/>
      <c r="B108" s="40"/>
      <c r="C108" s="41"/>
      <c r="D108" s="41"/>
      <c r="E108" s="185" t="str">
        <f>E7</f>
        <v>Obnova areálu a kaštieľa Dolná Krupá</v>
      </c>
      <c r="F108" s="33"/>
      <c r="G108" s="33"/>
      <c r="H108" s="33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131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30" customHeight="1">
      <c r="A110" s="39"/>
      <c r="B110" s="40"/>
      <c r="C110" s="41"/>
      <c r="D110" s="41"/>
      <c r="E110" s="83" t="str">
        <f>E9</f>
        <v>20180303 - Kaštieľ-Podlahy drev.a PVC podklad.vrsvy obsiah.v ker.podl. vr.demontáže</v>
      </c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6.96" customHeight="1">
      <c r="A111" s="39"/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2" customHeight="1">
      <c r="A112" s="39"/>
      <c r="B112" s="40"/>
      <c r="C112" s="33" t="s">
        <v>19</v>
      </c>
      <c r="D112" s="41"/>
      <c r="E112" s="41"/>
      <c r="F112" s="28" t="str">
        <f>F12</f>
        <v>Kaštieľ Dolná Krupá</v>
      </c>
      <c r="G112" s="41"/>
      <c r="H112" s="41"/>
      <c r="I112" s="33" t="s">
        <v>21</v>
      </c>
      <c r="J112" s="86" t="str">
        <f>IF(J12="","",J12)</f>
        <v>30. 1. 2023</v>
      </c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23</v>
      </c>
      <c r="D114" s="41"/>
      <c r="E114" s="41"/>
      <c r="F114" s="28" t="str">
        <f>E15</f>
        <v>SNM, Vajanského nábrežie 2, 810 06 Bratislava</v>
      </c>
      <c r="G114" s="41"/>
      <c r="H114" s="41"/>
      <c r="I114" s="33" t="s">
        <v>29</v>
      </c>
      <c r="J114" s="37" t="str">
        <f>E21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5.15" customHeight="1">
      <c r="A115" s="39"/>
      <c r="B115" s="40"/>
      <c r="C115" s="33" t="s">
        <v>27</v>
      </c>
      <c r="D115" s="41"/>
      <c r="E115" s="41"/>
      <c r="F115" s="28" t="str">
        <f>IF(E18="","",E18)</f>
        <v>Vyplň údaj</v>
      </c>
      <c r="G115" s="41"/>
      <c r="H115" s="41"/>
      <c r="I115" s="33" t="s">
        <v>32</v>
      </c>
      <c r="J115" s="37" t="str">
        <f>E24</f>
        <v>Ing.Vladimír Kobliška</v>
      </c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0.32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11" customFormat="1" ht="29.28" customHeight="1">
      <c r="A117" s="202"/>
      <c r="B117" s="203"/>
      <c r="C117" s="204" t="s">
        <v>143</v>
      </c>
      <c r="D117" s="205" t="s">
        <v>59</v>
      </c>
      <c r="E117" s="205" t="s">
        <v>55</v>
      </c>
      <c r="F117" s="205" t="s">
        <v>56</v>
      </c>
      <c r="G117" s="205" t="s">
        <v>144</v>
      </c>
      <c r="H117" s="205" t="s">
        <v>145</v>
      </c>
      <c r="I117" s="205" t="s">
        <v>146</v>
      </c>
      <c r="J117" s="206" t="s">
        <v>135</v>
      </c>
      <c r="K117" s="207" t="s">
        <v>147</v>
      </c>
      <c r="L117" s="208"/>
      <c r="M117" s="107" t="s">
        <v>1</v>
      </c>
      <c r="N117" s="108" t="s">
        <v>38</v>
      </c>
      <c r="O117" s="108" t="s">
        <v>148</v>
      </c>
      <c r="P117" s="108" t="s">
        <v>149</v>
      </c>
      <c r="Q117" s="108" t="s">
        <v>150</v>
      </c>
      <c r="R117" s="108" t="s">
        <v>151</v>
      </c>
      <c r="S117" s="108" t="s">
        <v>152</v>
      </c>
      <c r="T117" s="109" t="s">
        <v>153</v>
      </c>
      <c r="U117" s="202"/>
      <c r="V117" s="202"/>
      <c r="W117" s="202"/>
      <c r="X117" s="202"/>
      <c r="Y117" s="202"/>
      <c r="Z117" s="202"/>
      <c r="AA117" s="202"/>
      <c r="AB117" s="202"/>
      <c r="AC117" s="202"/>
      <c r="AD117" s="202"/>
      <c r="AE117" s="202"/>
    </row>
    <row r="118" s="2" customFormat="1" ht="22.8" customHeight="1">
      <c r="A118" s="39"/>
      <c r="B118" s="40"/>
      <c r="C118" s="114" t="s">
        <v>136</v>
      </c>
      <c r="D118" s="41"/>
      <c r="E118" s="41"/>
      <c r="F118" s="41"/>
      <c r="G118" s="41"/>
      <c r="H118" s="41"/>
      <c r="I118" s="41"/>
      <c r="J118" s="209">
        <f>BK118</f>
        <v>0</v>
      </c>
      <c r="K118" s="41"/>
      <c r="L118" s="45"/>
      <c r="M118" s="110"/>
      <c r="N118" s="210"/>
      <c r="O118" s="111"/>
      <c r="P118" s="211">
        <f>P119+P120</f>
        <v>0</v>
      </c>
      <c r="Q118" s="111"/>
      <c r="R118" s="211">
        <f>R119+R120</f>
        <v>0</v>
      </c>
      <c r="S118" s="111"/>
      <c r="T118" s="212">
        <f>T119+T120</f>
        <v>0</v>
      </c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  <c r="AT118" s="18" t="s">
        <v>73</v>
      </c>
      <c r="AU118" s="18" t="s">
        <v>137</v>
      </c>
      <c r="BK118" s="213">
        <f>BK119+BK120</f>
        <v>0</v>
      </c>
    </row>
    <row r="119" s="12" customFormat="1" ht="25.92" customHeight="1">
      <c r="A119" s="12"/>
      <c r="B119" s="214"/>
      <c r="C119" s="215"/>
      <c r="D119" s="216" t="s">
        <v>73</v>
      </c>
      <c r="E119" s="217" t="s">
        <v>154</v>
      </c>
      <c r="F119" s="217" t="s">
        <v>155</v>
      </c>
      <c r="G119" s="215"/>
      <c r="H119" s="215"/>
      <c r="I119" s="218"/>
      <c r="J119" s="219">
        <f>BK119</f>
        <v>0</v>
      </c>
      <c r="K119" s="215"/>
      <c r="L119" s="220"/>
      <c r="M119" s="221"/>
      <c r="N119" s="222"/>
      <c r="O119" s="222"/>
      <c r="P119" s="223">
        <v>0</v>
      </c>
      <c r="Q119" s="222"/>
      <c r="R119" s="223">
        <v>0</v>
      </c>
      <c r="S119" s="222"/>
      <c r="T119" s="224">
        <v>0</v>
      </c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R119" s="225" t="s">
        <v>156</v>
      </c>
      <c r="AT119" s="226" t="s">
        <v>73</v>
      </c>
      <c r="AU119" s="226" t="s">
        <v>74</v>
      </c>
      <c r="AY119" s="225" t="s">
        <v>157</v>
      </c>
      <c r="BK119" s="227">
        <v>0</v>
      </c>
    </row>
    <row r="120" s="12" customFormat="1" ht="25.92" customHeight="1">
      <c r="A120" s="12"/>
      <c r="B120" s="214"/>
      <c r="C120" s="215"/>
      <c r="D120" s="216" t="s">
        <v>73</v>
      </c>
      <c r="E120" s="217" t="s">
        <v>296</v>
      </c>
      <c r="F120" s="217" t="s">
        <v>297</v>
      </c>
      <c r="G120" s="215"/>
      <c r="H120" s="215"/>
      <c r="I120" s="218"/>
      <c r="J120" s="219">
        <f>BK120</f>
        <v>0</v>
      </c>
      <c r="K120" s="215"/>
      <c r="L120" s="220"/>
      <c r="M120" s="221"/>
      <c r="N120" s="222"/>
      <c r="O120" s="222"/>
      <c r="P120" s="223">
        <f>SUM(P121:P127)</f>
        <v>0</v>
      </c>
      <c r="Q120" s="222"/>
      <c r="R120" s="223">
        <f>SUM(R121:R127)</f>
        <v>0</v>
      </c>
      <c r="S120" s="222"/>
      <c r="T120" s="224">
        <f>SUM(T121:T127)</f>
        <v>0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225" t="s">
        <v>156</v>
      </c>
      <c r="AT120" s="226" t="s">
        <v>73</v>
      </c>
      <c r="AU120" s="226" t="s">
        <v>74</v>
      </c>
      <c r="AY120" s="225" t="s">
        <v>157</v>
      </c>
      <c r="BK120" s="227">
        <f>SUM(BK121:BK127)</f>
        <v>0</v>
      </c>
    </row>
    <row r="121" s="2" customFormat="1" ht="76.35" customHeight="1">
      <c r="A121" s="39"/>
      <c r="B121" s="40"/>
      <c r="C121" s="230" t="s">
        <v>82</v>
      </c>
      <c r="D121" s="230" t="s">
        <v>160</v>
      </c>
      <c r="E121" s="231" t="s">
        <v>298</v>
      </c>
      <c r="F121" s="232" t="s">
        <v>299</v>
      </c>
      <c r="G121" s="233" t="s">
        <v>225</v>
      </c>
      <c r="H121" s="234">
        <v>430.30000000000001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164</v>
      </c>
      <c r="AT121" s="242" t="s">
        <v>160</v>
      </c>
      <c r="AU121" s="242" t="s">
        <v>82</v>
      </c>
      <c r="AY121" s="18" t="s">
        <v>157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156</v>
      </c>
      <c r="BK121" s="243">
        <f>ROUND(I121*H121,2)</f>
        <v>0</v>
      </c>
      <c r="BL121" s="18" t="s">
        <v>164</v>
      </c>
      <c r="BM121" s="242" t="s">
        <v>300</v>
      </c>
    </row>
    <row r="122" s="13" customFormat="1">
      <c r="A122" s="13"/>
      <c r="B122" s="244"/>
      <c r="C122" s="245"/>
      <c r="D122" s="246" t="s">
        <v>166</v>
      </c>
      <c r="E122" s="247" t="s">
        <v>1</v>
      </c>
      <c r="F122" s="248" t="s">
        <v>301</v>
      </c>
      <c r="G122" s="245"/>
      <c r="H122" s="247" t="s">
        <v>1</v>
      </c>
      <c r="I122" s="249"/>
      <c r="J122" s="245"/>
      <c r="K122" s="245"/>
      <c r="L122" s="250"/>
      <c r="M122" s="251"/>
      <c r="N122" s="252"/>
      <c r="O122" s="252"/>
      <c r="P122" s="252"/>
      <c r="Q122" s="252"/>
      <c r="R122" s="252"/>
      <c r="S122" s="252"/>
      <c r="T122" s="253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54" t="s">
        <v>166</v>
      </c>
      <c r="AU122" s="254" t="s">
        <v>82</v>
      </c>
      <c r="AV122" s="13" t="s">
        <v>82</v>
      </c>
      <c r="AW122" s="13" t="s">
        <v>31</v>
      </c>
      <c r="AX122" s="13" t="s">
        <v>74</v>
      </c>
      <c r="AY122" s="254" t="s">
        <v>157</v>
      </c>
    </row>
    <row r="123" s="13" customFormat="1">
      <c r="A123" s="13"/>
      <c r="B123" s="244"/>
      <c r="C123" s="245"/>
      <c r="D123" s="246" t="s">
        <v>166</v>
      </c>
      <c r="E123" s="247" t="s">
        <v>1</v>
      </c>
      <c r="F123" s="248" t="s">
        <v>302</v>
      </c>
      <c r="G123" s="245"/>
      <c r="H123" s="247" t="s">
        <v>1</v>
      </c>
      <c r="I123" s="249"/>
      <c r="J123" s="245"/>
      <c r="K123" s="245"/>
      <c r="L123" s="250"/>
      <c r="M123" s="251"/>
      <c r="N123" s="252"/>
      <c r="O123" s="252"/>
      <c r="P123" s="252"/>
      <c r="Q123" s="252"/>
      <c r="R123" s="252"/>
      <c r="S123" s="252"/>
      <c r="T123" s="25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254" t="s">
        <v>166</v>
      </c>
      <c r="AU123" s="254" t="s">
        <v>82</v>
      </c>
      <c r="AV123" s="13" t="s">
        <v>82</v>
      </c>
      <c r="AW123" s="13" t="s">
        <v>31</v>
      </c>
      <c r="AX123" s="13" t="s">
        <v>74</v>
      </c>
      <c r="AY123" s="254" t="s">
        <v>157</v>
      </c>
    </row>
    <row r="124" s="14" customFormat="1">
      <c r="A124" s="14"/>
      <c r="B124" s="255"/>
      <c r="C124" s="256"/>
      <c r="D124" s="246" t="s">
        <v>166</v>
      </c>
      <c r="E124" s="257" t="s">
        <v>1</v>
      </c>
      <c r="F124" s="258" t="s">
        <v>303</v>
      </c>
      <c r="G124" s="256"/>
      <c r="H124" s="259">
        <v>380.05000000000001</v>
      </c>
      <c r="I124" s="260"/>
      <c r="J124" s="256"/>
      <c r="K124" s="256"/>
      <c r="L124" s="261"/>
      <c r="M124" s="262"/>
      <c r="N124" s="263"/>
      <c r="O124" s="263"/>
      <c r="P124" s="263"/>
      <c r="Q124" s="263"/>
      <c r="R124" s="263"/>
      <c r="S124" s="263"/>
      <c r="T124" s="264"/>
      <c r="U124" s="14"/>
      <c r="V124" s="14"/>
      <c r="W124" s="14"/>
      <c r="X124" s="14"/>
      <c r="Y124" s="14"/>
      <c r="Z124" s="14"/>
      <c r="AA124" s="14"/>
      <c r="AB124" s="14"/>
      <c r="AC124" s="14"/>
      <c r="AD124" s="14"/>
      <c r="AE124" s="14"/>
      <c r="AT124" s="265" t="s">
        <v>166</v>
      </c>
      <c r="AU124" s="265" t="s">
        <v>82</v>
      </c>
      <c r="AV124" s="14" t="s">
        <v>156</v>
      </c>
      <c r="AW124" s="14" t="s">
        <v>31</v>
      </c>
      <c r="AX124" s="14" t="s">
        <v>74</v>
      </c>
      <c r="AY124" s="265" t="s">
        <v>157</v>
      </c>
    </row>
    <row r="125" s="14" customFormat="1">
      <c r="A125" s="14"/>
      <c r="B125" s="255"/>
      <c r="C125" s="256"/>
      <c r="D125" s="246" t="s">
        <v>166</v>
      </c>
      <c r="E125" s="257" t="s">
        <v>1</v>
      </c>
      <c r="F125" s="258" t="s">
        <v>304</v>
      </c>
      <c r="G125" s="256"/>
      <c r="H125" s="259">
        <v>50.25</v>
      </c>
      <c r="I125" s="260"/>
      <c r="J125" s="256"/>
      <c r="K125" s="256"/>
      <c r="L125" s="261"/>
      <c r="M125" s="262"/>
      <c r="N125" s="263"/>
      <c r="O125" s="263"/>
      <c r="P125" s="263"/>
      <c r="Q125" s="263"/>
      <c r="R125" s="263"/>
      <c r="S125" s="263"/>
      <c r="T125" s="264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5" t="s">
        <v>166</v>
      </c>
      <c r="AU125" s="265" t="s">
        <v>82</v>
      </c>
      <c r="AV125" s="14" t="s">
        <v>156</v>
      </c>
      <c r="AW125" s="14" t="s">
        <v>31</v>
      </c>
      <c r="AX125" s="14" t="s">
        <v>74</v>
      </c>
      <c r="AY125" s="265" t="s">
        <v>157</v>
      </c>
    </row>
    <row r="126" s="15" customFormat="1">
      <c r="A126" s="15"/>
      <c r="B126" s="266"/>
      <c r="C126" s="267"/>
      <c r="D126" s="246" t="s">
        <v>166</v>
      </c>
      <c r="E126" s="268" t="s">
        <v>1</v>
      </c>
      <c r="F126" s="269" t="s">
        <v>173</v>
      </c>
      <c r="G126" s="267"/>
      <c r="H126" s="270">
        <v>430.30000000000001</v>
      </c>
      <c r="I126" s="271"/>
      <c r="J126" s="267"/>
      <c r="K126" s="267"/>
      <c r="L126" s="272"/>
      <c r="M126" s="273"/>
      <c r="N126" s="274"/>
      <c r="O126" s="274"/>
      <c r="P126" s="274"/>
      <c r="Q126" s="274"/>
      <c r="R126" s="274"/>
      <c r="S126" s="274"/>
      <c r="T126" s="275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6" t="s">
        <v>166</v>
      </c>
      <c r="AU126" s="276" t="s">
        <v>82</v>
      </c>
      <c r="AV126" s="15" t="s">
        <v>174</v>
      </c>
      <c r="AW126" s="15" t="s">
        <v>31</v>
      </c>
      <c r="AX126" s="15" t="s">
        <v>82</v>
      </c>
      <c r="AY126" s="276" t="s">
        <v>157</v>
      </c>
    </row>
    <row r="127" s="2" customFormat="1" ht="24.15" customHeight="1">
      <c r="A127" s="39"/>
      <c r="B127" s="40"/>
      <c r="C127" s="230" t="s">
        <v>156</v>
      </c>
      <c r="D127" s="230" t="s">
        <v>160</v>
      </c>
      <c r="E127" s="231" t="s">
        <v>305</v>
      </c>
      <c r="F127" s="232" t="s">
        <v>306</v>
      </c>
      <c r="G127" s="233" t="s">
        <v>177</v>
      </c>
      <c r="H127" s="234">
        <v>11.967000000000001</v>
      </c>
      <c r="I127" s="235"/>
      <c r="J127" s="236">
        <f>ROUND(I127*H127,2)</f>
        <v>0</v>
      </c>
      <c r="K127" s="237"/>
      <c r="L127" s="45"/>
      <c r="M127" s="277" t="s">
        <v>1</v>
      </c>
      <c r="N127" s="278" t="s">
        <v>40</v>
      </c>
      <c r="O127" s="279"/>
      <c r="P127" s="280">
        <f>O127*H127</f>
        <v>0</v>
      </c>
      <c r="Q127" s="280">
        <v>0</v>
      </c>
      <c r="R127" s="280">
        <f>Q127*H127</f>
        <v>0</v>
      </c>
      <c r="S127" s="280">
        <v>0</v>
      </c>
      <c r="T127" s="281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42" t="s">
        <v>164</v>
      </c>
      <c r="AT127" s="242" t="s">
        <v>160</v>
      </c>
      <c r="AU127" s="242" t="s">
        <v>82</v>
      </c>
      <c r="AY127" s="18" t="s">
        <v>157</v>
      </c>
      <c r="BE127" s="243">
        <f>IF(N127="základná",J127,0)</f>
        <v>0</v>
      </c>
      <c r="BF127" s="243">
        <f>IF(N127="znížená",J127,0)</f>
        <v>0</v>
      </c>
      <c r="BG127" s="243">
        <f>IF(N127="zákl. prenesená",J127,0)</f>
        <v>0</v>
      </c>
      <c r="BH127" s="243">
        <f>IF(N127="zníž. prenesená",J127,0)</f>
        <v>0</v>
      </c>
      <c r="BI127" s="243">
        <f>IF(N127="nulová",J127,0)</f>
        <v>0</v>
      </c>
      <c r="BJ127" s="18" t="s">
        <v>156</v>
      </c>
      <c r="BK127" s="243">
        <f>ROUND(I127*H127,2)</f>
        <v>0</v>
      </c>
      <c r="BL127" s="18" t="s">
        <v>164</v>
      </c>
      <c r="BM127" s="242" t="s">
        <v>307</v>
      </c>
    </row>
    <row r="128" s="2" customFormat="1" ht="6.96" customHeight="1">
      <c r="A128" s="39"/>
      <c r="B128" s="73"/>
      <c r="C128" s="74"/>
      <c r="D128" s="74"/>
      <c r="E128" s="74"/>
      <c r="F128" s="74"/>
      <c r="G128" s="74"/>
      <c r="H128" s="74"/>
      <c r="I128" s="74"/>
      <c r="J128" s="74"/>
      <c r="K128" s="74"/>
      <c r="L128" s="45"/>
      <c r="M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</sheetData>
  <sheetProtection sheet="1" autoFilter="0" formatColumns="0" formatRows="0" objects="1" scenarios="1" spinCount="100000" saltValue="2UsHfbENBSZ8q1IYtAHxKk5DdDSoaseiWA9ZfSXbed5ou3CWnVeuDfV8EK/NmBvqTw0yiyjYJ+709Zyztis+hw==" hashValue="1TJeIT0TJLIrwcFOdeovYJsLT3Bt03S9czjZ+Y/Zuxxexxc+P9IHrW/uPb3v5BpVj78mjT0HhZ3vLEuFisRJ0g==" algorithmName="SHA-512" password="CC35"/>
  <autoFilter ref="C117:K127"/>
  <mergeCells count="9">
    <mergeCell ref="E7:H7"/>
    <mergeCell ref="E9:H9"/>
    <mergeCell ref="E18:H18"/>
    <mergeCell ref="E27:H27"/>
    <mergeCell ref="E85:H85"/>
    <mergeCell ref="E87:H87"/>
    <mergeCell ref="E108:H108"/>
    <mergeCell ref="E110:H11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92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30" customHeight="1">
      <c r="A9" s="39"/>
      <c r="B9" s="45"/>
      <c r="C9" s="39"/>
      <c r="D9" s="39"/>
      <c r="E9" s="149" t="s">
        <v>308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ROUND(J128,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ROUND((SUM(BE128:BE182)),  2)</f>
        <v>0</v>
      </c>
      <c r="G33" s="163"/>
      <c r="H33" s="163"/>
      <c r="I33" s="164">
        <v>0.20000000000000001</v>
      </c>
      <c r="J33" s="162">
        <f>ROUND(((SUM(BE128:BE182))*I33),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ROUND((SUM(BF128:BF182)),  2)</f>
        <v>0</v>
      </c>
      <c r="G34" s="163"/>
      <c r="H34" s="163"/>
      <c r="I34" s="164">
        <v>0.20000000000000001</v>
      </c>
      <c r="J34" s="162">
        <f>ROUND(((SUM(BF128:BF182))*I34),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ROUND((SUM(BG128:BG182)),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ROUND((SUM(BH128:BH182)),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ROUND((SUM(BI128:BI182)),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30" customHeight="1">
      <c r="A87" s="39"/>
      <c r="B87" s="40"/>
      <c r="C87" s="41"/>
      <c r="D87" s="41"/>
      <c r="E87" s="83" t="str">
        <f>E9</f>
        <v>20180304 - Kaštieľ-Obkl.a dlažby soc. zariad+podkl.vrsvy podláh suterén vr.demont.podkl.vrstiev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J128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J129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217</v>
      </c>
      <c r="E98" s="199"/>
      <c r="F98" s="199"/>
      <c r="G98" s="199"/>
      <c r="H98" s="199"/>
      <c r="I98" s="199"/>
      <c r="J98" s="200">
        <f>J130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309</v>
      </c>
      <c r="E99" s="199"/>
      <c r="F99" s="199"/>
      <c r="G99" s="199"/>
      <c r="H99" s="199"/>
      <c r="I99" s="199"/>
      <c r="J99" s="200">
        <f>J144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310</v>
      </c>
      <c r="E100" s="199"/>
      <c r="F100" s="199"/>
      <c r="G100" s="199"/>
      <c r="H100" s="199"/>
      <c r="I100" s="199"/>
      <c r="J100" s="200">
        <f>J149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218</v>
      </c>
      <c r="E101" s="199"/>
      <c r="F101" s="199"/>
      <c r="G101" s="199"/>
      <c r="H101" s="199"/>
      <c r="I101" s="199"/>
      <c r="J101" s="200">
        <f>J156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90"/>
      <c r="C102" s="191"/>
      <c r="D102" s="192" t="s">
        <v>138</v>
      </c>
      <c r="E102" s="193"/>
      <c r="F102" s="193"/>
      <c r="G102" s="193"/>
      <c r="H102" s="193"/>
      <c r="I102" s="193"/>
      <c r="J102" s="194">
        <f>J158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96"/>
      <c r="C103" s="197"/>
      <c r="D103" s="198" t="s">
        <v>140</v>
      </c>
      <c r="E103" s="199"/>
      <c r="F103" s="199"/>
      <c r="G103" s="199"/>
      <c r="H103" s="199"/>
      <c r="I103" s="199"/>
      <c r="J103" s="200">
        <f>J159</f>
        <v>0</v>
      </c>
      <c r="K103" s="197"/>
      <c r="L103" s="20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96"/>
      <c r="C104" s="197"/>
      <c r="D104" s="198" t="s">
        <v>311</v>
      </c>
      <c r="E104" s="199"/>
      <c r="F104" s="199"/>
      <c r="G104" s="199"/>
      <c r="H104" s="199"/>
      <c r="I104" s="199"/>
      <c r="J104" s="200">
        <f>J162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312</v>
      </c>
      <c r="E105" s="199"/>
      <c r="F105" s="199"/>
      <c r="G105" s="199"/>
      <c r="H105" s="199"/>
      <c r="I105" s="199"/>
      <c r="J105" s="200">
        <f>J171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313</v>
      </c>
      <c r="E106" s="199"/>
      <c r="F106" s="199"/>
      <c r="G106" s="199"/>
      <c r="H106" s="199"/>
      <c r="I106" s="199"/>
      <c r="J106" s="200">
        <f>J174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90"/>
      <c r="C107" s="191"/>
      <c r="D107" s="192" t="s">
        <v>314</v>
      </c>
      <c r="E107" s="193"/>
      <c r="F107" s="193"/>
      <c r="G107" s="193"/>
      <c r="H107" s="193"/>
      <c r="I107" s="193"/>
      <c r="J107" s="194">
        <f>J179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96"/>
      <c r="C108" s="197"/>
      <c r="D108" s="198" t="s">
        <v>315</v>
      </c>
      <c r="E108" s="199"/>
      <c r="F108" s="199"/>
      <c r="G108" s="199"/>
      <c r="H108" s="199"/>
      <c r="I108" s="199"/>
      <c r="J108" s="200">
        <f>J180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2" customFormat="1" ht="21.84" customHeight="1">
      <c r="A109" s="39"/>
      <c r="B109" s="40"/>
      <c r="C109" s="41"/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73"/>
      <c r="C110" s="74"/>
      <c r="D110" s="74"/>
      <c r="E110" s="74"/>
      <c r="F110" s="74"/>
      <c r="G110" s="74"/>
      <c r="H110" s="74"/>
      <c r="I110" s="74"/>
      <c r="J110" s="74"/>
      <c r="K110" s="74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4" s="2" customFormat="1" ht="6.96" customHeight="1">
      <c r="A114" s="39"/>
      <c r="B114" s="75"/>
      <c r="C114" s="76"/>
      <c r="D114" s="76"/>
      <c r="E114" s="76"/>
      <c r="F114" s="76"/>
      <c r="G114" s="76"/>
      <c r="H114" s="76"/>
      <c r="I114" s="76"/>
      <c r="J114" s="76"/>
      <c r="K114" s="76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24.96" customHeight="1">
      <c r="A115" s="39"/>
      <c r="B115" s="40"/>
      <c r="C115" s="24" t="s">
        <v>142</v>
      </c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6.96" customHeight="1">
      <c r="A116" s="39"/>
      <c r="B116" s="40"/>
      <c r="C116" s="41"/>
      <c r="D116" s="41"/>
      <c r="E116" s="41"/>
      <c r="F116" s="41"/>
      <c r="G116" s="41"/>
      <c r="H116" s="41"/>
      <c r="I116" s="41"/>
      <c r="J116" s="41"/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2" customHeight="1">
      <c r="A117" s="39"/>
      <c r="B117" s="40"/>
      <c r="C117" s="33" t="s">
        <v>15</v>
      </c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6.5" customHeight="1">
      <c r="A118" s="39"/>
      <c r="B118" s="40"/>
      <c r="C118" s="41"/>
      <c r="D118" s="41"/>
      <c r="E118" s="185" t="str">
        <f>E7</f>
        <v>Obnova areálu a kaštieľa Dolná Krupá</v>
      </c>
      <c r="F118" s="33"/>
      <c r="G118" s="33"/>
      <c r="H118" s="33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2" customHeight="1">
      <c r="A119" s="39"/>
      <c r="B119" s="40"/>
      <c r="C119" s="33" t="s">
        <v>131</v>
      </c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30" customHeight="1">
      <c r="A120" s="39"/>
      <c r="B120" s="40"/>
      <c r="C120" s="41"/>
      <c r="D120" s="41"/>
      <c r="E120" s="83" t="str">
        <f>E9</f>
        <v>20180304 - Kaštieľ-Obkl.a dlažby soc. zariad+podkl.vrsvy podláh suterén vr.demont.podkl.vrstiev</v>
      </c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6.96" customHeight="1">
      <c r="A121" s="39"/>
      <c r="B121" s="40"/>
      <c r="C121" s="41"/>
      <c r="D121" s="41"/>
      <c r="E121" s="41"/>
      <c r="F121" s="41"/>
      <c r="G121" s="41"/>
      <c r="H121" s="41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19</v>
      </c>
      <c r="D122" s="41"/>
      <c r="E122" s="41"/>
      <c r="F122" s="28" t="str">
        <f>F12</f>
        <v>Kaštieľ Dolná Krupá</v>
      </c>
      <c r="G122" s="41"/>
      <c r="H122" s="41"/>
      <c r="I122" s="33" t="s">
        <v>21</v>
      </c>
      <c r="J122" s="86" t="str">
        <f>IF(J12="","",J12)</f>
        <v>30. 1. 2023</v>
      </c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6.96" customHeight="1">
      <c r="A123" s="39"/>
      <c r="B123" s="40"/>
      <c r="C123" s="41"/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15.15" customHeight="1">
      <c r="A124" s="39"/>
      <c r="B124" s="40"/>
      <c r="C124" s="33" t="s">
        <v>23</v>
      </c>
      <c r="D124" s="41"/>
      <c r="E124" s="41"/>
      <c r="F124" s="28" t="str">
        <f>E15</f>
        <v>SNM, Vajanského nábrežie 2, 810 06 Bratislava</v>
      </c>
      <c r="G124" s="41"/>
      <c r="H124" s="41"/>
      <c r="I124" s="33" t="s">
        <v>29</v>
      </c>
      <c r="J124" s="37" t="str">
        <f>E21</f>
        <v>Ing.Vladimír Kobliška</v>
      </c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5.15" customHeight="1">
      <c r="A125" s="39"/>
      <c r="B125" s="40"/>
      <c r="C125" s="33" t="s">
        <v>27</v>
      </c>
      <c r="D125" s="41"/>
      <c r="E125" s="41"/>
      <c r="F125" s="28" t="str">
        <f>IF(E18="","",E18)</f>
        <v>Vyplň údaj</v>
      </c>
      <c r="G125" s="41"/>
      <c r="H125" s="41"/>
      <c r="I125" s="33" t="s">
        <v>32</v>
      </c>
      <c r="J125" s="37" t="str">
        <f>E24</f>
        <v>Ing.Vladimír Kobliška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0.32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11" customFormat="1" ht="29.28" customHeight="1">
      <c r="A127" s="202"/>
      <c r="B127" s="203"/>
      <c r="C127" s="204" t="s">
        <v>143</v>
      </c>
      <c r="D127" s="205" t="s">
        <v>59</v>
      </c>
      <c r="E127" s="205" t="s">
        <v>55</v>
      </c>
      <c r="F127" s="205" t="s">
        <v>56</v>
      </c>
      <c r="G127" s="205" t="s">
        <v>144</v>
      </c>
      <c r="H127" s="205" t="s">
        <v>145</v>
      </c>
      <c r="I127" s="205" t="s">
        <v>146</v>
      </c>
      <c r="J127" s="206" t="s">
        <v>135</v>
      </c>
      <c r="K127" s="207" t="s">
        <v>147</v>
      </c>
      <c r="L127" s="208"/>
      <c r="M127" s="107" t="s">
        <v>1</v>
      </c>
      <c r="N127" s="108" t="s">
        <v>38</v>
      </c>
      <c r="O127" s="108" t="s">
        <v>148</v>
      </c>
      <c r="P127" s="108" t="s">
        <v>149</v>
      </c>
      <c r="Q127" s="108" t="s">
        <v>150</v>
      </c>
      <c r="R127" s="108" t="s">
        <v>151</v>
      </c>
      <c r="S127" s="108" t="s">
        <v>152</v>
      </c>
      <c r="T127" s="109" t="s">
        <v>153</v>
      </c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</row>
    <row r="128" s="2" customFormat="1" ht="22.8" customHeight="1">
      <c r="A128" s="39"/>
      <c r="B128" s="40"/>
      <c r="C128" s="114" t="s">
        <v>136</v>
      </c>
      <c r="D128" s="41"/>
      <c r="E128" s="41"/>
      <c r="F128" s="41"/>
      <c r="G128" s="41"/>
      <c r="H128" s="41"/>
      <c r="I128" s="41"/>
      <c r="J128" s="209">
        <f>BK128</f>
        <v>0</v>
      </c>
      <c r="K128" s="41"/>
      <c r="L128" s="45"/>
      <c r="M128" s="110"/>
      <c r="N128" s="210"/>
      <c r="O128" s="111"/>
      <c r="P128" s="211">
        <f>P129+P158+P179</f>
        <v>0</v>
      </c>
      <c r="Q128" s="111"/>
      <c r="R128" s="211">
        <f>R129+R158+R179</f>
        <v>0.0126</v>
      </c>
      <c r="S128" s="111"/>
      <c r="T128" s="212">
        <f>T129+T158+T179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T128" s="18" t="s">
        <v>73</v>
      </c>
      <c r="AU128" s="18" t="s">
        <v>137</v>
      </c>
      <c r="BK128" s="213">
        <f>BK129+BK158+BK179</f>
        <v>0</v>
      </c>
    </row>
    <row r="129" s="12" customFormat="1" ht="25.92" customHeight="1">
      <c r="A129" s="12"/>
      <c r="B129" s="214"/>
      <c r="C129" s="215"/>
      <c r="D129" s="216" t="s">
        <v>73</v>
      </c>
      <c r="E129" s="217" t="s">
        <v>220</v>
      </c>
      <c r="F129" s="217" t="s">
        <v>221</v>
      </c>
      <c r="G129" s="215"/>
      <c r="H129" s="215"/>
      <c r="I129" s="218"/>
      <c r="J129" s="219">
        <f>BK129</f>
        <v>0</v>
      </c>
      <c r="K129" s="215"/>
      <c r="L129" s="220"/>
      <c r="M129" s="221"/>
      <c r="N129" s="222"/>
      <c r="O129" s="222"/>
      <c r="P129" s="223">
        <f>P130+P144+P149+P156</f>
        <v>0</v>
      </c>
      <c r="Q129" s="222"/>
      <c r="R129" s="223">
        <f>R130+R144+R149+R156</f>
        <v>0.0126</v>
      </c>
      <c r="S129" s="222"/>
      <c r="T129" s="224">
        <f>T130+T144+T149+T156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25" t="s">
        <v>82</v>
      </c>
      <c r="AT129" s="226" t="s">
        <v>73</v>
      </c>
      <c r="AU129" s="226" t="s">
        <v>74</v>
      </c>
      <c r="AY129" s="225" t="s">
        <v>157</v>
      </c>
      <c r="BK129" s="227">
        <f>BK130+BK144+BK149+BK156</f>
        <v>0</v>
      </c>
    </row>
    <row r="130" s="12" customFormat="1" ht="22.8" customHeight="1">
      <c r="A130" s="12"/>
      <c r="B130" s="214"/>
      <c r="C130" s="215"/>
      <c r="D130" s="216" t="s">
        <v>73</v>
      </c>
      <c r="E130" s="228" t="s">
        <v>201</v>
      </c>
      <c r="F130" s="228" t="s">
        <v>222</v>
      </c>
      <c r="G130" s="215"/>
      <c r="H130" s="215"/>
      <c r="I130" s="218"/>
      <c r="J130" s="229">
        <f>BK130</f>
        <v>0</v>
      </c>
      <c r="K130" s="215"/>
      <c r="L130" s="220"/>
      <c r="M130" s="221"/>
      <c r="N130" s="222"/>
      <c r="O130" s="222"/>
      <c r="P130" s="223">
        <f>SUM(P131:P143)</f>
        <v>0</v>
      </c>
      <c r="Q130" s="222"/>
      <c r="R130" s="223">
        <f>SUM(R131:R143)</f>
        <v>0</v>
      </c>
      <c r="S130" s="222"/>
      <c r="T130" s="224">
        <f>SUM(T131:T143)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25" t="s">
        <v>82</v>
      </c>
      <c r="AT130" s="226" t="s">
        <v>73</v>
      </c>
      <c r="AU130" s="226" t="s">
        <v>82</v>
      </c>
      <c r="AY130" s="225" t="s">
        <v>157</v>
      </c>
      <c r="BK130" s="227">
        <f>SUM(BK131:BK143)</f>
        <v>0</v>
      </c>
    </row>
    <row r="131" s="2" customFormat="1" ht="16.5" customHeight="1">
      <c r="A131" s="39"/>
      <c r="B131" s="40"/>
      <c r="C131" s="230" t="s">
        <v>82</v>
      </c>
      <c r="D131" s="230" t="s">
        <v>160</v>
      </c>
      <c r="E131" s="231" t="s">
        <v>316</v>
      </c>
      <c r="F131" s="232" t="s">
        <v>317</v>
      </c>
      <c r="G131" s="233" t="s">
        <v>318</v>
      </c>
      <c r="H131" s="234">
        <v>2.4590000000000001</v>
      </c>
      <c r="I131" s="235"/>
      <c r="J131" s="236">
        <f>ROUND(I131*H131,2)</f>
        <v>0</v>
      </c>
      <c r="K131" s="237"/>
      <c r="L131" s="45"/>
      <c r="M131" s="238" t="s">
        <v>1</v>
      </c>
      <c r="N131" s="239" t="s">
        <v>40</v>
      </c>
      <c r="O131" s="98"/>
      <c r="P131" s="240">
        <f>O131*H131</f>
        <v>0</v>
      </c>
      <c r="Q131" s="240">
        <v>0</v>
      </c>
      <c r="R131" s="240">
        <f>Q131*H131</f>
        <v>0</v>
      </c>
      <c r="S131" s="240">
        <v>0</v>
      </c>
      <c r="T131" s="241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42" t="s">
        <v>174</v>
      </c>
      <c r="AT131" s="242" t="s">
        <v>160</v>
      </c>
      <c r="AU131" s="242" t="s">
        <v>156</v>
      </c>
      <c r="AY131" s="18" t="s">
        <v>157</v>
      </c>
      <c r="BE131" s="243">
        <f>IF(N131="základná",J131,0)</f>
        <v>0</v>
      </c>
      <c r="BF131" s="243">
        <f>IF(N131="znížená",J131,0)</f>
        <v>0</v>
      </c>
      <c r="BG131" s="243">
        <f>IF(N131="zákl. prenesená",J131,0)</f>
        <v>0</v>
      </c>
      <c r="BH131" s="243">
        <f>IF(N131="zníž. prenesená",J131,0)</f>
        <v>0</v>
      </c>
      <c r="BI131" s="243">
        <f>IF(N131="nulová",J131,0)</f>
        <v>0</v>
      </c>
      <c r="BJ131" s="18" t="s">
        <v>156</v>
      </c>
      <c r="BK131" s="243">
        <f>ROUND(I131*H131,2)</f>
        <v>0</v>
      </c>
      <c r="BL131" s="18" t="s">
        <v>174</v>
      </c>
      <c r="BM131" s="242" t="s">
        <v>319</v>
      </c>
    </row>
    <row r="132" s="14" customFormat="1">
      <c r="A132" s="14"/>
      <c r="B132" s="255"/>
      <c r="C132" s="256"/>
      <c r="D132" s="246" t="s">
        <v>166</v>
      </c>
      <c r="E132" s="257" t="s">
        <v>1</v>
      </c>
      <c r="F132" s="258" t="s">
        <v>320</v>
      </c>
      <c r="G132" s="256"/>
      <c r="H132" s="259">
        <v>2.4590000000000001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166</v>
      </c>
      <c r="AU132" s="265" t="s">
        <v>156</v>
      </c>
      <c r="AV132" s="14" t="s">
        <v>156</v>
      </c>
      <c r="AW132" s="14" t="s">
        <v>31</v>
      </c>
      <c r="AX132" s="14" t="s">
        <v>74</v>
      </c>
      <c r="AY132" s="265" t="s">
        <v>157</v>
      </c>
    </row>
    <row r="133" s="15" customFormat="1">
      <c r="A133" s="15"/>
      <c r="B133" s="266"/>
      <c r="C133" s="267"/>
      <c r="D133" s="246" t="s">
        <v>166</v>
      </c>
      <c r="E133" s="268" t="s">
        <v>1</v>
      </c>
      <c r="F133" s="269" t="s">
        <v>173</v>
      </c>
      <c r="G133" s="267"/>
      <c r="H133" s="270">
        <v>2.4590000000000001</v>
      </c>
      <c r="I133" s="271"/>
      <c r="J133" s="267"/>
      <c r="K133" s="267"/>
      <c r="L133" s="272"/>
      <c r="M133" s="273"/>
      <c r="N133" s="274"/>
      <c r="O133" s="274"/>
      <c r="P133" s="274"/>
      <c r="Q133" s="274"/>
      <c r="R133" s="274"/>
      <c r="S133" s="274"/>
      <c r="T133" s="275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6" t="s">
        <v>166</v>
      </c>
      <c r="AU133" s="276" t="s">
        <v>156</v>
      </c>
      <c r="AV133" s="15" t="s">
        <v>174</v>
      </c>
      <c r="AW133" s="15" t="s">
        <v>31</v>
      </c>
      <c r="AX133" s="15" t="s">
        <v>82</v>
      </c>
      <c r="AY133" s="276" t="s">
        <v>157</v>
      </c>
    </row>
    <row r="134" s="2" customFormat="1" ht="24.15" customHeight="1">
      <c r="A134" s="39"/>
      <c r="B134" s="40"/>
      <c r="C134" s="230" t="s">
        <v>156</v>
      </c>
      <c r="D134" s="230" t="s">
        <v>160</v>
      </c>
      <c r="E134" s="231" t="s">
        <v>321</v>
      </c>
      <c r="F134" s="232" t="s">
        <v>322</v>
      </c>
      <c r="G134" s="233" t="s">
        <v>225</v>
      </c>
      <c r="H134" s="234">
        <v>307.43000000000001</v>
      </c>
      <c r="I134" s="235"/>
      <c r="J134" s="236">
        <f>ROUND(I134*H134,2)</f>
        <v>0</v>
      </c>
      <c r="K134" s="237"/>
      <c r="L134" s="45"/>
      <c r="M134" s="238" t="s">
        <v>1</v>
      </c>
      <c r="N134" s="239" t="s">
        <v>40</v>
      </c>
      <c r="O134" s="98"/>
      <c r="P134" s="240">
        <f>O134*H134</f>
        <v>0</v>
      </c>
      <c r="Q134" s="240">
        <v>0</v>
      </c>
      <c r="R134" s="240">
        <f>Q134*H134</f>
        <v>0</v>
      </c>
      <c r="S134" s="240">
        <v>0</v>
      </c>
      <c r="T134" s="241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42" t="s">
        <v>174</v>
      </c>
      <c r="AT134" s="242" t="s">
        <v>160</v>
      </c>
      <c r="AU134" s="242" t="s">
        <v>156</v>
      </c>
      <c r="AY134" s="18" t="s">
        <v>157</v>
      </c>
      <c r="BE134" s="243">
        <f>IF(N134="základná",J134,0)</f>
        <v>0</v>
      </c>
      <c r="BF134" s="243">
        <f>IF(N134="znížená",J134,0)</f>
        <v>0</v>
      </c>
      <c r="BG134" s="243">
        <f>IF(N134="zákl. prenesená",J134,0)</f>
        <v>0</v>
      </c>
      <c r="BH134" s="243">
        <f>IF(N134="zníž. prenesená",J134,0)</f>
        <v>0</v>
      </c>
      <c r="BI134" s="243">
        <f>IF(N134="nulová",J134,0)</f>
        <v>0</v>
      </c>
      <c r="BJ134" s="18" t="s">
        <v>156</v>
      </c>
      <c r="BK134" s="243">
        <f>ROUND(I134*H134,2)</f>
        <v>0</v>
      </c>
      <c r="BL134" s="18" t="s">
        <v>174</v>
      </c>
      <c r="BM134" s="242" t="s">
        <v>323</v>
      </c>
    </row>
    <row r="135" s="14" customFormat="1">
      <c r="A135" s="14"/>
      <c r="B135" s="255"/>
      <c r="C135" s="256"/>
      <c r="D135" s="246" t="s">
        <v>166</v>
      </c>
      <c r="E135" s="257" t="s">
        <v>1</v>
      </c>
      <c r="F135" s="258" t="s">
        <v>324</v>
      </c>
      <c r="G135" s="256"/>
      <c r="H135" s="259">
        <v>307.43000000000001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5" t="s">
        <v>166</v>
      </c>
      <c r="AU135" s="265" t="s">
        <v>156</v>
      </c>
      <c r="AV135" s="14" t="s">
        <v>156</v>
      </c>
      <c r="AW135" s="14" t="s">
        <v>31</v>
      </c>
      <c r="AX135" s="14" t="s">
        <v>74</v>
      </c>
      <c r="AY135" s="265" t="s">
        <v>157</v>
      </c>
    </row>
    <row r="136" s="15" customFormat="1">
      <c r="A136" s="15"/>
      <c r="B136" s="266"/>
      <c r="C136" s="267"/>
      <c r="D136" s="246" t="s">
        <v>166</v>
      </c>
      <c r="E136" s="268" t="s">
        <v>1</v>
      </c>
      <c r="F136" s="269" t="s">
        <v>173</v>
      </c>
      <c r="G136" s="267"/>
      <c r="H136" s="270">
        <v>307.43000000000001</v>
      </c>
      <c r="I136" s="271"/>
      <c r="J136" s="267"/>
      <c r="K136" s="267"/>
      <c r="L136" s="272"/>
      <c r="M136" s="273"/>
      <c r="N136" s="274"/>
      <c r="O136" s="274"/>
      <c r="P136" s="274"/>
      <c r="Q136" s="274"/>
      <c r="R136" s="274"/>
      <c r="S136" s="274"/>
      <c r="T136" s="275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6" t="s">
        <v>166</v>
      </c>
      <c r="AU136" s="276" t="s">
        <v>156</v>
      </c>
      <c r="AV136" s="15" t="s">
        <v>174</v>
      </c>
      <c r="AW136" s="15" t="s">
        <v>31</v>
      </c>
      <c r="AX136" s="15" t="s">
        <v>82</v>
      </c>
      <c r="AY136" s="276" t="s">
        <v>157</v>
      </c>
    </row>
    <row r="137" s="2" customFormat="1" ht="24.15" customHeight="1">
      <c r="A137" s="39"/>
      <c r="B137" s="40"/>
      <c r="C137" s="230" t="s">
        <v>181</v>
      </c>
      <c r="D137" s="230" t="s">
        <v>160</v>
      </c>
      <c r="E137" s="231" t="s">
        <v>325</v>
      </c>
      <c r="F137" s="232" t="s">
        <v>326</v>
      </c>
      <c r="G137" s="233" t="s">
        <v>225</v>
      </c>
      <c r="H137" s="234">
        <v>104.24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327</v>
      </c>
    </row>
    <row r="138" s="14" customFormat="1">
      <c r="A138" s="14"/>
      <c r="B138" s="255"/>
      <c r="C138" s="256"/>
      <c r="D138" s="246" t="s">
        <v>166</v>
      </c>
      <c r="E138" s="257" t="s">
        <v>1</v>
      </c>
      <c r="F138" s="258" t="s">
        <v>328</v>
      </c>
      <c r="G138" s="256"/>
      <c r="H138" s="259">
        <v>104.24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166</v>
      </c>
      <c r="AU138" s="265" t="s">
        <v>156</v>
      </c>
      <c r="AV138" s="14" t="s">
        <v>156</v>
      </c>
      <c r="AW138" s="14" t="s">
        <v>31</v>
      </c>
      <c r="AX138" s="14" t="s">
        <v>74</v>
      </c>
      <c r="AY138" s="265" t="s">
        <v>157</v>
      </c>
    </row>
    <row r="139" s="15" customFormat="1">
      <c r="A139" s="15"/>
      <c r="B139" s="266"/>
      <c r="C139" s="267"/>
      <c r="D139" s="246" t="s">
        <v>166</v>
      </c>
      <c r="E139" s="268" t="s">
        <v>1</v>
      </c>
      <c r="F139" s="269" t="s">
        <v>173</v>
      </c>
      <c r="G139" s="267"/>
      <c r="H139" s="270">
        <v>104.24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166</v>
      </c>
      <c r="AU139" s="276" t="s">
        <v>156</v>
      </c>
      <c r="AV139" s="15" t="s">
        <v>174</v>
      </c>
      <c r="AW139" s="15" t="s">
        <v>31</v>
      </c>
      <c r="AX139" s="15" t="s">
        <v>82</v>
      </c>
      <c r="AY139" s="276" t="s">
        <v>157</v>
      </c>
    </row>
    <row r="140" s="2" customFormat="1" ht="37.8" customHeight="1">
      <c r="A140" s="39"/>
      <c r="B140" s="40"/>
      <c r="C140" s="230" t="s">
        <v>174</v>
      </c>
      <c r="D140" s="230" t="s">
        <v>160</v>
      </c>
      <c r="E140" s="231" t="s">
        <v>329</v>
      </c>
      <c r="F140" s="232" t="s">
        <v>330</v>
      </c>
      <c r="G140" s="233" t="s">
        <v>225</v>
      </c>
      <c r="H140" s="234">
        <v>63.920999999999999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331</v>
      </c>
    </row>
    <row r="141" s="13" customFormat="1">
      <c r="A141" s="13"/>
      <c r="B141" s="244"/>
      <c r="C141" s="245"/>
      <c r="D141" s="246" t="s">
        <v>166</v>
      </c>
      <c r="E141" s="247" t="s">
        <v>1</v>
      </c>
      <c r="F141" s="248" t="s">
        <v>332</v>
      </c>
      <c r="G141" s="245"/>
      <c r="H141" s="247" t="s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166</v>
      </c>
      <c r="AU141" s="254" t="s">
        <v>156</v>
      </c>
      <c r="AV141" s="13" t="s">
        <v>82</v>
      </c>
      <c r="AW141" s="13" t="s">
        <v>31</v>
      </c>
      <c r="AX141" s="13" t="s">
        <v>74</v>
      </c>
      <c r="AY141" s="254" t="s">
        <v>157</v>
      </c>
    </row>
    <row r="142" s="14" customFormat="1">
      <c r="A142" s="14"/>
      <c r="B142" s="255"/>
      <c r="C142" s="256"/>
      <c r="D142" s="246" t="s">
        <v>166</v>
      </c>
      <c r="E142" s="257" t="s">
        <v>1</v>
      </c>
      <c r="F142" s="258" t="s">
        <v>333</v>
      </c>
      <c r="G142" s="256"/>
      <c r="H142" s="259">
        <v>63.920999999999999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166</v>
      </c>
      <c r="AU142" s="265" t="s">
        <v>156</v>
      </c>
      <c r="AV142" s="14" t="s">
        <v>156</v>
      </c>
      <c r="AW142" s="14" t="s">
        <v>31</v>
      </c>
      <c r="AX142" s="14" t="s">
        <v>74</v>
      </c>
      <c r="AY142" s="265" t="s">
        <v>157</v>
      </c>
    </row>
    <row r="143" s="15" customFormat="1">
      <c r="A143" s="15"/>
      <c r="B143" s="266"/>
      <c r="C143" s="267"/>
      <c r="D143" s="246" t="s">
        <v>166</v>
      </c>
      <c r="E143" s="268" t="s">
        <v>1</v>
      </c>
      <c r="F143" s="269" t="s">
        <v>173</v>
      </c>
      <c r="G143" s="267"/>
      <c r="H143" s="270">
        <v>63.920999999999999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6" t="s">
        <v>166</v>
      </c>
      <c r="AU143" s="276" t="s">
        <v>156</v>
      </c>
      <c r="AV143" s="15" t="s">
        <v>174</v>
      </c>
      <c r="AW143" s="15" t="s">
        <v>31</v>
      </c>
      <c r="AX143" s="15" t="s">
        <v>82</v>
      </c>
      <c r="AY143" s="276" t="s">
        <v>157</v>
      </c>
    </row>
    <row r="144" s="12" customFormat="1" ht="22.8" customHeight="1">
      <c r="A144" s="12"/>
      <c r="B144" s="214"/>
      <c r="C144" s="215"/>
      <c r="D144" s="216" t="s">
        <v>73</v>
      </c>
      <c r="E144" s="228" t="s">
        <v>211</v>
      </c>
      <c r="F144" s="228" t="s">
        <v>334</v>
      </c>
      <c r="G144" s="215"/>
      <c r="H144" s="215"/>
      <c r="I144" s="218"/>
      <c r="J144" s="229">
        <f>BK144</f>
        <v>0</v>
      </c>
      <c r="K144" s="215"/>
      <c r="L144" s="220"/>
      <c r="M144" s="221"/>
      <c r="N144" s="222"/>
      <c r="O144" s="222"/>
      <c r="P144" s="223">
        <f>SUM(P145:P148)</f>
        <v>0</v>
      </c>
      <c r="Q144" s="222"/>
      <c r="R144" s="223">
        <f>SUM(R145:R148)</f>
        <v>0.0126</v>
      </c>
      <c r="S144" s="222"/>
      <c r="T144" s="224">
        <f>SUM(T145:T148)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5" t="s">
        <v>82</v>
      </c>
      <c r="AT144" s="226" t="s">
        <v>73</v>
      </c>
      <c r="AU144" s="226" t="s">
        <v>82</v>
      </c>
      <c r="AY144" s="225" t="s">
        <v>157</v>
      </c>
      <c r="BK144" s="227">
        <f>SUM(BK145:BK148)</f>
        <v>0</v>
      </c>
    </row>
    <row r="145" s="2" customFormat="1" ht="24.15" customHeight="1">
      <c r="A145" s="39"/>
      <c r="B145" s="40"/>
      <c r="C145" s="230" t="s">
        <v>197</v>
      </c>
      <c r="D145" s="230" t="s">
        <v>160</v>
      </c>
      <c r="E145" s="231" t="s">
        <v>335</v>
      </c>
      <c r="F145" s="232" t="s">
        <v>336</v>
      </c>
      <c r="G145" s="233" t="s">
        <v>184</v>
      </c>
      <c r="H145" s="234">
        <v>2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0.0063</v>
      </c>
      <c r="R145" s="240">
        <f>Q145*H145</f>
        <v>0.0126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174</v>
      </c>
      <c r="AT145" s="242" t="s">
        <v>160</v>
      </c>
      <c r="AU145" s="242" t="s">
        <v>156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174</v>
      </c>
      <c r="BM145" s="242" t="s">
        <v>337</v>
      </c>
    </row>
    <row r="146" s="14" customFormat="1">
      <c r="A146" s="14"/>
      <c r="B146" s="255"/>
      <c r="C146" s="256"/>
      <c r="D146" s="246" t="s">
        <v>166</v>
      </c>
      <c r="E146" s="257" t="s">
        <v>1</v>
      </c>
      <c r="F146" s="258" t="s">
        <v>338</v>
      </c>
      <c r="G146" s="256"/>
      <c r="H146" s="259">
        <v>2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166</v>
      </c>
      <c r="AU146" s="265" t="s">
        <v>156</v>
      </c>
      <c r="AV146" s="14" t="s">
        <v>156</v>
      </c>
      <c r="AW146" s="14" t="s">
        <v>31</v>
      </c>
      <c r="AX146" s="14" t="s">
        <v>74</v>
      </c>
      <c r="AY146" s="265" t="s">
        <v>157</v>
      </c>
    </row>
    <row r="147" s="15" customFormat="1">
      <c r="A147" s="15"/>
      <c r="B147" s="266"/>
      <c r="C147" s="267"/>
      <c r="D147" s="246" t="s">
        <v>166</v>
      </c>
      <c r="E147" s="268" t="s">
        <v>1</v>
      </c>
      <c r="F147" s="269" t="s">
        <v>173</v>
      </c>
      <c r="G147" s="267"/>
      <c r="H147" s="270">
        <v>2</v>
      </c>
      <c r="I147" s="271"/>
      <c r="J147" s="267"/>
      <c r="K147" s="267"/>
      <c r="L147" s="272"/>
      <c r="M147" s="273"/>
      <c r="N147" s="274"/>
      <c r="O147" s="274"/>
      <c r="P147" s="274"/>
      <c r="Q147" s="274"/>
      <c r="R147" s="274"/>
      <c r="S147" s="274"/>
      <c r="T147" s="27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76" t="s">
        <v>166</v>
      </c>
      <c r="AU147" s="276" t="s">
        <v>156</v>
      </c>
      <c r="AV147" s="15" t="s">
        <v>174</v>
      </c>
      <c r="AW147" s="15" t="s">
        <v>31</v>
      </c>
      <c r="AX147" s="15" t="s">
        <v>82</v>
      </c>
      <c r="AY147" s="276" t="s">
        <v>157</v>
      </c>
    </row>
    <row r="148" s="2" customFormat="1" ht="16.5" customHeight="1">
      <c r="A148" s="39"/>
      <c r="B148" s="40"/>
      <c r="C148" s="282" t="s">
        <v>201</v>
      </c>
      <c r="D148" s="282" t="s">
        <v>204</v>
      </c>
      <c r="E148" s="283" t="s">
        <v>339</v>
      </c>
      <c r="F148" s="284" t="s">
        <v>340</v>
      </c>
      <c r="G148" s="285" t="s">
        <v>184</v>
      </c>
      <c r="H148" s="286">
        <v>2</v>
      </c>
      <c r="I148" s="287"/>
      <c r="J148" s="288">
        <f>ROUND(I148*H148,2)</f>
        <v>0</v>
      </c>
      <c r="K148" s="289"/>
      <c r="L148" s="290"/>
      <c r="M148" s="291" t="s">
        <v>1</v>
      </c>
      <c r="N148" s="292" t="s">
        <v>40</v>
      </c>
      <c r="O148" s="98"/>
      <c r="P148" s="240">
        <f>O148*H148</f>
        <v>0</v>
      </c>
      <c r="Q148" s="240">
        <v>0</v>
      </c>
      <c r="R148" s="240">
        <f>Q148*H148</f>
        <v>0</v>
      </c>
      <c r="S148" s="240">
        <v>0</v>
      </c>
      <c r="T148" s="241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42" t="s">
        <v>211</v>
      </c>
      <c r="AT148" s="242" t="s">
        <v>204</v>
      </c>
      <c r="AU148" s="242" t="s">
        <v>156</v>
      </c>
      <c r="AY148" s="18" t="s">
        <v>157</v>
      </c>
      <c r="BE148" s="243">
        <f>IF(N148="základná",J148,0)</f>
        <v>0</v>
      </c>
      <c r="BF148" s="243">
        <f>IF(N148="znížená",J148,0)</f>
        <v>0</v>
      </c>
      <c r="BG148" s="243">
        <f>IF(N148="zákl. prenesená",J148,0)</f>
        <v>0</v>
      </c>
      <c r="BH148" s="243">
        <f>IF(N148="zníž. prenesená",J148,0)</f>
        <v>0</v>
      </c>
      <c r="BI148" s="243">
        <f>IF(N148="nulová",J148,0)</f>
        <v>0</v>
      </c>
      <c r="BJ148" s="18" t="s">
        <v>156</v>
      </c>
      <c r="BK148" s="243">
        <f>ROUND(I148*H148,2)</f>
        <v>0</v>
      </c>
      <c r="BL148" s="18" t="s">
        <v>174</v>
      </c>
      <c r="BM148" s="242" t="s">
        <v>341</v>
      </c>
    </row>
    <row r="149" s="12" customFormat="1" ht="22.8" customHeight="1">
      <c r="A149" s="12"/>
      <c r="B149" s="214"/>
      <c r="C149" s="215"/>
      <c r="D149" s="216" t="s">
        <v>73</v>
      </c>
      <c r="E149" s="228" t="s">
        <v>250</v>
      </c>
      <c r="F149" s="228" t="s">
        <v>342</v>
      </c>
      <c r="G149" s="215"/>
      <c r="H149" s="215"/>
      <c r="I149" s="218"/>
      <c r="J149" s="229">
        <f>BK149</f>
        <v>0</v>
      </c>
      <c r="K149" s="215"/>
      <c r="L149" s="220"/>
      <c r="M149" s="221"/>
      <c r="N149" s="222"/>
      <c r="O149" s="222"/>
      <c r="P149" s="223">
        <f>SUM(P150:P155)</f>
        <v>0</v>
      </c>
      <c r="Q149" s="222"/>
      <c r="R149" s="223">
        <f>SUM(R150:R155)</f>
        <v>0</v>
      </c>
      <c r="S149" s="222"/>
      <c r="T149" s="224">
        <f>SUM(T150:T155)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25" t="s">
        <v>82</v>
      </c>
      <c r="AT149" s="226" t="s">
        <v>73</v>
      </c>
      <c r="AU149" s="226" t="s">
        <v>82</v>
      </c>
      <c r="AY149" s="225" t="s">
        <v>157</v>
      </c>
      <c r="BK149" s="227">
        <f>SUM(BK150:BK155)</f>
        <v>0</v>
      </c>
    </row>
    <row r="150" s="2" customFormat="1" ht="16.5" customHeight="1">
      <c r="A150" s="39"/>
      <c r="B150" s="40"/>
      <c r="C150" s="230" t="s">
        <v>207</v>
      </c>
      <c r="D150" s="230" t="s">
        <v>160</v>
      </c>
      <c r="E150" s="231" t="s">
        <v>343</v>
      </c>
      <c r="F150" s="232" t="s">
        <v>344</v>
      </c>
      <c r="G150" s="233" t="s">
        <v>184</v>
      </c>
      <c r="H150" s="234">
        <v>5.492</v>
      </c>
      <c r="I150" s="235"/>
      <c r="J150" s="236">
        <f>ROUND(I150*H150,2)</f>
        <v>0</v>
      </c>
      <c r="K150" s="237"/>
      <c r="L150" s="45"/>
      <c r="M150" s="238" t="s">
        <v>1</v>
      </c>
      <c r="N150" s="239" t="s">
        <v>40</v>
      </c>
      <c r="O150" s="98"/>
      <c r="P150" s="240">
        <f>O150*H150</f>
        <v>0</v>
      </c>
      <c r="Q150" s="240">
        <v>0</v>
      </c>
      <c r="R150" s="240">
        <f>Q150*H150</f>
        <v>0</v>
      </c>
      <c r="S150" s="240">
        <v>0</v>
      </c>
      <c r="T150" s="241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42" t="s">
        <v>174</v>
      </c>
      <c r="AT150" s="242" t="s">
        <v>160</v>
      </c>
      <c r="AU150" s="242" t="s">
        <v>156</v>
      </c>
      <c r="AY150" s="18" t="s">
        <v>157</v>
      </c>
      <c r="BE150" s="243">
        <f>IF(N150="základná",J150,0)</f>
        <v>0</v>
      </c>
      <c r="BF150" s="243">
        <f>IF(N150="znížená",J150,0)</f>
        <v>0</v>
      </c>
      <c r="BG150" s="243">
        <f>IF(N150="zákl. prenesená",J150,0)</f>
        <v>0</v>
      </c>
      <c r="BH150" s="243">
        <f>IF(N150="zníž. prenesená",J150,0)</f>
        <v>0</v>
      </c>
      <c r="BI150" s="243">
        <f>IF(N150="nulová",J150,0)</f>
        <v>0</v>
      </c>
      <c r="BJ150" s="18" t="s">
        <v>156</v>
      </c>
      <c r="BK150" s="243">
        <f>ROUND(I150*H150,2)</f>
        <v>0</v>
      </c>
      <c r="BL150" s="18" t="s">
        <v>174</v>
      </c>
      <c r="BM150" s="242" t="s">
        <v>345</v>
      </c>
    </row>
    <row r="151" s="2" customFormat="1" ht="24.15" customHeight="1">
      <c r="A151" s="39"/>
      <c r="B151" s="40"/>
      <c r="C151" s="230" t="s">
        <v>211</v>
      </c>
      <c r="D151" s="230" t="s">
        <v>160</v>
      </c>
      <c r="E151" s="231" t="s">
        <v>346</v>
      </c>
      <c r="F151" s="232" t="s">
        <v>347</v>
      </c>
      <c r="G151" s="233" t="s">
        <v>184</v>
      </c>
      <c r="H151" s="234">
        <v>23</v>
      </c>
      <c r="I151" s="235"/>
      <c r="J151" s="236">
        <f>ROUND(I151*H151,2)</f>
        <v>0</v>
      </c>
      <c r="K151" s="237"/>
      <c r="L151" s="45"/>
      <c r="M151" s="238" t="s">
        <v>1</v>
      </c>
      <c r="N151" s="239" t="s">
        <v>40</v>
      </c>
      <c r="O151" s="98"/>
      <c r="P151" s="240">
        <f>O151*H151</f>
        <v>0</v>
      </c>
      <c r="Q151" s="240">
        <v>0</v>
      </c>
      <c r="R151" s="240">
        <f>Q151*H151</f>
        <v>0</v>
      </c>
      <c r="S151" s="240">
        <v>0</v>
      </c>
      <c r="T151" s="241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42" t="s">
        <v>174</v>
      </c>
      <c r="AT151" s="242" t="s">
        <v>160</v>
      </c>
      <c r="AU151" s="242" t="s">
        <v>156</v>
      </c>
      <c r="AY151" s="18" t="s">
        <v>157</v>
      </c>
      <c r="BE151" s="243">
        <f>IF(N151="základná",J151,0)</f>
        <v>0</v>
      </c>
      <c r="BF151" s="243">
        <f>IF(N151="znížená",J151,0)</f>
        <v>0</v>
      </c>
      <c r="BG151" s="243">
        <f>IF(N151="zákl. prenesená",J151,0)</f>
        <v>0</v>
      </c>
      <c r="BH151" s="243">
        <f>IF(N151="zníž. prenesená",J151,0)</f>
        <v>0</v>
      </c>
      <c r="BI151" s="243">
        <f>IF(N151="nulová",J151,0)</f>
        <v>0</v>
      </c>
      <c r="BJ151" s="18" t="s">
        <v>156</v>
      </c>
      <c r="BK151" s="243">
        <f>ROUND(I151*H151,2)</f>
        <v>0</v>
      </c>
      <c r="BL151" s="18" t="s">
        <v>174</v>
      </c>
      <c r="BM151" s="242" t="s">
        <v>348</v>
      </c>
    </row>
    <row r="152" s="2" customFormat="1" ht="33" customHeight="1">
      <c r="A152" s="39"/>
      <c r="B152" s="40"/>
      <c r="C152" s="230" t="s">
        <v>250</v>
      </c>
      <c r="D152" s="230" t="s">
        <v>160</v>
      </c>
      <c r="E152" s="231" t="s">
        <v>349</v>
      </c>
      <c r="F152" s="232" t="s">
        <v>350</v>
      </c>
      <c r="G152" s="233" t="s">
        <v>184</v>
      </c>
      <c r="H152" s="234">
        <v>45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174</v>
      </c>
      <c r="AT152" s="242" t="s">
        <v>160</v>
      </c>
      <c r="AU152" s="242" t="s">
        <v>156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174</v>
      </c>
      <c r="BM152" s="242" t="s">
        <v>351</v>
      </c>
    </row>
    <row r="153" s="2" customFormat="1" ht="49.05" customHeight="1">
      <c r="A153" s="39"/>
      <c r="B153" s="40"/>
      <c r="C153" s="230" t="s">
        <v>254</v>
      </c>
      <c r="D153" s="230" t="s">
        <v>160</v>
      </c>
      <c r="E153" s="231" t="s">
        <v>352</v>
      </c>
      <c r="F153" s="232" t="s">
        <v>353</v>
      </c>
      <c r="G153" s="233" t="s">
        <v>354</v>
      </c>
      <c r="H153" s="234">
        <v>95</v>
      </c>
      <c r="I153" s="235"/>
      <c r="J153" s="236">
        <f>ROUND(I153*H153,2)</f>
        <v>0</v>
      </c>
      <c r="K153" s="237"/>
      <c r="L153" s="45"/>
      <c r="M153" s="238" t="s">
        <v>1</v>
      </c>
      <c r="N153" s="239" t="s">
        <v>40</v>
      </c>
      <c r="O153" s="98"/>
      <c r="P153" s="240">
        <f>O153*H153</f>
        <v>0</v>
      </c>
      <c r="Q153" s="240">
        <v>0</v>
      </c>
      <c r="R153" s="240">
        <f>Q153*H153</f>
        <v>0</v>
      </c>
      <c r="S153" s="240">
        <v>0</v>
      </c>
      <c r="T153" s="241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42" t="s">
        <v>174</v>
      </c>
      <c r="AT153" s="242" t="s">
        <v>160</v>
      </c>
      <c r="AU153" s="242" t="s">
        <v>156</v>
      </c>
      <c r="AY153" s="18" t="s">
        <v>157</v>
      </c>
      <c r="BE153" s="243">
        <f>IF(N153="základná",J153,0)</f>
        <v>0</v>
      </c>
      <c r="BF153" s="243">
        <f>IF(N153="znížená",J153,0)</f>
        <v>0</v>
      </c>
      <c r="BG153" s="243">
        <f>IF(N153="zákl. prenesená",J153,0)</f>
        <v>0</v>
      </c>
      <c r="BH153" s="243">
        <f>IF(N153="zníž. prenesená",J153,0)</f>
        <v>0</v>
      </c>
      <c r="BI153" s="243">
        <f>IF(N153="nulová",J153,0)</f>
        <v>0</v>
      </c>
      <c r="BJ153" s="18" t="s">
        <v>156</v>
      </c>
      <c r="BK153" s="243">
        <f>ROUND(I153*H153,2)</f>
        <v>0</v>
      </c>
      <c r="BL153" s="18" t="s">
        <v>174</v>
      </c>
      <c r="BM153" s="242" t="s">
        <v>355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356</v>
      </c>
      <c r="G154" s="256"/>
      <c r="H154" s="259">
        <v>95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156</v>
      </c>
      <c r="AV154" s="14" t="s">
        <v>156</v>
      </c>
      <c r="AW154" s="14" t="s">
        <v>31</v>
      </c>
      <c r="AX154" s="14" t="s">
        <v>74</v>
      </c>
      <c r="AY154" s="265" t="s">
        <v>157</v>
      </c>
    </row>
    <row r="155" s="15" customFormat="1">
      <c r="A155" s="15"/>
      <c r="B155" s="266"/>
      <c r="C155" s="267"/>
      <c r="D155" s="246" t="s">
        <v>166</v>
      </c>
      <c r="E155" s="268" t="s">
        <v>1</v>
      </c>
      <c r="F155" s="269" t="s">
        <v>173</v>
      </c>
      <c r="G155" s="267"/>
      <c r="H155" s="270">
        <v>95</v>
      </c>
      <c r="I155" s="271"/>
      <c r="J155" s="267"/>
      <c r="K155" s="267"/>
      <c r="L155" s="272"/>
      <c r="M155" s="273"/>
      <c r="N155" s="274"/>
      <c r="O155" s="274"/>
      <c r="P155" s="274"/>
      <c r="Q155" s="274"/>
      <c r="R155" s="274"/>
      <c r="S155" s="274"/>
      <c r="T155" s="275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6" t="s">
        <v>166</v>
      </c>
      <c r="AU155" s="276" t="s">
        <v>156</v>
      </c>
      <c r="AV155" s="15" t="s">
        <v>174</v>
      </c>
      <c r="AW155" s="15" t="s">
        <v>31</v>
      </c>
      <c r="AX155" s="15" t="s">
        <v>82</v>
      </c>
      <c r="AY155" s="276" t="s">
        <v>157</v>
      </c>
    </row>
    <row r="156" s="12" customFormat="1" ht="22.8" customHeight="1">
      <c r="A156" s="12"/>
      <c r="B156" s="214"/>
      <c r="C156" s="215"/>
      <c r="D156" s="216" t="s">
        <v>73</v>
      </c>
      <c r="E156" s="228" t="s">
        <v>245</v>
      </c>
      <c r="F156" s="228" t="s">
        <v>246</v>
      </c>
      <c r="G156" s="215"/>
      <c r="H156" s="215"/>
      <c r="I156" s="218"/>
      <c r="J156" s="229">
        <f>BK156</f>
        <v>0</v>
      </c>
      <c r="K156" s="215"/>
      <c r="L156" s="220"/>
      <c r="M156" s="221"/>
      <c r="N156" s="222"/>
      <c r="O156" s="222"/>
      <c r="P156" s="223">
        <f>P157</f>
        <v>0</v>
      </c>
      <c r="Q156" s="222"/>
      <c r="R156" s="223">
        <f>R157</f>
        <v>0</v>
      </c>
      <c r="S156" s="222"/>
      <c r="T156" s="224">
        <f>T157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225" t="s">
        <v>82</v>
      </c>
      <c r="AT156" s="226" t="s">
        <v>73</v>
      </c>
      <c r="AU156" s="226" t="s">
        <v>82</v>
      </c>
      <c r="AY156" s="225" t="s">
        <v>157</v>
      </c>
      <c r="BK156" s="227">
        <f>BK157</f>
        <v>0</v>
      </c>
    </row>
    <row r="157" s="2" customFormat="1" ht="62.7" customHeight="1">
      <c r="A157" s="39"/>
      <c r="B157" s="40"/>
      <c r="C157" s="230" t="s">
        <v>262</v>
      </c>
      <c r="D157" s="230" t="s">
        <v>160</v>
      </c>
      <c r="E157" s="231" t="s">
        <v>357</v>
      </c>
      <c r="F157" s="232" t="s">
        <v>358</v>
      </c>
      <c r="G157" s="233" t="s">
        <v>177</v>
      </c>
      <c r="H157" s="234">
        <v>0.012999999999999999</v>
      </c>
      <c r="I157" s="235"/>
      <c r="J157" s="236">
        <f>ROUND(I157*H157,2)</f>
        <v>0</v>
      </c>
      <c r="K157" s="237"/>
      <c r="L157" s="45"/>
      <c r="M157" s="238" t="s">
        <v>1</v>
      </c>
      <c r="N157" s="239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174</v>
      </c>
      <c r="AT157" s="242" t="s">
        <v>160</v>
      </c>
      <c r="AU157" s="242" t="s">
        <v>156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359</v>
      </c>
    </row>
    <row r="158" s="12" customFormat="1" ht="25.92" customHeight="1">
      <c r="A158" s="12"/>
      <c r="B158" s="214"/>
      <c r="C158" s="215"/>
      <c r="D158" s="216" t="s">
        <v>73</v>
      </c>
      <c r="E158" s="217" t="s">
        <v>154</v>
      </c>
      <c r="F158" s="217" t="s">
        <v>155</v>
      </c>
      <c r="G158" s="215"/>
      <c r="H158" s="215"/>
      <c r="I158" s="218"/>
      <c r="J158" s="219">
        <f>BK158</f>
        <v>0</v>
      </c>
      <c r="K158" s="215"/>
      <c r="L158" s="220"/>
      <c r="M158" s="221"/>
      <c r="N158" s="222"/>
      <c r="O158" s="222"/>
      <c r="P158" s="223">
        <f>P159+P162+P171+P174</f>
        <v>0</v>
      </c>
      <c r="Q158" s="222"/>
      <c r="R158" s="223">
        <f>R159+R162+R171+R174</f>
        <v>0</v>
      </c>
      <c r="S158" s="222"/>
      <c r="T158" s="224">
        <f>T159+T162+T171+T174</f>
        <v>0</v>
      </c>
      <c r="U158" s="12"/>
      <c r="V158" s="12"/>
      <c r="W158" s="12"/>
      <c r="X158" s="12"/>
      <c r="Y158" s="12"/>
      <c r="Z158" s="12"/>
      <c r="AA158" s="12"/>
      <c r="AB158" s="12"/>
      <c r="AC158" s="12"/>
      <c r="AD158" s="12"/>
      <c r="AE158" s="12"/>
      <c r="AR158" s="225" t="s">
        <v>156</v>
      </c>
      <c r="AT158" s="226" t="s">
        <v>73</v>
      </c>
      <c r="AU158" s="226" t="s">
        <v>74</v>
      </c>
      <c r="AY158" s="225" t="s">
        <v>157</v>
      </c>
      <c r="BK158" s="227">
        <f>BK159+BK162+BK171+BK174</f>
        <v>0</v>
      </c>
    </row>
    <row r="159" s="12" customFormat="1" ht="22.8" customHeight="1">
      <c r="A159" s="12"/>
      <c r="B159" s="214"/>
      <c r="C159" s="215"/>
      <c r="D159" s="216" t="s">
        <v>73</v>
      </c>
      <c r="E159" s="228" t="s">
        <v>179</v>
      </c>
      <c r="F159" s="228" t="s">
        <v>180</v>
      </c>
      <c r="G159" s="215"/>
      <c r="H159" s="215"/>
      <c r="I159" s="218"/>
      <c r="J159" s="229">
        <f>BK159</f>
        <v>0</v>
      </c>
      <c r="K159" s="215"/>
      <c r="L159" s="220"/>
      <c r="M159" s="221"/>
      <c r="N159" s="222"/>
      <c r="O159" s="222"/>
      <c r="P159" s="223">
        <f>SUM(P160:P161)</f>
        <v>0</v>
      </c>
      <c r="Q159" s="222"/>
      <c r="R159" s="223">
        <f>SUM(R160:R161)</f>
        <v>0</v>
      </c>
      <c r="S159" s="222"/>
      <c r="T159" s="224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25" t="s">
        <v>156</v>
      </c>
      <c r="AT159" s="226" t="s">
        <v>73</v>
      </c>
      <c r="AU159" s="226" t="s">
        <v>82</v>
      </c>
      <c r="AY159" s="225" t="s">
        <v>157</v>
      </c>
      <c r="BK159" s="227">
        <f>SUM(BK160:BK161)</f>
        <v>0</v>
      </c>
    </row>
    <row r="160" s="2" customFormat="1" ht="37.8" customHeight="1">
      <c r="A160" s="39"/>
      <c r="B160" s="40"/>
      <c r="C160" s="230" t="s">
        <v>268</v>
      </c>
      <c r="D160" s="230" t="s">
        <v>160</v>
      </c>
      <c r="E160" s="231" t="s">
        <v>360</v>
      </c>
      <c r="F160" s="232" t="s">
        <v>361</v>
      </c>
      <c r="G160" s="233" t="s">
        <v>225</v>
      </c>
      <c r="H160" s="234">
        <v>17.087</v>
      </c>
      <c r="I160" s="235"/>
      <c r="J160" s="236">
        <f>ROUND(I160*H160,2)</f>
        <v>0</v>
      </c>
      <c r="K160" s="237"/>
      <c r="L160" s="45"/>
      <c r="M160" s="238" t="s">
        <v>1</v>
      </c>
      <c r="N160" s="239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164</v>
      </c>
      <c r="AT160" s="242" t="s">
        <v>160</v>
      </c>
      <c r="AU160" s="242" t="s">
        <v>156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164</v>
      </c>
      <c r="BM160" s="242" t="s">
        <v>362</v>
      </c>
    </row>
    <row r="161" s="2" customFormat="1" ht="24.15" customHeight="1">
      <c r="A161" s="39"/>
      <c r="B161" s="40"/>
      <c r="C161" s="230" t="s">
        <v>274</v>
      </c>
      <c r="D161" s="230" t="s">
        <v>160</v>
      </c>
      <c r="E161" s="231" t="s">
        <v>269</v>
      </c>
      <c r="F161" s="232" t="s">
        <v>270</v>
      </c>
      <c r="G161" s="233" t="s">
        <v>177</v>
      </c>
      <c r="H161" s="234">
        <v>0.31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164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363</v>
      </c>
    </row>
    <row r="162" s="12" customFormat="1" ht="22.8" customHeight="1">
      <c r="A162" s="12"/>
      <c r="B162" s="214"/>
      <c r="C162" s="215"/>
      <c r="D162" s="216" t="s">
        <v>73</v>
      </c>
      <c r="E162" s="228" t="s">
        <v>364</v>
      </c>
      <c r="F162" s="228" t="s">
        <v>365</v>
      </c>
      <c r="G162" s="215"/>
      <c r="H162" s="215"/>
      <c r="I162" s="218"/>
      <c r="J162" s="229">
        <f>BK162</f>
        <v>0</v>
      </c>
      <c r="K162" s="215"/>
      <c r="L162" s="220"/>
      <c r="M162" s="221"/>
      <c r="N162" s="222"/>
      <c r="O162" s="222"/>
      <c r="P162" s="223">
        <f>SUM(P163:P170)</f>
        <v>0</v>
      </c>
      <c r="Q162" s="222"/>
      <c r="R162" s="223">
        <f>SUM(R163:R170)</f>
        <v>0</v>
      </c>
      <c r="S162" s="222"/>
      <c r="T162" s="224">
        <f>SUM(T163:T170)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225" t="s">
        <v>156</v>
      </c>
      <c r="AT162" s="226" t="s">
        <v>73</v>
      </c>
      <c r="AU162" s="226" t="s">
        <v>82</v>
      </c>
      <c r="AY162" s="225" t="s">
        <v>157</v>
      </c>
      <c r="BK162" s="227">
        <f>SUM(BK163:BK170)</f>
        <v>0</v>
      </c>
    </row>
    <row r="163" s="2" customFormat="1" ht="24.15" customHeight="1">
      <c r="A163" s="39"/>
      <c r="B163" s="40"/>
      <c r="C163" s="230" t="s">
        <v>278</v>
      </c>
      <c r="D163" s="230" t="s">
        <v>160</v>
      </c>
      <c r="E163" s="231" t="s">
        <v>366</v>
      </c>
      <c r="F163" s="232" t="s">
        <v>367</v>
      </c>
      <c r="G163" s="233" t="s">
        <v>204</v>
      </c>
      <c r="H163" s="234">
        <v>15.4</v>
      </c>
      <c r="I163" s="235"/>
      <c r="J163" s="236">
        <f>ROUND(I163*H163,2)</f>
        <v>0</v>
      </c>
      <c r="K163" s="237"/>
      <c r="L163" s="45"/>
      <c r="M163" s="238" t="s">
        <v>1</v>
      </c>
      <c r="N163" s="239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164</v>
      </c>
      <c r="AT163" s="242" t="s">
        <v>160</v>
      </c>
      <c r="AU163" s="242" t="s">
        <v>156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164</v>
      </c>
      <c r="BM163" s="242" t="s">
        <v>368</v>
      </c>
    </row>
    <row r="164" s="2" customFormat="1" ht="24.15" customHeight="1">
      <c r="A164" s="39"/>
      <c r="B164" s="40"/>
      <c r="C164" s="230" t="s">
        <v>290</v>
      </c>
      <c r="D164" s="230" t="s">
        <v>160</v>
      </c>
      <c r="E164" s="231" t="s">
        <v>369</v>
      </c>
      <c r="F164" s="232" t="s">
        <v>370</v>
      </c>
      <c r="G164" s="233" t="s">
        <v>354</v>
      </c>
      <c r="H164" s="234">
        <v>12.9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164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164</v>
      </c>
      <c r="BM164" s="242" t="s">
        <v>371</v>
      </c>
    </row>
    <row r="165" s="2" customFormat="1" ht="24.15" customHeight="1">
      <c r="A165" s="39"/>
      <c r="B165" s="40"/>
      <c r="C165" s="230" t="s">
        <v>164</v>
      </c>
      <c r="D165" s="230" t="s">
        <v>160</v>
      </c>
      <c r="E165" s="231" t="s">
        <v>372</v>
      </c>
      <c r="F165" s="232" t="s">
        <v>373</v>
      </c>
      <c r="G165" s="233" t="s">
        <v>163</v>
      </c>
      <c r="H165" s="234">
        <v>85.450000000000003</v>
      </c>
      <c r="I165" s="235"/>
      <c r="J165" s="236">
        <f>ROUND(I165*H165,2)</f>
        <v>0</v>
      </c>
      <c r="K165" s="237"/>
      <c r="L165" s="45"/>
      <c r="M165" s="238" t="s">
        <v>1</v>
      </c>
      <c r="N165" s="239" t="s">
        <v>40</v>
      </c>
      <c r="O165" s="98"/>
      <c r="P165" s="240">
        <f>O165*H165</f>
        <v>0</v>
      </c>
      <c r="Q165" s="240">
        <v>0</v>
      </c>
      <c r="R165" s="240">
        <f>Q165*H165</f>
        <v>0</v>
      </c>
      <c r="S165" s="240">
        <v>0</v>
      </c>
      <c r="T165" s="241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42" t="s">
        <v>164</v>
      </c>
      <c r="AT165" s="242" t="s">
        <v>160</v>
      </c>
      <c r="AU165" s="242" t="s">
        <v>156</v>
      </c>
      <c r="AY165" s="18" t="s">
        <v>157</v>
      </c>
      <c r="BE165" s="243">
        <f>IF(N165="základná",J165,0)</f>
        <v>0</v>
      </c>
      <c r="BF165" s="243">
        <f>IF(N165="znížená",J165,0)</f>
        <v>0</v>
      </c>
      <c r="BG165" s="243">
        <f>IF(N165="zákl. prenesená",J165,0)</f>
        <v>0</v>
      </c>
      <c r="BH165" s="243">
        <f>IF(N165="zníž. prenesená",J165,0)</f>
        <v>0</v>
      </c>
      <c r="BI165" s="243">
        <f>IF(N165="nulová",J165,0)</f>
        <v>0</v>
      </c>
      <c r="BJ165" s="18" t="s">
        <v>156</v>
      </c>
      <c r="BK165" s="243">
        <f>ROUND(I165*H165,2)</f>
        <v>0</v>
      </c>
      <c r="BL165" s="18" t="s">
        <v>164</v>
      </c>
      <c r="BM165" s="242" t="s">
        <v>374</v>
      </c>
    </row>
    <row r="166" s="2" customFormat="1" ht="24.15" customHeight="1">
      <c r="A166" s="39"/>
      <c r="B166" s="40"/>
      <c r="C166" s="282" t="s">
        <v>375</v>
      </c>
      <c r="D166" s="282" t="s">
        <v>204</v>
      </c>
      <c r="E166" s="283" t="s">
        <v>376</v>
      </c>
      <c r="F166" s="284" t="s">
        <v>377</v>
      </c>
      <c r="G166" s="285" t="s">
        <v>225</v>
      </c>
      <c r="H166" s="286">
        <v>7</v>
      </c>
      <c r="I166" s="287"/>
      <c r="J166" s="288">
        <f>ROUND(I166*H166,2)</f>
        <v>0</v>
      </c>
      <c r="K166" s="289"/>
      <c r="L166" s="290"/>
      <c r="M166" s="291" t="s">
        <v>1</v>
      </c>
      <c r="N166" s="292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378</v>
      </c>
      <c r="AT166" s="242" t="s">
        <v>204</v>
      </c>
      <c r="AU166" s="242" t="s">
        <v>156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164</v>
      </c>
      <c r="BM166" s="242" t="s">
        <v>379</v>
      </c>
    </row>
    <row r="167" s="2" customFormat="1" ht="24.15" customHeight="1">
      <c r="A167" s="39"/>
      <c r="B167" s="40"/>
      <c r="C167" s="282" t="s">
        <v>380</v>
      </c>
      <c r="D167" s="282" t="s">
        <v>204</v>
      </c>
      <c r="E167" s="283" t="s">
        <v>381</v>
      </c>
      <c r="F167" s="284" t="s">
        <v>382</v>
      </c>
      <c r="G167" s="285" t="s">
        <v>225</v>
      </c>
      <c r="H167" s="286">
        <v>98.400999999999996</v>
      </c>
      <c r="I167" s="287"/>
      <c r="J167" s="288">
        <f>ROUND(I167*H167,2)</f>
        <v>0</v>
      </c>
      <c r="K167" s="289"/>
      <c r="L167" s="290"/>
      <c r="M167" s="291" t="s">
        <v>1</v>
      </c>
      <c r="N167" s="292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378</v>
      </c>
      <c r="AT167" s="242" t="s">
        <v>204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164</v>
      </c>
      <c r="BM167" s="242" t="s">
        <v>383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384</v>
      </c>
      <c r="G168" s="256"/>
      <c r="H168" s="259">
        <v>98.400999999999996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5" customFormat="1">
      <c r="A169" s="15"/>
      <c r="B169" s="266"/>
      <c r="C169" s="267"/>
      <c r="D169" s="246" t="s">
        <v>166</v>
      </c>
      <c r="E169" s="268" t="s">
        <v>1</v>
      </c>
      <c r="F169" s="269" t="s">
        <v>173</v>
      </c>
      <c r="G169" s="267"/>
      <c r="H169" s="270">
        <v>98.400999999999996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166</v>
      </c>
      <c r="AU169" s="276" t="s">
        <v>156</v>
      </c>
      <c r="AV169" s="15" t="s">
        <v>174</v>
      </c>
      <c r="AW169" s="15" t="s">
        <v>31</v>
      </c>
      <c r="AX169" s="15" t="s">
        <v>82</v>
      </c>
      <c r="AY169" s="276" t="s">
        <v>157</v>
      </c>
    </row>
    <row r="170" s="2" customFormat="1" ht="24.15" customHeight="1">
      <c r="A170" s="39"/>
      <c r="B170" s="40"/>
      <c r="C170" s="230" t="s">
        <v>385</v>
      </c>
      <c r="D170" s="230" t="s">
        <v>160</v>
      </c>
      <c r="E170" s="231" t="s">
        <v>386</v>
      </c>
      <c r="F170" s="232" t="s">
        <v>387</v>
      </c>
      <c r="G170" s="233" t="s">
        <v>177</v>
      </c>
      <c r="H170" s="234">
        <v>4.9240000000000004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164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164</v>
      </c>
      <c r="BM170" s="242" t="s">
        <v>388</v>
      </c>
    </row>
    <row r="171" s="12" customFormat="1" ht="22.8" customHeight="1">
      <c r="A171" s="12"/>
      <c r="B171" s="214"/>
      <c r="C171" s="215"/>
      <c r="D171" s="216" t="s">
        <v>73</v>
      </c>
      <c r="E171" s="228" t="s">
        <v>389</v>
      </c>
      <c r="F171" s="228" t="s">
        <v>390</v>
      </c>
      <c r="G171" s="215"/>
      <c r="H171" s="215"/>
      <c r="I171" s="218"/>
      <c r="J171" s="229">
        <f>BK171</f>
        <v>0</v>
      </c>
      <c r="K171" s="215"/>
      <c r="L171" s="220"/>
      <c r="M171" s="221"/>
      <c r="N171" s="222"/>
      <c r="O171" s="222"/>
      <c r="P171" s="223">
        <f>SUM(P172:P173)</f>
        <v>0</v>
      </c>
      <c r="Q171" s="222"/>
      <c r="R171" s="223">
        <f>SUM(R172:R173)</f>
        <v>0</v>
      </c>
      <c r="S171" s="222"/>
      <c r="T171" s="224">
        <f>SUM(T172:T173)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225" t="s">
        <v>156</v>
      </c>
      <c r="AT171" s="226" t="s">
        <v>73</v>
      </c>
      <c r="AU171" s="226" t="s">
        <v>82</v>
      </c>
      <c r="AY171" s="225" t="s">
        <v>157</v>
      </c>
      <c r="BK171" s="227">
        <f>SUM(BK172:BK173)</f>
        <v>0</v>
      </c>
    </row>
    <row r="172" s="2" customFormat="1" ht="49.05" customHeight="1">
      <c r="A172" s="39"/>
      <c r="B172" s="40"/>
      <c r="C172" s="230" t="s">
        <v>7</v>
      </c>
      <c r="D172" s="230" t="s">
        <v>160</v>
      </c>
      <c r="E172" s="231" t="s">
        <v>391</v>
      </c>
      <c r="F172" s="232" t="s">
        <v>392</v>
      </c>
      <c r="G172" s="233" t="s">
        <v>225</v>
      </c>
      <c r="H172" s="234">
        <v>147.88200000000001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164</v>
      </c>
      <c r="AT172" s="242" t="s">
        <v>160</v>
      </c>
      <c r="AU172" s="242" t="s">
        <v>156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164</v>
      </c>
      <c r="BM172" s="242" t="s">
        <v>393</v>
      </c>
    </row>
    <row r="173" s="2" customFormat="1" ht="24.15" customHeight="1">
      <c r="A173" s="39"/>
      <c r="B173" s="40"/>
      <c r="C173" s="230" t="s">
        <v>394</v>
      </c>
      <c r="D173" s="230" t="s">
        <v>160</v>
      </c>
      <c r="E173" s="231" t="s">
        <v>395</v>
      </c>
      <c r="F173" s="232" t="s">
        <v>396</v>
      </c>
      <c r="G173" s="233" t="s">
        <v>177</v>
      </c>
      <c r="H173" s="234">
        <v>43.033999999999999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164</v>
      </c>
      <c r="AT173" s="242" t="s">
        <v>160</v>
      </c>
      <c r="AU173" s="242" t="s">
        <v>156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164</v>
      </c>
      <c r="BM173" s="242" t="s">
        <v>397</v>
      </c>
    </row>
    <row r="174" s="12" customFormat="1" ht="22.8" customHeight="1">
      <c r="A174" s="12"/>
      <c r="B174" s="214"/>
      <c r="C174" s="215"/>
      <c r="D174" s="216" t="s">
        <v>73</v>
      </c>
      <c r="E174" s="228" t="s">
        <v>398</v>
      </c>
      <c r="F174" s="228" t="s">
        <v>399</v>
      </c>
      <c r="G174" s="215"/>
      <c r="H174" s="215"/>
      <c r="I174" s="218"/>
      <c r="J174" s="229">
        <f>BK174</f>
        <v>0</v>
      </c>
      <c r="K174" s="215"/>
      <c r="L174" s="220"/>
      <c r="M174" s="221"/>
      <c r="N174" s="222"/>
      <c r="O174" s="222"/>
      <c r="P174" s="223">
        <f>SUM(P175:P178)</f>
        <v>0</v>
      </c>
      <c r="Q174" s="222"/>
      <c r="R174" s="223">
        <f>SUM(R175:R178)</f>
        <v>0</v>
      </c>
      <c r="S174" s="222"/>
      <c r="T174" s="224">
        <f>SUM(T175:T178)</f>
        <v>0</v>
      </c>
      <c r="U174" s="12"/>
      <c r="V174" s="12"/>
      <c r="W174" s="12"/>
      <c r="X174" s="12"/>
      <c r="Y174" s="12"/>
      <c r="Z174" s="12"/>
      <c r="AA174" s="12"/>
      <c r="AB174" s="12"/>
      <c r="AC174" s="12"/>
      <c r="AD174" s="12"/>
      <c r="AE174" s="12"/>
      <c r="AR174" s="225" t="s">
        <v>156</v>
      </c>
      <c r="AT174" s="226" t="s">
        <v>73</v>
      </c>
      <c r="AU174" s="226" t="s">
        <v>82</v>
      </c>
      <c r="AY174" s="225" t="s">
        <v>157</v>
      </c>
      <c r="BK174" s="227">
        <f>SUM(BK175:BK178)</f>
        <v>0</v>
      </c>
    </row>
    <row r="175" s="2" customFormat="1" ht="24.15" customHeight="1">
      <c r="A175" s="39"/>
      <c r="B175" s="40"/>
      <c r="C175" s="230" t="s">
        <v>400</v>
      </c>
      <c r="D175" s="230" t="s">
        <v>160</v>
      </c>
      <c r="E175" s="231" t="s">
        <v>401</v>
      </c>
      <c r="F175" s="232" t="s">
        <v>402</v>
      </c>
      <c r="G175" s="233" t="s">
        <v>225</v>
      </c>
      <c r="H175" s="234">
        <v>103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164</v>
      </c>
      <c r="AT175" s="242" t="s">
        <v>160</v>
      </c>
      <c r="AU175" s="242" t="s">
        <v>156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164</v>
      </c>
      <c r="BM175" s="242" t="s">
        <v>403</v>
      </c>
    </row>
    <row r="176" s="2" customFormat="1" ht="24.15" customHeight="1">
      <c r="A176" s="39"/>
      <c r="B176" s="40"/>
      <c r="C176" s="282" t="s">
        <v>404</v>
      </c>
      <c r="D176" s="282" t="s">
        <v>204</v>
      </c>
      <c r="E176" s="283" t="s">
        <v>405</v>
      </c>
      <c r="F176" s="284" t="s">
        <v>406</v>
      </c>
      <c r="G176" s="285" t="s">
        <v>225</v>
      </c>
      <c r="H176" s="286">
        <v>108.15000000000001</v>
      </c>
      <c r="I176" s="287"/>
      <c r="J176" s="288">
        <f>ROUND(I176*H176,2)</f>
        <v>0</v>
      </c>
      <c r="K176" s="289"/>
      <c r="L176" s="290"/>
      <c r="M176" s="291" t="s">
        <v>1</v>
      </c>
      <c r="N176" s="292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378</v>
      </c>
      <c r="AT176" s="242" t="s">
        <v>204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164</v>
      </c>
      <c r="BM176" s="242" t="s">
        <v>407</v>
      </c>
    </row>
    <row r="177" s="2" customFormat="1" ht="24.15" customHeight="1">
      <c r="A177" s="39"/>
      <c r="B177" s="40"/>
      <c r="C177" s="230" t="s">
        <v>408</v>
      </c>
      <c r="D177" s="230" t="s">
        <v>160</v>
      </c>
      <c r="E177" s="231" t="s">
        <v>409</v>
      </c>
      <c r="F177" s="232" t="s">
        <v>410</v>
      </c>
      <c r="G177" s="233" t="s">
        <v>204</v>
      </c>
      <c r="H177" s="234">
        <v>176.33099999999999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164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164</v>
      </c>
      <c r="BM177" s="242" t="s">
        <v>411</v>
      </c>
    </row>
    <row r="178" s="2" customFormat="1" ht="24.15" customHeight="1">
      <c r="A178" s="39"/>
      <c r="B178" s="40"/>
      <c r="C178" s="230" t="s">
        <v>412</v>
      </c>
      <c r="D178" s="230" t="s">
        <v>160</v>
      </c>
      <c r="E178" s="231" t="s">
        <v>413</v>
      </c>
      <c r="F178" s="232" t="s">
        <v>414</v>
      </c>
      <c r="G178" s="233" t="s">
        <v>177</v>
      </c>
      <c r="H178" s="234">
        <v>3.3610000000000002</v>
      </c>
      <c r="I178" s="235"/>
      <c r="J178" s="236">
        <f>ROUND(I178*H178,2)</f>
        <v>0</v>
      </c>
      <c r="K178" s="237"/>
      <c r="L178" s="45"/>
      <c r="M178" s="238" t="s">
        <v>1</v>
      </c>
      <c r="N178" s="239" t="s">
        <v>40</v>
      </c>
      <c r="O178" s="98"/>
      <c r="P178" s="240">
        <f>O178*H178</f>
        <v>0</v>
      </c>
      <c r="Q178" s="240">
        <v>0</v>
      </c>
      <c r="R178" s="240">
        <f>Q178*H178</f>
        <v>0</v>
      </c>
      <c r="S178" s="240">
        <v>0</v>
      </c>
      <c r="T178" s="24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42" t="s">
        <v>164</v>
      </c>
      <c r="AT178" s="242" t="s">
        <v>160</v>
      </c>
      <c r="AU178" s="242" t="s">
        <v>156</v>
      </c>
      <c r="AY178" s="18" t="s">
        <v>157</v>
      </c>
      <c r="BE178" s="243">
        <f>IF(N178="základná",J178,0)</f>
        <v>0</v>
      </c>
      <c r="BF178" s="243">
        <f>IF(N178="znížená",J178,0)</f>
        <v>0</v>
      </c>
      <c r="BG178" s="243">
        <f>IF(N178="zákl. prenesená",J178,0)</f>
        <v>0</v>
      </c>
      <c r="BH178" s="243">
        <f>IF(N178="zníž. prenesená",J178,0)</f>
        <v>0</v>
      </c>
      <c r="BI178" s="243">
        <f>IF(N178="nulová",J178,0)</f>
        <v>0</v>
      </c>
      <c r="BJ178" s="18" t="s">
        <v>156</v>
      </c>
      <c r="BK178" s="243">
        <f>ROUND(I178*H178,2)</f>
        <v>0</v>
      </c>
      <c r="BL178" s="18" t="s">
        <v>164</v>
      </c>
      <c r="BM178" s="242" t="s">
        <v>415</v>
      </c>
    </row>
    <row r="179" s="12" customFormat="1" ht="25.92" customHeight="1">
      <c r="A179" s="12"/>
      <c r="B179" s="214"/>
      <c r="C179" s="215"/>
      <c r="D179" s="216" t="s">
        <v>73</v>
      </c>
      <c r="E179" s="217" t="s">
        <v>204</v>
      </c>
      <c r="F179" s="217" t="s">
        <v>416</v>
      </c>
      <c r="G179" s="215"/>
      <c r="H179" s="215"/>
      <c r="I179" s="218"/>
      <c r="J179" s="219">
        <f>BK179</f>
        <v>0</v>
      </c>
      <c r="K179" s="215"/>
      <c r="L179" s="220"/>
      <c r="M179" s="221"/>
      <c r="N179" s="222"/>
      <c r="O179" s="222"/>
      <c r="P179" s="223">
        <f>P180</f>
        <v>0</v>
      </c>
      <c r="Q179" s="222"/>
      <c r="R179" s="223">
        <f>R180</f>
        <v>0</v>
      </c>
      <c r="S179" s="222"/>
      <c r="T179" s="224">
        <f>T180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225" t="s">
        <v>181</v>
      </c>
      <c r="AT179" s="226" t="s">
        <v>73</v>
      </c>
      <c r="AU179" s="226" t="s">
        <v>74</v>
      </c>
      <c r="AY179" s="225" t="s">
        <v>157</v>
      </c>
      <c r="BK179" s="227">
        <f>BK180</f>
        <v>0</v>
      </c>
    </row>
    <row r="180" s="12" customFormat="1" ht="22.8" customHeight="1">
      <c r="A180" s="12"/>
      <c r="B180" s="214"/>
      <c r="C180" s="215"/>
      <c r="D180" s="216" t="s">
        <v>73</v>
      </c>
      <c r="E180" s="228" t="s">
        <v>417</v>
      </c>
      <c r="F180" s="228" t="s">
        <v>418</v>
      </c>
      <c r="G180" s="215"/>
      <c r="H180" s="215"/>
      <c r="I180" s="218"/>
      <c r="J180" s="229">
        <f>BK180</f>
        <v>0</v>
      </c>
      <c r="K180" s="215"/>
      <c r="L180" s="220"/>
      <c r="M180" s="221"/>
      <c r="N180" s="222"/>
      <c r="O180" s="222"/>
      <c r="P180" s="223">
        <f>SUM(P181:P182)</f>
        <v>0</v>
      </c>
      <c r="Q180" s="222"/>
      <c r="R180" s="223">
        <f>SUM(R181:R182)</f>
        <v>0</v>
      </c>
      <c r="S180" s="222"/>
      <c r="T180" s="224">
        <f>SUM(T181:T182)</f>
        <v>0</v>
      </c>
      <c r="U180" s="12"/>
      <c r="V180" s="12"/>
      <c r="W180" s="12"/>
      <c r="X180" s="12"/>
      <c r="Y180" s="12"/>
      <c r="Z180" s="12"/>
      <c r="AA180" s="12"/>
      <c r="AB180" s="12"/>
      <c r="AC180" s="12"/>
      <c r="AD180" s="12"/>
      <c r="AE180" s="12"/>
      <c r="AR180" s="225" t="s">
        <v>82</v>
      </c>
      <c r="AT180" s="226" t="s">
        <v>73</v>
      </c>
      <c r="AU180" s="226" t="s">
        <v>82</v>
      </c>
      <c r="AY180" s="225" t="s">
        <v>157</v>
      </c>
      <c r="BK180" s="227">
        <f>SUM(BK181:BK182)</f>
        <v>0</v>
      </c>
    </row>
    <row r="181" s="2" customFormat="1" ht="16.5" customHeight="1">
      <c r="A181" s="39"/>
      <c r="B181" s="40"/>
      <c r="C181" s="282" t="s">
        <v>419</v>
      </c>
      <c r="D181" s="282" t="s">
        <v>204</v>
      </c>
      <c r="E181" s="283" t="s">
        <v>420</v>
      </c>
      <c r="F181" s="284" t="s">
        <v>421</v>
      </c>
      <c r="G181" s="285" t="s">
        <v>195</v>
      </c>
      <c r="H181" s="286">
        <v>9</v>
      </c>
      <c r="I181" s="287"/>
      <c r="J181" s="288">
        <f>ROUND(I181*H181,2)</f>
        <v>0</v>
      </c>
      <c r="K181" s="289"/>
      <c r="L181" s="290"/>
      <c r="M181" s="291" t="s">
        <v>1</v>
      </c>
      <c r="N181" s="292" t="s">
        <v>40</v>
      </c>
      <c r="O181" s="98"/>
      <c r="P181" s="240">
        <f>O181*H181</f>
        <v>0</v>
      </c>
      <c r="Q181" s="240">
        <v>0</v>
      </c>
      <c r="R181" s="240">
        <f>Q181*H181</f>
        <v>0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211</v>
      </c>
      <c r="AT181" s="242" t="s">
        <v>204</v>
      </c>
      <c r="AU181" s="242" t="s">
        <v>156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422</v>
      </c>
    </row>
    <row r="182" s="2" customFormat="1" ht="16.5" customHeight="1">
      <c r="A182" s="39"/>
      <c r="B182" s="40"/>
      <c r="C182" s="282" t="s">
        <v>423</v>
      </c>
      <c r="D182" s="282" t="s">
        <v>204</v>
      </c>
      <c r="E182" s="283" t="s">
        <v>424</v>
      </c>
      <c r="F182" s="284" t="s">
        <v>425</v>
      </c>
      <c r="G182" s="285" t="s">
        <v>195</v>
      </c>
      <c r="H182" s="286">
        <v>2</v>
      </c>
      <c r="I182" s="287"/>
      <c r="J182" s="288">
        <f>ROUND(I182*H182,2)</f>
        <v>0</v>
      </c>
      <c r="K182" s="289"/>
      <c r="L182" s="290"/>
      <c r="M182" s="293" t="s">
        <v>1</v>
      </c>
      <c r="N182" s="294" t="s">
        <v>40</v>
      </c>
      <c r="O182" s="279"/>
      <c r="P182" s="280">
        <f>O182*H182</f>
        <v>0</v>
      </c>
      <c r="Q182" s="280">
        <v>0</v>
      </c>
      <c r="R182" s="280">
        <f>Q182*H182</f>
        <v>0</v>
      </c>
      <c r="S182" s="280">
        <v>0</v>
      </c>
      <c r="T182" s="281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42" t="s">
        <v>211</v>
      </c>
      <c r="AT182" s="242" t="s">
        <v>204</v>
      </c>
      <c r="AU182" s="242" t="s">
        <v>156</v>
      </c>
      <c r="AY182" s="18" t="s">
        <v>157</v>
      </c>
      <c r="BE182" s="243">
        <f>IF(N182="základná",J182,0)</f>
        <v>0</v>
      </c>
      <c r="BF182" s="243">
        <f>IF(N182="znížená",J182,0)</f>
        <v>0</v>
      </c>
      <c r="BG182" s="243">
        <f>IF(N182="zákl. prenesená",J182,0)</f>
        <v>0</v>
      </c>
      <c r="BH182" s="243">
        <f>IF(N182="zníž. prenesená",J182,0)</f>
        <v>0</v>
      </c>
      <c r="BI182" s="243">
        <f>IF(N182="nulová",J182,0)</f>
        <v>0</v>
      </c>
      <c r="BJ182" s="18" t="s">
        <v>156</v>
      </c>
      <c r="BK182" s="243">
        <f>ROUND(I182*H182,2)</f>
        <v>0</v>
      </c>
      <c r="BL182" s="18" t="s">
        <v>174</v>
      </c>
      <c r="BM182" s="242" t="s">
        <v>426</v>
      </c>
    </row>
    <row r="183" s="2" customFormat="1" ht="6.96" customHeight="1">
      <c r="A183" s="39"/>
      <c r="B183" s="73"/>
      <c r="C183" s="74"/>
      <c r="D183" s="74"/>
      <c r="E183" s="74"/>
      <c r="F183" s="74"/>
      <c r="G183" s="74"/>
      <c r="H183" s="74"/>
      <c r="I183" s="74"/>
      <c r="J183" s="74"/>
      <c r="K183" s="74"/>
      <c r="L183" s="45"/>
      <c r="M183" s="39"/>
      <c r="O183" s="39"/>
      <c r="P183" s="39"/>
      <c r="Q183" s="39"/>
      <c r="R183" s="39"/>
      <c r="S183" s="39"/>
      <c r="T183" s="39"/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</row>
  </sheetData>
  <sheetProtection sheet="1" autoFilter="0" formatColumns="0" formatRows="0" objects="1" scenarios="1" spinCount="100000" saltValue="Hyj3FAYBZAx2OfuD5LtemvF4RwK5GCwT+I9IKPh1qSqucQ3NnXZd2FXYre7V9MxOtDZHjHK2hphDBhgQ2cV1VQ==" hashValue="yEOWWtEx+8miGvr28/gblvWJsQyjcKcDBDWftX36h5lRsqyu3ti//zqs9/AfEGeNVqnPeulLCNm0spzzr81yEQ==" algorithmName="SHA-512" password="CC35"/>
  <autoFilter ref="C127:K182"/>
  <mergeCells count="9">
    <mergeCell ref="E7:H7"/>
    <mergeCell ref="E9:H9"/>
    <mergeCell ref="E18:H18"/>
    <mergeCell ref="E27:H27"/>
    <mergeCell ref="E85:H85"/>
    <mergeCell ref="E87:H87"/>
    <mergeCell ref="E118:H118"/>
    <mergeCell ref="E120:H120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95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427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ROUND(J131,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ROUND((SUM(BE131:BE390)),  2)</f>
        <v>0</v>
      </c>
      <c r="G33" s="163"/>
      <c r="H33" s="163"/>
      <c r="I33" s="164">
        <v>0.20000000000000001</v>
      </c>
      <c r="J33" s="162">
        <f>ROUND(((SUM(BE131:BE390))*I33),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ROUND((SUM(BF131:BF390)),  2)</f>
        <v>0</v>
      </c>
      <c r="G34" s="163"/>
      <c r="H34" s="163"/>
      <c r="I34" s="164">
        <v>0.20000000000000001</v>
      </c>
      <c r="J34" s="162">
        <f>ROUND(((SUM(BF131:BF390))*I34),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ROUND((SUM(BG131:BG390)),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ROUND((SUM(BH131:BH390)),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ROUND((SUM(BI131:BI390)),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20180305 - Kaštieľ-Oprava prekrytia anglického dvorca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J131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428</v>
      </c>
      <c r="E97" s="193"/>
      <c r="F97" s="193"/>
      <c r="G97" s="193"/>
      <c r="H97" s="193"/>
      <c r="I97" s="193"/>
      <c r="J97" s="194">
        <f>J132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90"/>
      <c r="C98" s="191"/>
      <c r="D98" s="192" t="s">
        <v>429</v>
      </c>
      <c r="E98" s="193"/>
      <c r="F98" s="193"/>
      <c r="G98" s="193"/>
      <c r="H98" s="193"/>
      <c r="I98" s="193"/>
      <c r="J98" s="194">
        <f>J134</f>
        <v>0</v>
      </c>
      <c r="K98" s="191"/>
      <c r="L98" s="195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90"/>
      <c r="C99" s="191"/>
      <c r="D99" s="192" t="s">
        <v>430</v>
      </c>
      <c r="E99" s="193"/>
      <c r="F99" s="193"/>
      <c r="G99" s="193"/>
      <c r="H99" s="193"/>
      <c r="I99" s="193"/>
      <c r="J99" s="194">
        <f>J146</f>
        <v>0</v>
      </c>
      <c r="K99" s="191"/>
      <c r="L99" s="19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90"/>
      <c r="C100" s="191"/>
      <c r="D100" s="192" t="s">
        <v>431</v>
      </c>
      <c r="E100" s="193"/>
      <c r="F100" s="193"/>
      <c r="G100" s="193"/>
      <c r="H100" s="193"/>
      <c r="I100" s="193"/>
      <c r="J100" s="194">
        <f>J167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90"/>
      <c r="C101" s="191"/>
      <c r="D101" s="192" t="s">
        <v>432</v>
      </c>
      <c r="E101" s="193"/>
      <c r="F101" s="193"/>
      <c r="G101" s="193"/>
      <c r="H101" s="193"/>
      <c r="I101" s="193"/>
      <c r="J101" s="194">
        <f>J201</f>
        <v>0</v>
      </c>
      <c r="K101" s="191"/>
      <c r="L101" s="19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90"/>
      <c r="C102" s="191"/>
      <c r="D102" s="192" t="s">
        <v>433</v>
      </c>
      <c r="E102" s="193"/>
      <c r="F102" s="193"/>
      <c r="G102" s="193"/>
      <c r="H102" s="193"/>
      <c r="I102" s="193"/>
      <c r="J102" s="194">
        <f>J235</f>
        <v>0</v>
      </c>
      <c r="K102" s="191"/>
      <c r="L102" s="19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90"/>
      <c r="C103" s="191"/>
      <c r="D103" s="192" t="s">
        <v>216</v>
      </c>
      <c r="E103" s="193"/>
      <c r="F103" s="193"/>
      <c r="G103" s="193"/>
      <c r="H103" s="193"/>
      <c r="I103" s="193"/>
      <c r="J103" s="194">
        <f>J238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97"/>
      <c r="D104" s="198" t="s">
        <v>434</v>
      </c>
      <c r="E104" s="199"/>
      <c r="F104" s="199"/>
      <c r="G104" s="199"/>
      <c r="H104" s="199"/>
      <c r="I104" s="199"/>
      <c r="J104" s="200">
        <f>J239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90"/>
      <c r="C105" s="191"/>
      <c r="D105" s="192" t="s">
        <v>435</v>
      </c>
      <c r="E105" s="193"/>
      <c r="F105" s="193"/>
      <c r="G105" s="193"/>
      <c r="H105" s="193"/>
      <c r="I105" s="193"/>
      <c r="J105" s="194">
        <f>J247</f>
        <v>0</v>
      </c>
      <c r="K105" s="191"/>
      <c r="L105" s="195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9" customFormat="1" ht="24.96" customHeight="1">
      <c r="A106" s="9"/>
      <c r="B106" s="190"/>
      <c r="C106" s="191"/>
      <c r="D106" s="192" t="s">
        <v>436</v>
      </c>
      <c r="E106" s="193"/>
      <c r="F106" s="193"/>
      <c r="G106" s="193"/>
      <c r="H106" s="193"/>
      <c r="I106" s="193"/>
      <c r="J106" s="194">
        <f>J296</f>
        <v>0</v>
      </c>
      <c r="K106" s="191"/>
      <c r="L106" s="195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90"/>
      <c r="C107" s="191"/>
      <c r="D107" s="192" t="s">
        <v>437</v>
      </c>
      <c r="E107" s="193"/>
      <c r="F107" s="193"/>
      <c r="G107" s="193"/>
      <c r="H107" s="193"/>
      <c r="I107" s="193"/>
      <c r="J107" s="194">
        <f>J298</f>
        <v>0</v>
      </c>
      <c r="K107" s="191"/>
      <c r="L107" s="19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9" customFormat="1" ht="24.96" customHeight="1">
      <c r="A108" s="9"/>
      <c r="B108" s="190"/>
      <c r="C108" s="191"/>
      <c r="D108" s="192" t="s">
        <v>438</v>
      </c>
      <c r="E108" s="193"/>
      <c r="F108" s="193"/>
      <c r="G108" s="193"/>
      <c r="H108" s="193"/>
      <c r="I108" s="193"/>
      <c r="J108" s="194">
        <f>J352</f>
        <v>0</v>
      </c>
      <c r="K108" s="191"/>
      <c r="L108" s="19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9" customFormat="1" ht="24.96" customHeight="1">
      <c r="A109" s="9"/>
      <c r="B109" s="190"/>
      <c r="C109" s="191"/>
      <c r="D109" s="192" t="s">
        <v>138</v>
      </c>
      <c r="E109" s="193"/>
      <c r="F109" s="193"/>
      <c r="G109" s="193"/>
      <c r="H109" s="193"/>
      <c r="I109" s="193"/>
      <c r="J109" s="194">
        <f>J378</f>
        <v>0</v>
      </c>
      <c r="K109" s="191"/>
      <c r="L109" s="195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10" customFormat="1" ht="19.92" customHeight="1">
      <c r="A110" s="10"/>
      <c r="B110" s="196"/>
      <c r="C110" s="197"/>
      <c r="D110" s="198" t="s">
        <v>439</v>
      </c>
      <c r="E110" s="199"/>
      <c r="F110" s="199"/>
      <c r="G110" s="199"/>
      <c r="H110" s="199"/>
      <c r="I110" s="199"/>
      <c r="J110" s="200">
        <f>J379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97"/>
      <c r="D111" s="198" t="s">
        <v>440</v>
      </c>
      <c r="E111" s="199"/>
      <c r="F111" s="199"/>
      <c r="G111" s="199"/>
      <c r="H111" s="199"/>
      <c r="I111" s="199"/>
      <c r="J111" s="200">
        <f>J384</f>
        <v>0</v>
      </c>
      <c r="K111" s="197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2" customFormat="1" ht="21.84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73"/>
      <c r="C113" s="74"/>
      <c r="D113" s="74"/>
      <c r="E113" s="74"/>
      <c r="F113" s="74"/>
      <c r="G113" s="74"/>
      <c r="H113" s="74"/>
      <c r="I113" s="74"/>
      <c r="J113" s="74"/>
      <c r="K113" s="74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7" s="2" customFormat="1" ht="6.96" customHeight="1">
      <c r="A117" s="39"/>
      <c r="B117" s="75"/>
      <c r="C117" s="76"/>
      <c r="D117" s="76"/>
      <c r="E117" s="76"/>
      <c r="F117" s="76"/>
      <c r="G117" s="76"/>
      <c r="H117" s="76"/>
      <c r="I117" s="76"/>
      <c r="J117" s="76"/>
      <c r="K117" s="76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24.96" customHeight="1">
      <c r="A118" s="39"/>
      <c r="B118" s="40"/>
      <c r="C118" s="24" t="s">
        <v>142</v>
      </c>
      <c r="D118" s="41"/>
      <c r="E118" s="41"/>
      <c r="F118" s="41"/>
      <c r="G118" s="41"/>
      <c r="H118" s="41"/>
      <c r="I118" s="41"/>
      <c r="J118" s="41"/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6.96" customHeight="1">
      <c r="A119" s="39"/>
      <c r="B119" s="40"/>
      <c r="C119" s="41"/>
      <c r="D119" s="41"/>
      <c r="E119" s="41"/>
      <c r="F119" s="41"/>
      <c r="G119" s="41"/>
      <c r="H119" s="41"/>
      <c r="I119" s="41"/>
      <c r="J119" s="41"/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2" customHeight="1">
      <c r="A120" s="39"/>
      <c r="B120" s="40"/>
      <c r="C120" s="33" t="s">
        <v>15</v>
      </c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6.5" customHeight="1">
      <c r="A121" s="39"/>
      <c r="B121" s="40"/>
      <c r="C121" s="41"/>
      <c r="D121" s="41"/>
      <c r="E121" s="185" t="str">
        <f>E7</f>
        <v>Obnova areálu a kaštieľa Dolná Krupá</v>
      </c>
      <c r="F121" s="33"/>
      <c r="G121" s="33"/>
      <c r="H121" s="33"/>
      <c r="I121" s="41"/>
      <c r="J121" s="41"/>
      <c r="K121" s="41"/>
      <c r="L121" s="70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12" customHeight="1">
      <c r="A122" s="39"/>
      <c r="B122" s="40"/>
      <c r="C122" s="33" t="s">
        <v>131</v>
      </c>
      <c r="D122" s="41"/>
      <c r="E122" s="41"/>
      <c r="F122" s="41"/>
      <c r="G122" s="41"/>
      <c r="H122" s="41"/>
      <c r="I122" s="41"/>
      <c r="J122" s="41"/>
      <c r="K122" s="41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6.5" customHeight="1">
      <c r="A123" s="39"/>
      <c r="B123" s="40"/>
      <c r="C123" s="41"/>
      <c r="D123" s="41"/>
      <c r="E123" s="83" t="str">
        <f>E9</f>
        <v>20180305 - Kaštieľ-Oprava prekrytia anglického dvorca</v>
      </c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19</v>
      </c>
      <c r="D125" s="41"/>
      <c r="E125" s="41"/>
      <c r="F125" s="28" t="str">
        <f>F12</f>
        <v>Kaštieľ Dolná Krupá</v>
      </c>
      <c r="G125" s="41"/>
      <c r="H125" s="41"/>
      <c r="I125" s="33" t="s">
        <v>21</v>
      </c>
      <c r="J125" s="86" t="str">
        <f>IF(J12="","",J12)</f>
        <v>30. 1. 2023</v>
      </c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6.96" customHeight="1">
      <c r="A126" s="39"/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5.15" customHeight="1">
      <c r="A127" s="39"/>
      <c r="B127" s="40"/>
      <c r="C127" s="33" t="s">
        <v>23</v>
      </c>
      <c r="D127" s="41"/>
      <c r="E127" s="41"/>
      <c r="F127" s="28" t="str">
        <f>E15</f>
        <v>SNM, Vajanského nábrežie 2, 810 06 Bratislava</v>
      </c>
      <c r="G127" s="41"/>
      <c r="H127" s="41"/>
      <c r="I127" s="33" t="s">
        <v>29</v>
      </c>
      <c r="J127" s="37" t="str">
        <f>E21</f>
        <v>Ing.Vladimír Kobliška</v>
      </c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5.15" customHeight="1">
      <c r="A128" s="39"/>
      <c r="B128" s="40"/>
      <c r="C128" s="33" t="s">
        <v>27</v>
      </c>
      <c r="D128" s="41"/>
      <c r="E128" s="41"/>
      <c r="F128" s="28" t="str">
        <f>IF(E18="","",E18)</f>
        <v>Vyplň údaj</v>
      </c>
      <c r="G128" s="41"/>
      <c r="H128" s="41"/>
      <c r="I128" s="33" t="s">
        <v>32</v>
      </c>
      <c r="J128" s="37" t="str">
        <f>E24</f>
        <v>Ing.Vladimír Kobliška</v>
      </c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10.32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11" customFormat="1" ht="29.28" customHeight="1">
      <c r="A130" s="202"/>
      <c r="B130" s="203"/>
      <c r="C130" s="204" t="s">
        <v>143</v>
      </c>
      <c r="D130" s="205" t="s">
        <v>59</v>
      </c>
      <c r="E130" s="205" t="s">
        <v>55</v>
      </c>
      <c r="F130" s="205" t="s">
        <v>56</v>
      </c>
      <c r="G130" s="205" t="s">
        <v>144</v>
      </c>
      <c r="H130" s="205" t="s">
        <v>145</v>
      </c>
      <c r="I130" s="205" t="s">
        <v>146</v>
      </c>
      <c r="J130" s="206" t="s">
        <v>135</v>
      </c>
      <c r="K130" s="207" t="s">
        <v>147</v>
      </c>
      <c r="L130" s="208"/>
      <c r="M130" s="107" t="s">
        <v>1</v>
      </c>
      <c r="N130" s="108" t="s">
        <v>38</v>
      </c>
      <c r="O130" s="108" t="s">
        <v>148</v>
      </c>
      <c r="P130" s="108" t="s">
        <v>149</v>
      </c>
      <c r="Q130" s="108" t="s">
        <v>150</v>
      </c>
      <c r="R130" s="108" t="s">
        <v>151</v>
      </c>
      <c r="S130" s="108" t="s">
        <v>152</v>
      </c>
      <c r="T130" s="109" t="s">
        <v>153</v>
      </c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</row>
    <row r="131" s="2" customFormat="1" ht="22.8" customHeight="1">
      <c r="A131" s="39"/>
      <c r="B131" s="40"/>
      <c r="C131" s="114" t="s">
        <v>136</v>
      </c>
      <c r="D131" s="41"/>
      <c r="E131" s="41"/>
      <c r="F131" s="41"/>
      <c r="G131" s="41"/>
      <c r="H131" s="41"/>
      <c r="I131" s="41"/>
      <c r="J131" s="209">
        <f>BK131</f>
        <v>0</v>
      </c>
      <c r="K131" s="41"/>
      <c r="L131" s="45"/>
      <c r="M131" s="110"/>
      <c r="N131" s="210"/>
      <c r="O131" s="111"/>
      <c r="P131" s="211">
        <f>P132+P134+P146+P167+P201+P235+P238+P247+P296+P298+P352+P378</f>
        <v>0</v>
      </c>
      <c r="Q131" s="111"/>
      <c r="R131" s="211">
        <f>R132+R134+R146+R167+R201+R235+R238+R247+R296+R298+R352+R378</f>
        <v>30.01688854</v>
      </c>
      <c r="S131" s="111"/>
      <c r="T131" s="212">
        <f>T132+T134+T146+T167+T201+T235+T238+T247+T296+T298+T352+T378</f>
        <v>0.65976000000000012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T131" s="18" t="s">
        <v>73</v>
      </c>
      <c r="AU131" s="18" t="s">
        <v>137</v>
      </c>
      <c r="BK131" s="213">
        <f>BK132+BK134+BK146+BK167+BK201+BK235+BK238+BK247+BK296+BK298+BK352+BK378</f>
        <v>0</v>
      </c>
    </row>
    <row r="132" s="12" customFormat="1" ht="25.92" customHeight="1">
      <c r="A132" s="12"/>
      <c r="B132" s="214"/>
      <c r="C132" s="215"/>
      <c r="D132" s="216" t="s">
        <v>73</v>
      </c>
      <c r="E132" s="217" t="s">
        <v>156</v>
      </c>
      <c r="F132" s="217" t="s">
        <v>441</v>
      </c>
      <c r="G132" s="215"/>
      <c r="H132" s="215"/>
      <c r="I132" s="218"/>
      <c r="J132" s="219">
        <f>BK132</f>
        <v>0</v>
      </c>
      <c r="K132" s="215"/>
      <c r="L132" s="220"/>
      <c r="M132" s="221"/>
      <c r="N132" s="222"/>
      <c r="O132" s="222"/>
      <c r="P132" s="223">
        <f>P133</f>
        <v>0</v>
      </c>
      <c r="Q132" s="222"/>
      <c r="R132" s="223">
        <f>R133</f>
        <v>0</v>
      </c>
      <c r="S132" s="222"/>
      <c r="T132" s="224">
        <f>T133</f>
        <v>0</v>
      </c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R132" s="225" t="s">
        <v>82</v>
      </c>
      <c r="AT132" s="226" t="s">
        <v>73</v>
      </c>
      <c r="AU132" s="226" t="s">
        <v>74</v>
      </c>
      <c r="AY132" s="225" t="s">
        <v>157</v>
      </c>
      <c r="BK132" s="227">
        <f>BK133</f>
        <v>0</v>
      </c>
    </row>
    <row r="133" s="2" customFormat="1" ht="21.75" customHeight="1">
      <c r="A133" s="39"/>
      <c r="B133" s="40"/>
      <c r="C133" s="230" t="s">
        <v>82</v>
      </c>
      <c r="D133" s="230" t="s">
        <v>160</v>
      </c>
      <c r="E133" s="231" t="s">
        <v>442</v>
      </c>
      <c r="F133" s="232" t="s">
        <v>443</v>
      </c>
      <c r="G133" s="233" t="s">
        <v>225</v>
      </c>
      <c r="H133" s="234">
        <v>104.09999999999999</v>
      </c>
      <c r="I133" s="235"/>
      <c r="J133" s="236">
        <f>ROUND(I133*H133,2)</f>
        <v>0</v>
      </c>
      <c r="K133" s="237"/>
      <c r="L133" s="45"/>
      <c r="M133" s="238" t="s">
        <v>1</v>
      </c>
      <c r="N133" s="239" t="s">
        <v>40</v>
      </c>
      <c r="O133" s="98"/>
      <c r="P133" s="240">
        <f>O133*H133</f>
        <v>0</v>
      </c>
      <c r="Q133" s="240">
        <v>0</v>
      </c>
      <c r="R133" s="240">
        <f>Q133*H133</f>
        <v>0</v>
      </c>
      <c r="S133" s="240">
        <v>0</v>
      </c>
      <c r="T133" s="241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42" t="s">
        <v>174</v>
      </c>
      <c r="AT133" s="242" t="s">
        <v>160</v>
      </c>
      <c r="AU133" s="242" t="s">
        <v>82</v>
      </c>
      <c r="AY133" s="18" t="s">
        <v>157</v>
      </c>
      <c r="BE133" s="243">
        <f>IF(N133="základná",J133,0)</f>
        <v>0</v>
      </c>
      <c r="BF133" s="243">
        <f>IF(N133="znížená",J133,0)</f>
        <v>0</v>
      </c>
      <c r="BG133" s="243">
        <f>IF(N133="zákl. prenesená",J133,0)</f>
        <v>0</v>
      </c>
      <c r="BH133" s="243">
        <f>IF(N133="zníž. prenesená",J133,0)</f>
        <v>0</v>
      </c>
      <c r="BI133" s="243">
        <f>IF(N133="nulová",J133,0)</f>
        <v>0</v>
      </c>
      <c r="BJ133" s="18" t="s">
        <v>156</v>
      </c>
      <c r="BK133" s="243">
        <f>ROUND(I133*H133,2)</f>
        <v>0</v>
      </c>
      <c r="BL133" s="18" t="s">
        <v>174</v>
      </c>
      <c r="BM133" s="242" t="s">
        <v>444</v>
      </c>
    </row>
    <row r="134" s="12" customFormat="1" ht="25.92" customHeight="1">
      <c r="A134" s="12"/>
      <c r="B134" s="214"/>
      <c r="C134" s="215"/>
      <c r="D134" s="216" t="s">
        <v>73</v>
      </c>
      <c r="E134" s="217" t="s">
        <v>181</v>
      </c>
      <c r="F134" s="217" t="s">
        <v>445</v>
      </c>
      <c r="G134" s="215"/>
      <c r="H134" s="215"/>
      <c r="I134" s="218"/>
      <c r="J134" s="219">
        <f>BK134</f>
        <v>0</v>
      </c>
      <c r="K134" s="215"/>
      <c r="L134" s="220"/>
      <c r="M134" s="221"/>
      <c r="N134" s="222"/>
      <c r="O134" s="222"/>
      <c r="P134" s="223">
        <f>SUM(P135:P145)</f>
        <v>0</v>
      </c>
      <c r="Q134" s="222"/>
      <c r="R134" s="223">
        <f>SUM(R135:R145)</f>
        <v>0</v>
      </c>
      <c r="S134" s="222"/>
      <c r="T134" s="224">
        <f>SUM(T135:T145)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25" t="s">
        <v>82</v>
      </c>
      <c r="AT134" s="226" t="s">
        <v>73</v>
      </c>
      <c r="AU134" s="226" t="s">
        <v>74</v>
      </c>
      <c r="AY134" s="225" t="s">
        <v>157</v>
      </c>
      <c r="BK134" s="227">
        <f>SUM(BK135:BK145)</f>
        <v>0</v>
      </c>
    </row>
    <row r="135" s="2" customFormat="1" ht="24.15" customHeight="1">
      <c r="A135" s="39"/>
      <c r="B135" s="40"/>
      <c r="C135" s="230" t="s">
        <v>156</v>
      </c>
      <c r="D135" s="230" t="s">
        <v>160</v>
      </c>
      <c r="E135" s="231" t="s">
        <v>446</v>
      </c>
      <c r="F135" s="232" t="s">
        <v>447</v>
      </c>
      <c r="G135" s="233" t="s">
        <v>448</v>
      </c>
      <c r="H135" s="234">
        <v>229.029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82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449</v>
      </c>
    </row>
    <row r="136" s="13" customFormat="1">
      <c r="A136" s="13"/>
      <c r="B136" s="244"/>
      <c r="C136" s="245"/>
      <c r="D136" s="246" t="s">
        <v>166</v>
      </c>
      <c r="E136" s="247" t="s">
        <v>1</v>
      </c>
      <c r="F136" s="248" t="s">
        <v>450</v>
      </c>
      <c r="G136" s="245"/>
      <c r="H136" s="247" t="s">
        <v>1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54" t="s">
        <v>166</v>
      </c>
      <c r="AU136" s="254" t="s">
        <v>82</v>
      </c>
      <c r="AV136" s="13" t="s">
        <v>82</v>
      </c>
      <c r="AW136" s="13" t="s">
        <v>31</v>
      </c>
      <c r="AX136" s="13" t="s">
        <v>74</v>
      </c>
      <c r="AY136" s="254" t="s">
        <v>157</v>
      </c>
    </row>
    <row r="137" s="13" customFormat="1">
      <c r="A137" s="13"/>
      <c r="B137" s="244"/>
      <c r="C137" s="245"/>
      <c r="D137" s="246" t="s">
        <v>166</v>
      </c>
      <c r="E137" s="247" t="s">
        <v>1</v>
      </c>
      <c r="F137" s="248" t="s">
        <v>451</v>
      </c>
      <c r="G137" s="245"/>
      <c r="H137" s="247" t="s">
        <v>1</v>
      </c>
      <c r="I137" s="249"/>
      <c r="J137" s="245"/>
      <c r="K137" s="245"/>
      <c r="L137" s="250"/>
      <c r="M137" s="251"/>
      <c r="N137" s="252"/>
      <c r="O137" s="252"/>
      <c r="P137" s="252"/>
      <c r="Q137" s="252"/>
      <c r="R137" s="252"/>
      <c r="S137" s="252"/>
      <c r="T137" s="253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54" t="s">
        <v>166</v>
      </c>
      <c r="AU137" s="254" t="s">
        <v>82</v>
      </c>
      <c r="AV137" s="13" t="s">
        <v>82</v>
      </c>
      <c r="AW137" s="13" t="s">
        <v>31</v>
      </c>
      <c r="AX137" s="13" t="s">
        <v>74</v>
      </c>
      <c r="AY137" s="254" t="s">
        <v>157</v>
      </c>
    </row>
    <row r="138" s="14" customFormat="1">
      <c r="A138" s="14"/>
      <c r="B138" s="255"/>
      <c r="C138" s="256"/>
      <c r="D138" s="246" t="s">
        <v>166</v>
      </c>
      <c r="E138" s="257" t="s">
        <v>1</v>
      </c>
      <c r="F138" s="258" t="s">
        <v>452</v>
      </c>
      <c r="G138" s="256"/>
      <c r="H138" s="259">
        <v>229.029</v>
      </c>
      <c r="I138" s="260"/>
      <c r="J138" s="256"/>
      <c r="K138" s="256"/>
      <c r="L138" s="261"/>
      <c r="M138" s="262"/>
      <c r="N138" s="263"/>
      <c r="O138" s="263"/>
      <c r="P138" s="263"/>
      <c r="Q138" s="263"/>
      <c r="R138" s="263"/>
      <c r="S138" s="263"/>
      <c r="T138" s="264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5" t="s">
        <v>166</v>
      </c>
      <c r="AU138" s="265" t="s">
        <v>82</v>
      </c>
      <c r="AV138" s="14" t="s">
        <v>156</v>
      </c>
      <c r="AW138" s="14" t="s">
        <v>31</v>
      </c>
      <c r="AX138" s="14" t="s">
        <v>74</v>
      </c>
      <c r="AY138" s="265" t="s">
        <v>157</v>
      </c>
    </row>
    <row r="139" s="15" customFormat="1">
      <c r="A139" s="15"/>
      <c r="B139" s="266"/>
      <c r="C139" s="267"/>
      <c r="D139" s="246" t="s">
        <v>166</v>
      </c>
      <c r="E139" s="268" t="s">
        <v>1</v>
      </c>
      <c r="F139" s="269" t="s">
        <v>173</v>
      </c>
      <c r="G139" s="267"/>
      <c r="H139" s="270">
        <v>229.029</v>
      </c>
      <c r="I139" s="271"/>
      <c r="J139" s="267"/>
      <c r="K139" s="267"/>
      <c r="L139" s="272"/>
      <c r="M139" s="273"/>
      <c r="N139" s="274"/>
      <c r="O139" s="274"/>
      <c r="P139" s="274"/>
      <c r="Q139" s="274"/>
      <c r="R139" s="274"/>
      <c r="S139" s="274"/>
      <c r="T139" s="275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6" t="s">
        <v>166</v>
      </c>
      <c r="AU139" s="276" t="s">
        <v>82</v>
      </c>
      <c r="AV139" s="15" t="s">
        <v>174</v>
      </c>
      <c r="AW139" s="15" t="s">
        <v>31</v>
      </c>
      <c r="AX139" s="15" t="s">
        <v>82</v>
      </c>
      <c r="AY139" s="276" t="s">
        <v>157</v>
      </c>
    </row>
    <row r="140" s="2" customFormat="1" ht="24.15" customHeight="1">
      <c r="A140" s="39"/>
      <c r="B140" s="40"/>
      <c r="C140" s="230" t="s">
        <v>181</v>
      </c>
      <c r="D140" s="230" t="s">
        <v>160</v>
      </c>
      <c r="E140" s="231" t="s">
        <v>453</v>
      </c>
      <c r="F140" s="232" t="s">
        <v>454</v>
      </c>
      <c r="G140" s="233" t="s">
        <v>318</v>
      </c>
      <c r="H140" s="234">
        <v>2.29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82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455</v>
      </c>
    </row>
    <row r="141" s="14" customFormat="1">
      <c r="A141" s="14"/>
      <c r="B141" s="255"/>
      <c r="C141" s="256"/>
      <c r="D141" s="246" t="s">
        <v>166</v>
      </c>
      <c r="E141" s="257" t="s">
        <v>1</v>
      </c>
      <c r="F141" s="258" t="s">
        <v>456</v>
      </c>
      <c r="G141" s="256"/>
      <c r="H141" s="259">
        <v>1.44</v>
      </c>
      <c r="I141" s="260"/>
      <c r="J141" s="256"/>
      <c r="K141" s="256"/>
      <c r="L141" s="261"/>
      <c r="M141" s="262"/>
      <c r="N141" s="263"/>
      <c r="O141" s="263"/>
      <c r="P141" s="263"/>
      <c r="Q141" s="263"/>
      <c r="R141" s="263"/>
      <c r="S141" s="263"/>
      <c r="T141" s="264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5" t="s">
        <v>166</v>
      </c>
      <c r="AU141" s="265" t="s">
        <v>82</v>
      </c>
      <c r="AV141" s="14" t="s">
        <v>156</v>
      </c>
      <c r="AW141" s="14" t="s">
        <v>31</v>
      </c>
      <c r="AX141" s="14" t="s">
        <v>74</v>
      </c>
      <c r="AY141" s="265" t="s">
        <v>157</v>
      </c>
    </row>
    <row r="142" s="14" customFormat="1">
      <c r="A142" s="14"/>
      <c r="B142" s="255"/>
      <c r="C142" s="256"/>
      <c r="D142" s="246" t="s">
        <v>166</v>
      </c>
      <c r="E142" s="257" t="s">
        <v>1</v>
      </c>
      <c r="F142" s="258" t="s">
        <v>457</v>
      </c>
      <c r="G142" s="256"/>
      <c r="H142" s="259">
        <v>0.84999999999999998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166</v>
      </c>
      <c r="AU142" s="265" t="s">
        <v>82</v>
      </c>
      <c r="AV142" s="14" t="s">
        <v>156</v>
      </c>
      <c r="AW142" s="14" t="s">
        <v>31</v>
      </c>
      <c r="AX142" s="14" t="s">
        <v>74</v>
      </c>
      <c r="AY142" s="265" t="s">
        <v>157</v>
      </c>
    </row>
    <row r="143" s="15" customFormat="1">
      <c r="A143" s="15"/>
      <c r="B143" s="266"/>
      <c r="C143" s="267"/>
      <c r="D143" s="246" t="s">
        <v>166</v>
      </c>
      <c r="E143" s="268" t="s">
        <v>1</v>
      </c>
      <c r="F143" s="269" t="s">
        <v>173</v>
      </c>
      <c r="G143" s="267"/>
      <c r="H143" s="270">
        <v>2.29</v>
      </c>
      <c r="I143" s="271"/>
      <c r="J143" s="267"/>
      <c r="K143" s="267"/>
      <c r="L143" s="272"/>
      <c r="M143" s="273"/>
      <c r="N143" s="274"/>
      <c r="O143" s="274"/>
      <c r="P143" s="274"/>
      <c r="Q143" s="274"/>
      <c r="R143" s="274"/>
      <c r="S143" s="274"/>
      <c r="T143" s="275"/>
      <c r="U143" s="15"/>
      <c r="V143" s="15"/>
      <c r="W143" s="15"/>
      <c r="X143" s="15"/>
      <c r="Y143" s="15"/>
      <c r="Z143" s="15"/>
      <c r="AA143" s="15"/>
      <c r="AB143" s="15"/>
      <c r="AC143" s="15"/>
      <c r="AD143" s="15"/>
      <c r="AE143" s="15"/>
      <c r="AT143" s="276" t="s">
        <v>166</v>
      </c>
      <c r="AU143" s="276" t="s">
        <v>82</v>
      </c>
      <c r="AV143" s="15" t="s">
        <v>174</v>
      </c>
      <c r="AW143" s="15" t="s">
        <v>31</v>
      </c>
      <c r="AX143" s="15" t="s">
        <v>82</v>
      </c>
      <c r="AY143" s="276" t="s">
        <v>157</v>
      </c>
    </row>
    <row r="144" s="2" customFormat="1" ht="24.15" customHeight="1">
      <c r="A144" s="39"/>
      <c r="B144" s="40"/>
      <c r="C144" s="230" t="s">
        <v>174</v>
      </c>
      <c r="D144" s="230" t="s">
        <v>160</v>
      </c>
      <c r="E144" s="231" t="s">
        <v>458</v>
      </c>
      <c r="F144" s="232" t="s">
        <v>454</v>
      </c>
      <c r="G144" s="233" t="s">
        <v>318</v>
      </c>
      <c r="H144" s="234">
        <v>3.081</v>
      </c>
      <c r="I144" s="235"/>
      <c r="J144" s="236">
        <f>ROUND(I144*H144,2)</f>
        <v>0</v>
      </c>
      <c r="K144" s="237"/>
      <c r="L144" s="45"/>
      <c r="M144" s="238" t="s">
        <v>1</v>
      </c>
      <c r="N144" s="239" t="s">
        <v>40</v>
      </c>
      <c r="O144" s="98"/>
      <c r="P144" s="240">
        <f>O144*H144</f>
        <v>0</v>
      </c>
      <c r="Q144" s="240">
        <v>0</v>
      </c>
      <c r="R144" s="240">
        <f>Q144*H144</f>
        <v>0</v>
      </c>
      <c r="S144" s="240">
        <v>0</v>
      </c>
      <c r="T144" s="241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42" t="s">
        <v>174</v>
      </c>
      <c r="AT144" s="242" t="s">
        <v>160</v>
      </c>
      <c r="AU144" s="242" t="s">
        <v>82</v>
      </c>
      <c r="AY144" s="18" t="s">
        <v>157</v>
      </c>
      <c r="BE144" s="243">
        <f>IF(N144="základná",J144,0)</f>
        <v>0</v>
      </c>
      <c r="BF144" s="243">
        <f>IF(N144="znížená",J144,0)</f>
        <v>0</v>
      </c>
      <c r="BG144" s="243">
        <f>IF(N144="zákl. prenesená",J144,0)</f>
        <v>0</v>
      </c>
      <c r="BH144" s="243">
        <f>IF(N144="zníž. prenesená",J144,0)</f>
        <v>0</v>
      </c>
      <c r="BI144" s="243">
        <f>IF(N144="nulová",J144,0)</f>
        <v>0</v>
      </c>
      <c r="BJ144" s="18" t="s">
        <v>156</v>
      </c>
      <c r="BK144" s="243">
        <f>ROUND(I144*H144,2)</f>
        <v>0</v>
      </c>
      <c r="BL144" s="18" t="s">
        <v>174</v>
      </c>
      <c r="BM144" s="242" t="s">
        <v>459</v>
      </c>
    </row>
    <row r="145" s="14" customFormat="1">
      <c r="A145" s="14"/>
      <c r="B145" s="255"/>
      <c r="C145" s="256"/>
      <c r="D145" s="246" t="s">
        <v>166</v>
      </c>
      <c r="E145" s="257" t="s">
        <v>1</v>
      </c>
      <c r="F145" s="258" t="s">
        <v>460</v>
      </c>
      <c r="G145" s="256"/>
      <c r="H145" s="259">
        <v>3.081</v>
      </c>
      <c r="I145" s="260"/>
      <c r="J145" s="256"/>
      <c r="K145" s="256"/>
      <c r="L145" s="261"/>
      <c r="M145" s="262"/>
      <c r="N145" s="263"/>
      <c r="O145" s="263"/>
      <c r="P145" s="263"/>
      <c r="Q145" s="263"/>
      <c r="R145" s="263"/>
      <c r="S145" s="263"/>
      <c r="T145" s="264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65" t="s">
        <v>166</v>
      </c>
      <c r="AU145" s="265" t="s">
        <v>82</v>
      </c>
      <c r="AV145" s="14" t="s">
        <v>156</v>
      </c>
      <c r="AW145" s="14" t="s">
        <v>31</v>
      </c>
      <c r="AX145" s="14" t="s">
        <v>82</v>
      </c>
      <c r="AY145" s="265" t="s">
        <v>157</v>
      </c>
    </row>
    <row r="146" s="12" customFormat="1" ht="25.92" customHeight="1">
      <c r="A146" s="12"/>
      <c r="B146" s="214"/>
      <c r="C146" s="215"/>
      <c r="D146" s="216" t="s">
        <v>73</v>
      </c>
      <c r="E146" s="217" t="s">
        <v>174</v>
      </c>
      <c r="F146" s="217" t="s">
        <v>461</v>
      </c>
      <c r="G146" s="215"/>
      <c r="H146" s="215"/>
      <c r="I146" s="218"/>
      <c r="J146" s="219">
        <f>BK146</f>
        <v>0</v>
      </c>
      <c r="K146" s="215"/>
      <c r="L146" s="220"/>
      <c r="M146" s="221"/>
      <c r="N146" s="222"/>
      <c r="O146" s="222"/>
      <c r="P146" s="223">
        <f>SUM(P147:P166)</f>
        <v>0</v>
      </c>
      <c r="Q146" s="222"/>
      <c r="R146" s="223">
        <f>SUM(R147:R166)</f>
        <v>0</v>
      </c>
      <c r="S146" s="222"/>
      <c r="T146" s="224">
        <f>SUM(T147:T166)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25" t="s">
        <v>82</v>
      </c>
      <c r="AT146" s="226" t="s">
        <v>73</v>
      </c>
      <c r="AU146" s="226" t="s">
        <v>74</v>
      </c>
      <c r="AY146" s="225" t="s">
        <v>157</v>
      </c>
      <c r="BK146" s="227">
        <f>SUM(BK147:BK166)</f>
        <v>0</v>
      </c>
    </row>
    <row r="147" s="2" customFormat="1" ht="24.15" customHeight="1">
      <c r="A147" s="39"/>
      <c r="B147" s="40"/>
      <c r="C147" s="230" t="s">
        <v>197</v>
      </c>
      <c r="D147" s="230" t="s">
        <v>160</v>
      </c>
      <c r="E147" s="231" t="s">
        <v>462</v>
      </c>
      <c r="F147" s="232" t="s">
        <v>463</v>
      </c>
      <c r="G147" s="233" t="s">
        <v>184</v>
      </c>
      <c r="H147" s="234">
        <v>150</v>
      </c>
      <c r="I147" s="235"/>
      <c r="J147" s="236">
        <f>ROUND(I147*H147,2)</f>
        <v>0</v>
      </c>
      <c r="K147" s="237"/>
      <c r="L147" s="45"/>
      <c r="M147" s="238" t="s">
        <v>1</v>
      </c>
      <c r="N147" s="239" t="s">
        <v>40</v>
      </c>
      <c r="O147" s="98"/>
      <c r="P147" s="240">
        <f>O147*H147</f>
        <v>0</v>
      </c>
      <c r="Q147" s="240">
        <v>0</v>
      </c>
      <c r="R147" s="240">
        <f>Q147*H147</f>
        <v>0</v>
      </c>
      <c r="S147" s="240">
        <v>0</v>
      </c>
      <c r="T147" s="241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42" t="s">
        <v>174</v>
      </c>
      <c r="AT147" s="242" t="s">
        <v>160</v>
      </c>
      <c r="AU147" s="242" t="s">
        <v>82</v>
      </c>
      <c r="AY147" s="18" t="s">
        <v>157</v>
      </c>
      <c r="BE147" s="243">
        <f>IF(N147="základná",J147,0)</f>
        <v>0</v>
      </c>
      <c r="BF147" s="243">
        <f>IF(N147="znížená",J147,0)</f>
        <v>0</v>
      </c>
      <c r="BG147" s="243">
        <f>IF(N147="zákl. prenesená",J147,0)</f>
        <v>0</v>
      </c>
      <c r="BH147" s="243">
        <f>IF(N147="zníž. prenesená",J147,0)</f>
        <v>0</v>
      </c>
      <c r="BI147" s="243">
        <f>IF(N147="nulová",J147,0)</f>
        <v>0</v>
      </c>
      <c r="BJ147" s="18" t="s">
        <v>156</v>
      </c>
      <c r="BK147" s="243">
        <f>ROUND(I147*H147,2)</f>
        <v>0</v>
      </c>
      <c r="BL147" s="18" t="s">
        <v>174</v>
      </c>
      <c r="BM147" s="242" t="s">
        <v>464</v>
      </c>
    </row>
    <row r="148" s="13" customFormat="1">
      <c r="A148" s="13"/>
      <c r="B148" s="244"/>
      <c r="C148" s="245"/>
      <c r="D148" s="246" t="s">
        <v>166</v>
      </c>
      <c r="E148" s="247" t="s">
        <v>1</v>
      </c>
      <c r="F148" s="248" t="s">
        <v>465</v>
      </c>
      <c r="G148" s="245"/>
      <c r="H148" s="247" t="s">
        <v>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54" t="s">
        <v>166</v>
      </c>
      <c r="AU148" s="254" t="s">
        <v>82</v>
      </c>
      <c r="AV148" s="13" t="s">
        <v>82</v>
      </c>
      <c r="AW148" s="13" t="s">
        <v>31</v>
      </c>
      <c r="AX148" s="13" t="s">
        <v>74</v>
      </c>
      <c r="AY148" s="254" t="s">
        <v>157</v>
      </c>
    </row>
    <row r="149" s="14" customFormat="1">
      <c r="A149" s="14"/>
      <c r="B149" s="255"/>
      <c r="C149" s="256"/>
      <c r="D149" s="246" t="s">
        <v>166</v>
      </c>
      <c r="E149" s="257" t="s">
        <v>1</v>
      </c>
      <c r="F149" s="258" t="s">
        <v>466</v>
      </c>
      <c r="G149" s="256"/>
      <c r="H149" s="259">
        <v>64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65" t="s">
        <v>166</v>
      </c>
      <c r="AU149" s="265" t="s">
        <v>82</v>
      </c>
      <c r="AV149" s="14" t="s">
        <v>156</v>
      </c>
      <c r="AW149" s="14" t="s">
        <v>31</v>
      </c>
      <c r="AX149" s="14" t="s">
        <v>74</v>
      </c>
      <c r="AY149" s="265" t="s">
        <v>157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467</v>
      </c>
      <c r="G150" s="256"/>
      <c r="H150" s="259">
        <v>72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82</v>
      </c>
      <c r="AV150" s="14" t="s">
        <v>156</v>
      </c>
      <c r="AW150" s="14" t="s">
        <v>31</v>
      </c>
      <c r="AX150" s="14" t="s">
        <v>74</v>
      </c>
      <c r="AY150" s="265" t="s">
        <v>157</v>
      </c>
    </row>
    <row r="151" s="16" customFormat="1">
      <c r="A151" s="16"/>
      <c r="B151" s="295"/>
      <c r="C151" s="296"/>
      <c r="D151" s="246" t="s">
        <v>166</v>
      </c>
      <c r="E151" s="297" t="s">
        <v>1</v>
      </c>
      <c r="F151" s="298" t="s">
        <v>468</v>
      </c>
      <c r="G151" s="296"/>
      <c r="H151" s="299">
        <v>136</v>
      </c>
      <c r="I151" s="300"/>
      <c r="J151" s="296"/>
      <c r="K151" s="296"/>
      <c r="L151" s="301"/>
      <c r="M151" s="302"/>
      <c r="N151" s="303"/>
      <c r="O151" s="303"/>
      <c r="P151" s="303"/>
      <c r="Q151" s="303"/>
      <c r="R151" s="303"/>
      <c r="S151" s="303"/>
      <c r="T151" s="304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T151" s="305" t="s">
        <v>166</v>
      </c>
      <c r="AU151" s="305" t="s">
        <v>82</v>
      </c>
      <c r="AV151" s="16" t="s">
        <v>181</v>
      </c>
      <c r="AW151" s="16" t="s">
        <v>31</v>
      </c>
      <c r="AX151" s="16" t="s">
        <v>74</v>
      </c>
      <c r="AY151" s="305" t="s">
        <v>157</v>
      </c>
    </row>
    <row r="152" s="14" customFormat="1">
      <c r="A152" s="14"/>
      <c r="B152" s="255"/>
      <c r="C152" s="256"/>
      <c r="D152" s="246" t="s">
        <v>166</v>
      </c>
      <c r="E152" s="257" t="s">
        <v>1</v>
      </c>
      <c r="F152" s="258" t="s">
        <v>469</v>
      </c>
      <c r="G152" s="256"/>
      <c r="H152" s="259">
        <v>7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166</v>
      </c>
      <c r="AU152" s="265" t="s">
        <v>82</v>
      </c>
      <c r="AV152" s="14" t="s">
        <v>156</v>
      </c>
      <c r="AW152" s="14" t="s">
        <v>31</v>
      </c>
      <c r="AX152" s="14" t="s">
        <v>74</v>
      </c>
      <c r="AY152" s="265" t="s">
        <v>157</v>
      </c>
    </row>
    <row r="153" s="16" customFormat="1">
      <c r="A153" s="16"/>
      <c r="B153" s="295"/>
      <c r="C153" s="296"/>
      <c r="D153" s="246" t="s">
        <v>166</v>
      </c>
      <c r="E153" s="297" t="s">
        <v>1</v>
      </c>
      <c r="F153" s="298" t="s">
        <v>468</v>
      </c>
      <c r="G153" s="296"/>
      <c r="H153" s="299">
        <v>7</v>
      </c>
      <c r="I153" s="300"/>
      <c r="J153" s="296"/>
      <c r="K153" s="296"/>
      <c r="L153" s="301"/>
      <c r="M153" s="302"/>
      <c r="N153" s="303"/>
      <c r="O153" s="303"/>
      <c r="P153" s="303"/>
      <c r="Q153" s="303"/>
      <c r="R153" s="303"/>
      <c r="S153" s="303"/>
      <c r="T153" s="304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T153" s="305" t="s">
        <v>166</v>
      </c>
      <c r="AU153" s="305" t="s">
        <v>82</v>
      </c>
      <c r="AV153" s="16" t="s">
        <v>181</v>
      </c>
      <c r="AW153" s="16" t="s">
        <v>31</v>
      </c>
      <c r="AX153" s="16" t="s">
        <v>74</v>
      </c>
      <c r="AY153" s="305" t="s">
        <v>157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470</v>
      </c>
      <c r="G154" s="256"/>
      <c r="H154" s="259">
        <v>7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82</v>
      </c>
      <c r="AV154" s="14" t="s">
        <v>156</v>
      </c>
      <c r="AW154" s="14" t="s">
        <v>31</v>
      </c>
      <c r="AX154" s="14" t="s">
        <v>74</v>
      </c>
      <c r="AY154" s="265" t="s">
        <v>157</v>
      </c>
    </row>
    <row r="155" s="16" customFormat="1">
      <c r="A155" s="16"/>
      <c r="B155" s="295"/>
      <c r="C155" s="296"/>
      <c r="D155" s="246" t="s">
        <v>166</v>
      </c>
      <c r="E155" s="297" t="s">
        <v>1</v>
      </c>
      <c r="F155" s="298" t="s">
        <v>468</v>
      </c>
      <c r="G155" s="296"/>
      <c r="H155" s="299">
        <v>7</v>
      </c>
      <c r="I155" s="300"/>
      <c r="J155" s="296"/>
      <c r="K155" s="296"/>
      <c r="L155" s="301"/>
      <c r="M155" s="302"/>
      <c r="N155" s="303"/>
      <c r="O155" s="303"/>
      <c r="P155" s="303"/>
      <c r="Q155" s="303"/>
      <c r="R155" s="303"/>
      <c r="S155" s="303"/>
      <c r="T155" s="304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T155" s="305" t="s">
        <v>166</v>
      </c>
      <c r="AU155" s="305" t="s">
        <v>82</v>
      </c>
      <c r="AV155" s="16" t="s">
        <v>181</v>
      </c>
      <c r="AW155" s="16" t="s">
        <v>31</v>
      </c>
      <c r="AX155" s="16" t="s">
        <v>74</v>
      </c>
      <c r="AY155" s="305" t="s">
        <v>157</v>
      </c>
    </row>
    <row r="156" s="15" customFormat="1">
      <c r="A156" s="15"/>
      <c r="B156" s="266"/>
      <c r="C156" s="267"/>
      <c r="D156" s="246" t="s">
        <v>166</v>
      </c>
      <c r="E156" s="268" t="s">
        <v>1</v>
      </c>
      <c r="F156" s="269" t="s">
        <v>173</v>
      </c>
      <c r="G156" s="267"/>
      <c r="H156" s="270">
        <v>150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76" t="s">
        <v>166</v>
      </c>
      <c r="AU156" s="276" t="s">
        <v>82</v>
      </c>
      <c r="AV156" s="15" t="s">
        <v>174</v>
      </c>
      <c r="AW156" s="15" t="s">
        <v>31</v>
      </c>
      <c r="AX156" s="15" t="s">
        <v>82</v>
      </c>
      <c r="AY156" s="276" t="s">
        <v>157</v>
      </c>
    </row>
    <row r="157" s="2" customFormat="1" ht="16.5" customHeight="1">
      <c r="A157" s="39"/>
      <c r="B157" s="40"/>
      <c r="C157" s="282" t="s">
        <v>201</v>
      </c>
      <c r="D157" s="282" t="s">
        <v>204</v>
      </c>
      <c r="E157" s="283" t="s">
        <v>471</v>
      </c>
      <c r="F157" s="284" t="s">
        <v>472</v>
      </c>
      <c r="G157" s="285" t="s">
        <v>184</v>
      </c>
      <c r="H157" s="286">
        <v>137.36000000000001</v>
      </c>
      <c r="I157" s="287"/>
      <c r="J157" s="288">
        <f>ROUND(I157*H157,2)</f>
        <v>0</v>
      </c>
      <c r="K157" s="289"/>
      <c r="L157" s="290"/>
      <c r="M157" s="291" t="s">
        <v>1</v>
      </c>
      <c r="N157" s="292" t="s">
        <v>40</v>
      </c>
      <c r="O157" s="98"/>
      <c r="P157" s="240">
        <f>O157*H157</f>
        <v>0</v>
      </c>
      <c r="Q157" s="240">
        <v>0</v>
      </c>
      <c r="R157" s="240">
        <f>Q157*H157</f>
        <v>0</v>
      </c>
      <c r="S157" s="240">
        <v>0</v>
      </c>
      <c r="T157" s="241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42" t="s">
        <v>211</v>
      </c>
      <c r="AT157" s="242" t="s">
        <v>204</v>
      </c>
      <c r="AU157" s="242" t="s">
        <v>82</v>
      </c>
      <c r="AY157" s="18" t="s">
        <v>157</v>
      </c>
      <c r="BE157" s="243">
        <f>IF(N157="základná",J157,0)</f>
        <v>0</v>
      </c>
      <c r="BF157" s="243">
        <f>IF(N157="znížená",J157,0)</f>
        <v>0</v>
      </c>
      <c r="BG157" s="243">
        <f>IF(N157="zákl. prenesená",J157,0)</f>
        <v>0</v>
      </c>
      <c r="BH157" s="243">
        <f>IF(N157="zníž. prenesená",J157,0)</f>
        <v>0</v>
      </c>
      <c r="BI157" s="243">
        <f>IF(N157="nulová",J157,0)</f>
        <v>0</v>
      </c>
      <c r="BJ157" s="18" t="s">
        <v>156</v>
      </c>
      <c r="BK157" s="243">
        <f>ROUND(I157*H157,2)</f>
        <v>0</v>
      </c>
      <c r="BL157" s="18" t="s">
        <v>174</v>
      </c>
      <c r="BM157" s="242" t="s">
        <v>473</v>
      </c>
    </row>
    <row r="158" s="14" customFormat="1">
      <c r="A158" s="14"/>
      <c r="B158" s="255"/>
      <c r="C158" s="256"/>
      <c r="D158" s="246" t="s">
        <v>166</v>
      </c>
      <c r="E158" s="257" t="s">
        <v>1</v>
      </c>
      <c r="F158" s="258" t="s">
        <v>474</v>
      </c>
      <c r="G158" s="256"/>
      <c r="H158" s="259">
        <v>137.36000000000001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166</v>
      </c>
      <c r="AU158" s="265" t="s">
        <v>82</v>
      </c>
      <c r="AV158" s="14" t="s">
        <v>156</v>
      </c>
      <c r="AW158" s="14" t="s">
        <v>31</v>
      </c>
      <c r="AX158" s="14" t="s">
        <v>74</v>
      </c>
      <c r="AY158" s="265" t="s">
        <v>157</v>
      </c>
    </row>
    <row r="159" s="15" customFormat="1">
      <c r="A159" s="15"/>
      <c r="B159" s="266"/>
      <c r="C159" s="267"/>
      <c r="D159" s="246" t="s">
        <v>166</v>
      </c>
      <c r="E159" s="268" t="s">
        <v>1</v>
      </c>
      <c r="F159" s="269" t="s">
        <v>173</v>
      </c>
      <c r="G159" s="267"/>
      <c r="H159" s="270">
        <v>137.36000000000001</v>
      </c>
      <c r="I159" s="271"/>
      <c r="J159" s="267"/>
      <c r="K159" s="267"/>
      <c r="L159" s="272"/>
      <c r="M159" s="273"/>
      <c r="N159" s="274"/>
      <c r="O159" s="274"/>
      <c r="P159" s="274"/>
      <c r="Q159" s="274"/>
      <c r="R159" s="274"/>
      <c r="S159" s="274"/>
      <c r="T159" s="275"/>
      <c r="U159" s="15"/>
      <c r="V159" s="15"/>
      <c r="W159" s="15"/>
      <c r="X159" s="15"/>
      <c r="Y159" s="15"/>
      <c r="Z159" s="15"/>
      <c r="AA159" s="15"/>
      <c r="AB159" s="15"/>
      <c r="AC159" s="15"/>
      <c r="AD159" s="15"/>
      <c r="AE159" s="15"/>
      <c r="AT159" s="276" t="s">
        <v>166</v>
      </c>
      <c r="AU159" s="276" t="s">
        <v>82</v>
      </c>
      <c r="AV159" s="15" t="s">
        <v>174</v>
      </c>
      <c r="AW159" s="15" t="s">
        <v>31</v>
      </c>
      <c r="AX159" s="15" t="s">
        <v>82</v>
      </c>
      <c r="AY159" s="276" t="s">
        <v>157</v>
      </c>
    </row>
    <row r="160" s="2" customFormat="1" ht="16.5" customHeight="1">
      <c r="A160" s="39"/>
      <c r="B160" s="40"/>
      <c r="C160" s="282" t="s">
        <v>207</v>
      </c>
      <c r="D160" s="282" t="s">
        <v>204</v>
      </c>
      <c r="E160" s="283" t="s">
        <v>475</v>
      </c>
      <c r="F160" s="284" t="s">
        <v>476</v>
      </c>
      <c r="G160" s="285" t="s">
        <v>184</v>
      </c>
      <c r="H160" s="286">
        <v>7.0700000000000003</v>
      </c>
      <c r="I160" s="287"/>
      <c r="J160" s="288">
        <f>ROUND(I160*H160,2)</f>
        <v>0</v>
      </c>
      <c r="K160" s="289"/>
      <c r="L160" s="290"/>
      <c r="M160" s="291" t="s">
        <v>1</v>
      </c>
      <c r="N160" s="292" t="s">
        <v>40</v>
      </c>
      <c r="O160" s="98"/>
      <c r="P160" s="240">
        <f>O160*H160</f>
        <v>0</v>
      </c>
      <c r="Q160" s="240">
        <v>0</v>
      </c>
      <c r="R160" s="240">
        <f>Q160*H160</f>
        <v>0</v>
      </c>
      <c r="S160" s="240">
        <v>0</v>
      </c>
      <c r="T160" s="241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42" t="s">
        <v>211</v>
      </c>
      <c r="AT160" s="242" t="s">
        <v>204</v>
      </c>
      <c r="AU160" s="242" t="s">
        <v>82</v>
      </c>
      <c r="AY160" s="18" t="s">
        <v>157</v>
      </c>
      <c r="BE160" s="243">
        <f>IF(N160="základná",J160,0)</f>
        <v>0</v>
      </c>
      <c r="BF160" s="243">
        <f>IF(N160="znížená",J160,0)</f>
        <v>0</v>
      </c>
      <c r="BG160" s="243">
        <f>IF(N160="zákl. prenesená",J160,0)</f>
        <v>0</v>
      </c>
      <c r="BH160" s="243">
        <f>IF(N160="zníž. prenesená",J160,0)</f>
        <v>0</v>
      </c>
      <c r="BI160" s="243">
        <f>IF(N160="nulová",J160,0)</f>
        <v>0</v>
      </c>
      <c r="BJ160" s="18" t="s">
        <v>156</v>
      </c>
      <c r="BK160" s="243">
        <f>ROUND(I160*H160,2)</f>
        <v>0</v>
      </c>
      <c r="BL160" s="18" t="s">
        <v>174</v>
      </c>
      <c r="BM160" s="242" t="s">
        <v>477</v>
      </c>
    </row>
    <row r="161" s="14" customFormat="1">
      <c r="A161" s="14"/>
      <c r="B161" s="255"/>
      <c r="C161" s="256"/>
      <c r="D161" s="246" t="s">
        <v>166</v>
      </c>
      <c r="E161" s="257" t="s">
        <v>1</v>
      </c>
      <c r="F161" s="258" t="s">
        <v>478</v>
      </c>
      <c r="G161" s="256"/>
      <c r="H161" s="259">
        <v>7.0700000000000003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65" t="s">
        <v>166</v>
      </c>
      <c r="AU161" s="265" t="s">
        <v>82</v>
      </c>
      <c r="AV161" s="14" t="s">
        <v>156</v>
      </c>
      <c r="AW161" s="14" t="s">
        <v>31</v>
      </c>
      <c r="AX161" s="14" t="s">
        <v>74</v>
      </c>
      <c r="AY161" s="265" t="s">
        <v>157</v>
      </c>
    </row>
    <row r="162" s="15" customFormat="1">
      <c r="A162" s="15"/>
      <c r="B162" s="266"/>
      <c r="C162" s="267"/>
      <c r="D162" s="246" t="s">
        <v>166</v>
      </c>
      <c r="E162" s="268" t="s">
        <v>1</v>
      </c>
      <c r="F162" s="269" t="s">
        <v>173</v>
      </c>
      <c r="G162" s="267"/>
      <c r="H162" s="270">
        <v>7.0700000000000003</v>
      </c>
      <c r="I162" s="271"/>
      <c r="J162" s="267"/>
      <c r="K162" s="267"/>
      <c r="L162" s="272"/>
      <c r="M162" s="273"/>
      <c r="N162" s="274"/>
      <c r="O162" s="274"/>
      <c r="P162" s="274"/>
      <c r="Q162" s="274"/>
      <c r="R162" s="274"/>
      <c r="S162" s="274"/>
      <c r="T162" s="275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76" t="s">
        <v>166</v>
      </c>
      <c r="AU162" s="276" t="s">
        <v>82</v>
      </c>
      <c r="AV162" s="15" t="s">
        <v>174</v>
      </c>
      <c r="AW162" s="15" t="s">
        <v>31</v>
      </c>
      <c r="AX162" s="15" t="s">
        <v>82</v>
      </c>
      <c r="AY162" s="276" t="s">
        <v>157</v>
      </c>
    </row>
    <row r="163" s="2" customFormat="1" ht="16.5" customHeight="1">
      <c r="A163" s="39"/>
      <c r="B163" s="40"/>
      <c r="C163" s="282" t="s">
        <v>211</v>
      </c>
      <c r="D163" s="282" t="s">
        <v>204</v>
      </c>
      <c r="E163" s="283" t="s">
        <v>479</v>
      </c>
      <c r="F163" s="284" t="s">
        <v>480</v>
      </c>
      <c r="G163" s="285" t="s">
        <v>184</v>
      </c>
      <c r="H163" s="286">
        <v>7.0700000000000003</v>
      </c>
      <c r="I163" s="287"/>
      <c r="J163" s="288">
        <f>ROUND(I163*H163,2)</f>
        <v>0</v>
      </c>
      <c r="K163" s="289"/>
      <c r="L163" s="290"/>
      <c r="M163" s="291" t="s">
        <v>1</v>
      </c>
      <c r="N163" s="292" t="s">
        <v>40</v>
      </c>
      <c r="O163" s="98"/>
      <c r="P163" s="240">
        <f>O163*H163</f>
        <v>0</v>
      </c>
      <c r="Q163" s="240">
        <v>0</v>
      </c>
      <c r="R163" s="240">
        <f>Q163*H163</f>
        <v>0</v>
      </c>
      <c r="S163" s="240">
        <v>0</v>
      </c>
      <c r="T163" s="241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42" t="s">
        <v>211</v>
      </c>
      <c r="AT163" s="242" t="s">
        <v>204</v>
      </c>
      <c r="AU163" s="242" t="s">
        <v>82</v>
      </c>
      <c r="AY163" s="18" t="s">
        <v>157</v>
      </c>
      <c r="BE163" s="243">
        <f>IF(N163="základná",J163,0)</f>
        <v>0</v>
      </c>
      <c r="BF163" s="243">
        <f>IF(N163="znížená",J163,0)</f>
        <v>0</v>
      </c>
      <c r="BG163" s="243">
        <f>IF(N163="zákl. prenesená",J163,0)</f>
        <v>0</v>
      </c>
      <c r="BH163" s="243">
        <f>IF(N163="zníž. prenesená",J163,0)</f>
        <v>0</v>
      </c>
      <c r="BI163" s="243">
        <f>IF(N163="nulová",J163,0)</f>
        <v>0</v>
      </c>
      <c r="BJ163" s="18" t="s">
        <v>156</v>
      </c>
      <c r="BK163" s="243">
        <f>ROUND(I163*H163,2)</f>
        <v>0</v>
      </c>
      <c r="BL163" s="18" t="s">
        <v>174</v>
      </c>
      <c r="BM163" s="242" t="s">
        <v>481</v>
      </c>
    </row>
    <row r="164" s="14" customFormat="1">
      <c r="A164" s="14"/>
      <c r="B164" s="255"/>
      <c r="C164" s="256"/>
      <c r="D164" s="246" t="s">
        <v>166</v>
      </c>
      <c r="E164" s="257" t="s">
        <v>1</v>
      </c>
      <c r="F164" s="258" t="s">
        <v>478</v>
      </c>
      <c r="G164" s="256"/>
      <c r="H164" s="259">
        <v>7.0700000000000003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166</v>
      </c>
      <c r="AU164" s="265" t="s">
        <v>82</v>
      </c>
      <c r="AV164" s="14" t="s">
        <v>156</v>
      </c>
      <c r="AW164" s="14" t="s">
        <v>31</v>
      </c>
      <c r="AX164" s="14" t="s">
        <v>74</v>
      </c>
      <c r="AY164" s="265" t="s">
        <v>157</v>
      </c>
    </row>
    <row r="165" s="15" customFormat="1">
      <c r="A165" s="15"/>
      <c r="B165" s="266"/>
      <c r="C165" s="267"/>
      <c r="D165" s="246" t="s">
        <v>166</v>
      </c>
      <c r="E165" s="268" t="s">
        <v>1</v>
      </c>
      <c r="F165" s="269" t="s">
        <v>173</v>
      </c>
      <c r="G165" s="267"/>
      <c r="H165" s="270">
        <v>7.0700000000000003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166</v>
      </c>
      <c r="AU165" s="276" t="s">
        <v>82</v>
      </c>
      <c r="AV165" s="15" t="s">
        <v>174</v>
      </c>
      <c r="AW165" s="15" t="s">
        <v>31</v>
      </c>
      <c r="AX165" s="15" t="s">
        <v>82</v>
      </c>
      <c r="AY165" s="276" t="s">
        <v>157</v>
      </c>
    </row>
    <row r="166" s="2" customFormat="1" ht="21.75" customHeight="1">
      <c r="A166" s="39"/>
      <c r="B166" s="40"/>
      <c r="C166" s="230" t="s">
        <v>250</v>
      </c>
      <c r="D166" s="230" t="s">
        <v>160</v>
      </c>
      <c r="E166" s="231" t="s">
        <v>482</v>
      </c>
      <c r="F166" s="232" t="s">
        <v>483</v>
      </c>
      <c r="G166" s="233" t="s">
        <v>177</v>
      </c>
      <c r="H166" s="234">
        <v>0.216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174</v>
      </c>
      <c r="AT166" s="242" t="s">
        <v>160</v>
      </c>
      <c r="AU166" s="242" t="s">
        <v>82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174</v>
      </c>
      <c r="BM166" s="242" t="s">
        <v>484</v>
      </c>
    </row>
    <row r="167" s="12" customFormat="1" ht="25.92" customHeight="1">
      <c r="A167" s="12"/>
      <c r="B167" s="214"/>
      <c r="C167" s="215"/>
      <c r="D167" s="216" t="s">
        <v>73</v>
      </c>
      <c r="E167" s="217" t="s">
        <v>201</v>
      </c>
      <c r="F167" s="217" t="s">
        <v>222</v>
      </c>
      <c r="G167" s="215"/>
      <c r="H167" s="215"/>
      <c r="I167" s="218"/>
      <c r="J167" s="219">
        <f>BK167</f>
        <v>0</v>
      </c>
      <c r="K167" s="215"/>
      <c r="L167" s="220"/>
      <c r="M167" s="221"/>
      <c r="N167" s="222"/>
      <c r="O167" s="222"/>
      <c r="P167" s="223">
        <f>SUM(P168:P200)</f>
        <v>0</v>
      </c>
      <c r="Q167" s="222"/>
      <c r="R167" s="223">
        <f>SUM(R168:R200)</f>
        <v>12.55016818</v>
      </c>
      <c r="S167" s="222"/>
      <c r="T167" s="224">
        <f>SUM(T168:T200)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25" t="s">
        <v>82</v>
      </c>
      <c r="AT167" s="226" t="s">
        <v>73</v>
      </c>
      <c r="AU167" s="226" t="s">
        <v>74</v>
      </c>
      <c r="AY167" s="225" t="s">
        <v>157</v>
      </c>
      <c r="BK167" s="227">
        <f>SUM(BK168:BK200)</f>
        <v>0</v>
      </c>
    </row>
    <row r="168" s="2" customFormat="1" ht="24.15" customHeight="1">
      <c r="A168" s="39"/>
      <c r="B168" s="40"/>
      <c r="C168" s="230" t="s">
        <v>254</v>
      </c>
      <c r="D168" s="230" t="s">
        <v>160</v>
      </c>
      <c r="E168" s="231" t="s">
        <v>485</v>
      </c>
      <c r="F168" s="232" t="s">
        <v>486</v>
      </c>
      <c r="G168" s="233" t="s">
        <v>225</v>
      </c>
      <c r="H168" s="234">
        <v>28.634</v>
      </c>
      <c r="I168" s="235"/>
      <c r="J168" s="236">
        <f>ROUND(I168*H168,2)</f>
        <v>0</v>
      </c>
      <c r="K168" s="237"/>
      <c r="L168" s="45"/>
      <c r="M168" s="238" t="s">
        <v>1</v>
      </c>
      <c r="N168" s="239" t="s">
        <v>40</v>
      </c>
      <c r="O168" s="98"/>
      <c r="P168" s="240">
        <f>O168*H168</f>
        <v>0</v>
      </c>
      <c r="Q168" s="240">
        <v>0.039570000000000001</v>
      </c>
      <c r="R168" s="240">
        <f>Q168*H168</f>
        <v>1.1330473800000001</v>
      </c>
      <c r="S168" s="240">
        <v>0</v>
      </c>
      <c r="T168" s="241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42" t="s">
        <v>174</v>
      </c>
      <c r="AT168" s="242" t="s">
        <v>160</v>
      </c>
      <c r="AU168" s="242" t="s">
        <v>82</v>
      </c>
      <c r="AY168" s="18" t="s">
        <v>157</v>
      </c>
      <c r="BE168" s="243">
        <f>IF(N168="základná",J168,0)</f>
        <v>0</v>
      </c>
      <c r="BF168" s="243">
        <f>IF(N168="znížená",J168,0)</f>
        <v>0</v>
      </c>
      <c r="BG168" s="243">
        <f>IF(N168="zákl. prenesená",J168,0)</f>
        <v>0</v>
      </c>
      <c r="BH168" s="243">
        <f>IF(N168="zníž. prenesená",J168,0)</f>
        <v>0</v>
      </c>
      <c r="BI168" s="243">
        <f>IF(N168="nulová",J168,0)</f>
        <v>0</v>
      </c>
      <c r="BJ168" s="18" t="s">
        <v>156</v>
      </c>
      <c r="BK168" s="243">
        <f>ROUND(I168*H168,2)</f>
        <v>0</v>
      </c>
      <c r="BL168" s="18" t="s">
        <v>174</v>
      </c>
      <c r="BM168" s="242" t="s">
        <v>487</v>
      </c>
    </row>
    <row r="169" s="13" customFormat="1">
      <c r="A169" s="13"/>
      <c r="B169" s="244"/>
      <c r="C169" s="245"/>
      <c r="D169" s="246" t="s">
        <v>166</v>
      </c>
      <c r="E169" s="247" t="s">
        <v>1</v>
      </c>
      <c r="F169" s="248" t="s">
        <v>488</v>
      </c>
      <c r="G169" s="245"/>
      <c r="H169" s="247" t="s">
        <v>1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4" t="s">
        <v>166</v>
      </c>
      <c r="AU169" s="254" t="s">
        <v>82</v>
      </c>
      <c r="AV169" s="13" t="s">
        <v>82</v>
      </c>
      <c r="AW169" s="13" t="s">
        <v>31</v>
      </c>
      <c r="AX169" s="13" t="s">
        <v>74</v>
      </c>
      <c r="AY169" s="254" t="s">
        <v>157</v>
      </c>
    </row>
    <row r="170" s="14" customFormat="1">
      <c r="A170" s="14"/>
      <c r="B170" s="255"/>
      <c r="C170" s="256"/>
      <c r="D170" s="246" t="s">
        <v>166</v>
      </c>
      <c r="E170" s="257" t="s">
        <v>1</v>
      </c>
      <c r="F170" s="258" t="s">
        <v>489</v>
      </c>
      <c r="G170" s="256"/>
      <c r="H170" s="259">
        <v>28.634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166</v>
      </c>
      <c r="AU170" s="265" t="s">
        <v>82</v>
      </c>
      <c r="AV170" s="14" t="s">
        <v>156</v>
      </c>
      <c r="AW170" s="14" t="s">
        <v>31</v>
      </c>
      <c r="AX170" s="14" t="s">
        <v>74</v>
      </c>
      <c r="AY170" s="265" t="s">
        <v>157</v>
      </c>
    </row>
    <row r="171" s="15" customFormat="1">
      <c r="A171" s="15"/>
      <c r="B171" s="266"/>
      <c r="C171" s="267"/>
      <c r="D171" s="246" t="s">
        <v>166</v>
      </c>
      <c r="E171" s="268" t="s">
        <v>1</v>
      </c>
      <c r="F171" s="269" t="s">
        <v>173</v>
      </c>
      <c r="G171" s="267"/>
      <c r="H171" s="270">
        <v>28.634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6" t="s">
        <v>166</v>
      </c>
      <c r="AU171" s="276" t="s">
        <v>82</v>
      </c>
      <c r="AV171" s="15" t="s">
        <v>174</v>
      </c>
      <c r="AW171" s="15" t="s">
        <v>31</v>
      </c>
      <c r="AX171" s="15" t="s">
        <v>82</v>
      </c>
      <c r="AY171" s="276" t="s">
        <v>157</v>
      </c>
    </row>
    <row r="172" s="2" customFormat="1" ht="16.5" customHeight="1">
      <c r="A172" s="39"/>
      <c r="B172" s="40"/>
      <c r="C172" s="230" t="s">
        <v>262</v>
      </c>
      <c r="D172" s="230" t="s">
        <v>160</v>
      </c>
      <c r="E172" s="231" t="s">
        <v>490</v>
      </c>
      <c r="F172" s="232" t="s">
        <v>491</v>
      </c>
      <c r="G172" s="233" t="s">
        <v>225</v>
      </c>
      <c r="H172" s="234">
        <v>2.048</v>
      </c>
      <c r="I172" s="235"/>
      <c r="J172" s="236">
        <f>ROUND(I172*H172,2)</f>
        <v>0</v>
      </c>
      <c r="K172" s="237"/>
      <c r="L172" s="45"/>
      <c r="M172" s="238" t="s">
        <v>1</v>
      </c>
      <c r="N172" s="239" t="s">
        <v>40</v>
      </c>
      <c r="O172" s="98"/>
      <c r="P172" s="240">
        <f>O172*H172</f>
        <v>0</v>
      </c>
      <c r="Q172" s="240">
        <v>0</v>
      </c>
      <c r="R172" s="240">
        <f>Q172*H172</f>
        <v>0</v>
      </c>
      <c r="S172" s="240">
        <v>0</v>
      </c>
      <c r="T172" s="241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42" t="s">
        <v>174</v>
      </c>
      <c r="AT172" s="242" t="s">
        <v>160</v>
      </c>
      <c r="AU172" s="242" t="s">
        <v>82</v>
      </c>
      <c r="AY172" s="18" t="s">
        <v>157</v>
      </c>
      <c r="BE172" s="243">
        <f>IF(N172="základná",J172,0)</f>
        <v>0</v>
      </c>
      <c r="BF172" s="243">
        <f>IF(N172="znížená",J172,0)</f>
        <v>0</v>
      </c>
      <c r="BG172" s="243">
        <f>IF(N172="zákl. prenesená",J172,0)</f>
        <v>0</v>
      </c>
      <c r="BH172" s="243">
        <f>IF(N172="zníž. prenesená",J172,0)</f>
        <v>0</v>
      </c>
      <c r="BI172" s="243">
        <f>IF(N172="nulová",J172,0)</f>
        <v>0</v>
      </c>
      <c r="BJ172" s="18" t="s">
        <v>156</v>
      </c>
      <c r="BK172" s="243">
        <f>ROUND(I172*H172,2)</f>
        <v>0</v>
      </c>
      <c r="BL172" s="18" t="s">
        <v>174</v>
      </c>
      <c r="BM172" s="242" t="s">
        <v>492</v>
      </c>
    </row>
    <row r="173" s="14" customFormat="1">
      <c r="A173" s="14"/>
      <c r="B173" s="255"/>
      <c r="C173" s="256"/>
      <c r="D173" s="246" t="s">
        <v>166</v>
      </c>
      <c r="E173" s="257" t="s">
        <v>1</v>
      </c>
      <c r="F173" s="258" t="s">
        <v>493</v>
      </c>
      <c r="G173" s="256"/>
      <c r="H173" s="259">
        <v>2.048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5" t="s">
        <v>166</v>
      </c>
      <c r="AU173" s="265" t="s">
        <v>82</v>
      </c>
      <c r="AV173" s="14" t="s">
        <v>156</v>
      </c>
      <c r="AW173" s="14" t="s">
        <v>31</v>
      </c>
      <c r="AX173" s="14" t="s">
        <v>74</v>
      </c>
      <c r="AY173" s="265" t="s">
        <v>157</v>
      </c>
    </row>
    <row r="174" s="15" customFormat="1">
      <c r="A174" s="15"/>
      <c r="B174" s="266"/>
      <c r="C174" s="267"/>
      <c r="D174" s="246" t="s">
        <v>166</v>
      </c>
      <c r="E174" s="268" t="s">
        <v>1</v>
      </c>
      <c r="F174" s="269" t="s">
        <v>173</v>
      </c>
      <c r="G174" s="267"/>
      <c r="H174" s="270">
        <v>2.048</v>
      </c>
      <c r="I174" s="271"/>
      <c r="J174" s="267"/>
      <c r="K174" s="267"/>
      <c r="L174" s="272"/>
      <c r="M174" s="273"/>
      <c r="N174" s="274"/>
      <c r="O174" s="274"/>
      <c r="P174" s="274"/>
      <c r="Q174" s="274"/>
      <c r="R174" s="274"/>
      <c r="S174" s="274"/>
      <c r="T174" s="275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6" t="s">
        <v>166</v>
      </c>
      <c r="AU174" s="276" t="s">
        <v>82</v>
      </c>
      <c r="AV174" s="15" t="s">
        <v>174</v>
      </c>
      <c r="AW174" s="15" t="s">
        <v>31</v>
      </c>
      <c r="AX174" s="15" t="s">
        <v>82</v>
      </c>
      <c r="AY174" s="276" t="s">
        <v>157</v>
      </c>
    </row>
    <row r="175" s="2" customFormat="1" ht="16.5" customHeight="1">
      <c r="A175" s="39"/>
      <c r="B175" s="40"/>
      <c r="C175" s="230" t="s">
        <v>268</v>
      </c>
      <c r="D175" s="230" t="s">
        <v>160</v>
      </c>
      <c r="E175" s="231" t="s">
        <v>494</v>
      </c>
      <c r="F175" s="232" t="s">
        <v>495</v>
      </c>
      <c r="G175" s="233" t="s">
        <v>354</v>
      </c>
      <c r="H175" s="234">
        <v>84.370000000000005</v>
      </c>
      <c r="I175" s="235"/>
      <c r="J175" s="236">
        <f>ROUND(I175*H175,2)</f>
        <v>0</v>
      </c>
      <c r="K175" s="237"/>
      <c r="L175" s="45"/>
      <c r="M175" s="238" t="s">
        <v>1</v>
      </c>
      <c r="N175" s="239" t="s">
        <v>40</v>
      </c>
      <c r="O175" s="98"/>
      <c r="P175" s="240">
        <f>O175*H175</f>
        <v>0</v>
      </c>
      <c r="Q175" s="240">
        <v>0</v>
      </c>
      <c r="R175" s="240">
        <f>Q175*H175</f>
        <v>0</v>
      </c>
      <c r="S175" s="240">
        <v>0</v>
      </c>
      <c r="T175" s="24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42" t="s">
        <v>174</v>
      </c>
      <c r="AT175" s="242" t="s">
        <v>160</v>
      </c>
      <c r="AU175" s="242" t="s">
        <v>82</v>
      </c>
      <c r="AY175" s="18" t="s">
        <v>157</v>
      </c>
      <c r="BE175" s="243">
        <f>IF(N175="základná",J175,0)</f>
        <v>0</v>
      </c>
      <c r="BF175" s="243">
        <f>IF(N175="znížená",J175,0)</f>
        <v>0</v>
      </c>
      <c r="BG175" s="243">
        <f>IF(N175="zákl. prenesená",J175,0)</f>
        <v>0</v>
      </c>
      <c r="BH175" s="243">
        <f>IF(N175="zníž. prenesená",J175,0)</f>
        <v>0</v>
      </c>
      <c r="BI175" s="243">
        <f>IF(N175="nulová",J175,0)</f>
        <v>0</v>
      </c>
      <c r="BJ175" s="18" t="s">
        <v>156</v>
      </c>
      <c r="BK175" s="243">
        <f>ROUND(I175*H175,2)</f>
        <v>0</v>
      </c>
      <c r="BL175" s="18" t="s">
        <v>174</v>
      </c>
      <c r="BM175" s="242" t="s">
        <v>496</v>
      </c>
    </row>
    <row r="176" s="14" customFormat="1">
      <c r="A176" s="14"/>
      <c r="B176" s="255"/>
      <c r="C176" s="256"/>
      <c r="D176" s="246" t="s">
        <v>166</v>
      </c>
      <c r="E176" s="257" t="s">
        <v>1</v>
      </c>
      <c r="F176" s="258" t="s">
        <v>497</v>
      </c>
      <c r="G176" s="256"/>
      <c r="H176" s="259">
        <v>45.700000000000003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166</v>
      </c>
      <c r="AU176" s="265" t="s">
        <v>82</v>
      </c>
      <c r="AV176" s="14" t="s">
        <v>156</v>
      </c>
      <c r="AW176" s="14" t="s">
        <v>31</v>
      </c>
      <c r="AX176" s="14" t="s">
        <v>74</v>
      </c>
      <c r="AY176" s="265" t="s">
        <v>157</v>
      </c>
    </row>
    <row r="177" s="14" customFormat="1">
      <c r="A177" s="14"/>
      <c r="B177" s="255"/>
      <c r="C177" s="256"/>
      <c r="D177" s="246" t="s">
        <v>166</v>
      </c>
      <c r="E177" s="257" t="s">
        <v>1</v>
      </c>
      <c r="F177" s="258" t="s">
        <v>498</v>
      </c>
      <c r="G177" s="256"/>
      <c r="H177" s="259">
        <v>38.670000000000002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166</v>
      </c>
      <c r="AU177" s="265" t="s">
        <v>82</v>
      </c>
      <c r="AV177" s="14" t="s">
        <v>156</v>
      </c>
      <c r="AW177" s="14" t="s">
        <v>31</v>
      </c>
      <c r="AX177" s="14" t="s">
        <v>74</v>
      </c>
      <c r="AY177" s="265" t="s">
        <v>157</v>
      </c>
    </row>
    <row r="178" s="15" customFormat="1">
      <c r="A178" s="15"/>
      <c r="B178" s="266"/>
      <c r="C178" s="267"/>
      <c r="D178" s="246" t="s">
        <v>166</v>
      </c>
      <c r="E178" s="268" t="s">
        <v>1</v>
      </c>
      <c r="F178" s="269" t="s">
        <v>173</v>
      </c>
      <c r="G178" s="267"/>
      <c r="H178" s="270">
        <v>84.370000000000005</v>
      </c>
      <c r="I178" s="271"/>
      <c r="J178" s="267"/>
      <c r="K178" s="267"/>
      <c r="L178" s="272"/>
      <c r="M178" s="273"/>
      <c r="N178" s="274"/>
      <c r="O178" s="274"/>
      <c r="P178" s="274"/>
      <c r="Q178" s="274"/>
      <c r="R178" s="274"/>
      <c r="S178" s="274"/>
      <c r="T178" s="275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76" t="s">
        <v>166</v>
      </c>
      <c r="AU178" s="276" t="s">
        <v>82</v>
      </c>
      <c r="AV178" s="15" t="s">
        <v>174</v>
      </c>
      <c r="AW178" s="15" t="s">
        <v>31</v>
      </c>
      <c r="AX178" s="15" t="s">
        <v>82</v>
      </c>
      <c r="AY178" s="276" t="s">
        <v>157</v>
      </c>
    </row>
    <row r="179" s="2" customFormat="1" ht="44.25" customHeight="1">
      <c r="A179" s="39"/>
      <c r="B179" s="40"/>
      <c r="C179" s="230" t="s">
        <v>274</v>
      </c>
      <c r="D179" s="230" t="s">
        <v>160</v>
      </c>
      <c r="E179" s="231" t="s">
        <v>499</v>
      </c>
      <c r="F179" s="232" t="s">
        <v>500</v>
      </c>
      <c r="G179" s="233" t="s">
        <v>225</v>
      </c>
      <c r="H179" s="234">
        <v>98.609999999999999</v>
      </c>
      <c r="I179" s="235"/>
      <c r="J179" s="236">
        <f>ROUND(I179*H179,2)</f>
        <v>0</v>
      </c>
      <c r="K179" s="237"/>
      <c r="L179" s="45"/>
      <c r="M179" s="238" t="s">
        <v>1</v>
      </c>
      <c r="N179" s="239" t="s">
        <v>40</v>
      </c>
      <c r="O179" s="98"/>
      <c r="P179" s="240">
        <f>O179*H179</f>
        <v>0</v>
      </c>
      <c r="Q179" s="240">
        <v>0.00027999999999999998</v>
      </c>
      <c r="R179" s="240">
        <f>Q179*H179</f>
        <v>0.027610799999999998</v>
      </c>
      <c r="S179" s="240">
        <v>0</v>
      </c>
      <c r="T179" s="241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42" t="s">
        <v>174</v>
      </c>
      <c r="AT179" s="242" t="s">
        <v>160</v>
      </c>
      <c r="AU179" s="242" t="s">
        <v>82</v>
      </c>
      <c r="AY179" s="18" t="s">
        <v>157</v>
      </c>
      <c r="BE179" s="243">
        <f>IF(N179="základná",J179,0)</f>
        <v>0</v>
      </c>
      <c r="BF179" s="243">
        <f>IF(N179="znížená",J179,0)</f>
        <v>0</v>
      </c>
      <c r="BG179" s="243">
        <f>IF(N179="zákl. prenesená",J179,0)</f>
        <v>0</v>
      </c>
      <c r="BH179" s="243">
        <f>IF(N179="zníž. prenesená",J179,0)</f>
        <v>0</v>
      </c>
      <c r="BI179" s="243">
        <f>IF(N179="nulová",J179,0)</f>
        <v>0</v>
      </c>
      <c r="BJ179" s="18" t="s">
        <v>156</v>
      </c>
      <c r="BK179" s="243">
        <f>ROUND(I179*H179,2)</f>
        <v>0</v>
      </c>
      <c r="BL179" s="18" t="s">
        <v>174</v>
      </c>
      <c r="BM179" s="242" t="s">
        <v>501</v>
      </c>
    </row>
    <row r="180" s="14" customFormat="1">
      <c r="A180" s="14"/>
      <c r="B180" s="255"/>
      <c r="C180" s="256"/>
      <c r="D180" s="246" t="s">
        <v>166</v>
      </c>
      <c r="E180" s="257" t="s">
        <v>1</v>
      </c>
      <c r="F180" s="258" t="s">
        <v>502</v>
      </c>
      <c r="G180" s="256"/>
      <c r="H180" s="259">
        <v>98.609999999999999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166</v>
      </c>
      <c r="AU180" s="265" t="s">
        <v>82</v>
      </c>
      <c r="AV180" s="14" t="s">
        <v>156</v>
      </c>
      <c r="AW180" s="14" t="s">
        <v>31</v>
      </c>
      <c r="AX180" s="14" t="s">
        <v>82</v>
      </c>
      <c r="AY180" s="265" t="s">
        <v>157</v>
      </c>
    </row>
    <row r="181" s="2" customFormat="1" ht="24.15" customHeight="1">
      <c r="A181" s="39"/>
      <c r="B181" s="40"/>
      <c r="C181" s="282" t="s">
        <v>278</v>
      </c>
      <c r="D181" s="282" t="s">
        <v>204</v>
      </c>
      <c r="E181" s="283" t="s">
        <v>503</v>
      </c>
      <c r="F181" s="284" t="s">
        <v>504</v>
      </c>
      <c r="G181" s="285" t="s">
        <v>225</v>
      </c>
      <c r="H181" s="286">
        <v>103.541</v>
      </c>
      <c r="I181" s="287"/>
      <c r="J181" s="288">
        <f>ROUND(I181*H181,2)</f>
        <v>0</v>
      </c>
      <c r="K181" s="289"/>
      <c r="L181" s="290"/>
      <c r="M181" s="291" t="s">
        <v>1</v>
      </c>
      <c r="N181" s="292" t="s">
        <v>40</v>
      </c>
      <c r="O181" s="98"/>
      <c r="P181" s="240">
        <f>O181*H181</f>
        <v>0</v>
      </c>
      <c r="Q181" s="240">
        <v>0.11</v>
      </c>
      <c r="R181" s="240">
        <f>Q181*H181</f>
        <v>11.38951</v>
      </c>
      <c r="S181" s="240">
        <v>0</v>
      </c>
      <c r="T181" s="241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42" t="s">
        <v>211</v>
      </c>
      <c r="AT181" s="242" t="s">
        <v>204</v>
      </c>
      <c r="AU181" s="242" t="s">
        <v>82</v>
      </c>
      <c r="AY181" s="18" t="s">
        <v>157</v>
      </c>
      <c r="BE181" s="243">
        <f>IF(N181="základná",J181,0)</f>
        <v>0</v>
      </c>
      <c r="BF181" s="243">
        <f>IF(N181="znížená",J181,0)</f>
        <v>0</v>
      </c>
      <c r="BG181" s="243">
        <f>IF(N181="zákl. prenesená",J181,0)</f>
        <v>0</v>
      </c>
      <c r="BH181" s="243">
        <f>IF(N181="zníž. prenesená",J181,0)</f>
        <v>0</v>
      </c>
      <c r="BI181" s="243">
        <f>IF(N181="nulová",J181,0)</f>
        <v>0</v>
      </c>
      <c r="BJ181" s="18" t="s">
        <v>156</v>
      </c>
      <c r="BK181" s="243">
        <f>ROUND(I181*H181,2)</f>
        <v>0</v>
      </c>
      <c r="BL181" s="18" t="s">
        <v>174</v>
      </c>
      <c r="BM181" s="242" t="s">
        <v>505</v>
      </c>
    </row>
    <row r="182" s="14" customFormat="1">
      <c r="A182" s="14"/>
      <c r="B182" s="255"/>
      <c r="C182" s="256"/>
      <c r="D182" s="246" t="s">
        <v>166</v>
      </c>
      <c r="E182" s="257" t="s">
        <v>1</v>
      </c>
      <c r="F182" s="258" t="s">
        <v>506</v>
      </c>
      <c r="G182" s="256"/>
      <c r="H182" s="259">
        <v>103.541</v>
      </c>
      <c r="I182" s="260"/>
      <c r="J182" s="256"/>
      <c r="K182" s="256"/>
      <c r="L182" s="261"/>
      <c r="M182" s="262"/>
      <c r="N182" s="263"/>
      <c r="O182" s="263"/>
      <c r="P182" s="263"/>
      <c r="Q182" s="263"/>
      <c r="R182" s="263"/>
      <c r="S182" s="263"/>
      <c r="T182" s="264"/>
      <c r="U182" s="14"/>
      <c r="V182" s="14"/>
      <c r="W182" s="14"/>
      <c r="X182" s="14"/>
      <c r="Y182" s="14"/>
      <c r="Z182" s="14"/>
      <c r="AA182" s="14"/>
      <c r="AB182" s="14"/>
      <c r="AC182" s="14"/>
      <c r="AD182" s="14"/>
      <c r="AE182" s="14"/>
      <c r="AT182" s="265" t="s">
        <v>166</v>
      </c>
      <c r="AU182" s="265" t="s">
        <v>82</v>
      </c>
      <c r="AV182" s="14" t="s">
        <v>156</v>
      </c>
      <c r="AW182" s="14" t="s">
        <v>31</v>
      </c>
      <c r="AX182" s="14" t="s">
        <v>82</v>
      </c>
      <c r="AY182" s="265" t="s">
        <v>157</v>
      </c>
    </row>
    <row r="183" s="2" customFormat="1" ht="24.15" customHeight="1">
      <c r="A183" s="39"/>
      <c r="B183" s="40"/>
      <c r="C183" s="230" t="s">
        <v>290</v>
      </c>
      <c r="D183" s="230" t="s">
        <v>160</v>
      </c>
      <c r="E183" s="231" t="s">
        <v>321</v>
      </c>
      <c r="F183" s="232" t="s">
        <v>322</v>
      </c>
      <c r="G183" s="233" t="s">
        <v>225</v>
      </c>
      <c r="H183" s="234">
        <v>77.216999999999999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174</v>
      </c>
      <c r="AT183" s="242" t="s">
        <v>160</v>
      </c>
      <c r="AU183" s="242" t="s">
        <v>82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174</v>
      </c>
      <c r="BM183" s="242" t="s">
        <v>507</v>
      </c>
    </row>
    <row r="184" s="13" customFormat="1">
      <c r="A184" s="13"/>
      <c r="B184" s="244"/>
      <c r="C184" s="245"/>
      <c r="D184" s="246" t="s">
        <v>166</v>
      </c>
      <c r="E184" s="247" t="s">
        <v>1</v>
      </c>
      <c r="F184" s="248" t="s">
        <v>508</v>
      </c>
      <c r="G184" s="245"/>
      <c r="H184" s="247" t="s">
        <v>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54" t="s">
        <v>166</v>
      </c>
      <c r="AU184" s="254" t="s">
        <v>82</v>
      </c>
      <c r="AV184" s="13" t="s">
        <v>82</v>
      </c>
      <c r="AW184" s="13" t="s">
        <v>31</v>
      </c>
      <c r="AX184" s="13" t="s">
        <v>74</v>
      </c>
      <c r="AY184" s="254" t="s">
        <v>157</v>
      </c>
    </row>
    <row r="185" s="14" customFormat="1">
      <c r="A185" s="14"/>
      <c r="B185" s="255"/>
      <c r="C185" s="256"/>
      <c r="D185" s="246" t="s">
        <v>166</v>
      </c>
      <c r="E185" s="257" t="s">
        <v>1</v>
      </c>
      <c r="F185" s="258" t="s">
        <v>509</v>
      </c>
      <c r="G185" s="256"/>
      <c r="H185" s="259">
        <v>12.865</v>
      </c>
      <c r="I185" s="260"/>
      <c r="J185" s="256"/>
      <c r="K185" s="256"/>
      <c r="L185" s="261"/>
      <c r="M185" s="262"/>
      <c r="N185" s="263"/>
      <c r="O185" s="263"/>
      <c r="P185" s="263"/>
      <c r="Q185" s="263"/>
      <c r="R185" s="263"/>
      <c r="S185" s="263"/>
      <c r="T185" s="26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65" t="s">
        <v>166</v>
      </c>
      <c r="AU185" s="265" t="s">
        <v>82</v>
      </c>
      <c r="AV185" s="14" t="s">
        <v>156</v>
      </c>
      <c r="AW185" s="14" t="s">
        <v>31</v>
      </c>
      <c r="AX185" s="14" t="s">
        <v>74</v>
      </c>
      <c r="AY185" s="265" t="s">
        <v>157</v>
      </c>
    </row>
    <row r="186" s="14" customFormat="1">
      <c r="A186" s="14"/>
      <c r="B186" s="255"/>
      <c r="C186" s="256"/>
      <c r="D186" s="246" t="s">
        <v>166</v>
      </c>
      <c r="E186" s="257" t="s">
        <v>1</v>
      </c>
      <c r="F186" s="258" t="s">
        <v>510</v>
      </c>
      <c r="G186" s="256"/>
      <c r="H186" s="259">
        <v>18.917000000000002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4"/>
      <c r="V186" s="14"/>
      <c r="W186" s="14"/>
      <c r="X186" s="14"/>
      <c r="Y186" s="14"/>
      <c r="Z186" s="14"/>
      <c r="AA186" s="14"/>
      <c r="AB186" s="14"/>
      <c r="AC186" s="14"/>
      <c r="AD186" s="14"/>
      <c r="AE186" s="14"/>
      <c r="AT186" s="265" t="s">
        <v>166</v>
      </c>
      <c r="AU186" s="265" t="s">
        <v>82</v>
      </c>
      <c r="AV186" s="14" t="s">
        <v>156</v>
      </c>
      <c r="AW186" s="14" t="s">
        <v>31</v>
      </c>
      <c r="AX186" s="14" t="s">
        <v>74</v>
      </c>
      <c r="AY186" s="265" t="s">
        <v>157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511</v>
      </c>
      <c r="G187" s="256"/>
      <c r="H187" s="259">
        <v>20.501000000000001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82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4" customFormat="1">
      <c r="A188" s="14"/>
      <c r="B188" s="255"/>
      <c r="C188" s="256"/>
      <c r="D188" s="246" t="s">
        <v>166</v>
      </c>
      <c r="E188" s="257" t="s">
        <v>1</v>
      </c>
      <c r="F188" s="258" t="s">
        <v>512</v>
      </c>
      <c r="G188" s="256"/>
      <c r="H188" s="259">
        <v>14.602</v>
      </c>
      <c r="I188" s="260"/>
      <c r="J188" s="256"/>
      <c r="K188" s="256"/>
      <c r="L188" s="261"/>
      <c r="M188" s="262"/>
      <c r="N188" s="263"/>
      <c r="O188" s="263"/>
      <c r="P188" s="263"/>
      <c r="Q188" s="263"/>
      <c r="R188" s="263"/>
      <c r="S188" s="263"/>
      <c r="T188" s="264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65" t="s">
        <v>166</v>
      </c>
      <c r="AU188" s="265" t="s">
        <v>82</v>
      </c>
      <c r="AV188" s="14" t="s">
        <v>156</v>
      </c>
      <c r="AW188" s="14" t="s">
        <v>31</v>
      </c>
      <c r="AX188" s="14" t="s">
        <v>74</v>
      </c>
      <c r="AY188" s="265" t="s">
        <v>157</v>
      </c>
    </row>
    <row r="189" s="13" customFormat="1">
      <c r="A189" s="13"/>
      <c r="B189" s="244"/>
      <c r="C189" s="245"/>
      <c r="D189" s="246" t="s">
        <v>166</v>
      </c>
      <c r="E189" s="247" t="s">
        <v>1</v>
      </c>
      <c r="F189" s="248" t="s">
        <v>488</v>
      </c>
      <c r="G189" s="245"/>
      <c r="H189" s="247" t="s">
        <v>1</v>
      </c>
      <c r="I189" s="249"/>
      <c r="J189" s="245"/>
      <c r="K189" s="245"/>
      <c r="L189" s="250"/>
      <c r="M189" s="251"/>
      <c r="N189" s="252"/>
      <c r="O189" s="252"/>
      <c r="P189" s="252"/>
      <c r="Q189" s="252"/>
      <c r="R189" s="252"/>
      <c r="S189" s="252"/>
      <c r="T189" s="253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54" t="s">
        <v>166</v>
      </c>
      <c r="AU189" s="254" t="s">
        <v>82</v>
      </c>
      <c r="AV189" s="13" t="s">
        <v>82</v>
      </c>
      <c r="AW189" s="13" t="s">
        <v>31</v>
      </c>
      <c r="AX189" s="13" t="s">
        <v>74</v>
      </c>
      <c r="AY189" s="254" t="s">
        <v>157</v>
      </c>
    </row>
    <row r="190" s="14" customFormat="1">
      <c r="A190" s="14"/>
      <c r="B190" s="255"/>
      <c r="C190" s="256"/>
      <c r="D190" s="246" t="s">
        <v>166</v>
      </c>
      <c r="E190" s="257" t="s">
        <v>1</v>
      </c>
      <c r="F190" s="258" t="s">
        <v>513</v>
      </c>
      <c r="G190" s="256"/>
      <c r="H190" s="259">
        <v>10.332000000000001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166</v>
      </c>
      <c r="AU190" s="265" t="s">
        <v>82</v>
      </c>
      <c r="AV190" s="14" t="s">
        <v>156</v>
      </c>
      <c r="AW190" s="14" t="s">
        <v>31</v>
      </c>
      <c r="AX190" s="14" t="s">
        <v>74</v>
      </c>
      <c r="AY190" s="265" t="s">
        <v>157</v>
      </c>
    </row>
    <row r="191" s="15" customFormat="1">
      <c r="A191" s="15"/>
      <c r="B191" s="266"/>
      <c r="C191" s="267"/>
      <c r="D191" s="246" t="s">
        <v>166</v>
      </c>
      <c r="E191" s="268" t="s">
        <v>1</v>
      </c>
      <c r="F191" s="269" t="s">
        <v>173</v>
      </c>
      <c r="G191" s="267"/>
      <c r="H191" s="270">
        <v>77.217000000000013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6" t="s">
        <v>166</v>
      </c>
      <c r="AU191" s="276" t="s">
        <v>82</v>
      </c>
      <c r="AV191" s="15" t="s">
        <v>174</v>
      </c>
      <c r="AW191" s="15" t="s">
        <v>31</v>
      </c>
      <c r="AX191" s="15" t="s">
        <v>82</v>
      </c>
      <c r="AY191" s="276" t="s">
        <v>157</v>
      </c>
    </row>
    <row r="192" s="2" customFormat="1" ht="24.15" customHeight="1">
      <c r="A192" s="39"/>
      <c r="B192" s="40"/>
      <c r="C192" s="230" t="s">
        <v>164</v>
      </c>
      <c r="D192" s="230" t="s">
        <v>160</v>
      </c>
      <c r="E192" s="231" t="s">
        <v>514</v>
      </c>
      <c r="F192" s="232" t="s">
        <v>515</v>
      </c>
      <c r="G192" s="233" t="s">
        <v>225</v>
      </c>
      <c r="H192" s="234">
        <v>179.38499999999999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174</v>
      </c>
      <c r="AT192" s="242" t="s">
        <v>160</v>
      </c>
      <c r="AU192" s="242" t="s">
        <v>82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174</v>
      </c>
      <c r="BM192" s="242" t="s">
        <v>516</v>
      </c>
    </row>
    <row r="193" s="13" customFormat="1">
      <c r="A193" s="13"/>
      <c r="B193" s="244"/>
      <c r="C193" s="245"/>
      <c r="D193" s="246" t="s">
        <v>166</v>
      </c>
      <c r="E193" s="247" t="s">
        <v>1</v>
      </c>
      <c r="F193" s="248" t="s">
        <v>517</v>
      </c>
      <c r="G193" s="245"/>
      <c r="H193" s="247" t="s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166</v>
      </c>
      <c r="AU193" s="254" t="s">
        <v>82</v>
      </c>
      <c r="AV193" s="13" t="s">
        <v>82</v>
      </c>
      <c r="AW193" s="13" t="s">
        <v>31</v>
      </c>
      <c r="AX193" s="13" t="s">
        <v>74</v>
      </c>
      <c r="AY193" s="254" t="s">
        <v>157</v>
      </c>
    </row>
    <row r="194" s="14" customFormat="1">
      <c r="A194" s="14"/>
      <c r="B194" s="255"/>
      <c r="C194" s="256"/>
      <c r="D194" s="246" t="s">
        <v>166</v>
      </c>
      <c r="E194" s="257" t="s">
        <v>1</v>
      </c>
      <c r="F194" s="258" t="s">
        <v>518</v>
      </c>
      <c r="G194" s="256"/>
      <c r="H194" s="259">
        <v>112.5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166</v>
      </c>
      <c r="AU194" s="265" t="s">
        <v>82</v>
      </c>
      <c r="AV194" s="14" t="s">
        <v>156</v>
      </c>
      <c r="AW194" s="14" t="s">
        <v>31</v>
      </c>
      <c r="AX194" s="14" t="s">
        <v>74</v>
      </c>
      <c r="AY194" s="265" t="s">
        <v>157</v>
      </c>
    </row>
    <row r="195" s="13" customFormat="1">
      <c r="A195" s="13"/>
      <c r="B195" s="244"/>
      <c r="C195" s="245"/>
      <c r="D195" s="246" t="s">
        <v>166</v>
      </c>
      <c r="E195" s="247" t="s">
        <v>1</v>
      </c>
      <c r="F195" s="248" t="s">
        <v>519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166</v>
      </c>
      <c r="AU195" s="254" t="s">
        <v>82</v>
      </c>
      <c r="AV195" s="13" t="s">
        <v>82</v>
      </c>
      <c r="AW195" s="13" t="s">
        <v>31</v>
      </c>
      <c r="AX195" s="13" t="s">
        <v>74</v>
      </c>
      <c r="AY195" s="254" t="s">
        <v>157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509</v>
      </c>
      <c r="G196" s="256"/>
      <c r="H196" s="259">
        <v>12.865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82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4" customFormat="1">
      <c r="A197" s="14"/>
      <c r="B197" s="255"/>
      <c r="C197" s="256"/>
      <c r="D197" s="246" t="s">
        <v>166</v>
      </c>
      <c r="E197" s="257" t="s">
        <v>1</v>
      </c>
      <c r="F197" s="258" t="s">
        <v>510</v>
      </c>
      <c r="G197" s="256"/>
      <c r="H197" s="259">
        <v>18.917000000000002</v>
      </c>
      <c r="I197" s="260"/>
      <c r="J197" s="256"/>
      <c r="K197" s="256"/>
      <c r="L197" s="261"/>
      <c r="M197" s="262"/>
      <c r="N197" s="263"/>
      <c r="O197" s="263"/>
      <c r="P197" s="263"/>
      <c r="Q197" s="263"/>
      <c r="R197" s="263"/>
      <c r="S197" s="263"/>
      <c r="T197" s="26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65" t="s">
        <v>166</v>
      </c>
      <c r="AU197" s="265" t="s">
        <v>82</v>
      </c>
      <c r="AV197" s="14" t="s">
        <v>156</v>
      </c>
      <c r="AW197" s="14" t="s">
        <v>31</v>
      </c>
      <c r="AX197" s="14" t="s">
        <v>74</v>
      </c>
      <c r="AY197" s="265" t="s">
        <v>157</v>
      </c>
    </row>
    <row r="198" s="14" customFormat="1">
      <c r="A198" s="14"/>
      <c r="B198" s="255"/>
      <c r="C198" s="256"/>
      <c r="D198" s="246" t="s">
        <v>166</v>
      </c>
      <c r="E198" s="257" t="s">
        <v>1</v>
      </c>
      <c r="F198" s="258" t="s">
        <v>511</v>
      </c>
      <c r="G198" s="256"/>
      <c r="H198" s="259">
        <v>20.501000000000001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166</v>
      </c>
      <c r="AU198" s="265" t="s">
        <v>82</v>
      </c>
      <c r="AV198" s="14" t="s">
        <v>156</v>
      </c>
      <c r="AW198" s="14" t="s">
        <v>31</v>
      </c>
      <c r="AX198" s="14" t="s">
        <v>74</v>
      </c>
      <c r="AY198" s="265" t="s">
        <v>157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512</v>
      </c>
      <c r="G199" s="256"/>
      <c r="H199" s="259">
        <v>14.602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82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5" customFormat="1">
      <c r="A200" s="15"/>
      <c r="B200" s="266"/>
      <c r="C200" s="267"/>
      <c r="D200" s="246" t="s">
        <v>166</v>
      </c>
      <c r="E200" s="268" t="s">
        <v>1</v>
      </c>
      <c r="F200" s="269" t="s">
        <v>173</v>
      </c>
      <c r="G200" s="267"/>
      <c r="H200" s="270">
        <v>179.38499999999999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166</v>
      </c>
      <c r="AU200" s="276" t="s">
        <v>82</v>
      </c>
      <c r="AV200" s="15" t="s">
        <v>174</v>
      </c>
      <c r="AW200" s="15" t="s">
        <v>31</v>
      </c>
      <c r="AX200" s="15" t="s">
        <v>82</v>
      </c>
      <c r="AY200" s="276" t="s">
        <v>157</v>
      </c>
    </row>
    <row r="201" s="12" customFormat="1" ht="25.92" customHeight="1">
      <c r="A201" s="12"/>
      <c r="B201" s="214"/>
      <c r="C201" s="215"/>
      <c r="D201" s="216" t="s">
        <v>73</v>
      </c>
      <c r="E201" s="217" t="s">
        <v>250</v>
      </c>
      <c r="F201" s="217" t="s">
        <v>342</v>
      </c>
      <c r="G201" s="215"/>
      <c r="H201" s="215"/>
      <c r="I201" s="218"/>
      <c r="J201" s="219">
        <f>BK201</f>
        <v>0</v>
      </c>
      <c r="K201" s="215"/>
      <c r="L201" s="220"/>
      <c r="M201" s="221"/>
      <c r="N201" s="222"/>
      <c r="O201" s="222"/>
      <c r="P201" s="223">
        <f>SUM(P202:P234)</f>
        <v>0</v>
      </c>
      <c r="Q201" s="222"/>
      <c r="R201" s="223">
        <f>SUM(R202:R234)</f>
        <v>16.41478068</v>
      </c>
      <c r="S201" s="222"/>
      <c r="T201" s="224">
        <f>SUM(T202:T234)</f>
        <v>0.46176000000000006</v>
      </c>
      <c r="U201" s="12"/>
      <c r="V201" s="12"/>
      <c r="W201" s="12"/>
      <c r="X201" s="12"/>
      <c r="Y201" s="12"/>
      <c r="Z201" s="12"/>
      <c r="AA201" s="12"/>
      <c r="AB201" s="12"/>
      <c r="AC201" s="12"/>
      <c r="AD201" s="12"/>
      <c r="AE201" s="12"/>
      <c r="AR201" s="225" t="s">
        <v>82</v>
      </c>
      <c r="AT201" s="226" t="s">
        <v>73</v>
      </c>
      <c r="AU201" s="226" t="s">
        <v>74</v>
      </c>
      <c r="AY201" s="225" t="s">
        <v>157</v>
      </c>
      <c r="BK201" s="227">
        <f>SUM(BK202:BK234)</f>
        <v>0</v>
      </c>
    </row>
    <row r="202" s="2" customFormat="1" ht="49.05" customHeight="1">
      <c r="A202" s="39"/>
      <c r="B202" s="40"/>
      <c r="C202" s="230" t="s">
        <v>375</v>
      </c>
      <c r="D202" s="230" t="s">
        <v>160</v>
      </c>
      <c r="E202" s="231" t="s">
        <v>520</v>
      </c>
      <c r="F202" s="232" t="s">
        <v>521</v>
      </c>
      <c r="G202" s="233" t="s">
        <v>354</v>
      </c>
      <c r="H202" s="234">
        <v>57.770000000000003</v>
      </c>
      <c r="I202" s="235"/>
      <c r="J202" s="236">
        <f>ROUND(I202*H202,2)</f>
        <v>0</v>
      </c>
      <c r="K202" s="237"/>
      <c r="L202" s="45"/>
      <c r="M202" s="238" t="s">
        <v>1</v>
      </c>
      <c r="N202" s="239" t="s">
        <v>40</v>
      </c>
      <c r="O202" s="98"/>
      <c r="P202" s="240">
        <f>O202*H202</f>
        <v>0</v>
      </c>
      <c r="Q202" s="240">
        <v>0.15112999999999999</v>
      </c>
      <c r="R202" s="240">
        <f>Q202*H202</f>
        <v>8.7307801000000005</v>
      </c>
      <c r="S202" s="240">
        <v>0</v>
      </c>
      <c r="T202" s="241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42" t="s">
        <v>174</v>
      </c>
      <c r="AT202" s="242" t="s">
        <v>160</v>
      </c>
      <c r="AU202" s="242" t="s">
        <v>82</v>
      </c>
      <c r="AY202" s="18" t="s">
        <v>157</v>
      </c>
      <c r="BE202" s="243">
        <f>IF(N202="základná",J202,0)</f>
        <v>0</v>
      </c>
      <c r="BF202" s="243">
        <f>IF(N202="znížená",J202,0)</f>
        <v>0</v>
      </c>
      <c r="BG202" s="243">
        <f>IF(N202="zákl. prenesená",J202,0)</f>
        <v>0</v>
      </c>
      <c r="BH202" s="243">
        <f>IF(N202="zníž. prenesená",J202,0)</f>
        <v>0</v>
      </c>
      <c r="BI202" s="243">
        <f>IF(N202="nulová",J202,0)</f>
        <v>0</v>
      </c>
      <c r="BJ202" s="18" t="s">
        <v>156</v>
      </c>
      <c r="BK202" s="243">
        <f>ROUND(I202*H202,2)</f>
        <v>0</v>
      </c>
      <c r="BL202" s="18" t="s">
        <v>174</v>
      </c>
      <c r="BM202" s="242" t="s">
        <v>522</v>
      </c>
    </row>
    <row r="203" s="14" customFormat="1">
      <c r="A203" s="14"/>
      <c r="B203" s="255"/>
      <c r="C203" s="256"/>
      <c r="D203" s="246" t="s">
        <v>166</v>
      </c>
      <c r="E203" s="257" t="s">
        <v>1</v>
      </c>
      <c r="F203" s="258" t="s">
        <v>523</v>
      </c>
      <c r="G203" s="256"/>
      <c r="H203" s="259">
        <v>57.770000000000003</v>
      </c>
      <c r="I203" s="260"/>
      <c r="J203" s="256"/>
      <c r="K203" s="256"/>
      <c r="L203" s="261"/>
      <c r="M203" s="262"/>
      <c r="N203" s="263"/>
      <c r="O203" s="263"/>
      <c r="P203" s="263"/>
      <c r="Q203" s="263"/>
      <c r="R203" s="263"/>
      <c r="S203" s="263"/>
      <c r="T203" s="264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65" t="s">
        <v>166</v>
      </c>
      <c r="AU203" s="265" t="s">
        <v>82</v>
      </c>
      <c r="AV203" s="14" t="s">
        <v>156</v>
      </c>
      <c r="AW203" s="14" t="s">
        <v>31</v>
      </c>
      <c r="AX203" s="14" t="s">
        <v>74</v>
      </c>
      <c r="AY203" s="265" t="s">
        <v>157</v>
      </c>
    </row>
    <row r="204" s="15" customFormat="1">
      <c r="A204" s="15"/>
      <c r="B204" s="266"/>
      <c r="C204" s="267"/>
      <c r="D204" s="246" t="s">
        <v>166</v>
      </c>
      <c r="E204" s="268" t="s">
        <v>1</v>
      </c>
      <c r="F204" s="269" t="s">
        <v>173</v>
      </c>
      <c r="G204" s="267"/>
      <c r="H204" s="270">
        <v>57.770000000000003</v>
      </c>
      <c r="I204" s="271"/>
      <c r="J204" s="267"/>
      <c r="K204" s="267"/>
      <c r="L204" s="272"/>
      <c r="M204" s="273"/>
      <c r="N204" s="274"/>
      <c r="O204" s="274"/>
      <c r="P204" s="274"/>
      <c r="Q204" s="274"/>
      <c r="R204" s="274"/>
      <c r="S204" s="274"/>
      <c r="T204" s="275"/>
      <c r="U204" s="15"/>
      <c r="V204" s="15"/>
      <c r="W204" s="15"/>
      <c r="X204" s="15"/>
      <c r="Y204" s="15"/>
      <c r="Z204" s="15"/>
      <c r="AA204" s="15"/>
      <c r="AB204" s="15"/>
      <c r="AC204" s="15"/>
      <c r="AD204" s="15"/>
      <c r="AE204" s="15"/>
      <c r="AT204" s="276" t="s">
        <v>166</v>
      </c>
      <c r="AU204" s="276" t="s">
        <v>82</v>
      </c>
      <c r="AV204" s="15" t="s">
        <v>174</v>
      </c>
      <c r="AW204" s="15" t="s">
        <v>31</v>
      </c>
      <c r="AX204" s="15" t="s">
        <v>82</v>
      </c>
      <c r="AY204" s="276" t="s">
        <v>157</v>
      </c>
    </row>
    <row r="205" s="2" customFormat="1" ht="33" customHeight="1">
      <c r="A205" s="39"/>
      <c r="B205" s="40"/>
      <c r="C205" s="230" t="s">
        <v>380</v>
      </c>
      <c r="D205" s="230" t="s">
        <v>160</v>
      </c>
      <c r="E205" s="231" t="s">
        <v>524</v>
      </c>
      <c r="F205" s="232" t="s">
        <v>525</v>
      </c>
      <c r="G205" s="233" t="s">
        <v>318</v>
      </c>
      <c r="H205" s="234">
        <v>3.4660000000000002</v>
      </c>
      <c r="I205" s="235"/>
      <c r="J205" s="236">
        <f>ROUND(I205*H205,2)</f>
        <v>0</v>
      </c>
      <c r="K205" s="237"/>
      <c r="L205" s="45"/>
      <c r="M205" s="238" t="s">
        <v>1</v>
      </c>
      <c r="N205" s="239" t="s">
        <v>40</v>
      </c>
      <c r="O205" s="98"/>
      <c r="P205" s="240">
        <f>O205*H205</f>
        <v>0</v>
      </c>
      <c r="Q205" s="240">
        <v>2.2151299999999998</v>
      </c>
      <c r="R205" s="240">
        <f>Q205*H205</f>
        <v>7.6776405799999994</v>
      </c>
      <c r="S205" s="240">
        <v>0</v>
      </c>
      <c r="T205" s="241">
        <f>S205*H205</f>
        <v>0</v>
      </c>
      <c r="U205" s="39"/>
      <c r="V205" s="39"/>
      <c r="W205" s="39"/>
      <c r="X205" s="39"/>
      <c r="Y205" s="39"/>
      <c r="Z205" s="39"/>
      <c r="AA205" s="39"/>
      <c r="AB205" s="39"/>
      <c r="AC205" s="39"/>
      <c r="AD205" s="39"/>
      <c r="AE205" s="39"/>
      <c r="AR205" s="242" t="s">
        <v>174</v>
      </c>
      <c r="AT205" s="242" t="s">
        <v>160</v>
      </c>
      <c r="AU205" s="242" t="s">
        <v>82</v>
      </c>
      <c r="AY205" s="18" t="s">
        <v>157</v>
      </c>
      <c r="BE205" s="243">
        <f>IF(N205="základná",J205,0)</f>
        <v>0</v>
      </c>
      <c r="BF205" s="243">
        <f>IF(N205="znížená",J205,0)</f>
        <v>0</v>
      </c>
      <c r="BG205" s="243">
        <f>IF(N205="zákl. prenesená",J205,0)</f>
        <v>0</v>
      </c>
      <c r="BH205" s="243">
        <f>IF(N205="zníž. prenesená",J205,0)</f>
        <v>0</v>
      </c>
      <c r="BI205" s="243">
        <f>IF(N205="nulová",J205,0)</f>
        <v>0</v>
      </c>
      <c r="BJ205" s="18" t="s">
        <v>156</v>
      </c>
      <c r="BK205" s="243">
        <f>ROUND(I205*H205,2)</f>
        <v>0</v>
      </c>
      <c r="BL205" s="18" t="s">
        <v>174</v>
      </c>
      <c r="BM205" s="242" t="s">
        <v>526</v>
      </c>
    </row>
    <row r="206" s="14" customFormat="1">
      <c r="A206" s="14"/>
      <c r="B206" s="255"/>
      <c r="C206" s="256"/>
      <c r="D206" s="246" t="s">
        <v>166</v>
      </c>
      <c r="E206" s="257" t="s">
        <v>1</v>
      </c>
      <c r="F206" s="258" t="s">
        <v>527</v>
      </c>
      <c r="G206" s="256"/>
      <c r="H206" s="259">
        <v>3.4660000000000002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166</v>
      </c>
      <c r="AU206" s="265" t="s">
        <v>82</v>
      </c>
      <c r="AV206" s="14" t="s">
        <v>156</v>
      </c>
      <c r="AW206" s="14" t="s">
        <v>31</v>
      </c>
      <c r="AX206" s="14" t="s">
        <v>74</v>
      </c>
      <c r="AY206" s="265" t="s">
        <v>157</v>
      </c>
    </row>
    <row r="207" s="15" customFormat="1">
      <c r="A207" s="15"/>
      <c r="B207" s="266"/>
      <c r="C207" s="267"/>
      <c r="D207" s="246" t="s">
        <v>166</v>
      </c>
      <c r="E207" s="268" t="s">
        <v>1</v>
      </c>
      <c r="F207" s="269" t="s">
        <v>173</v>
      </c>
      <c r="G207" s="267"/>
      <c r="H207" s="270">
        <v>3.4660000000000002</v>
      </c>
      <c r="I207" s="271"/>
      <c r="J207" s="267"/>
      <c r="K207" s="267"/>
      <c r="L207" s="272"/>
      <c r="M207" s="273"/>
      <c r="N207" s="274"/>
      <c r="O207" s="274"/>
      <c r="P207" s="274"/>
      <c r="Q207" s="274"/>
      <c r="R207" s="274"/>
      <c r="S207" s="274"/>
      <c r="T207" s="275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6" t="s">
        <v>166</v>
      </c>
      <c r="AU207" s="276" t="s">
        <v>82</v>
      </c>
      <c r="AV207" s="15" t="s">
        <v>174</v>
      </c>
      <c r="AW207" s="15" t="s">
        <v>31</v>
      </c>
      <c r="AX207" s="15" t="s">
        <v>82</v>
      </c>
      <c r="AY207" s="276" t="s">
        <v>157</v>
      </c>
    </row>
    <row r="208" s="2" customFormat="1" ht="24.15" customHeight="1">
      <c r="A208" s="39"/>
      <c r="B208" s="40"/>
      <c r="C208" s="230" t="s">
        <v>385</v>
      </c>
      <c r="D208" s="230" t="s">
        <v>160</v>
      </c>
      <c r="E208" s="231" t="s">
        <v>528</v>
      </c>
      <c r="F208" s="232" t="s">
        <v>529</v>
      </c>
      <c r="G208" s="233" t="s">
        <v>354</v>
      </c>
      <c r="H208" s="234">
        <v>5.7999999999999998</v>
      </c>
      <c r="I208" s="235"/>
      <c r="J208" s="236">
        <f>ROUND(I208*H208,2)</f>
        <v>0</v>
      </c>
      <c r="K208" s="237"/>
      <c r="L208" s="45"/>
      <c r="M208" s="238" t="s">
        <v>1</v>
      </c>
      <c r="N208" s="239" t="s">
        <v>40</v>
      </c>
      <c r="O208" s="98"/>
      <c r="P208" s="240">
        <f>O208*H208</f>
        <v>0</v>
      </c>
      <c r="Q208" s="240">
        <v>0</v>
      </c>
      <c r="R208" s="240">
        <f>Q208*H208</f>
        <v>0</v>
      </c>
      <c r="S208" s="240">
        <v>0</v>
      </c>
      <c r="T208" s="241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42" t="s">
        <v>174</v>
      </c>
      <c r="AT208" s="242" t="s">
        <v>160</v>
      </c>
      <c r="AU208" s="242" t="s">
        <v>82</v>
      </c>
      <c r="AY208" s="18" t="s">
        <v>157</v>
      </c>
      <c r="BE208" s="243">
        <f>IF(N208="základná",J208,0)</f>
        <v>0</v>
      </c>
      <c r="BF208" s="243">
        <f>IF(N208="znížená",J208,0)</f>
        <v>0</v>
      </c>
      <c r="BG208" s="243">
        <f>IF(N208="zákl. prenesená",J208,0)</f>
        <v>0</v>
      </c>
      <c r="BH208" s="243">
        <f>IF(N208="zníž. prenesená",J208,0)</f>
        <v>0</v>
      </c>
      <c r="BI208" s="243">
        <f>IF(N208="nulová",J208,0)</f>
        <v>0</v>
      </c>
      <c r="BJ208" s="18" t="s">
        <v>156</v>
      </c>
      <c r="BK208" s="243">
        <f>ROUND(I208*H208,2)</f>
        <v>0</v>
      </c>
      <c r="BL208" s="18" t="s">
        <v>174</v>
      </c>
      <c r="BM208" s="242" t="s">
        <v>530</v>
      </c>
    </row>
    <row r="209" s="2" customFormat="1" ht="21.75" customHeight="1">
      <c r="A209" s="39"/>
      <c r="B209" s="40"/>
      <c r="C209" s="230" t="s">
        <v>7</v>
      </c>
      <c r="D209" s="230" t="s">
        <v>160</v>
      </c>
      <c r="E209" s="231" t="s">
        <v>531</v>
      </c>
      <c r="F209" s="232" t="s">
        <v>532</v>
      </c>
      <c r="G209" s="233" t="s">
        <v>533</v>
      </c>
      <c r="H209" s="234">
        <v>24</v>
      </c>
      <c r="I209" s="235"/>
      <c r="J209" s="236">
        <f>ROUND(I209*H209,2)</f>
        <v>0</v>
      </c>
      <c r="K209" s="237"/>
      <c r="L209" s="45"/>
      <c r="M209" s="238" t="s">
        <v>1</v>
      </c>
      <c r="N209" s="239" t="s">
        <v>40</v>
      </c>
      <c r="O209" s="98"/>
      <c r="P209" s="240">
        <f>O209*H209</f>
        <v>0</v>
      </c>
      <c r="Q209" s="240">
        <v>0</v>
      </c>
      <c r="R209" s="240">
        <f>Q209*H209</f>
        <v>0</v>
      </c>
      <c r="S209" s="240">
        <v>0</v>
      </c>
      <c r="T209" s="241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42" t="s">
        <v>174</v>
      </c>
      <c r="AT209" s="242" t="s">
        <v>160</v>
      </c>
      <c r="AU209" s="242" t="s">
        <v>82</v>
      </c>
      <c r="AY209" s="18" t="s">
        <v>157</v>
      </c>
      <c r="BE209" s="243">
        <f>IF(N209="základná",J209,0)</f>
        <v>0</v>
      </c>
      <c r="BF209" s="243">
        <f>IF(N209="znížená",J209,0)</f>
        <v>0</v>
      </c>
      <c r="BG209" s="243">
        <f>IF(N209="zákl. prenesená",J209,0)</f>
        <v>0</v>
      </c>
      <c r="BH209" s="243">
        <f>IF(N209="zníž. prenesená",J209,0)</f>
        <v>0</v>
      </c>
      <c r="BI209" s="243">
        <f>IF(N209="nulová",J209,0)</f>
        <v>0</v>
      </c>
      <c r="BJ209" s="18" t="s">
        <v>156</v>
      </c>
      <c r="BK209" s="243">
        <f>ROUND(I209*H209,2)</f>
        <v>0</v>
      </c>
      <c r="BL209" s="18" t="s">
        <v>174</v>
      </c>
      <c r="BM209" s="242" t="s">
        <v>534</v>
      </c>
    </row>
    <row r="210" s="13" customFormat="1">
      <c r="A210" s="13"/>
      <c r="B210" s="244"/>
      <c r="C210" s="245"/>
      <c r="D210" s="246" t="s">
        <v>166</v>
      </c>
      <c r="E210" s="247" t="s">
        <v>1</v>
      </c>
      <c r="F210" s="248" t="s">
        <v>535</v>
      </c>
      <c r="G210" s="245"/>
      <c r="H210" s="247" t="s">
        <v>1</v>
      </c>
      <c r="I210" s="249"/>
      <c r="J210" s="245"/>
      <c r="K210" s="245"/>
      <c r="L210" s="250"/>
      <c r="M210" s="251"/>
      <c r="N210" s="252"/>
      <c r="O210" s="252"/>
      <c r="P210" s="252"/>
      <c r="Q210" s="252"/>
      <c r="R210" s="252"/>
      <c r="S210" s="252"/>
      <c r="T210" s="253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54" t="s">
        <v>166</v>
      </c>
      <c r="AU210" s="254" t="s">
        <v>82</v>
      </c>
      <c r="AV210" s="13" t="s">
        <v>82</v>
      </c>
      <c r="AW210" s="13" t="s">
        <v>31</v>
      </c>
      <c r="AX210" s="13" t="s">
        <v>74</v>
      </c>
      <c r="AY210" s="254" t="s">
        <v>157</v>
      </c>
    </row>
    <row r="211" s="13" customFormat="1">
      <c r="A211" s="13"/>
      <c r="B211" s="244"/>
      <c r="C211" s="245"/>
      <c r="D211" s="246" t="s">
        <v>166</v>
      </c>
      <c r="E211" s="247" t="s">
        <v>1</v>
      </c>
      <c r="F211" s="248" t="s">
        <v>536</v>
      </c>
      <c r="G211" s="245"/>
      <c r="H211" s="247" t="s">
        <v>1</v>
      </c>
      <c r="I211" s="249"/>
      <c r="J211" s="245"/>
      <c r="K211" s="245"/>
      <c r="L211" s="250"/>
      <c r="M211" s="251"/>
      <c r="N211" s="252"/>
      <c r="O211" s="252"/>
      <c r="P211" s="252"/>
      <c r="Q211" s="252"/>
      <c r="R211" s="252"/>
      <c r="S211" s="252"/>
      <c r="T211" s="253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54" t="s">
        <v>166</v>
      </c>
      <c r="AU211" s="254" t="s">
        <v>82</v>
      </c>
      <c r="AV211" s="13" t="s">
        <v>82</v>
      </c>
      <c r="AW211" s="13" t="s">
        <v>31</v>
      </c>
      <c r="AX211" s="13" t="s">
        <v>74</v>
      </c>
      <c r="AY211" s="254" t="s">
        <v>157</v>
      </c>
    </row>
    <row r="212" s="14" customFormat="1">
      <c r="A212" s="14"/>
      <c r="B212" s="255"/>
      <c r="C212" s="256"/>
      <c r="D212" s="246" t="s">
        <v>166</v>
      </c>
      <c r="E212" s="257" t="s">
        <v>1</v>
      </c>
      <c r="F212" s="258" t="s">
        <v>408</v>
      </c>
      <c r="G212" s="256"/>
      <c r="H212" s="259">
        <v>24</v>
      </c>
      <c r="I212" s="260"/>
      <c r="J212" s="256"/>
      <c r="K212" s="256"/>
      <c r="L212" s="261"/>
      <c r="M212" s="262"/>
      <c r="N212" s="263"/>
      <c r="O212" s="263"/>
      <c r="P212" s="263"/>
      <c r="Q212" s="263"/>
      <c r="R212" s="263"/>
      <c r="S212" s="263"/>
      <c r="T212" s="264"/>
      <c r="U212" s="14"/>
      <c r="V212" s="14"/>
      <c r="W212" s="14"/>
      <c r="X212" s="14"/>
      <c r="Y212" s="14"/>
      <c r="Z212" s="14"/>
      <c r="AA212" s="14"/>
      <c r="AB212" s="14"/>
      <c r="AC212" s="14"/>
      <c r="AD212" s="14"/>
      <c r="AE212" s="14"/>
      <c r="AT212" s="265" t="s">
        <v>166</v>
      </c>
      <c r="AU212" s="265" t="s">
        <v>82</v>
      </c>
      <c r="AV212" s="14" t="s">
        <v>156</v>
      </c>
      <c r="AW212" s="14" t="s">
        <v>31</v>
      </c>
      <c r="AX212" s="14" t="s">
        <v>82</v>
      </c>
      <c r="AY212" s="265" t="s">
        <v>157</v>
      </c>
    </row>
    <row r="213" s="2" customFormat="1" ht="21.75" customHeight="1">
      <c r="A213" s="39"/>
      <c r="B213" s="40"/>
      <c r="C213" s="230" t="s">
        <v>394</v>
      </c>
      <c r="D213" s="230" t="s">
        <v>160</v>
      </c>
      <c r="E213" s="231" t="s">
        <v>537</v>
      </c>
      <c r="F213" s="232" t="s">
        <v>538</v>
      </c>
      <c r="G213" s="233" t="s">
        <v>533</v>
      </c>
      <c r="H213" s="234">
        <v>55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174</v>
      </c>
      <c r="AT213" s="242" t="s">
        <v>160</v>
      </c>
      <c r="AU213" s="242" t="s">
        <v>82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174</v>
      </c>
      <c r="BM213" s="242" t="s">
        <v>539</v>
      </c>
    </row>
    <row r="214" s="2" customFormat="1" ht="33" customHeight="1">
      <c r="A214" s="39"/>
      <c r="B214" s="40"/>
      <c r="C214" s="230" t="s">
        <v>400</v>
      </c>
      <c r="D214" s="230" t="s">
        <v>160</v>
      </c>
      <c r="E214" s="231" t="s">
        <v>540</v>
      </c>
      <c r="F214" s="232" t="s">
        <v>541</v>
      </c>
      <c r="G214" s="233" t="s">
        <v>184</v>
      </c>
      <c r="H214" s="234">
        <v>1</v>
      </c>
      <c r="I214" s="235"/>
      <c r="J214" s="236">
        <f>ROUND(I214*H214,2)</f>
        <v>0</v>
      </c>
      <c r="K214" s="237"/>
      <c r="L214" s="45"/>
      <c r="M214" s="238" t="s">
        <v>1</v>
      </c>
      <c r="N214" s="239" t="s">
        <v>40</v>
      </c>
      <c r="O214" s="98"/>
      <c r="P214" s="240">
        <f>O214*H214</f>
        <v>0</v>
      </c>
      <c r="Q214" s="240">
        <v>0</v>
      </c>
      <c r="R214" s="240">
        <f>Q214*H214</f>
        <v>0</v>
      </c>
      <c r="S214" s="240">
        <v>0</v>
      </c>
      <c r="T214" s="241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42" t="s">
        <v>174</v>
      </c>
      <c r="AT214" s="242" t="s">
        <v>160</v>
      </c>
      <c r="AU214" s="242" t="s">
        <v>82</v>
      </c>
      <c r="AY214" s="18" t="s">
        <v>157</v>
      </c>
      <c r="BE214" s="243">
        <f>IF(N214="základná",J214,0)</f>
        <v>0</v>
      </c>
      <c r="BF214" s="243">
        <f>IF(N214="znížená",J214,0)</f>
        <v>0</v>
      </c>
      <c r="BG214" s="243">
        <f>IF(N214="zákl. prenesená",J214,0)</f>
        <v>0</v>
      </c>
      <c r="BH214" s="243">
        <f>IF(N214="zníž. prenesená",J214,0)</f>
        <v>0</v>
      </c>
      <c r="BI214" s="243">
        <f>IF(N214="nulová",J214,0)</f>
        <v>0</v>
      </c>
      <c r="BJ214" s="18" t="s">
        <v>156</v>
      </c>
      <c r="BK214" s="243">
        <f>ROUND(I214*H214,2)</f>
        <v>0</v>
      </c>
      <c r="BL214" s="18" t="s">
        <v>174</v>
      </c>
      <c r="BM214" s="242" t="s">
        <v>542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543</v>
      </c>
      <c r="G215" s="256"/>
      <c r="H215" s="259">
        <v>1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82</v>
      </c>
      <c r="AV215" s="14" t="s">
        <v>156</v>
      </c>
      <c r="AW215" s="14" t="s">
        <v>31</v>
      </c>
      <c r="AX215" s="14" t="s">
        <v>74</v>
      </c>
      <c r="AY215" s="265" t="s">
        <v>157</v>
      </c>
    </row>
    <row r="216" s="15" customFormat="1">
      <c r="A216" s="15"/>
      <c r="B216" s="266"/>
      <c r="C216" s="267"/>
      <c r="D216" s="246" t="s">
        <v>166</v>
      </c>
      <c r="E216" s="268" t="s">
        <v>1</v>
      </c>
      <c r="F216" s="269" t="s">
        <v>173</v>
      </c>
      <c r="G216" s="267"/>
      <c r="H216" s="270">
        <v>1</v>
      </c>
      <c r="I216" s="271"/>
      <c r="J216" s="267"/>
      <c r="K216" s="267"/>
      <c r="L216" s="272"/>
      <c r="M216" s="273"/>
      <c r="N216" s="274"/>
      <c r="O216" s="274"/>
      <c r="P216" s="274"/>
      <c r="Q216" s="274"/>
      <c r="R216" s="274"/>
      <c r="S216" s="274"/>
      <c r="T216" s="275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6" t="s">
        <v>166</v>
      </c>
      <c r="AU216" s="276" t="s">
        <v>82</v>
      </c>
      <c r="AV216" s="15" t="s">
        <v>174</v>
      </c>
      <c r="AW216" s="15" t="s">
        <v>31</v>
      </c>
      <c r="AX216" s="15" t="s">
        <v>82</v>
      </c>
      <c r="AY216" s="276" t="s">
        <v>157</v>
      </c>
    </row>
    <row r="217" s="2" customFormat="1" ht="33" customHeight="1">
      <c r="A217" s="39"/>
      <c r="B217" s="40"/>
      <c r="C217" s="230" t="s">
        <v>404</v>
      </c>
      <c r="D217" s="230" t="s">
        <v>160</v>
      </c>
      <c r="E217" s="231" t="s">
        <v>544</v>
      </c>
      <c r="F217" s="232" t="s">
        <v>545</v>
      </c>
      <c r="G217" s="233" t="s">
        <v>318</v>
      </c>
      <c r="H217" s="234">
        <v>0.16200000000000001</v>
      </c>
      <c r="I217" s="235"/>
      <c r="J217" s="236">
        <f>ROUND(I217*H217,2)</f>
        <v>0</v>
      </c>
      <c r="K217" s="237"/>
      <c r="L217" s="45"/>
      <c r="M217" s="238" t="s">
        <v>1</v>
      </c>
      <c r="N217" s="239" t="s">
        <v>40</v>
      </c>
      <c r="O217" s="98"/>
      <c r="P217" s="240">
        <f>O217*H217</f>
        <v>0</v>
      </c>
      <c r="Q217" s="240">
        <v>0</v>
      </c>
      <c r="R217" s="240">
        <f>Q217*H217</f>
        <v>0</v>
      </c>
      <c r="S217" s="240">
        <v>2.2000000000000002</v>
      </c>
      <c r="T217" s="241">
        <f>S217*H217</f>
        <v>0.35640000000000005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42" t="s">
        <v>174</v>
      </c>
      <c r="AT217" s="242" t="s">
        <v>160</v>
      </c>
      <c r="AU217" s="242" t="s">
        <v>82</v>
      </c>
      <c r="AY217" s="18" t="s">
        <v>157</v>
      </c>
      <c r="BE217" s="243">
        <f>IF(N217="základná",J217,0)</f>
        <v>0</v>
      </c>
      <c r="BF217" s="243">
        <f>IF(N217="znížená",J217,0)</f>
        <v>0</v>
      </c>
      <c r="BG217" s="243">
        <f>IF(N217="zákl. prenesená",J217,0)</f>
        <v>0</v>
      </c>
      <c r="BH217" s="243">
        <f>IF(N217="zníž. prenesená",J217,0)</f>
        <v>0</v>
      </c>
      <c r="BI217" s="243">
        <f>IF(N217="nulová",J217,0)</f>
        <v>0</v>
      </c>
      <c r="BJ217" s="18" t="s">
        <v>156</v>
      </c>
      <c r="BK217" s="243">
        <f>ROUND(I217*H217,2)</f>
        <v>0</v>
      </c>
      <c r="BL217" s="18" t="s">
        <v>174</v>
      </c>
      <c r="BM217" s="242" t="s">
        <v>546</v>
      </c>
    </row>
    <row r="218" s="14" customFormat="1">
      <c r="A218" s="14"/>
      <c r="B218" s="255"/>
      <c r="C218" s="256"/>
      <c r="D218" s="246" t="s">
        <v>166</v>
      </c>
      <c r="E218" s="257" t="s">
        <v>1</v>
      </c>
      <c r="F218" s="258" t="s">
        <v>547</v>
      </c>
      <c r="G218" s="256"/>
      <c r="H218" s="259">
        <v>0.16200000000000001</v>
      </c>
      <c r="I218" s="260"/>
      <c r="J218" s="256"/>
      <c r="K218" s="256"/>
      <c r="L218" s="261"/>
      <c r="M218" s="262"/>
      <c r="N218" s="263"/>
      <c r="O218" s="263"/>
      <c r="P218" s="263"/>
      <c r="Q218" s="263"/>
      <c r="R218" s="263"/>
      <c r="S218" s="263"/>
      <c r="T218" s="264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65" t="s">
        <v>166</v>
      </c>
      <c r="AU218" s="265" t="s">
        <v>82</v>
      </c>
      <c r="AV218" s="14" t="s">
        <v>156</v>
      </c>
      <c r="AW218" s="14" t="s">
        <v>31</v>
      </c>
      <c r="AX218" s="14" t="s">
        <v>74</v>
      </c>
      <c r="AY218" s="265" t="s">
        <v>157</v>
      </c>
    </row>
    <row r="219" s="15" customFormat="1">
      <c r="A219" s="15"/>
      <c r="B219" s="266"/>
      <c r="C219" s="267"/>
      <c r="D219" s="246" t="s">
        <v>166</v>
      </c>
      <c r="E219" s="268" t="s">
        <v>1</v>
      </c>
      <c r="F219" s="269" t="s">
        <v>173</v>
      </c>
      <c r="G219" s="267"/>
      <c r="H219" s="270">
        <v>0.16200000000000001</v>
      </c>
      <c r="I219" s="271"/>
      <c r="J219" s="267"/>
      <c r="K219" s="267"/>
      <c r="L219" s="272"/>
      <c r="M219" s="273"/>
      <c r="N219" s="274"/>
      <c r="O219" s="274"/>
      <c r="P219" s="274"/>
      <c r="Q219" s="274"/>
      <c r="R219" s="274"/>
      <c r="S219" s="274"/>
      <c r="T219" s="275"/>
      <c r="U219" s="15"/>
      <c r="V219" s="15"/>
      <c r="W219" s="15"/>
      <c r="X219" s="15"/>
      <c r="Y219" s="15"/>
      <c r="Z219" s="15"/>
      <c r="AA219" s="15"/>
      <c r="AB219" s="15"/>
      <c r="AC219" s="15"/>
      <c r="AD219" s="15"/>
      <c r="AE219" s="15"/>
      <c r="AT219" s="276" t="s">
        <v>166</v>
      </c>
      <c r="AU219" s="276" t="s">
        <v>82</v>
      </c>
      <c r="AV219" s="15" t="s">
        <v>174</v>
      </c>
      <c r="AW219" s="15" t="s">
        <v>31</v>
      </c>
      <c r="AX219" s="15" t="s">
        <v>82</v>
      </c>
      <c r="AY219" s="276" t="s">
        <v>157</v>
      </c>
    </row>
    <row r="220" s="2" customFormat="1" ht="37.8" customHeight="1">
      <c r="A220" s="39"/>
      <c r="B220" s="40"/>
      <c r="C220" s="230" t="s">
        <v>408</v>
      </c>
      <c r="D220" s="230" t="s">
        <v>160</v>
      </c>
      <c r="E220" s="231" t="s">
        <v>548</v>
      </c>
      <c r="F220" s="232" t="s">
        <v>549</v>
      </c>
      <c r="G220" s="233" t="s">
        <v>550</v>
      </c>
      <c r="H220" s="234">
        <v>152</v>
      </c>
      <c r="I220" s="235"/>
      <c r="J220" s="236">
        <f>ROUND(I220*H220,2)</f>
        <v>0</v>
      </c>
      <c r="K220" s="237"/>
      <c r="L220" s="45"/>
      <c r="M220" s="238" t="s">
        <v>1</v>
      </c>
      <c r="N220" s="239" t="s">
        <v>40</v>
      </c>
      <c r="O220" s="98"/>
      <c r="P220" s="240">
        <f>O220*H220</f>
        <v>0</v>
      </c>
      <c r="Q220" s="240">
        <v>3.0000000000000001E-05</v>
      </c>
      <c r="R220" s="240">
        <f>Q220*H220</f>
        <v>0.0045599999999999998</v>
      </c>
      <c r="S220" s="240">
        <v>0.00048000000000000001</v>
      </c>
      <c r="T220" s="241">
        <f>S220*H220</f>
        <v>0.072959999999999997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42" t="s">
        <v>174</v>
      </c>
      <c r="AT220" s="242" t="s">
        <v>160</v>
      </c>
      <c r="AU220" s="242" t="s">
        <v>82</v>
      </c>
      <c r="AY220" s="18" t="s">
        <v>157</v>
      </c>
      <c r="BE220" s="243">
        <f>IF(N220="základná",J220,0)</f>
        <v>0</v>
      </c>
      <c r="BF220" s="243">
        <f>IF(N220="znížená",J220,0)</f>
        <v>0</v>
      </c>
      <c r="BG220" s="243">
        <f>IF(N220="zákl. prenesená",J220,0)</f>
        <v>0</v>
      </c>
      <c r="BH220" s="243">
        <f>IF(N220="zníž. prenesená",J220,0)</f>
        <v>0</v>
      </c>
      <c r="BI220" s="243">
        <f>IF(N220="nulová",J220,0)</f>
        <v>0</v>
      </c>
      <c r="BJ220" s="18" t="s">
        <v>156</v>
      </c>
      <c r="BK220" s="243">
        <f>ROUND(I220*H220,2)</f>
        <v>0</v>
      </c>
      <c r="BL220" s="18" t="s">
        <v>174</v>
      </c>
      <c r="BM220" s="242" t="s">
        <v>551</v>
      </c>
    </row>
    <row r="221" s="13" customFormat="1">
      <c r="A221" s="13"/>
      <c r="B221" s="244"/>
      <c r="C221" s="245"/>
      <c r="D221" s="246" t="s">
        <v>166</v>
      </c>
      <c r="E221" s="247" t="s">
        <v>1</v>
      </c>
      <c r="F221" s="248" t="s">
        <v>552</v>
      </c>
      <c r="G221" s="245"/>
      <c r="H221" s="247" t="s">
        <v>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3"/>
      <c r="V221" s="13"/>
      <c r="W221" s="13"/>
      <c r="X221" s="13"/>
      <c r="Y221" s="13"/>
      <c r="Z221" s="13"/>
      <c r="AA221" s="13"/>
      <c r="AB221" s="13"/>
      <c r="AC221" s="13"/>
      <c r="AD221" s="13"/>
      <c r="AE221" s="13"/>
      <c r="AT221" s="254" t="s">
        <v>166</v>
      </c>
      <c r="AU221" s="254" t="s">
        <v>82</v>
      </c>
      <c r="AV221" s="13" t="s">
        <v>82</v>
      </c>
      <c r="AW221" s="13" t="s">
        <v>31</v>
      </c>
      <c r="AX221" s="13" t="s">
        <v>74</v>
      </c>
      <c r="AY221" s="254" t="s">
        <v>157</v>
      </c>
    </row>
    <row r="222" s="14" customFormat="1">
      <c r="A222" s="14"/>
      <c r="B222" s="255"/>
      <c r="C222" s="256"/>
      <c r="D222" s="246" t="s">
        <v>166</v>
      </c>
      <c r="E222" s="257" t="s">
        <v>1</v>
      </c>
      <c r="F222" s="258" t="s">
        <v>553</v>
      </c>
      <c r="G222" s="256"/>
      <c r="H222" s="259">
        <v>96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166</v>
      </c>
      <c r="AU222" s="265" t="s">
        <v>82</v>
      </c>
      <c r="AV222" s="14" t="s">
        <v>156</v>
      </c>
      <c r="AW222" s="14" t="s">
        <v>31</v>
      </c>
      <c r="AX222" s="14" t="s">
        <v>74</v>
      </c>
      <c r="AY222" s="265" t="s">
        <v>157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554</v>
      </c>
      <c r="G223" s="256"/>
      <c r="H223" s="259">
        <v>56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82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5" customFormat="1">
      <c r="A224" s="15"/>
      <c r="B224" s="266"/>
      <c r="C224" s="267"/>
      <c r="D224" s="246" t="s">
        <v>166</v>
      </c>
      <c r="E224" s="268" t="s">
        <v>1</v>
      </c>
      <c r="F224" s="269" t="s">
        <v>173</v>
      </c>
      <c r="G224" s="267"/>
      <c r="H224" s="270">
        <v>152</v>
      </c>
      <c r="I224" s="271"/>
      <c r="J224" s="267"/>
      <c r="K224" s="267"/>
      <c r="L224" s="272"/>
      <c r="M224" s="273"/>
      <c r="N224" s="274"/>
      <c r="O224" s="274"/>
      <c r="P224" s="274"/>
      <c r="Q224" s="274"/>
      <c r="R224" s="274"/>
      <c r="S224" s="274"/>
      <c r="T224" s="27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6" t="s">
        <v>166</v>
      </c>
      <c r="AU224" s="276" t="s">
        <v>82</v>
      </c>
      <c r="AV224" s="15" t="s">
        <v>174</v>
      </c>
      <c r="AW224" s="15" t="s">
        <v>31</v>
      </c>
      <c r="AX224" s="15" t="s">
        <v>82</v>
      </c>
      <c r="AY224" s="276" t="s">
        <v>157</v>
      </c>
    </row>
    <row r="225" s="2" customFormat="1" ht="37.8" customHeight="1">
      <c r="A225" s="39"/>
      <c r="B225" s="40"/>
      <c r="C225" s="230" t="s">
        <v>412</v>
      </c>
      <c r="D225" s="230" t="s">
        <v>160</v>
      </c>
      <c r="E225" s="231" t="s">
        <v>555</v>
      </c>
      <c r="F225" s="232" t="s">
        <v>556</v>
      </c>
      <c r="G225" s="233" t="s">
        <v>550</v>
      </c>
      <c r="H225" s="234">
        <v>60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3.0000000000000001E-05</v>
      </c>
      <c r="R225" s="240">
        <f>Q225*H225</f>
        <v>0.0018</v>
      </c>
      <c r="S225" s="240">
        <v>0.00054000000000000001</v>
      </c>
      <c r="T225" s="241">
        <f>S225*H225</f>
        <v>0.032399999999999998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174</v>
      </c>
      <c r="AT225" s="242" t="s">
        <v>160</v>
      </c>
      <c r="AU225" s="242" t="s">
        <v>82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174</v>
      </c>
      <c r="BM225" s="242" t="s">
        <v>557</v>
      </c>
    </row>
    <row r="226" s="13" customFormat="1">
      <c r="A226" s="13"/>
      <c r="B226" s="244"/>
      <c r="C226" s="245"/>
      <c r="D226" s="246" t="s">
        <v>166</v>
      </c>
      <c r="E226" s="247" t="s">
        <v>1</v>
      </c>
      <c r="F226" s="248" t="s">
        <v>558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166</v>
      </c>
      <c r="AU226" s="254" t="s">
        <v>82</v>
      </c>
      <c r="AV226" s="13" t="s">
        <v>82</v>
      </c>
      <c r="AW226" s="13" t="s">
        <v>31</v>
      </c>
      <c r="AX226" s="13" t="s">
        <v>74</v>
      </c>
      <c r="AY226" s="254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559</v>
      </c>
      <c r="G227" s="256"/>
      <c r="H227" s="259">
        <v>60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82</v>
      </c>
      <c r="AV227" s="14" t="s">
        <v>156</v>
      </c>
      <c r="AW227" s="14" t="s">
        <v>31</v>
      </c>
      <c r="AX227" s="14" t="s">
        <v>82</v>
      </c>
      <c r="AY227" s="265" t="s">
        <v>157</v>
      </c>
    </row>
    <row r="228" s="2" customFormat="1" ht="33" customHeight="1">
      <c r="A228" s="39"/>
      <c r="B228" s="40"/>
      <c r="C228" s="230" t="s">
        <v>419</v>
      </c>
      <c r="D228" s="230" t="s">
        <v>160</v>
      </c>
      <c r="E228" s="231" t="s">
        <v>560</v>
      </c>
      <c r="F228" s="232" t="s">
        <v>561</v>
      </c>
      <c r="G228" s="233" t="s">
        <v>225</v>
      </c>
      <c r="H228" s="234">
        <v>100.37600000000001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174</v>
      </c>
      <c r="AT228" s="242" t="s">
        <v>160</v>
      </c>
      <c r="AU228" s="242" t="s">
        <v>82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174</v>
      </c>
      <c r="BM228" s="242" t="s">
        <v>562</v>
      </c>
    </row>
    <row r="229" s="2" customFormat="1" ht="78" customHeight="1">
      <c r="A229" s="39"/>
      <c r="B229" s="40"/>
      <c r="C229" s="230" t="s">
        <v>423</v>
      </c>
      <c r="D229" s="230" t="s">
        <v>160</v>
      </c>
      <c r="E229" s="231" t="s">
        <v>563</v>
      </c>
      <c r="F229" s="232" t="s">
        <v>564</v>
      </c>
      <c r="G229" s="233" t="s">
        <v>354</v>
      </c>
      <c r="H229" s="234">
        <v>57.770000000000003</v>
      </c>
      <c r="I229" s="235"/>
      <c r="J229" s="236">
        <f>ROUND(I229*H229,2)</f>
        <v>0</v>
      </c>
      <c r="K229" s="237"/>
      <c r="L229" s="45"/>
      <c r="M229" s="238" t="s">
        <v>1</v>
      </c>
      <c r="N229" s="239" t="s">
        <v>40</v>
      </c>
      <c r="O229" s="98"/>
      <c r="P229" s="240">
        <f>O229*H229</f>
        <v>0</v>
      </c>
      <c r="Q229" s="240">
        <v>0</v>
      </c>
      <c r="R229" s="240">
        <f>Q229*H229</f>
        <v>0</v>
      </c>
      <c r="S229" s="240">
        <v>0</v>
      </c>
      <c r="T229" s="241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42" t="s">
        <v>174</v>
      </c>
      <c r="AT229" s="242" t="s">
        <v>160</v>
      </c>
      <c r="AU229" s="242" t="s">
        <v>82</v>
      </c>
      <c r="AY229" s="18" t="s">
        <v>157</v>
      </c>
      <c r="BE229" s="243">
        <f>IF(N229="základná",J229,0)</f>
        <v>0</v>
      </c>
      <c r="BF229" s="243">
        <f>IF(N229="znížená",J229,0)</f>
        <v>0</v>
      </c>
      <c r="BG229" s="243">
        <f>IF(N229="zákl. prenesená",J229,0)</f>
        <v>0</v>
      </c>
      <c r="BH229" s="243">
        <f>IF(N229="zníž. prenesená",J229,0)</f>
        <v>0</v>
      </c>
      <c r="BI229" s="243">
        <f>IF(N229="nulová",J229,0)</f>
        <v>0</v>
      </c>
      <c r="BJ229" s="18" t="s">
        <v>156</v>
      </c>
      <c r="BK229" s="243">
        <f>ROUND(I229*H229,2)</f>
        <v>0</v>
      </c>
      <c r="BL229" s="18" t="s">
        <v>174</v>
      </c>
      <c r="BM229" s="242" t="s">
        <v>565</v>
      </c>
    </row>
    <row r="230" s="14" customFormat="1">
      <c r="A230" s="14"/>
      <c r="B230" s="255"/>
      <c r="C230" s="256"/>
      <c r="D230" s="246" t="s">
        <v>166</v>
      </c>
      <c r="E230" s="257" t="s">
        <v>1</v>
      </c>
      <c r="F230" s="258" t="s">
        <v>523</v>
      </c>
      <c r="G230" s="256"/>
      <c r="H230" s="259">
        <v>57.770000000000003</v>
      </c>
      <c r="I230" s="260"/>
      <c r="J230" s="256"/>
      <c r="K230" s="256"/>
      <c r="L230" s="261"/>
      <c r="M230" s="262"/>
      <c r="N230" s="263"/>
      <c r="O230" s="263"/>
      <c r="P230" s="263"/>
      <c r="Q230" s="263"/>
      <c r="R230" s="263"/>
      <c r="S230" s="263"/>
      <c r="T230" s="264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65" t="s">
        <v>166</v>
      </c>
      <c r="AU230" s="265" t="s">
        <v>82</v>
      </c>
      <c r="AV230" s="14" t="s">
        <v>156</v>
      </c>
      <c r="AW230" s="14" t="s">
        <v>31</v>
      </c>
      <c r="AX230" s="14" t="s">
        <v>74</v>
      </c>
      <c r="AY230" s="265" t="s">
        <v>157</v>
      </c>
    </row>
    <row r="231" s="15" customFormat="1">
      <c r="A231" s="15"/>
      <c r="B231" s="266"/>
      <c r="C231" s="267"/>
      <c r="D231" s="246" t="s">
        <v>166</v>
      </c>
      <c r="E231" s="268" t="s">
        <v>1</v>
      </c>
      <c r="F231" s="269" t="s">
        <v>173</v>
      </c>
      <c r="G231" s="267"/>
      <c r="H231" s="270">
        <v>57.770000000000003</v>
      </c>
      <c r="I231" s="271"/>
      <c r="J231" s="267"/>
      <c r="K231" s="267"/>
      <c r="L231" s="272"/>
      <c r="M231" s="273"/>
      <c r="N231" s="274"/>
      <c r="O231" s="274"/>
      <c r="P231" s="274"/>
      <c r="Q231" s="274"/>
      <c r="R231" s="274"/>
      <c r="S231" s="274"/>
      <c r="T231" s="275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76" t="s">
        <v>166</v>
      </c>
      <c r="AU231" s="276" t="s">
        <v>82</v>
      </c>
      <c r="AV231" s="15" t="s">
        <v>174</v>
      </c>
      <c r="AW231" s="15" t="s">
        <v>31</v>
      </c>
      <c r="AX231" s="15" t="s">
        <v>82</v>
      </c>
      <c r="AY231" s="276" t="s">
        <v>157</v>
      </c>
    </row>
    <row r="232" s="2" customFormat="1" ht="24.15" customHeight="1">
      <c r="A232" s="39"/>
      <c r="B232" s="40"/>
      <c r="C232" s="230" t="s">
        <v>566</v>
      </c>
      <c r="D232" s="230" t="s">
        <v>160</v>
      </c>
      <c r="E232" s="231" t="s">
        <v>567</v>
      </c>
      <c r="F232" s="232" t="s">
        <v>568</v>
      </c>
      <c r="G232" s="233" t="s">
        <v>184</v>
      </c>
      <c r="H232" s="234">
        <v>3</v>
      </c>
      <c r="I232" s="235"/>
      <c r="J232" s="236">
        <f>ROUND(I232*H232,2)</f>
        <v>0</v>
      </c>
      <c r="K232" s="237"/>
      <c r="L232" s="45"/>
      <c r="M232" s="238" t="s">
        <v>1</v>
      </c>
      <c r="N232" s="239" t="s">
        <v>40</v>
      </c>
      <c r="O232" s="98"/>
      <c r="P232" s="240">
        <f>O232*H232</f>
        <v>0</v>
      </c>
      <c r="Q232" s="240">
        <v>0</v>
      </c>
      <c r="R232" s="240">
        <f>Q232*H232</f>
        <v>0</v>
      </c>
      <c r="S232" s="240">
        <v>0</v>
      </c>
      <c r="T232" s="241">
        <f>S232*H232</f>
        <v>0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42" t="s">
        <v>164</v>
      </c>
      <c r="AT232" s="242" t="s">
        <v>160</v>
      </c>
      <c r="AU232" s="242" t="s">
        <v>82</v>
      </c>
      <c r="AY232" s="18" t="s">
        <v>157</v>
      </c>
      <c r="BE232" s="243">
        <f>IF(N232="základná",J232,0)</f>
        <v>0</v>
      </c>
      <c r="BF232" s="243">
        <f>IF(N232="znížená",J232,0)</f>
        <v>0</v>
      </c>
      <c r="BG232" s="243">
        <f>IF(N232="zákl. prenesená",J232,0)</f>
        <v>0</v>
      </c>
      <c r="BH232" s="243">
        <f>IF(N232="zníž. prenesená",J232,0)</f>
        <v>0</v>
      </c>
      <c r="BI232" s="243">
        <f>IF(N232="nulová",J232,0)</f>
        <v>0</v>
      </c>
      <c r="BJ232" s="18" t="s">
        <v>156</v>
      </c>
      <c r="BK232" s="243">
        <f>ROUND(I232*H232,2)</f>
        <v>0</v>
      </c>
      <c r="BL232" s="18" t="s">
        <v>164</v>
      </c>
      <c r="BM232" s="242" t="s">
        <v>569</v>
      </c>
    </row>
    <row r="233" s="13" customFormat="1">
      <c r="A233" s="13"/>
      <c r="B233" s="244"/>
      <c r="C233" s="245"/>
      <c r="D233" s="246" t="s">
        <v>166</v>
      </c>
      <c r="E233" s="247" t="s">
        <v>1</v>
      </c>
      <c r="F233" s="248" t="s">
        <v>570</v>
      </c>
      <c r="G233" s="245"/>
      <c r="H233" s="247" t="s">
        <v>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166</v>
      </c>
      <c r="AU233" s="254" t="s">
        <v>82</v>
      </c>
      <c r="AV233" s="13" t="s">
        <v>82</v>
      </c>
      <c r="AW233" s="13" t="s">
        <v>31</v>
      </c>
      <c r="AX233" s="13" t="s">
        <v>74</v>
      </c>
      <c r="AY233" s="254" t="s">
        <v>157</v>
      </c>
    </row>
    <row r="234" s="14" customFormat="1">
      <c r="A234" s="14"/>
      <c r="B234" s="255"/>
      <c r="C234" s="256"/>
      <c r="D234" s="246" t="s">
        <v>166</v>
      </c>
      <c r="E234" s="257" t="s">
        <v>1</v>
      </c>
      <c r="F234" s="258" t="s">
        <v>571</v>
      </c>
      <c r="G234" s="256"/>
      <c r="H234" s="259">
        <v>3</v>
      </c>
      <c r="I234" s="260"/>
      <c r="J234" s="256"/>
      <c r="K234" s="256"/>
      <c r="L234" s="261"/>
      <c r="M234" s="262"/>
      <c r="N234" s="263"/>
      <c r="O234" s="263"/>
      <c r="P234" s="263"/>
      <c r="Q234" s="263"/>
      <c r="R234" s="263"/>
      <c r="S234" s="263"/>
      <c r="T234" s="264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5" t="s">
        <v>166</v>
      </c>
      <c r="AU234" s="265" t="s">
        <v>82</v>
      </c>
      <c r="AV234" s="14" t="s">
        <v>156</v>
      </c>
      <c r="AW234" s="14" t="s">
        <v>31</v>
      </c>
      <c r="AX234" s="14" t="s">
        <v>82</v>
      </c>
      <c r="AY234" s="265" t="s">
        <v>157</v>
      </c>
    </row>
    <row r="235" s="12" customFormat="1" ht="25.92" customHeight="1">
      <c r="A235" s="12"/>
      <c r="B235" s="214"/>
      <c r="C235" s="215"/>
      <c r="D235" s="216" t="s">
        <v>73</v>
      </c>
      <c r="E235" s="217" t="s">
        <v>245</v>
      </c>
      <c r="F235" s="217" t="s">
        <v>246</v>
      </c>
      <c r="G235" s="215"/>
      <c r="H235" s="215"/>
      <c r="I235" s="218"/>
      <c r="J235" s="219">
        <f>BK235</f>
        <v>0</v>
      </c>
      <c r="K235" s="215"/>
      <c r="L235" s="220"/>
      <c r="M235" s="221"/>
      <c r="N235" s="222"/>
      <c r="O235" s="222"/>
      <c r="P235" s="223">
        <f>SUM(P236:P237)</f>
        <v>0</v>
      </c>
      <c r="Q235" s="222"/>
      <c r="R235" s="223">
        <f>SUM(R236:R237)</f>
        <v>0</v>
      </c>
      <c r="S235" s="222"/>
      <c r="T235" s="224">
        <f>SUM(T236:T237)</f>
        <v>0</v>
      </c>
      <c r="U235" s="12"/>
      <c r="V235" s="12"/>
      <c r="W235" s="12"/>
      <c r="X235" s="12"/>
      <c r="Y235" s="12"/>
      <c r="Z235" s="12"/>
      <c r="AA235" s="12"/>
      <c r="AB235" s="12"/>
      <c r="AC235" s="12"/>
      <c r="AD235" s="12"/>
      <c r="AE235" s="12"/>
      <c r="AR235" s="225" t="s">
        <v>82</v>
      </c>
      <c r="AT235" s="226" t="s">
        <v>73</v>
      </c>
      <c r="AU235" s="226" t="s">
        <v>74</v>
      </c>
      <c r="AY235" s="225" t="s">
        <v>157</v>
      </c>
      <c r="BK235" s="227">
        <f>SUM(BK236:BK237)</f>
        <v>0</v>
      </c>
    </row>
    <row r="236" s="2" customFormat="1" ht="21.75" customHeight="1">
      <c r="A236" s="39"/>
      <c r="B236" s="40"/>
      <c r="C236" s="230" t="s">
        <v>572</v>
      </c>
      <c r="D236" s="230" t="s">
        <v>160</v>
      </c>
      <c r="E236" s="231" t="s">
        <v>573</v>
      </c>
      <c r="F236" s="232" t="s">
        <v>574</v>
      </c>
      <c r="G236" s="233" t="s">
        <v>575</v>
      </c>
      <c r="H236" s="234">
        <v>29.122</v>
      </c>
      <c r="I236" s="235"/>
      <c r="J236" s="236">
        <f>ROUND(I236*H236,2)</f>
        <v>0</v>
      </c>
      <c r="K236" s="237"/>
      <c r="L236" s="45"/>
      <c r="M236" s="238" t="s">
        <v>1</v>
      </c>
      <c r="N236" s="239" t="s">
        <v>40</v>
      </c>
      <c r="O236" s="98"/>
      <c r="P236" s="240">
        <f>O236*H236</f>
        <v>0</v>
      </c>
      <c r="Q236" s="240">
        <v>0</v>
      </c>
      <c r="R236" s="240">
        <f>Q236*H236</f>
        <v>0</v>
      </c>
      <c r="S236" s="240">
        <v>0</v>
      </c>
      <c r="T236" s="241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42" t="s">
        <v>174</v>
      </c>
      <c r="AT236" s="242" t="s">
        <v>160</v>
      </c>
      <c r="AU236" s="242" t="s">
        <v>82</v>
      </c>
      <c r="AY236" s="18" t="s">
        <v>157</v>
      </c>
      <c r="BE236" s="243">
        <f>IF(N236="základná",J236,0)</f>
        <v>0</v>
      </c>
      <c r="BF236" s="243">
        <f>IF(N236="znížená",J236,0)</f>
        <v>0</v>
      </c>
      <c r="BG236" s="243">
        <f>IF(N236="zákl. prenesená",J236,0)</f>
        <v>0</v>
      </c>
      <c r="BH236" s="243">
        <f>IF(N236="zníž. prenesená",J236,0)</f>
        <v>0</v>
      </c>
      <c r="BI236" s="243">
        <f>IF(N236="nulová",J236,0)</f>
        <v>0</v>
      </c>
      <c r="BJ236" s="18" t="s">
        <v>156</v>
      </c>
      <c r="BK236" s="243">
        <f>ROUND(I236*H236,2)</f>
        <v>0</v>
      </c>
      <c r="BL236" s="18" t="s">
        <v>174</v>
      </c>
      <c r="BM236" s="242" t="s">
        <v>576</v>
      </c>
    </row>
    <row r="237" s="2" customFormat="1" ht="21.75" customHeight="1">
      <c r="A237" s="39"/>
      <c r="B237" s="40"/>
      <c r="C237" s="230" t="s">
        <v>577</v>
      </c>
      <c r="D237" s="230" t="s">
        <v>160</v>
      </c>
      <c r="E237" s="231" t="s">
        <v>573</v>
      </c>
      <c r="F237" s="232" t="s">
        <v>574</v>
      </c>
      <c r="G237" s="233" t="s">
        <v>575</v>
      </c>
      <c r="H237" s="234">
        <v>13</v>
      </c>
      <c r="I237" s="235"/>
      <c r="J237" s="236">
        <f>ROUND(I237*H237,2)</f>
        <v>0</v>
      </c>
      <c r="K237" s="237"/>
      <c r="L237" s="45"/>
      <c r="M237" s="238" t="s">
        <v>1</v>
      </c>
      <c r="N237" s="239" t="s">
        <v>40</v>
      </c>
      <c r="O237" s="98"/>
      <c r="P237" s="240">
        <f>O237*H237</f>
        <v>0</v>
      </c>
      <c r="Q237" s="240">
        <v>0</v>
      </c>
      <c r="R237" s="240">
        <f>Q237*H237</f>
        <v>0</v>
      </c>
      <c r="S237" s="240">
        <v>0</v>
      </c>
      <c r="T237" s="241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42" t="s">
        <v>174</v>
      </c>
      <c r="AT237" s="242" t="s">
        <v>160</v>
      </c>
      <c r="AU237" s="242" t="s">
        <v>82</v>
      </c>
      <c r="AY237" s="18" t="s">
        <v>157</v>
      </c>
      <c r="BE237" s="243">
        <f>IF(N237="základná",J237,0)</f>
        <v>0</v>
      </c>
      <c r="BF237" s="243">
        <f>IF(N237="znížená",J237,0)</f>
        <v>0</v>
      </c>
      <c r="BG237" s="243">
        <f>IF(N237="zákl. prenesená",J237,0)</f>
        <v>0</v>
      </c>
      <c r="BH237" s="243">
        <f>IF(N237="zníž. prenesená",J237,0)</f>
        <v>0</v>
      </c>
      <c r="BI237" s="243">
        <f>IF(N237="nulová",J237,0)</f>
        <v>0</v>
      </c>
      <c r="BJ237" s="18" t="s">
        <v>156</v>
      </c>
      <c r="BK237" s="243">
        <f>ROUND(I237*H237,2)</f>
        <v>0</v>
      </c>
      <c r="BL237" s="18" t="s">
        <v>174</v>
      </c>
      <c r="BM237" s="242" t="s">
        <v>578</v>
      </c>
    </row>
    <row r="238" s="12" customFormat="1" ht="25.92" customHeight="1">
      <c r="A238" s="12"/>
      <c r="B238" s="214"/>
      <c r="C238" s="215"/>
      <c r="D238" s="216" t="s">
        <v>73</v>
      </c>
      <c r="E238" s="217" t="s">
        <v>220</v>
      </c>
      <c r="F238" s="217" t="s">
        <v>221</v>
      </c>
      <c r="G238" s="215"/>
      <c r="H238" s="215"/>
      <c r="I238" s="218"/>
      <c r="J238" s="219">
        <f>BK238</f>
        <v>0</v>
      </c>
      <c r="K238" s="215"/>
      <c r="L238" s="220"/>
      <c r="M238" s="221"/>
      <c r="N238" s="222"/>
      <c r="O238" s="222"/>
      <c r="P238" s="223">
        <f>P239</f>
        <v>0</v>
      </c>
      <c r="Q238" s="222"/>
      <c r="R238" s="223">
        <f>R239</f>
        <v>0</v>
      </c>
      <c r="S238" s="222"/>
      <c r="T238" s="224">
        <f>T239</f>
        <v>0</v>
      </c>
      <c r="U238" s="12"/>
      <c r="V238" s="12"/>
      <c r="W238" s="12"/>
      <c r="X238" s="12"/>
      <c r="Y238" s="12"/>
      <c r="Z238" s="12"/>
      <c r="AA238" s="12"/>
      <c r="AB238" s="12"/>
      <c r="AC238" s="12"/>
      <c r="AD238" s="12"/>
      <c r="AE238" s="12"/>
      <c r="AR238" s="225" t="s">
        <v>82</v>
      </c>
      <c r="AT238" s="226" t="s">
        <v>73</v>
      </c>
      <c r="AU238" s="226" t="s">
        <v>74</v>
      </c>
      <c r="AY238" s="225" t="s">
        <v>157</v>
      </c>
      <c r="BK238" s="227">
        <f>BK239</f>
        <v>0</v>
      </c>
    </row>
    <row r="239" s="12" customFormat="1" ht="22.8" customHeight="1">
      <c r="A239" s="12"/>
      <c r="B239" s="214"/>
      <c r="C239" s="215"/>
      <c r="D239" s="216" t="s">
        <v>73</v>
      </c>
      <c r="E239" s="228" t="s">
        <v>82</v>
      </c>
      <c r="F239" s="228" t="s">
        <v>579</v>
      </c>
      <c r="G239" s="215"/>
      <c r="H239" s="215"/>
      <c r="I239" s="218"/>
      <c r="J239" s="229">
        <f>BK239</f>
        <v>0</v>
      </c>
      <c r="K239" s="215"/>
      <c r="L239" s="220"/>
      <c r="M239" s="221"/>
      <c r="N239" s="222"/>
      <c r="O239" s="222"/>
      <c r="P239" s="223">
        <f>SUM(P240:P246)</f>
        <v>0</v>
      </c>
      <c r="Q239" s="222"/>
      <c r="R239" s="223">
        <f>SUM(R240:R246)</f>
        <v>0</v>
      </c>
      <c r="S239" s="222"/>
      <c r="T239" s="224">
        <f>SUM(T240:T246)</f>
        <v>0</v>
      </c>
      <c r="U239" s="12"/>
      <c r="V239" s="12"/>
      <c r="W239" s="12"/>
      <c r="X239" s="12"/>
      <c r="Y239" s="12"/>
      <c r="Z239" s="12"/>
      <c r="AA239" s="12"/>
      <c r="AB239" s="12"/>
      <c r="AC239" s="12"/>
      <c r="AD239" s="12"/>
      <c r="AE239" s="12"/>
      <c r="AR239" s="225" t="s">
        <v>82</v>
      </c>
      <c r="AT239" s="226" t="s">
        <v>73</v>
      </c>
      <c r="AU239" s="226" t="s">
        <v>82</v>
      </c>
      <c r="AY239" s="225" t="s">
        <v>157</v>
      </c>
      <c r="BK239" s="227">
        <f>SUM(BK240:BK246)</f>
        <v>0</v>
      </c>
    </row>
    <row r="240" s="2" customFormat="1" ht="24.15" customHeight="1">
      <c r="A240" s="39"/>
      <c r="B240" s="40"/>
      <c r="C240" s="230" t="s">
        <v>580</v>
      </c>
      <c r="D240" s="230" t="s">
        <v>160</v>
      </c>
      <c r="E240" s="231" t="s">
        <v>581</v>
      </c>
      <c r="F240" s="232" t="s">
        <v>582</v>
      </c>
      <c r="G240" s="233" t="s">
        <v>318</v>
      </c>
      <c r="H240" s="234">
        <v>0.75600000000000001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174</v>
      </c>
      <c r="AT240" s="242" t="s">
        <v>160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174</v>
      </c>
      <c r="BM240" s="242" t="s">
        <v>583</v>
      </c>
    </row>
    <row r="241" s="13" customFormat="1">
      <c r="A241" s="13"/>
      <c r="B241" s="244"/>
      <c r="C241" s="245"/>
      <c r="D241" s="246" t="s">
        <v>166</v>
      </c>
      <c r="E241" s="247" t="s">
        <v>1</v>
      </c>
      <c r="F241" s="248" t="s">
        <v>584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166</v>
      </c>
      <c r="AU241" s="254" t="s">
        <v>156</v>
      </c>
      <c r="AV241" s="13" t="s">
        <v>82</v>
      </c>
      <c r="AW241" s="13" t="s">
        <v>31</v>
      </c>
      <c r="AX241" s="13" t="s">
        <v>74</v>
      </c>
      <c r="AY241" s="254" t="s">
        <v>157</v>
      </c>
    </row>
    <row r="242" s="13" customFormat="1">
      <c r="A242" s="13"/>
      <c r="B242" s="244"/>
      <c r="C242" s="245"/>
      <c r="D242" s="246" t="s">
        <v>166</v>
      </c>
      <c r="E242" s="247" t="s">
        <v>1</v>
      </c>
      <c r="F242" s="248" t="s">
        <v>585</v>
      </c>
      <c r="G242" s="245"/>
      <c r="H242" s="247" t="s">
        <v>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166</v>
      </c>
      <c r="AU242" s="254" t="s">
        <v>156</v>
      </c>
      <c r="AV242" s="13" t="s">
        <v>82</v>
      </c>
      <c r="AW242" s="13" t="s">
        <v>31</v>
      </c>
      <c r="AX242" s="13" t="s">
        <v>74</v>
      </c>
      <c r="AY242" s="254" t="s">
        <v>157</v>
      </c>
    </row>
    <row r="243" s="14" customFormat="1">
      <c r="A243" s="14"/>
      <c r="B243" s="255"/>
      <c r="C243" s="256"/>
      <c r="D243" s="246" t="s">
        <v>166</v>
      </c>
      <c r="E243" s="257" t="s">
        <v>1</v>
      </c>
      <c r="F243" s="258" t="s">
        <v>586</v>
      </c>
      <c r="G243" s="256"/>
      <c r="H243" s="259">
        <v>0.75600000000000001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166</v>
      </c>
      <c r="AU243" s="265" t="s">
        <v>156</v>
      </c>
      <c r="AV243" s="14" t="s">
        <v>156</v>
      </c>
      <c r="AW243" s="14" t="s">
        <v>31</v>
      </c>
      <c r="AX243" s="14" t="s">
        <v>82</v>
      </c>
      <c r="AY243" s="265" t="s">
        <v>157</v>
      </c>
    </row>
    <row r="244" s="2" customFormat="1" ht="24.15" customHeight="1">
      <c r="A244" s="39"/>
      <c r="B244" s="40"/>
      <c r="C244" s="230" t="s">
        <v>378</v>
      </c>
      <c r="D244" s="230" t="s">
        <v>160</v>
      </c>
      <c r="E244" s="231" t="s">
        <v>587</v>
      </c>
      <c r="F244" s="232" t="s">
        <v>588</v>
      </c>
      <c r="G244" s="233" t="s">
        <v>318</v>
      </c>
      <c r="H244" s="234">
        <v>0.22700000000000001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174</v>
      </c>
      <c r="AT244" s="242" t="s">
        <v>160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174</v>
      </c>
      <c r="BM244" s="242" t="s">
        <v>589</v>
      </c>
    </row>
    <row r="245" s="14" customFormat="1">
      <c r="A245" s="14"/>
      <c r="B245" s="255"/>
      <c r="C245" s="256"/>
      <c r="D245" s="246" t="s">
        <v>166</v>
      </c>
      <c r="E245" s="257" t="s">
        <v>1</v>
      </c>
      <c r="F245" s="258" t="s">
        <v>590</v>
      </c>
      <c r="G245" s="256"/>
      <c r="H245" s="259">
        <v>0.22700000000000001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5" t="s">
        <v>166</v>
      </c>
      <c r="AU245" s="265" t="s">
        <v>156</v>
      </c>
      <c r="AV245" s="14" t="s">
        <v>156</v>
      </c>
      <c r="AW245" s="14" t="s">
        <v>31</v>
      </c>
      <c r="AX245" s="14" t="s">
        <v>82</v>
      </c>
      <c r="AY245" s="265" t="s">
        <v>157</v>
      </c>
    </row>
    <row r="246" s="2" customFormat="1" ht="55.5" customHeight="1">
      <c r="A246" s="39"/>
      <c r="B246" s="40"/>
      <c r="C246" s="230" t="s">
        <v>591</v>
      </c>
      <c r="D246" s="230" t="s">
        <v>160</v>
      </c>
      <c r="E246" s="231" t="s">
        <v>592</v>
      </c>
      <c r="F246" s="232" t="s">
        <v>593</v>
      </c>
      <c r="G246" s="233" t="s">
        <v>318</v>
      </c>
      <c r="H246" s="234">
        <v>0.75600000000000001</v>
      </c>
      <c r="I246" s="235"/>
      <c r="J246" s="236">
        <f>ROUND(I246*H246,2)</f>
        <v>0</v>
      </c>
      <c r="K246" s="237"/>
      <c r="L246" s="45"/>
      <c r="M246" s="238" t="s">
        <v>1</v>
      </c>
      <c r="N246" s="239" t="s">
        <v>40</v>
      </c>
      <c r="O246" s="98"/>
      <c r="P246" s="240">
        <f>O246*H246</f>
        <v>0</v>
      </c>
      <c r="Q246" s="240">
        <v>0</v>
      </c>
      <c r="R246" s="240">
        <f>Q246*H246</f>
        <v>0</v>
      </c>
      <c r="S246" s="240">
        <v>0</v>
      </c>
      <c r="T246" s="241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42" t="s">
        <v>174</v>
      </c>
      <c r="AT246" s="242" t="s">
        <v>160</v>
      </c>
      <c r="AU246" s="242" t="s">
        <v>156</v>
      </c>
      <c r="AY246" s="18" t="s">
        <v>157</v>
      </c>
      <c r="BE246" s="243">
        <f>IF(N246="základná",J246,0)</f>
        <v>0</v>
      </c>
      <c r="BF246" s="243">
        <f>IF(N246="znížená",J246,0)</f>
        <v>0</v>
      </c>
      <c r="BG246" s="243">
        <f>IF(N246="zákl. prenesená",J246,0)</f>
        <v>0</v>
      </c>
      <c r="BH246" s="243">
        <f>IF(N246="zníž. prenesená",J246,0)</f>
        <v>0</v>
      </c>
      <c r="BI246" s="243">
        <f>IF(N246="nulová",J246,0)</f>
        <v>0</v>
      </c>
      <c r="BJ246" s="18" t="s">
        <v>156</v>
      </c>
      <c r="BK246" s="243">
        <f>ROUND(I246*H246,2)</f>
        <v>0</v>
      </c>
      <c r="BL246" s="18" t="s">
        <v>174</v>
      </c>
      <c r="BM246" s="242" t="s">
        <v>594</v>
      </c>
    </row>
    <row r="247" s="12" customFormat="1" ht="25.92" customHeight="1">
      <c r="A247" s="12"/>
      <c r="B247" s="214"/>
      <c r="C247" s="215"/>
      <c r="D247" s="216" t="s">
        <v>73</v>
      </c>
      <c r="E247" s="217" t="s">
        <v>158</v>
      </c>
      <c r="F247" s="217" t="s">
        <v>159</v>
      </c>
      <c r="G247" s="215"/>
      <c r="H247" s="215"/>
      <c r="I247" s="218"/>
      <c r="J247" s="219">
        <f>BK247</f>
        <v>0</v>
      </c>
      <c r="K247" s="215"/>
      <c r="L247" s="220"/>
      <c r="M247" s="221"/>
      <c r="N247" s="222"/>
      <c r="O247" s="222"/>
      <c r="P247" s="223">
        <f>SUM(P248:P295)</f>
        <v>0</v>
      </c>
      <c r="Q247" s="222"/>
      <c r="R247" s="223">
        <f>SUM(R248:R295)</f>
        <v>0.58110746000000002</v>
      </c>
      <c r="S247" s="222"/>
      <c r="T247" s="224">
        <f>SUM(T248:T295)</f>
        <v>0</v>
      </c>
      <c r="U247" s="12"/>
      <c r="V247" s="12"/>
      <c r="W247" s="12"/>
      <c r="X247" s="12"/>
      <c r="Y247" s="12"/>
      <c r="Z247" s="12"/>
      <c r="AA247" s="12"/>
      <c r="AB247" s="12"/>
      <c r="AC247" s="12"/>
      <c r="AD247" s="12"/>
      <c r="AE247" s="12"/>
      <c r="AR247" s="225" t="s">
        <v>156</v>
      </c>
      <c r="AT247" s="226" t="s">
        <v>73</v>
      </c>
      <c r="AU247" s="226" t="s">
        <v>74</v>
      </c>
      <c r="AY247" s="225" t="s">
        <v>157</v>
      </c>
      <c r="BK247" s="227">
        <f>SUM(BK248:BK295)</f>
        <v>0</v>
      </c>
    </row>
    <row r="248" s="2" customFormat="1" ht="33" customHeight="1">
      <c r="A248" s="39"/>
      <c r="B248" s="40"/>
      <c r="C248" s="230" t="s">
        <v>595</v>
      </c>
      <c r="D248" s="230" t="s">
        <v>160</v>
      </c>
      <c r="E248" s="231" t="s">
        <v>596</v>
      </c>
      <c r="F248" s="232" t="s">
        <v>597</v>
      </c>
      <c r="G248" s="233" t="s">
        <v>225</v>
      </c>
      <c r="H248" s="234">
        <v>98.609999999999999</v>
      </c>
      <c r="I248" s="235"/>
      <c r="J248" s="236">
        <f>ROUND(I248*H248,2)</f>
        <v>0</v>
      </c>
      <c r="K248" s="237"/>
      <c r="L248" s="45"/>
      <c r="M248" s="238" t="s">
        <v>1</v>
      </c>
      <c r="N248" s="239" t="s">
        <v>40</v>
      </c>
      <c r="O248" s="98"/>
      <c r="P248" s="240">
        <f>O248*H248</f>
        <v>0</v>
      </c>
      <c r="Q248" s="240">
        <v>0</v>
      </c>
      <c r="R248" s="240">
        <f>Q248*H248</f>
        <v>0</v>
      </c>
      <c r="S248" s="240">
        <v>0</v>
      </c>
      <c r="T248" s="241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42" t="s">
        <v>164</v>
      </c>
      <c r="AT248" s="242" t="s">
        <v>160</v>
      </c>
      <c r="AU248" s="242" t="s">
        <v>82</v>
      </c>
      <c r="AY248" s="18" t="s">
        <v>157</v>
      </c>
      <c r="BE248" s="243">
        <f>IF(N248="základná",J248,0)</f>
        <v>0</v>
      </c>
      <c r="BF248" s="243">
        <f>IF(N248="znížená",J248,0)</f>
        <v>0</v>
      </c>
      <c r="BG248" s="243">
        <f>IF(N248="zákl. prenesená",J248,0)</f>
        <v>0</v>
      </c>
      <c r="BH248" s="243">
        <f>IF(N248="zníž. prenesená",J248,0)</f>
        <v>0</v>
      </c>
      <c r="BI248" s="243">
        <f>IF(N248="nulová",J248,0)</f>
        <v>0</v>
      </c>
      <c r="BJ248" s="18" t="s">
        <v>156</v>
      </c>
      <c r="BK248" s="243">
        <f>ROUND(I248*H248,2)</f>
        <v>0</v>
      </c>
      <c r="BL248" s="18" t="s">
        <v>164</v>
      </c>
      <c r="BM248" s="242" t="s">
        <v>598</v>
      </c>
    </row>
    <row r="249" s="14" customFormat="1">
      <c r="A249" s="14"/>
      <c r="B249" s="255"/>
      <c r="C249" s="256"/>
      <c r="D249" s="246" t="s">
        <v>166</v>
      </c>
      <c r="E249" s="257" t="s">
        <v>1</v>
      </c>
      <c r="F249" s="258" t="s">
        <v>502</v>
      </c>
      <c r="G249" s="256"/>
      <c r="H249" s="259">
        <v>98.609999999999999</v>
      </c>
      <c r="I249" s="260"/>
      <c r="J249" s="256"/>
      <c r="K249" s="256"/>
      <c r="L249" s="261"/>
      <c r="M249" s="262"/>
      <c r="N249" s="263"/>
      <c r="O249" s="263"/>
      <c r="P249" s="263"/>
      <c r="Q249" s="263"/>
      <c r="R249" s="263"/>
      <c r="S249" s="263"/>
      <c r="T249" s="264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65" t="s">
        <v>166</v>
      </c>
      <c r="AU249" s="265" t="s">
        <v>82</v>
      </c>
      <c r="AV249" s="14" t="s">
        <v>156</v>
      </c>
      <c r="AW249" s="14" t="s">
        <v>31</v>
      </c>
      <c r="AX249" s="14" t="s">
        <v>82</v>
      </c>
      <c r="AY249" s="265" t="s">
        <v>157</v>
      </c>
    </row>
    <row r="250" s="2" customFormat="1" ht="16.5" customHeight="1">
      <c r="A250" s="39"/>
      <c r="B250" s="40"/>
      <c r="C250" s="282" t="s">
        <v>599</v>
      </c>
      <c r="D250" s="282" t="s">
        <v>204</v>
      </c>
      <c r="E250" s="283" t="s">
        <v>600</v>
      </c>
      <c r="F250" s="284" t="s">
        <v>601</v>
      </c>
      <c r="G250" s="285" t="s">
        <v>225</v>
      </c>
      <c r="H250" s="286">
        <v>103.541</v>
      </c>
      <c r="I250" s="287"/>
      <c r="J250" s="288">
        <f>ROUND(I250*H250,2)</f>
        <v>0</v>
      </c>
      <c r="K250" s="289"/>
      <c r="L250" s="290"/>
      <c r="M250" s="291" t="s">
        <v>1</v>
      </c>
      <c r="N250" s="292" t="s">
        <v>40</v>
      </c>
      <c r="O250" s="98"/>
      <c r="P250" s="240">
        <f>O250*H250</f>
        <v>0</v>
      </c>
      <c r="Q250" s="240">
        <v>0.0026199999999999999</v>
      </c>
      <c r="R250" s="240">
        <f>Q250*H250</f>
        <v>0.27127741999999999</v>
      </c>
      <c r="S250" s="240">
        <v>0</v>
      </c>
      <c r="T250" s="241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42" t="s">
        <v>378</v>
      </c>
      <c r="AT250" s="242" t="s">
        <v>204</v>
      </c>
      <c r="AU250" s="242" t="s">
        <v>82</v>
      </c>
      <c r="AY250" s="18" t="s">
        <v>157</v>
      </c>
      <c r="BE250" s="243">
        <f>IF(N250="základná",J250,0)</f>
        <v>0</v>
      </c>
      <c r="BF250" s="243">
        <f>IF(N250="znížená",J250,0)</f>
        <v>0</v>
      </c>
      <c r="BG250" s="243">
        <f>IF(N250="zákl. prenesená",J250,0)</f>
        <v>0</v>
      </c>
      <c r="BH250" s="243">
        <f>IF(N250="zníž. prenesená",J250,0)</f>
        <v>0</v>
      </c>
      <c r="BI250" s="243">
        <f>IF(N250="nulová",J250,0)</f>
        <v>0</v>
      </c>
      <c r="BJ250" s="18" t="s">
        <v>156</v>
      </c>
      <c r="BK250" s="243">
        <f>ROUND(I250*H250,2)</f>
        <v>0</v>
      </c>
      <c r="BL250" s="18" t="s">
        <v>164</v>
      </c>
      <c r="BM250" s="242" t="s">
        <v>602</v>
      </c>
    </row>
    <row r="251" s="14" customFormat="1">
      <c r="A251" s="14"/>
      <c r="B251" s="255"/>
      <c r="C251" s="256"/>
      <c r="D251" s="246" t="s">
        <v>166</v>
      </c>
      <c r="E251" s="257" t="s">
        <v>1</v>
      </c>
      <c r="F251" s="258" t="s">
        <v>502</v>
      </c>
      <c r="G251" s="256"/>
      <c r="H251" s="259">
        <v>98.609999999999999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166</v>
      </c>
      <c r="AU251" s="265" t="s">
        <v>82</v>
      </c>
      <c r="AV251" s="14" t="s">
        <v>156</v>
      </c>
      <c r="AW251" s="14" t="s">
        <v>31</v>
      </c>
      <c r="AX251" s="14" t="s">
        <v>74</v>
      </c>
      <c r="AY251" s="265" t="s">
        <v>157</v>
      </c>
    </row>
    <row r="252" s="14" customFormat="1">
      <c r="A252" s="14"/>
      <c r="B252" s="255"/>
      <c r="C252" s="256"/>
      <c r="D252" s="246" t="s">
        <v>166</v>
      </c>
      <c r="E252" s="257" t="s">
        <v>1</v>
      </c>
      <c r="F252" s="258" t="s">
        <v>506</v>
      </c>
      <c r="G252" s="256"/>
      <c r="H252" s="259">
        <v>103.541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166</v>
      </c>
      <c r="AU252" s="265" t="s">
        <v>82</v>
      </c>
      <c r="AV252" s="14" t="s">
        <v>156</v>
      </c>
      <c r="AW252" s="14" t="s">
        <v>31</v>
      </c>
      <c r="AX252" s="14" t="s">
        <v>82</v>
      </c>
      <c r="AY252" s="265" t="s">
        <v>157</v>
      </c>
    </row>
    <row r="253" s="2" customFormat="1" ht="44.25" customHeight="1">
      <c r="A253" s="39"/>
      <c r="B253" s="40"/>
      <c r="C253" s="230" t="s">
        <v>603</v>
      </c>
      <c r="D253" s="230" t="s">
        <v>160</v>
      </c>
      <c r="E253" s="231" t="s">
        <v>604</v>
      </c>
      <c r="F253" s="232" t="s">
        <v>605</v>
      </c>
      <c r="G253" s="233" t="s">
        <v>225</v>
      </c>
      <c r="H253" s="234">
        <v>30.483000000000001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3.0000000000000001E-05</v>
      </c>
      <c r="R253" s="240">
        <f>Q253*H253</f>
        <v>0.00091449000000000001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164</v>
      </c>
      <c r="AT253" s="242" t="s">
        <v>160</v>
      </c>
      <c r="AU253" s="242" t="s">
        <v>82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164</v>
      </c>
      <c r="BM253" s="242" t="s">
        <v>606</v>
      </c>
    </row>
    <row r="254" s="14" customFormat="1">
      <c r="A254" s="14"/>
      <c r="B254" s="255"/>
      <c r="C254" s="256"/>
      <c r="D254" s="246" t="s">
        <v>166</v>
      </c>
      <c r="E254" s="257" t="s">
        <v>1</v>
      </c>
      <c r="F254" s="258" t="s">
        <v>607</v>
      </c>
      <c r="G254" s="256"/>
      <c r="H254" s="259">
        <v>6.516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4"/>
      <c r="V254" s="14"/>
      <c r="W254" s="14"/>
      <c r="X254" s="14"/>
      <c r="Y254" s="14"/>
      <c r="Z254" s="14"/>
      <c r="AA254" s="14"/>
      <c r="AB254" s="14"/>
      <c r="AC254" s="14"/>
      <c r="AD254" s="14"/>
      <c r="AE254" s="14"/>
      <c r="AT254" s="265" t="s">
        <v>166</v>
      </c>
      <c r="AU254" s="265" t="s">
        <v>82</v>
      </c>
      <c r="AV254" s="14" t="s">
        <v>156</v>
      </c>
      <c r="AW254" s="14" t="s">
        <v>31</v>
      </c>
      <c r="AX254" s="14" t="s">
        <v>74</v>
      </c>
      <c r="AY254" s="265" t="s">
        <v>157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608</v>
      </c>
      <c r="G255" s="256"/>
      <c r="H255" s="259">
        <v>23.966999999999999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82</v>
      </c>
      <c r="AV255" s="14" t="s">
        <v>156</v>
      </c>
      <c r="AW255" s="14" t="s">
        <v>31</v>
      </c>
      <c r="AX255" s="14" t="s">
        <v>74</v>
      </c>
      <c r="AY255" s="265" t="s">
        <v>157</v>
      </c>
    </row>
    <row r="256" s="15" customFormat="1">
      <c r="A256" s="15"/>
      <c r="B256" s="266"/>
      <c r="C256" s="267"/>
      <c r="D256" s="246" t="s">
        <v>166</v>
      </c>
      <c r="E256" s="268" t="s">
        <v>1</v>
      </c>
      <c r="F256" s="269" t="s">
        <v>173</v>
      </c>
      <c r="G256" s="267"/>
      <c r="H256" s="270">
        <v>30.482999999999997</v>
      </c>
      <c r="I256" s="271"/>
      <c r="J256" s="267"/>
      <c r="K256" s="267"/>
      <c r="L256" s="272"/>
      <c r="M256" s="273"/>
      <c r="N256" s="274"/>
      <c r="O256" s="274"/>
      <c r="P256" s="274"/>
      <c r="Q256" s="274"/>
      <c r="R256" s="274"/>
      <c r="S256" s="274"/>
      <c r="T256" s="27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6" t="s">
        <v>166</v>
      </c>
      <c r="AU256" s="276" t="s">
        <v>82</v>
      </c>
      <c r="AV256" s="15" t="s">
        <v>174</v>
      </c>
      <c r="AW256" s="15" t="s">
        <v>31</v>
      </c>
      <c r="AX256" s="15" t="s">
        <v>82</v>
      </c>
      <c r="AY256" s="276" t="s">
        <v>157</v>
      </c>
    </row>
    <row r="257" s="2" customFormat="1" ht="16.5" customHeight="1">
      <c r="A257" s="39"/>
      <c r="B257" s="40"/>
      <c r="C257" s="282" t="s">
        <v>609</v>
      </c>
      <c r="D257" s="282" t="s">
        <v>204</v>
      </c>
      <c r="E257" s="283" t="s">
        <v>600</v>
      </c>
      <c r="F257" s="284" t="s">
        <v>601</v>
      </c>
      <c r="G257" s="285" t="s">
        <v>225</v>
      </c>
      <c r="H257" s="286">
        <v>35.085999999999999</v>
      </c>
      <c r="I257" s="287"/>
      <c r="J257" s="288">
        <f>ROUND(I257*H257,2)</f>
        <v>0</v>
      </c>
      <c r="K257" s="289"/>
      <c r="L257" s="290"/>
      <c r="M257" s="291" t="s">
        <v>1</v>
      </c>
      <c r="N257" s="292" t="s">
        <v>40</v>
      </c>
      <c r="O257" s="98"/>
      <c r="P257" s="240">
        <f>O257*H257</f>
        <v>0</v>
      </c>
      <c r="Q257" s="240">
        <v>0.0026199999999999999</v>
      </c>
      <c r="R257" s="240">
        <f>Q257*H257</f>
        <v>0.091925319999999991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378</v>
      </c>
      <c r="AT257" s="242" t="s">
        <v>204</v>
      </c>
      <c r="AU257" s="242" t="s">
        <v>82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164</v>
      </c>
      <c r="BM257" s="242" t="s">
        <v>610</v>
      </c>
    </row>
    <row r="258" s="14" customFormat="1">
      <c r="A258" s="14"/>
      <c r="B258" s="255"/>
      <c r="C258" s="256"/>
      <c r="D258" s="246" t="s">
        <v>166</v>
      </c>
      <c r="E258" s="257" t="s">
        <v>1</v>
      </c>
      <c r="F258" s="258" t="s">
        <v>611</v>
      </c>
      <c r="G258" s="256"/>
      <c r="H258" s="259">
        <v>29.238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166</v>
      </c>
      <c r="AU258" s="265" t="s">
        <v>82</v>
      </c>
      <c r="AV258" s="14" t="s">
        <v>156</v>
      </c>
      <c r="AW258" s="14" t="s">
        <v>31</v>
      </c>
      <c r="AX258" s="14" t="s">
        <v>74</v>
      </c>
      <c r="AY258" s="265" t="s">
        <v>157</v>
      </c>
    </row>
    <row r="259" s="15" customFormat="1">
      <c r="A259" s="15"/>
      <c r="B259" s="266"/>
      <c r="C259" s="267"/>
      <c r="D259" s="246" t="s">
        <v>166</v>
      </c>
      <c r="E259" s="268" t="s">
        <v>1</v>
      </c>
      <c r="F259" s="269" t="s">
        <v>173</v>
      </c>
      <c r="G259" s="267"/>
      <c r="H259" s="270">
        <v>29.238</v>
      </c>
      <c r="I259" s="271"/>
      <c r="J259" s="267"/>
      <c r="K259" s="267"/>
      <c r="L259" s="272"/>
      <c r="M259" s="273"/>
      <c r="N259" s="274"/>
      <c r="O259" s="274"/>
      <c r="P259" s="274"/>
      <c r="Q259" s="274"/>
      <c r="R259" s="274"/>
      <c r="S259" s="274"/>
      <c r="T259" s="275"/>
      <c r="U259" s="15"/>
      <c r="V259" s="15"/>
      <c r="W259" s="15"/>
      <c r="X259" s="15"/>
      <c r="Y259" s="15"/>
      <c r="Z259" s="15"/>
      <c r="AA259" s="15"/>
      <c r="AB259" s="15"/>
      <c r="AC259" s="15"/>
      <c r="AD259" s="15"/>
      <c r="AE259" s="15"/>
      <c r="AT259" s="276" t="s">
        <v>166</v>
      </c>
      <c r="AU259" s="276" t="s">
        <v>82</v>
      </c>
      <c r="AV259" s="15" t="s">
        <v>174</v>
      </c>
      <c r="AW259" s="15" t="s">
        <v>31</v>
      </c>
      <c r="AX259" s="15" t="s">
        <v>74</v>
      </c>
      <c r="AY259" s="276" t="s">
        <v>157</v>
      </c>
    </row>
    <row r="260" s="14" customFormat="1">
      <c r="A260" s="14"/>
      <c r="B260" s="255"/>
      <c r="C260" s="256"/>
      <c r="D260" s="246" t="s">
        <v>166</v>
      </c>
      <c r="E260" s="257" t="s">
        <v>1</v>
      </c>
      <c r="F260" s="258" t="s">
        <v>612</v>
      </c>
      <c r="G260" s="256"/>
      <c r="H260" s="259">
        <v>35.085999999999999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166</v>
      </c>
      <c r="AU260" s="265" t="s">
        <v>82</v>
      </c>
      <c r="AV260" s="14" t="s">
        <v>156</v>
      </c>
      <c r="AW260" s="14" t="s">
        <v>31</v>
      </c>
      <c r="AX260" s="14" t="s">
        <v>82</v>
      </c>
      <c r="AY260" s="265" t="s">
        <v>157</v>
      </c>
    </row>
    <row r="261" s="2" customFormat="1" ht="24.15" customHeight="1">
      <c r="A261" s="39"/>
      <c r="B261" s="40"/>
      <c r="C261" s="230" t="s">
        <v>613</v>
      </c>
      <c r="D261" s="230" t="s">
        <v>160</v>
      </c>
      <c r="E261" s="231" t="s">
        <v>614</v>
      </c>
      <c r="F261" s="232" t="s">
        <v>615</v>
      </c>
      <c r="G261" s="233" t="s">
        <v>225</v>
      </c>
      <c r="H261" s="234">
        <v>98.609999999999999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164</v>
      </c>
      <c r="AT261" s="242" t="s">
        <v>160</v>
      </c>
      <c r="AU261" s="242" t="s">
        <v>82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164</v>
      </c>
      <c r="BM261" s="242" t="s">
        <v>616</v>
      </c>
    </row>
    <row r="262" s="14" customFormat="1">
      <c r="A262" s="14"/>
      <c r="B262" s="255"/>
      <c r="C262" s="256"/>
      <c r="D262" s="246" t="s">
        <v>166</v>
      </c>
      <c r="E262" s="257" t="s">
        <v>1</v>
      </c>
      <c r="F262" s="258" t="s">
        <v>502</v>
      </c>
      <c r="G262" s="256"/>
      <c r="H262" s="259">
        <v>98.609999999999999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166</v>
      </c>
      <c r="AU262" s="265" t="s">
        <v>82</v>
      </c>
      <c r="AV262" s="14" t="s">
        <v>156</v>
      </c>
      <c r="AW262" s="14" t="s">
        <v>31</v>
      </c>
      <c r="AX262" s="14" t="s">
        <v>82</v>
      </c>
      <c r="AY262" s="265" t="s">
        <v>157</v>
      </c>
    </row>
    <row r="263" s="2" customFormat="1" ht="16.5" customHeight="1">
      <c r="A263" s="39"/>
      <c r="B263" s="40"/>
      <c r="C263" s="282" t="s">
        <v>617</v>
      </c>
      <c r="D263" s="282" t="s">
        <v>204</v>
      </c>
      <c r="E263" s="283" t="s">
        <v>618</v>
      </c>
      <c r="F263" s="284" t="s">
        <v>619</v>
      </c>
      <c r="G263" s="285" t="s">
        <v>225</v>
      </c>
      <c r="H263" s="286">
        <v>207.08099999999999</v>
      </c>
      <c r="I263" s="287"/>
      <c r="J263" s="288">
        <f>ROUND(I263*H263,2)</f>
        <v>0</v>
      </c>
      <c r="K263" s="289"/>
      <c r="L263" s="290"/>
      <c r="M263" s="291" t="s">
        <v>1</v>
      </c>
      <c r="N263" s="292" t="s">
        <v>40</v>
      </c>
      <c r="O263" s="98"/>
      <c r="P263" s="240">
        <f>O263*H263</f>
        <v>0</v>
      </c>
      <c r="Q263" s="240">
        <v>0.00040000000000000002</v>
      </c>
      <c r="R263" s="240">
        <f>Q263*H263</f>
        <v>0.0828324</v>
      </c>
      <c r="S263" s="240">
        <v>0</v>
      </c>
      <c r="T263" s="241">
        <f>S263*H263</f>
        <v>0</v>
      </c>
      <c r="U263" s="39"/>
      <c r="V263" s="39"/>
      <c r="W263" s="39"/>
      <c r="X263" s="39"/>
      <c r="Y263" s="39"/>
      <c r="Z263" s="39"/>
      <c r="AA263" s="39"/>
      <c r="AB263" s="39"/>
      <c r="AC263" s="39"/>
      <c r="AD263" s="39"/>
      <c r="AE263" s="39"/>
      <c r="AR263" s="242" t="s">
        <v>378</v>
      </c>
      <c r="AT263" s="242" t="s">
        <v>204</v>
      </c>
      <c r="AU263" s="242" t="s">
        <v>82</v>
      </c>
      <c r="AY263" s="18" t="s">
        <v>157</v>
      </c>
      <c r="BE263" s="243">
        <f>IF(N263="základná",J263,0)</f>
        <v>0</v>
      </c>
      <c r="BF263" s="243">
        <f>IF(N263="znížená",J263,0)</f>
        <v>0</v>
      </c>
      <c r="BG263" s="243">
        <f>IF(N263="zákl. prenesená",J263,0)</f>
        <v>0</v>
      </c>
      <c r="BH263" s="243">
        <f>IF(N263="zníž. prenesená",J263,0)</f>
        <v>0</v>
      </c>
      <c r="BI263" s="243">
        <f>IF(N263="nulová",J263,0)</f>
        <v>0</v>
      </c>
      <c r="BJ263" s="18" t="s">
        <v>156</v>
      </c>
      <c r="BK263" s="243">
        <f>ROUND(I263*H263,2)</f>
        <v>0</v>
      </c>
      <c r="BL263" s="18" t="s">
        <v>164</v>
      </c>
      <c r="BM263" s="242" t="s">
        <v>620</v>
      </c>
    </row>
    <row r="264" s="14" customFormat="1">
      <c r="A264" s="14"/>
      <c r="B264" s="255"/>
      <c r="C264" s="256"/>
      <c r="D264" s="246" t="s">
        <v>166</v>
      </c>
      <c r="E264" s="257" t="s">
        <v>1</v>
      </c>
      <c r="F264" s="258" t="s">
        <v>621</v>
      </c>
      <c r="G264" s="256"/>
      <c r="H264" s="259">
        <v>197.22</v>
      </c>
      <c r="I264" s="260"/>
      <c r="J264" s="256"/>
      <c r="K264" s="256"/>
      <c r="L264" s="261"/>
      <c r="M264" s="262"/>
      <c r="N264" s="263"/>
      <c r="O264" s="263"/>
      <c r="P264" s="263"/>
      <c r="Q264" s="263"/>
      <c r="R264" s="263"/>
      <c r="S264" s="263"/>
      <c r="T264" s="264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65" t="s">
        <v>166</v>
      </c>
      <c r="AU264" s="265" t="s">
        <v>82</v>
      </c>
      <c r="AV264" s="14" t="s">
        <v>156</v>
      </c>
      <c r="AW264" s="14" t="s">
        <v>31</v>
      </c>
      <c r="AX264" s="14" t="s">
        <v>74</v>
      </c>
      <c r="AY264" s="265" t="s">
        <v>157</v>
      </c>
    </row>
    <row r="265" s="14" customFormat="1">
      <c r="A265" s="14"/>
      <c r="B265" s="255"/>
      <c r="C265" s="256"/>
      <c r="D265" s="246" t="s">
        <v>166</v>
      </c>
      <c r="E265" s="257" t="s">
        <v>1</v>
      </c>
      <c r="F265" s="258" t="s">
        <v>622</v>
      </c>
      <c r="G265" s="256"/>
      <c r="H265" s="259">
        <v>207.08099999999999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166</v>
      </c>
      <c r="AU265" s="265" t="s">
        <v>82</v>
      </c>
      <c r="AV265" s="14" t="s">
        <v>156</v>
      </c>
      <c r="AW265" s="14" t="s">
        <v>31</v>
      </c>
      <c r="AX265" s="14" t="s">
        <v>82</v>
      </c>
      <c r="AY265" s="265" t="s">
        <v>157</v>
      </c>
    </row>
    <row r="266" s="2" customFormat="1" ht="21.75" customHeight="1">
      <c r="A266" s="39"/>
      <c r="B266" s="40"/>
      <c r="C266" s="230" t="s">
        <v>623</v>
      </c>
      <c r="D266" s="230" t="s">
        <v>160</v>
      </c>
      <c r="E266" s="231" t="s">
        <v>624</v>
      </c>
      <c r="F266" s="232" t="s">
        <v>625</v>
      </c>
      <c r="G266" s="233" t="s">
        <v>225</v>
      </c>
      <c r="H266" s="234">
        <v>44.988</v>
      </c>
      <c r="I266" s="235"/>
      <c r="J266" s="236">
        <f>ROUND(I266*H266,2)</f>
        <v>0</v>
      </c>
      <c r="K266" s="237"/>
      <c r="L266" s="45"/>
      <c r="M266" s="238" t="s">
        <v>1</v>
      </c>
      <c r="N266" s="239" t="s">
        <v>40</v>
      </c>
      <c r="O266" s="98"/>
      <c r="P266" s="240">
        <f>O266*H266</f>
        <v>0</v>
      </c>
      <c r="Q266" s="240">
        <v>0</v>
      </c>
      <c r="R266" s="240">
        <f>Q266*H266</f>
        <v>0</v>
      </c>
      <c r="S266" s="240">
        <v>0</v>
      </c>
      <c r="T266" s="241">
        <f>S266*H266</f>
        <v>0</v>
      </c>
      <c r="U266" s="39"/>
      <c r="V266" s="39"/>
      <c r="W266" s="39"/>
      <c r="X266" s="39"/>
      <c r="Y266" s="39"/>
      <c r="Z266" s="39"/>
      <c r="AA266" s="39"/>
      <c r="AB266" s="39"/>
      <c r="AC266" s="39"/>
      <c r="AD266" s="39"/>
      <c r="AE266" s="39"/>
      <c r="AR266" s="242" t="s">
        <v>164</v>
      </c>
      <c r="AT266" s="242" t="s">
        <v>160</v>
      </c>
      <c r="AU266" s="242" t="s">
        <v>82</v>
      </c>
      <c r="AY266" s="18" t="s">
        <v>157</v>
      </c>
      <c r="BE266" s="243">
        <f>IF(N266="základná",J266,0)</f>
        <v>0</v>
      </c>
      <c r="BF266" s="243">
        <f>IF(N266="znížená",J266,0)</f>
        <v>0</v>
      </c>
      <c r="BG266" s="243">
        <f>IF(N266="zákl. prenesená",J266,0)</f>
        <v>0</v>
      </c>
      <c r="BH266" s="243">
        <f>IF(N266="zníž. prenesená",J266,0)</f>
        <v>0</v>
      </c>
      <c r="BI266" s="243">
        <f>IF(N266="nulová",J266,0)</f>
        <v>0</v>
      </c>
      <c r="BJ266" s="18" t="s">
        <v>156</v>
      </c>
      <c r="BK266" s="243">
        <f>ROUND(I266*H266,2)</f>
        <v>0</v>
      </c>
      <c r="BL266" s="18" t="s">
        <v>164</v>
      </c>
      <c r="BM266" s="242" t="s">
        <v>626</v>
      </c>
    </row>
    <row r="267" s="14" customFormat="1">
      <c r="A267" s="14"/>
      <c r="B267" s="255"/>
      <c r="C267" s="256"/>
      <c r="D267" s="246" t="s">
        <v>166</v>
      </c>
      <c r="E267" s="257" t="s">
        <v>1</v>
      </c>
      <c r="F267" s="258" t="s">
        <v>627</v>
      </c>
      <c r="G267" s="256"/>
      <c r="H267" s="259">
        <v>13.032</v>
      </c>
      <c r="I267" s="260"/>
      <c r="J267" s="256"/>
      <c r="K267" s="256"/>
      <c r="L267" s="261"/>
      <c r="M267" s="262"/>
      <c r="N267" s="263"/>
      <c r="O267" s="263"/>
      <c r="P267" s="263"/>
      <c r="Q267" s="263"/>
      <c r="R267" s="263"/>
      <c r="S267" s="263"/>
      <c r="T267" s="264"/>
      <c r="U267" s="14"/>
      <c r="V267" s="14"/>
      <c r="W267" s="14"/>
      <c r="X267" s="14"/>
      <c r="Y267" s="14"/>
      <c r="Z267" s="14"/>
      <c r="AA267" s="14"/>
      <c r="AB267" s="14"/>
      <c r="AC267" s="14"/>
      <c r="AD267" s="14"/>
      <c r="AE267" s="14"/>
      <c r="AT267" s="265" t="s">
        <v>166</v>
      </c>
      <c r="AU267" s="265" t="s">
        <v>82</v>
      </c>
      <c r="AV267" s="14" t="s">
        <v>156</v>
      </c>
      <c r="AW267" s="14" t="s">
        <v>31</v>
      </c>
      <c r="AX267" s="14" t="s">
        <v>74</v>
      </c>
      <c r="AY267" s="265" t="s">
        <v>157</v>
      </c>
    </row>
    <row r="268" s="14" customFormat="1">
      <c r="A268" s="14"/>
      <c r="B268" s="255"/>
      <c r="C268" s="256"/>
      <c r="D268" s="246" t="s">
        <v>166</v>
      </c>
      <c r="E268" s="257" t="s">
        <v>1</v>
      </c>
      <c r="F268" s="258" t="s">
        <v>628</v>
      </c>
      <c r="G268" s="256"/>
      <c r="H268" s="259">
        <v>31.956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166</v>
      </c>
      <c r="AU268" s="265" t="s">
        <v>82</v>
      </c>
      <c r="AV268" s="14" t="s">
        <v>156</v>
      </c>
      <c r="AW268" s="14" t="s">
        <v>31</v>
      </c>
      <c r="AX268" s="14" t="s">
        <v>74</v>
      </c>
      <c r="AY268" s="265" t="s">
        <v>157</v>
      </c>
    </row>
    <row r="269" s="15" customFormat="1">
      <c r="A269" s="15"/>
      <c r="B269" s="266"/>
      <c r="C269" s="267"/>
      <c r="D269" s="246" t="s">
        <v>166</v>
      </c>
      <c r="E269" s="268" t="s">
        <v>1</v>
      </c>
      <c r="F269" s="269" t="s">
        <v>173</v>
      </c>
      <c r="G269" s="267"/>
      <c r="H269" s="270">
        <v>44.988</v>
      </c>
      <c r="I269" s="271"/>
      <c r="J269" s="267"/>
      <c r="K269" s="267"/>
      <c r="L269" s="272"/>
      <c r="M269" s="273"/>
      <c r="N269" s="274"/>
      <c r="O269" s="274"/>
      <c r="P269" s="274"/>
      <c r="Q269" s="274"/>
      <c r="R269" s="274"/>
      <c r="S269" s="274"/>
      <c r="T269" s="275"/>
      <c r="U269" s="15"/>
      <c r="V269" s="15"/>
      <c r="W269" s="15"/>
      <c r="X269" s="15"/>
      <c r="Y269" s="15"/>
      <c r="Z269" s="15"/>
      <c r="AA269" s="15"/>
      <c r="AB269" s="15"/>
      <c r="AC269" s="15"/>
      <c r="AD269" s="15"/>
      <c r="AE269" s="15"/>
      <c r="AT269" s="276" t="s">
        <v>166</v>
      </c>
      <c r="AU269" s="276" t="s">
        <v>82</v>
      </c>
      <c r="AV269" s="15" t="s">
        <v>174</v>
      </c>
      <c r="AW269" s="15" t="s">
        <v>31</v>
      </c>
      <c r="AX269" s="15" t="s">
        <v>82</v>
      </c>
      <c r="AY269" s="276" t="s">
        <v>157</v>
      </c>
    </row>
    <row r="270" s="2" customFormat="1" ht="16.5" customHeight="1">
      <c r="A270" s="39"/>
      <c r="B270" s="40"/>
      <c r="C270" s="282" t="s">
        <v>629</v>
      </c>
      <c r="D270" s="282" t="s">
        <v>204</v>
      </c>
      <c r="E270" s="283" t="s">
        <v>618</v>
      </c>
      <c r="F270" s="284" t="s">
        <v>619</v>
      </c>
      <c r="G270" s="285" t="s">
        <v>225</v>
      </c>
      <c r="H270" s="286">
        <v>62.490000000000002</v>
      </c>
      <c r="I270" s="287"/>
      <c r="J270" s="288">
        <f>ROUND(I270*H270,2)</f>
        <v>0</v>
      </c>
      <c r="K270" s="289"/>
      <c r="L270" s="290"/>
      <c r="M270" s="291" t="s">
        <v>1</v>
      </c>
      <c r="N270" s="292" t="s">
        <v>40</v>
      </c>
      <c r="O270" s="98"/>
      <c r="P270" s="240">
        <f>O270*H270</f>
        <v>0</v>
      </c>
      <c r="Q270" s="240">
        <v>0.00040000000000000002</v>
      </c>
      <c r="R270" s="240">
        <f>Q270*H270</f>
        <v>0.024996000000000001</v>
      </c>
      <c r="S270" s="240">
        <v>0</v>
      </c>
      <c r="T270" s="241">
        <f>S270*H270</f>
        <v>0</v>
      </c>
      <c r="U270" s="39"/>
      <c r="V270" s="39"/>
      <c r="W270" s="39"/>
      <c r="X270" s="39"/>
      <c r="Y270" s="39"/>
      <c r="Z270" s="39"/>
      <c r="AA270" s="39"/>
      <c r="AB270" s="39"/>
      <c r="AC270" s="39"/>
      <c r="AD270" s="39"/>
      <c r="AE270" s="39"/>
      <c r="AR270" s="242" t="s">
        <v>378</v>
      </c>
      <c r="AT270" s="242" t="s">
        <v>204</v>
      </c>
      <c r="AU270" s="242" t="s">
        <v>82</v>
      </c>
      <c r="AY270" s="18" t="s">
        <v>157</v>
      </c>
      <c r="BE270" s="243">
        <f>IF(N270="základná",J270,0)</f>
        <v>0</v>
      </c>
      <c r="BF270" s="243">
        <f>IF(N270="znížená",J270,0)</f>
        <v>0</v>
      </c>
      <c r="BG270" s="243">
        <f>IF(N270="zákl. prenesená",J270,0)</f>
        <v>0</v>
      </c>
      <c r="BH270" s="243">
        <f>IF(N270="zníž. prenesená",J270,0)</f>
        <v>0</v>
      </c>
      <c r="BI270" s="243">
        <f>IF(N270="nulová",J270,0)</f>
        <v>0</v>
      </c>
      <c r="BJ270" s="18" t="s">
        <v>156</v>
      </c>
      <c r="BK270" s="243">
        <f>ROUND(I270*H270,2)</f>
        <v>0</v>
      </c>
      <c r="BL270" s="18" t="s">
        <v>164</v>
      </c>
      <c r="BM270" s="242" t="s">
        <v>630</v>
      </c>
    </row>
    <row r="271" s="14" customFormat="1">
      <c r="A271" s="14"/>
      <c r="B271" s="255"/>
      <c r="C271" s="256"/>
      <c r="D271" s="246" t="s">
        <v>166</v>
      </c>
      <c r="E271" s="257" t="s">
        <v>1</v>
      </c>
      <c r="F271" s="258" t="s">
        <v>608</v>
      </c>
      <c r="G271" s="256"/>
      <c r="H271" s="259">
        <v>23.966999999999999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166</v>
      </c>
      <c r="AU271" s="265" t="s">
        <v>82</v>
      </c>
      <c r="AV271" s="14" t="s">
        <v>156</v>
      </c>
      <c r="AW271" s="14" t="s">
        <v>31</v>
      </c>
      <c r="AX271" s="14" t="s">
        <v>74</v>
      </c>
      <c r="AY271" s="265" t="s">
        <v>157</v>
      </c>
    </row>
    <row r="272" s="14" customFormat="1">
      <c r="A272" s="14"/>
      <c r="B272" s="255"/>
      <c r="C272" s="256"/>
      <c r="D272" s="246" t="s">
        <v>166</v>
      </c>
      <c r="E272" s="257" t="s">
        <v>1</v>
      </c>
      <c r="F272" s="258" t="s">
        <v>607</v>
      </c>
      <c r="G272" s="256"/>
      <c r="H272" s="259">
        <v>6.516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166</v>
      </c>
      <c r="AU272" s="265" t="s">
        <v>82</v>
      </c>
      <c r="AV272" s="14" t="s">
        <v>156</v>
      </c>
      <c r="AW272" s="14" t="s">
        <v>31</v>
      </c>
      <c r="AX272" s="14" t="s">
        <v>74</v>
      </c>
      <c r="AY272" s="265" t="s">
        <v>157</v>
      </c>
    </row>
    <row r="273" s="15" customFormat="1">
      <c r="A273" s="15"/>
      <c r="B273" s="266"/>
      <c r="C273" s="267"/>
      <c r="D273" s="246" t="s">
        <v>166</v>
      </c>
      <c r="E273" s="268" t="s">
        <v>1</v>
      </c>
      <c r="F273" s="269" t="s">
        <v>173</v>
      </c>
      <c r="G273" s="267"/>
      <c r="H273" s="270">
        <v>30.482999999999997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6" t="s">
        <v>166</v>
      </c>
      <c r="AU273" s="276" t="s">
        <v>82</v>
      </c>
      <c r="AV273" s="15" t="s">
        <v>174</v>
      </c>
      <c r="AW273" s="15" t="s">
        <v>31</v>
      </c>
      <c r="AX273" s="15" t="s">
        <v>74</v>
      </c>
      <c r="AY273" s="276" t="s">
        <v>157</v>
      </c>
    </row>
    <row r="274" s="14" customFormat="1">
      <c r="A274" s="14"/>
      <c r="B274" s="255"/>
      <c r="C274" s="256"/>
      <c r="D274" s="246" t="s">
        <v>166</v>
      </c>
      <c r="E274" s="257" t="s">
        <v>1</v>
      </c>
      <c r="F274" s="258" t="s">
        <v>631</v>
      </c>
      <c r="G274" s="256"/>
      <c r="H274" s="259">
        <v>62.490000000000002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166</v>
      </c>
      <c r="AU274" s="265" t="s">
        <v>82</v>
      </c>
      <c r="AV274" s="14" t="s">
        <v>156</v>
      </c>
      <c r="AW274" s="14" t="s">
        <v>31</v>
      </c>
      <c r="AX274" s="14" t="s">
        <v>82</v>
      </c>
      <c r="AY274" s="265" t="s">
        <v>157</v>
      </c>
    </row>
    <row r="275" s="2" customFormat="1" ht="44.25" customHeight="1">
      <c r="A275" s="39"/>
      <c r="B275" s="40"/>
      <c r="C275" s="230" t="s">
        <v>632</v>
      </c>
      <c r="D275" s="230" t="s">
        <v>160</v>
      </c>
      <c r="E275" s="231" t="s">
        <v>633</v>
      </c>
      <c r="F275" s="232" t="s">
        <v>634</v>
      </c>
      <c r="G275" s="233" t="s">
        <v>184</v>
      </c>
      <c r="H275" s="234">
        <v>8</v>
      </c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9.0000000000000006E-05</v>
      </c>
      <c r="R275" s="240">
        <f>Q275*H275</f>
        <v>0.00072000000000000005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164</v>
      </c>
      <c r="AT275" s="242" t="s">
        <v>160</v>
      </c>
      <c r="AU275" s="242" t="s">
        <v>82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164</v>
      </c>
      <c r="BM275" s="242" t="s">
        <v>635</v>
      </c>
    </row>
    <row r="276" s="13" customFormat="1">
      <c r="A276" s="13"/>
      <c r="B276" s="244"/>
      <c r="C276" s="245"/>
      <c r="D276" s="246" t="s">
        <v>166</v>
      </c>
      <c r="E276" s="247" t="s">
        <v>1</v>
      </c>
      <c r="F276" s="248" t="s">
        <v>552</v>
      </c>
      <c r="G276" s="245"/>
      <c r="H276" s="247" t="s">
        <v>1</v>
      </c>
      <c r="I276" s="249"/>
      <c r="J276" s="245"/>
      <c r="K276" s="245"/>
      <c r="L276" s="250"/>
      <c r="M276" s="251"/>
      <c r="N276" s="252"/>
      <c r="O276" s="252"/>
      <c r="P276" s="252"/>
      <c r="Q276" s="252"/>
      <c r="R276" s="252"/>
      <c r="S276" s="252"/>
      <c r="T276" s="25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4" t="s">
        <v>166</v>
      </c>
      <c r="AU276" s="254" t="s">
        <v>82</v>
      </c>
      <c r="AV276" s="13" t="s">
        <v>82</v>
      </c>
      <c r="AW276" s="13" t="s">
        <v>31</v>
      </c>
      <c r="AX276" s="13" t="s">
        <v>74</v>
      </c>
      <c r="AY276" s="254" t="s">
        <v>157</v>
      </c>
    </row>
    <row r="277" s="14" customFormat="1">
      <c r="A277" s="14"/>
      <c r="B277" s="255"/>
      <c r="C277" s="256"/>
      <c r="D277" s="246" t="s">
        <v>166</v>
      </c>
      <c r="E277" s="257" t="s">
        <v>1</v>
      </c>
      <c r="F277" s="258" t="s">
        <v>211</v>
      </c>
      <c r="G277" s="256"/>
      <c r="H277" s="259">
        <v>8</v>
      </c>
      <c r="I277" s="260"/>
      <c r="J277" s="256"/>
      <c r="K277" s="256"/>
      <c r="L277" s="261"/>
      <c r="M277" s="262"/>
      <c r="N277" s="263"/>
      <c r="O277" s="263"/>
      <c r="P277" s="263"/>
      <c r="Q277" s="263"/>
      <c r="R277" s="263"/>
      <c r="S277" s="263"/>
      <c r="T277" s="264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5" t="s">
        <v>166</v>
      </c>
      <c r="AU277" s="265" t="s">
        <v>82</v>
      </c>
      <c r="AV277" s="14" t="s">
        <v>156</v>
      </c>
      <c r="AW277" s="14" t="s">
        <v>31</v>
      </c>
      <c r="AX277" s="14" t="s">
        <v>82</v>
      </c>
      <c r="AY277" s="265" t="s">
        <v>157</v>
      </c>
    </row>
    <row r="278" s="2" customFormat="1" ht="37.8" customHeight="1">
      <c r="A278" s="39"/>
      <c r="B278" s="40"/>
      <c r="C278" s="282" t="s">
        <v>636</v>
      </c>
      <c r="D278" s="282" t="s">
        <v>204</v>
      </c>
      <c r="E278" s="283" t="s">
        <v>637</v>
      </c>
      <c r="F278" s="284" t="s">
        <v>638</v>
      </c>
      <c r="G278" s="285" t="s">
        <v>225</v>
      </c>
      <c r="H278" s="286">
        <v>8</v>
      </c>
      <c r="I278" s="287"/>
      <c r="J278" s="288">
        <f>ROUND(I278*H278,2)</f>
        <v>0</v>
      </c>
      <c r="K278" s="289"/>
      <c r="L278" s="290"/>
      <c r="M278" s="291" t="s">
        <v>1</v>
      </c>
      <c r="N278" s="292" t="s">
        <v>40</v>
      </c>
      <c r="O278" s="98"/>
      <c r="P278" s="240">
        <f>O278*H278</f>
        <v>0</v>
      </c>
      <c r="Q278" s="240">
        <v>0.0025400000000000002</v>
      </c>
      <c r="R278" s="240">
        <f>Q278*H278</f>
        <v>0.020320000000000001</v>
      </c>
      <c r="S278" s="240">
        <v>0</v>
      </c>
      <c r="T278" s="241">
        <f>S278*H278</f>
        <v>0</v>
      </c>
      <c r="U278" s="39"/>
      <c r="V278" s="39"/>
      <c r="W278" s="39"/>
      <c r="X278" s="39"/>
      <c r="Y278" s="39"/>
      <c r="Z278" s="39"/>
      <c r="AA278" s="39"/>
      <c r="AB278" s="39"/>
      <c r="AC278" s="39"/>
      <c r="AD278" s="39"/>
      <c r="AE278" s="39"/>
      <c r="AR278" s="242" t="s">
        <v>378</v>
      </c>
      <c r="AT278" s="242" t="s">
        <v>204</v>
      </c>
      <c r="AU278" s="242" t="s">
        <v>82</v>
      </c>
      <c r="AY278" s="18" t="s">
        <v>157</v>
      </c>
      <c r="BE278" s="243">
        <f>IF(N278="základná",J278,0)</f>
        <v>0</v>
      </c>
      <c r="BF278" s="243">
        <f>IF(N278="znížená",J278,0)</f>
        <v>0</v>
      </c>
      <c r="BG278" s="243">
        <f>IF(N278="zákl. prenesená",J278,0)</f>
        <v>0</v>
      </c>
      <c r="BH278" s="243">
        <f>IF(N278="zníž. prenesená",J278,0)</f>
        <v>0</v>
      </c>
      <c r="BI278" s="243">
        <f>IF(N278="nulová",J278,0)</f>
        <v>0</v>
      </c>
      <c r="BJ278" s="18" t="s">
        <v>156</v>
      </c>
      <c r="BK278" s="243">
        <f>ROUND(I278*H278,2)</f>
        <v>0</v>
      </c>
      <c r="BL278" s="18" t="s">
        <v>164</v>
      </c>
      <c r="BM278" s="242" t="s">
        <v>639</v>
      </c>
    </row>
    <row r="279" s="14" customFormat="1">
      <c r="A279" s="14"/>
      <c r="B279" s="255"/>
      <c r="C279" s="256"/>
      <c r="D279" s="246" t="s">
        <v>166</v>
      </c>
      <c r="E279" s="257" t="s">
        <v>1</v>
      </c>
      <c r="F279" s="258" t="s">
        <v>640</v>
      </c>
      <c r="G279" s="256"/>
      <c r="H279" s="259">
        <v>8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166</v>
      </c>
      <c r="AU279" s="265" t="s">
        <v>82</v>
      </c>
      <c r="AV279" s="14" t="s">
        <v>156</v>
      </c>
      <c r="AW279" s="14" t="s">
        <v>31</v>
      </c>
      <c r="AX279" s="14" t="s">
        <v>82</v>
      </c>
      <c r="AY279" s="265" t="s">
        <v>157</v>
      </c>
    </row>
    <row r="280" s="2" customFormat="1" ht="37.8" customHeight="1">
      <c r="A280" s="39"/>
      <c r="B280" s="40"/>
      <c r="C280" s="230" t="s">
        <v>641</v>
      </c>
      <c r="D280" s="230" t="s">
        <v>160</v>
      </c>
      <c r="E280" s="231" t="s">
        <v>642</v>
      </c>
      <c r="F280" s="232" t="s">
        <v>643</v>
      </c>
      <c r="G280" s="233" t="s">
        <v>354</v>
      </c>
      <c r="H280" s="234">
        <v>100.41</v>
      </c>
      <c r="I280" s="235"/>
      <c r="J280" s="236">
        <f>ROUND(I280*H280,2)</f>
        <v>0</v>
      </c>
      <c r="K280" s="237"/>
      <c r="L280" s="45"/>
      <c r="M280" s="238" t="s">
        <v>1</v>
      </c>
      <c r="N280" s="239" t="s">
        <v>40</v>
      </c>
      <c r="O280" s="98"/>
      <c r="P280" s="240">
        <f>O280*H280</f>
        <v>0</v>
      </c>
      <c r="Q280" s="240">
        <v>2.0000000000000002E-05</v>
      </c>
      <c r="R280" s="240">
        <f>Q280*H280</f>
        <v>0.0020081999999999999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164</v>
      </c>
      <c r="AT280" s="242" t="s">
        <v>160</v>
      </c>
      <c r="AU280" s="242" t="s">
        <v>82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164</v>
      </c>
      <c r="BM280" s="242" t="s">
        <v>644</v>
      </c>
    </row>
    <row r="281" s="14" customFormat="1">
      <c r="A281" s="14"/>
      <c r="B281" s="255"/>
      <c r="C281" s="256"/>
      <c r="D281" s="246" t="s">
        <v>166</v>
      </c>
      <c r="E281" s="257" t="s">
        <v>1</v>
      </c>
      <c r="F281" s="258" t="s">
        <v>645</v>
      </c>
      <c r="G281" s="256"/>
      <c r="H281" s="259">
        <v>100.41</v>
      </c>
      <c r="I281" s="260"/>
      <c r="J281" s="256"/>
      <c r="K281" s="256"/>
      <c r="L281" s="261"/>
      <c r="M281" s="262"/>
      <c r="N281" s="263"/>
      <c r="O281" s="263"/>
      <c r="P281" s="263"/>
      <c r="Q281" s="263"/>
      <c r="R281" s="263"/>
      <c r="S281" s="263"/>
      <c r="T281" s="264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65" t="s">
        <v>166</v>
      </c>
      <c r="AU281" s="265" t="s">
        <v>82</v>
      </c>
      <c r="AV281" s="14" t="s">
        <v>156</v>
      </c>
      <c r="AW281" s="14" t="s">
        <v>31</v>
      </c>
      <c r="AX281" s="14" t="s">
        <v>82</v>
      </c>
      <c r="AY281" s="265" t="s">
        <v>157</v>
      </c>
    </row>
    <row r="282" s="2" customFormat="1" ht="21.75" customHeight="1">
      <c r="A282" s="39"/>
      <c r="B282" s="40"/>
      <c r="C282" s="282" t="s">
        <v>646</v>
      </c>
      <c r="D282" s="282" t="s">
        <v>204</v>
      </c>
      <c r="E282" s="283" t="s">
        <v>647</v>
      </c>
      <c r="F282" s="284" t="s">
        <v>648</v>
      </c>
      <c r="G282" s="285" t="s">
        <v>184</v>
      </c>
      <c r="H282" s="286">
        <v>105.431</v>
      </c>
      <c r="I282" s="287"/>
      <c r="J282" s="288">
        <f>ROUND(I282*H282,2)</f>
        <v>0</v>
      </c>
      <c r="K282" s="289"/>
      <c r="L282" s="290"/>
      <c r="M282" s="291" t="s">
        <v>1</v>
      </c>
      <c r="N282" s="292" t="s">
        <v>40</v>
      </c>
      <c r="O282" s="98"/>
      <c r="P282" s="240">
        <f>O282*H282</f>
        <v>0</v>
      </c>
      <c r="Q282" s="240">
        <v>0.00014999999999999999</v>
      </c>
      <c r="R282" s="240">
        <f>Q282*H282</f>
        <v>0.01581465</v>
      </c>
      <c r="S282" s="240">
        <v>0</v>
      </c>
      <c r="T282" s="241">
        <f>S282*H282</f>
        <v>0</v>
      </c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  <c r="AR282" s="242" t="s">
        <v>378</v>
      </c>
      <c r="AT282" s="242" t="s">
        <v>204</v>
      </c>
      <c r="AU282" s="242" t="s">
        <v>82</v>
      </c>
      <c r="AY282" s="18" t="s">
        <v>157</v>
      </c>
      <c r="BE282" s="243">
        <f>IF(N282="základná",J282,0)</f>
        <v>0</v>
      </c>
      <c r="BF282" s="243">
        <f>IF(N282="znížená",J282,0)</f>
        <v>0</v>
      </c>
      <c r="BG282" s="243">
        <f>IF(N282="zákl. prenesená",J282,0)</f>
        <v>0</v>
      </c>
      <c r="BH282" s="243">
        <f>IF(N282="zníž. prenesená",J282,0)</f>
        <v>0</v>
      </c>
      <c r="BI282" s="243">
        <f>IF(N282="nulová",J282,0)</f>
        <v>0</v>
      </c>
      <c r="BJ282" s="18" t="s">
        <v>156</v>
      </c>
      <c r="BK282" s="243">
        <f>ROUND(I282*H282,2)</f>
        <v>0</v>
      </c>
      <c r="BL282" s="18" t="s">
        <v>164</v>
      </c>
      <c r="BM282" s="242" t="s">
        <v>649</v>
      </c>
    </row>
    <row r="283" s="14" customFormat="1">
      <c r="A283" s="14"/>
      <c r="B283" s="255"/>
      <c r="C283" s="256"/>
      <c r="D283" s="246" t="s">
        <v>166</v>
      </c>
      <c r="E283" s="257" t="s">
        <v>1</v>
      </c>
      <c r="F283" s="258" t="s">
        <v>650</v>
      </c>
      <c r="G283" s="256"/>
      <c r="H283" s="259">
        <v>105.431</v>
      </c>
      <c r="I283" s="260"/>
      <c r="J283" s="256"/>
      <c r="K283" s="256"/>
      <c r="L283" s="261"/>
      <c r="M283" s="262"/>
      <c r="N283" s="263"/>
      <c r="O283" s="263"/>
      <c r="P283" s="263"/>
      <c r="Q283" s="263"/>
      <c r="R283" s="263"/>
      <c r="S283" s="263"/>
      <c r="T283" s="264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65" t="s">
        <v>166</v>
      </c>
      <c r="AU283" s="265" t="s">
        <v>82</v>
      </c>
      <c r="AV283" s="14" t="s">
        <v>156</v>
      </c>
      <c r="AW283" s="14" t="s">
        <v>31</v>
      </c>
      <c r="AX283" s="14" t="s">
        <v>82</v>
      </c>
      <c r="AY283" s="265" t="s">
        <v>157</v>
      </c>
    </row>
    <row r="284" s="2" customFormat="1" ht="24.15" customHeight="1">
      <c r="A284" s="39"/>
      <c r="B284" s="40"/>
      <c r="C284" s="282" t="s">
        <v>651</v>
      </c>
      <c r="D284" s="282" t="s">
        <v>204</v>
      </c>
      <c r="E284" s="283" t="s">
        <v>652</v>
      </c>
      <c r="F284" s="284" t="s">
        <v>653</v>
      </c>
      <c r="G284" s="285" t="s">
        <v>354</v>
      </c>
      <c r="H284" s="286">
        <v>105.431</v>
      </c>
      <c r="I284" s="287"/>
      <c r="J284" s="288">
        <f>ROUND(I284*H284,2)</f>
        <v>0</v>
      </c>
      <c r="K284" s="289"/>
      <c r="L284" s="290"/>
      <c r="M284" s="291" t="s">
        <v>1</v>
      </c>
      <c r="N284" s="292" t="s">
        <v>40</v>
      </c>
      <c r="O284" s="98"/>
      <c r="P284" s="240">
        <f>O284*H284</f>
        <v>0</v>
      </c>
      <c r="Q284" s="240">
        <v>0.00023000000000000001</v>
      </c>
      <c r="R284" s="240">
        <f>Q284*H284</f>
        <v>0.024249130000000001</v>
      </c>
      <c r="S284" s="240">
        <v>0</v>
      </c>
      <c r="T284" s="241">
        <f>S284*H284</f>
        <v>0</v>
      </c>
      <c r="U284" s="39"/>
      <c r="V284" s="39"/>
      <c r="W284" s="39"/>
      <c r="X284" s="39"/>
      <c r="Y284" s="39"/>
      <c r="Z284" s="39"/>
      <c r="AA284" s="39"/>
      <c r="AB284" s="39"/>
      <c r="AC284" s="39"/>
      <c r="AD284" s="39"/>
      <c r="AE284" s="39"/>
      <c r="AR284" s="242" t="s">
        <v>378</v>
      </c>
      <c r="AT284" s="242" t="s">
        <v>204</v>
      </c>
      <c r="AU284" s="242" t="s">
        <v>82</v>
      </c>
      <c r="AY284" s="18" t="s">
        <v>157</v>
      </c>
      <c r="BE284" s="243">
        <f>IF(N284="základná",J284,0)</f>
        <v>0</v>
      </c>
      <c r="BF284" s="243">
        <f>IF(N284="znížená",J284,0)</f>
        <v>0</v>
      </c>
      <c r="BG284" s="243">
        <f>IF(N284="zákl. prenesená",J284,0)</f>
        <v>0</v>
      </c>
      <c r="BH284" s="243">
        <f>IF(N284="zníž. prenesená",J284,0)</f>
        <v>0</v>
      </c>
      <c r="BI284" s="243">
        <f>IF(N284="nulová",J284,0)</f>
        <v>0</v>
      </c>
      <c r="BJ284" s="18" t="s">
        <v>156</v>
      </c>
      <c r="BK284" s="243">
        <f>ROUND(I284*H284,2)</f>
        <v>0</v>
      </c>
      <c r="BL284" s="18" t="s">
        <v>164</v>
      </c>
      <c r="BM284" s="242" t="s">
        <v>654</v>
      </c>
    </row>
    <row r="285" s="14" customFormat="1">
      <c r="A285" s="14"/>
      <c r="B285" s="255"/>
      <c r="C285" s="256"/>
      <c r="D285" s="246" t="s">
        <v>166</v>
      </c>
      <c r="E285" s="257" t="s">
        <v>1</v>
      </c>
      <c r="F285" s="258" t="s">
        <v>650</v>
      </c>
      <c r="G285" s="256"/>
      <c r="H285" s="259">
        <v>105.431</v>
      </c>
      <c r="I285" s="260"/>
      <c r="J285" s="256"/>
      <c r="K285" s="256"/>
      <c r="L285" s="261"/>
      <c r="M285" s="262"/>
      <c r="N285" s="263"/>
      <c r="O285" s="263"/>
      <c r="P285" s="263"/>
      <c r="Q285" s="263"/>
      <c r="R285" s="263"/>
      <c r="S285" s="263"/>
      <c r="T285" s="264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65" t="s">
        <v>166</v>
      </c>
      <c r="AU285" s="265" t="s">
        <v>82</v>
      </c>
      <c r="AV285" s="14" t="s">
        <v>156</v>
      </c>
      <c r="AW285" s="14" t="s">
        <v>31</v>
      </c>
      <c r="AX285" s="14" t="s">
        <v>82</v>
      </c>
      <c r="AY285" s="265" t="s">
        <v>157</v>
      </c>
    </row>
    <row r="286" s="2" customFormat="1" ht="37.8" customHeight="1">
      <c r="A286" s="39"/>
      <c r="B286" s="40"/>
      <c r="C286" s="230" t="s">
        <v>655</v>
      </c>
      <c r="D286" s="230" t="s">
        <v>160</v>
      </c>
      <c r="E286" s="231" t="s">
        <v>656</v>
      </c>
      <c r="F286" s="232" t="s">
        <v>657</v>
      </c>
      <c r="G286" s="233" t="s">
        <v>354</v>
      </c>
      <c r="H286" s="234">
        <v>86.406000000000006</v>
      </c>
      <c r="I286" s="235"/>
      <c r="J286" s="236">
        <f>ROUND(I286*H286,2)</f>
        <v>0</v>
      </c>
      <c r="K286" s="237"/>
      <c r="L286" s="45"/>
      <c r="M286" s="238" t="s">
        <v>1</v>
      </c>
      <c r="N286" s="239" t="s">
        <v>40</v>
      </c>
      <c r="O286" s="98"/>
      <c r="P286" s="240">
        <f>O286*H286</f>
        <v>0</v>
      </c>
      <c r="Q286" s="240">
        <v>0</v>
      </c>
      <c r="R286" s="240">
        <f>Q286*H286</f>
        <v>0</v>
      </c>
      <c r="S286" s="240">
        <v>0</v>
      </c>
      <c r="T286" s="241">
        <f>S286*H286</f>
        <v>0</v>
      </c>
      <c r="U286" s="39"/>
      <c r="V286" s="39"/>
      <c r="W286" s="39"/>
      <c r="X286" s="39"/>
      <c r="Y286" s="39"/>
      <c r="Z286" s="39"/>
      <c r="AA286" s="39"/>
      <c r="AB286" s="39"/>
      <c r="AC286" s="39"/>
      <c r="AD286" s="39"/>
      <c r="AE286" s="39"/>
      <c r="AR286" s="242" t="s">
        <v>164</v>
      </c>
      <c r="AT286" s="242" t="s">
        <v>160</v>
      </c>
      <c r="AU286" s="242" t="s">
        <v>82</v>
      </c>
      <c r="AY286" s="18" t="s">
        <v>157</v>
      </c>
      <c r="BE286" s="243">
        <f>IF(N286="základná",J286,0)</f>
        <v>0</v>
      </c>
      <c r="BF286" s="243">
        <f>IF(N286="znížená",J286,0)</f>
        <v>0</v>
      </c>
      <c r="BG286" s="243">
        <f>IF(N286="zákl. prenesená",J286,0)</f>
        <v>0</v>
      </c>
      <c r="BH286" s="243">
        <f>IF(N286="zníž. prenesená",J286,0)</f>
        <v>0</v>
      </c>
      <c r="BI286" s="243">
        <f>IF(N286="nulová",J286,0)</f>
        <v>0</v>
      </c>
      <c r="BJ286" s="18" t="s">
        <v>156</v>
      </c>
      <c r="BK286" s="243">
        <f>ROUND(I286*H286,2)</f>
        <v>0</v>
      </c>
      <c r="BL286" s="18" t="s">
        <v>164</v>
      </c>
      <c r="BM286" s="242" t="s">
        <v>658</v>
      </c>
    </row>
    <row r="287" s="14" customFormat="1">
      <c r="A287" s="14"/>
      <c r="B287" s="255"/>
      <c r="C287" s="256"/>
      <c r="D287" s="246" t="s">
        <v>166</v>
      </c>
      <c r="E287" s="257" t="s">
        <v>1</v>
      </c>
      <c r="F287" s="258" t="s">
        <v>659</v>
      </c>
      <c r="G287" s="256"/>
      <c r="H287" s="259">
        <v>79.890000000000001</v>
      </c>
      <c r="I287" s="260"/>
      <c r="J287" s="256"/>
      <c r="K287" s="256"/>
      <c r="L287" s="261"/>
      <c r="M287" s="262"/>
      <c r="N287" s="263"/>
      <c r="O287" s="263"/>
      <c r="P287" s="263"/>
      <c r="Q287" s="263"/>
      <c r="R287" s="263"/>
      <c r="S287" s="263"/>
      <c r="T287" s="264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5" t="s">
        <v>166</v>
      </c>
      <c r="AU287" s="265" t="s">
        <v>82</v>
      </c>
      <c r="AV287" s="14" t="s">
        <v>156</v>
      </c>
      <c r="AW287" s="14" t="s">
        <v>31</v>
      </c>
      <c r="AX287" s="14" t="s">
        <v>74</v>
      </c>
      <c r="AY287" s="265" t="s">
        <v>157</v>
      </c>
    </row>
    <row r="288" s="14" customFormat="1">
      <c r="A288" s="14"/>
      <c r="B288" s="255"/>
      <c r="C288" s="256"/>
      <c r="D288" s="246" t="s">
        <v>166</v>
      </c>
      <c r="E288" s="257" t="s">
        <v>1</v>
      </c>
      <c r="F288" s="258" t="s">
        <v>607</v>
      </c>
      <c r="G288" s="256"/>
      <c r="H288" s="259">
        <v>6.516</v>
      </c>
      <c r="I288" s="260"/>
      <c r="J288" s="256"/>
      <c r="K288" s="256"/>
      <c r="L288" s="261"/>
      <c r="M288" s="262"/>
      <c r="N288" s="263"/>
      <c r="O288" s="263"/>
      <c r="P288" s="263"/>
      <c r="Q288" s="263"/>
      <c r="R288" s="263"/>
      <c r="S288" s="263"/>
      <c r="T288" s="264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265" t="s">
        <v>166</v>
      </c>
      <c r="AU288" s="265" t="s">
        <v>82</v>
      </c>
      <c r="AV288" s="14" t="s">
        <v>156</v>
      </c>
      <c r="AW288" s="14" t="s">
        <v>31</v>
      </c>
      <c r="AX288" s="14" t="s">
        <v>74</v>
      </c>
      <c r="AY288" s="265" t="s">
        <v>157</v>
      </c>
    </row>
    <row r="289" s="15" customFormat="1">
      <c r="A289" s="15"/>
      <c r="B289" s="266"/>
      <c r="C289" s="267"/>
      <c r="D289" s="246" t="s">
        <v>166</v>
      </c>
      <c r="E289" s="268" t="s">
        <v>1</v>
      </c>
      <c r="F289" s="269" t="s">
        <v>173</v>
      </c>
      <c r="G289" s="267"/>
      <c r="H289" s="270">
        <v>86.406000000000006</v>
      </c>
      <c r="I289" s="271"/>
      <c r="J289" s="267"/>
      <c r="K289" s="267"/>
      <c r="L289" s="272"/>
      <c r="M289" s="273"/>
      <c r="N289" s="274"/>
      <c r="O289" s="274"/>
      <c r="P289" s="274"/>
      <c r="Q289" s="274"/>
      <c r="R289" s="274"/>
      <c r="S289" s="274"/>
      <c r="T289" s="275"/>
      <c r="U289" s="15"/>
      <c r="V289" s="15"/>
      <c r="W289" s="15"/>
      <c r="X289" s="15"/>
      <c r="Y289" s="15"/>
      <c r="Z289" s="15"/>
      <c r="AA289" s="15"/>
      <c r="AB289" s="15"/>
      <c r="AC289" s="15"/>
      <c r="AD289" s="15"/>
      <c r="AE289" s="15"/>
      <c r="AT289" s="276" t="s">
        <v>166</v>
      </c>
      <c r="AU289" s="276" t="s">
        <v>82</v>
      </c>
      <c r="AV289" s="15" t="s">
        <v>174</v>
      </c>
      <c r="AW289" s="15" t="s">
        <v>31</v>
      </c>
      <c r="AX289" s="15" t="s">
        <v>82</v>
      </c>
      <c r="AY289" s="276" t="s">
        <v>157</v>
      </c>
    </row>
    <row r="290" s="2" customFormat="1" ht="21.75" customHeight="1">
      <c r="A290" s="39"/>
      <c r="B290" s="40"/>
      <c r="C290" s="282" t="s">
        <v>660</v>
      </c>
      <c r="D290" s="282" t="s">
        <v>204</v>
      </c>
      <c r="E290" s="283" t="s">
        <v>647</v>
      </c>
      <c r="F290" s="284" t="s">
        <v>648</v>
      </c>
      <c r="G290" s="285" t="s">
        <v>184</v>
      </c>
      <c r="H290" s="286">
        <v>102.333</v>
      </c>
      <c r="I290" s="287"/>
      <c r="J290" s="288">
        <f>ROUND(I290*H290,2)</f>
        <v>0</v>
      </c>
      <c r="K290" s="289"/>
      <c r="L290" s="290"/>
      <c r="M290" s="291" t="s">
        <v>1</v>
      </c>
      <c r="N290" s="292" t="s">
        <v>40</v>
      </c>
      <c r="O290" s="98"/>
      <c r="P290" s="240">
        <f>O290*H290</f>
        <v>0</v>
      </c>
      <c r="Q290" s="240">
        <v>0.00014999999999999999</v>
      </c>
      <c r="R290" s="240">
        <f>Q290*H290</f>
        <v>0.015349949999999998</v>
      </c>
      <c r="S290" s="240">
        <v>0</v>
      </c>
      <c r="T290" s="241">
        <f>S290*H290</f>
        <v>0</v>
      </c>
      <c r="U290" s="39"/>
      <c r="V290" s="39"/>
      <c r="W290" s="39"/>
      <c r="X290" s="39"/>
      <c r="Y290" s="39"/>
      <c r="Z290" s="39"/>
      <c r="AA290" s="39"/>
      <c r="AB290" s="39"/>
      <c r="AC290" s="39"/>
      <c r="AD290" s="39"/>
      <c r="AE290" s="39"/>
      <c r="AR290" s="242" t="s">
        <v>378</v>
      </c>
      <c r="AT290" s="242" t="s">
        <v>204</v>
      </c>
      <c r="AU290" s="242" t="s">
        <v>82</v>
      </c>
      <c r="AY290" s="18" t="s">
        <v>157</v>
      </c>
      <c r="BE290" s="243">
        <f>IF(N290="základná",J290,0)</f>
        <v>0</v>
      </c>
      <c r="BF290" s="243">
        <f>IF(N290="znížená",J290,0)</f>
        <v>0</v>
      </c>
      <c r="BG290" s="243">
        <f>IF(N290="zákl. prenesená",J290,0)</f>
        <v>0</v>
      </c>
      <c r="BH290" s="243">
        <f>IF(N290="zníž. prenesená",J290,0)</f>
        <v>0</v>
      </c>
      <c r="BI290" s="243">
        <f>IF(N290="nulová",J290,0)</f>
        <v>0</v>
      </c>
      <c r="BJ290" s="18" t="s">
        <v>156</v>
      </c>
      <c r="BK290" s="243">
        <f>ROUND(I290*H290,2)</f>
        <v>0</v>
      </c>
      <c r="BL290" s="18" t="s">
        <v>164</v>
      </c>
      <c r="BM290" s="242" t="s">
        <v>661</v>
      </c>
    </row>
    <row r="291" s="14" customFormat="1">
      <c r="A291" s="14"/>
      <c r="B291" s="255"/>
      <c r="C291" s="256"/>
      <c r="D291" s="246" t="s">
        <v>166</v>
      </c>
      <c r="E291" s="257" t="s">
        <v>1</v>
      </c>
      <c r="F291" s="258" t="s">
        <v>662</v>
      </c>
      <c r="G291" s="256"/>
      <c r="H291" s="259">
        <v>102.333</v>
      </c>
      <c r="I291" s="260"/>
      <c r="J291" s="256"/>
      <c r="K291" s="256"/>
      <c r="L291" s="261"/>
      <c r="M291" s="262"/>
      <c r="N291" s="263"/>
      <c r="O291" s="263"/>
      <c r="P291" s="263"/>
      <c r="Q291" s="263"/>
      <c r="R291" s="263"/>
      <c r="S291" s="263"/>
      <c r="T291" s="264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5" t="s">
        <v>166</v>
      </c>
      <c r="AU291" s="265" t="s">
        <v>82</v>
      </c>
      <c r="AV291" s="14" t="s">
        <v>156</v>
      </c>
      <c r="AW291" s="14" t="s">
        <v>31</v>
      </c>
      <c r="AX291" s="14" t="s">
        <v>82</v>
      </c>
      <c r="AY291" s="265" t="s">
        <v>157</v>
      </c>
    </row>
    <row r="292" s="2" customFormat="1" ht="24.15" customHeight="1">
      <c r="A292" s="39"/>
      <c r="B292" s="40"/>
      <c r="C292" s="282" t="s">
        <v>663</v>
      </c>
      <c r="D292" s="282" t="s">
        <v>204</v>
      </c>
      <c r="E292" s="283" t="s">
        <v>664</v>
      </c>
      <c r="F292" s="284" t="s">
        <v>665</v>
      </c>
      <c r="G292" s="285" t="s">
        <v>354</v>
      </c>
      <c r="H292" s="286">
        <v>102.333</v>
      </c>
      <c r="I292" s="287"/>
      <c r="J292" s="288">
        <f>ROUND(I292*H292,2)</f>
        <v>0</v>
      </c>
      <c r="K292" s="289"/>
      <c r="L292" s="290"/>
      <c r="M292" s="291" t="s">
        <v>1</v>
      </c>
      <c r="N292" s="292" t="s">
        <v>40</v>
      </c>
      <c r="O292" s="98"/>
      <c r="P292" s="240">
        <f>O292*H292</f>
        <v>0</v>
      </c>
      <c r="Q292" s="240">
        <v>0.00029999999999999997</v>
      </c>
      <c r="R292" s="240">
        <f>Q292*H292</f>
        <v>0.030699899999999995</v>
      </c>
      <c r="S292" s="240">
        <v>0</v>
      </c>
      <c r="T292" s="241">
        <f>S292*H292</f>
        <v>0</v>
      </c>
      <c r="U292" s="39"/>
      <c r="V292" s="39"/>
      <c r="W292" s="39"/>
      <c r="X292" s="39"/>
      <c r="Y292" s="39"/>
      <c r="Z292" s="39"/>
      <c r="AA292" s="39"/>
      <c r="AB292" s="39"/>
      <c r="AC292" s="39"/>
      <c r="AD292" s="39"/>
      <c r="AE292" s="39"/>
      <c r="AR292" s="242" t="s">
        <v>378</v>
      </c>
      <c r="AT292" s="242" t="s">
        <v>204</v>
      </c>
      <c r="AU292" s="242" t="s">
        <v>82</v>
      </c>
      <c r="AY292" s="18" t="s">
        <v>157</v>
      </c>
      <c r="BE292" s="243">
        <f>IF(N292="základná",J292,0)</f>
        <v>0</v>
      </c>
      <c r="BF292" s="243">
        <f>IF(N292="znížená",J292,0)</f>
        <v>0</v>
      </c>
      <c r="BG292" s="243">
        <f>IF(N292="zákl. prenesená",J292,0)</f>
        <v>0</v>
      </c>
      <c r="BH292" s="243">
        <f>IF(N292="zníž. prenesená",J292,0)</f>
        <v>0</v>
      </c>
      <c r="BI292" s="243">
        <f>IF(N292="nulová",J292,0)</f>
        <v>0</v>
      </c>
      <c r="BJ292" s="18" t="s">
        <v>156</v>
      </c>
      <c r="BK292" s="243">
        <f>ROUND(I292*H292,2)</f>
        <v>0</v>
      </c>
      <c r="BL292" s="18" t="s">
        <v>164</v>
      </c>
      <c r="BM292" s="242" t="s">
        <v>666</v>
      </c>
    </row>
    <row r="293" s="14" customFormat="1">
      <c r="A293" s="14"/>
      <c r="B293" s="255"/>
      <c r="C293" s="256"/>
      <c r="D293" s="246" t="s">
        <v>166</v>
      </c>
      <c r="E293" s="257" t="s">
        <v>1</v>
      </c>
      <c r="F293" s="258" t="s">
        <v>662</v>
      </c>
      <c r="G293" s="256"/>
      <c r="H293" s="259">
        <v>102.333</v>
      </c>
      <c r="I293" s="260"/>
      <c r="J293" s="256"/>
      <c r="K293" s="256"/>
      <c r="L293" s="261"/>
      <c r="M293" s="262"/>
      <c r="N293" s="263"/>
      <c r="O293" s="263"/>
      <c r="P293" s="263"/>
      <c r="Q293" s="263"/>
      <c r="R293" s="263"/>
      <c r="S293" s="263"/>
      <c r="T293" s="264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65" t="s">
        <v>166</v>
      </c>
      <c r="AU293" s="265" t="s">
        <v>82</v>
      </c>
      <c r="AV293" s="14" t="s">
        <v>156</v>
      </c>
      <c r="AW293" s="14" t="s">
        <v>31</v>
      </c>
      <c r="AX293" s="14" t="s">
        <v>82</v>
      </c>
      <c r="AY293" s="265" t="s">
        <v>157</v>
      </c>
    </row>
    <row r="294" s="2" customFormat="1" ht="24.15" customHeight="1">
      <c r="A294" s="39"/>
      <c r="B294" s="40"/>
      <c r="C294" s="230" t="s">
        <v>667</v>
      </c>
      <c r="D294" s="230" t="s">
        <v>160</v>
      </c>
      <c r="E294" s="231" t="s">
        <v>668</v>
      </c>
      <c r="F294" s="232" t="s">
        <v>669</v>
      </c>
      <c r="G294" s="233" t="s">
        <v>177</v>
      </c>
      <c r="H294" s="234">
        <v>1.0589999999999999</v>
      </c>
      <c r="I294" s="235"/>
      <c r="J294" s="236">
        <f>ROUND(I294*H294,2)</f>
        <v>0</v>
      </c>
      <c r="K294" s="237"/>
      <c r="L294" s="45"/>
      <c r="M294" s="238" t="s">
        <v>1</v>
      </c>
      <c r="N294" s="239" t="s">
        <v>40</v>
      </c>
      <c r="O294" s="98"/>
      <c r="P294" s="240">
        <f>O294*H294</f>
        <v>0</v>
      </c>
      <c r="Q294" s="240">
        <v>0</v>
      </c>
      <c r="R294" s="240">
        <f>Q294*H294</f>
        <v>0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164</v>
      </c>
      <c r="AT294" s="242" t="s">
        <v>160</v>
      </c>
      <c r="AU294" s="242" t="s">
        <v>82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164</v>
      </c>
      <c r="BM294" s="242" t="s">
        <v>670</v>
      </c>
    </row>
    <row r="295" s="2" customFormat="1" ht="24.15" customHeight="1">
      <c r="A295" s="39"/>
      <c r="B295" s="40"/>
      <c r="C295" s="230" t="s">
        <v>671</v>
      </c>
      <c r="D295" s="230" t="s">
        <v>160</v>
      </c>
      <c r="E295" s="231" t="s">
        <v>175</v>
      </c>
      <c r="F295" s="232" t="s">
        <v>672</v>
      </c>
      <c r="G295" s="233" t="s">
        <v>177</v>
      </c>
      <c r="H295" s="234">
        <v>0.58099999999999996</v>
      </c>
      <c r="I295" s="235"/>
      <c r="J295" s="236">
        <f>ROUND(I295*H295,2)</f>
        <v>0</v>
      </c>
      <c r="K295" s="237"/>
      <c r="L295" s="45"/>
      <c r="M295" s="238" t="s">
        <v>1</v>
      </c>
      <c r="N295" s="239" t="s">
        <v>40</v>
      </c>
      <c r="O295" s="98"/>
      <c r="P295" s="240">
        <f>O295*H295</f>
        <v>0</v>
      </c>
      <c r="Q295" s="240">
        <v>0</v>
      </c>
      <c r="R295" s="240">
        <f>Q295*H295</f>
        <v>0</v>
      </c>
      <c r="S295" s="240">
        <v>0</v>
      </c>
      <c r="T295" s="241">
        <f>S295*H295</f>
        <v>0</v>
      </c>
      <c r="U295" s="39"/>
      <c r="V295" s="39"/>
      <c r="W295" s="39"/>
      <c r="X295" s="39"/>
      <c r="Y295" s="39"/>
      <c r="Z295" s="39"/>
      <c r="AA295" s="39"/>
      <c r="AB295" s="39"/>
      <c r="AC295" s="39"/>
      <c r="AD295" s="39"/>
      <c r="AE295" s="39"/>
      <c r="AR295" s="242" t="s">
        <v>164</v>
      </c>
      <c r="AT295" s="242" t="s">
        <v>160</v>
      </c>
      <c r="AU295" s="242" t="s">
        <v>82</v>
      </c>
      <c r="AY295" s="18" t="s">
        <v>157</v>
      </c>
      <c r="BE295" s="243">
        <f>IF(N295="základná",J295,0)</f>
        <v>0</v>
      </c>
      <c r="BF295" s="243">
        <f>IF(N295="znížená",J295,0)</f>
        <v>0</v>
      </c>
      <c r="BG295" s="243">
        <f>IF(N295="zákl. prenesená",J295,0)</f>
        <v>0</v>
      </c>
      <c r="BH295" s="243">
        <f>IF(N295="zníž. prenesená",J295,0)</f>
        <v>0</v>
      </c>
      <c r="BI295" s="243">
        <f>IF(N295="nulová",J295,0)</f>
        <v>0</v>
      </c>
      <c r="BJ295" s="18" t="s">
        <v>156</v>
      </c>
      <c r="BK295" s="243">
        <f>ROUND(I295*H295,2)</f>
        <v>0</v>
      </c>
      <c r="BL295" s="18" t="s">
        <v>164</v>
      </c>
      <c r="BM295" s="242" t="s">
        <v>673</v>
      </c>
    </row>
    <row r="296" s="12" customFormat="1" ht="25.92" customHeight="1">
      <c r="A296" s="12"/>
      <c r="B296" s="214"/>
      <c r="C296" s="215"/>
      <c r="D296" s="216" t="s">
        <v>73</v>
      </c>
      <c r="E296" s="217" t="s">
        <v>191</v>
      </c>
      <c r="F296" s="217" t="s">
        <v>192</v>
      </c>
      <c r="G296" s="215"/>
      <c r="H296" s="215"/>
      <c r="I296" s="218"/>
      <c r="J296" s="219">
        <f>BK296</f>
        <v>0</v>
      </c>
      <c r="K296" s="215"/>
      <c r="L296" s="220"/>
      <c r="M296" s="221"/>
      <c r="N296" s="222"/>
      <c r="O296" s="222"/>
      <c r="P296" s="223">
        <f>P297</f>
        <v>0</v>
      </c>
      <c r="Q296" s="222"/>
      <c r="R296" s="223">
        <f>R297</f>
        <v>0</v>
      </c>
      <c r="S296" s="222"/>
      <c r="T296" s="224">
        <f>T297</f>
        <v>0</v>
      </c>
      <c r="U296" s="12"/>
      <c r="V296" s="12"/>
      <c r="W296" s="12"/>
      <c r="X296" s="12"/>
      <c r="Y296" s="12"/>
      <c r="Z296" s="12"/>
      <c r="AA296" s="12"/>
      <c r="AB296" s="12"/>
      <c r="AC296" s="12"/>
      <c r="AD296" s="12"/>
      <c r="AE296" s="12"/>
      <c r="AR296" s="225" t="s">
        <v>156</v>
      </c>
      <c r="AT296" s="226" t="s">
        <v>73</v>
      </c>
      <c r="AU296" s="226" t="s">
        <v>74</v>
      </c>
      <c r="AY296" s="225" t="s">
        <v>157</v>
      </c>
      <c r="BK296" s="227">
        <f>BK297</f>
        <v>0</v>
      </c>
    </row>
    <row r="297" s="2" customFormat="1" ht="24.15" customHeight="1">
      <c r="A297" s="39"/>
      <c r="B297" s="40"/>
      <c r="C297" s="230" t="s">
        <v>674</v>
      </c>
      <c r="D297" s="230" t="s">
        <v>160</v>
      </c>
      <c r="E297" s="231" t="s">
        <v>675</v>
      </c>
      <c r="F297" s="232" t="s">
        <v>676</v>
      </c>
      <c r="G297" s="233" t="s">
        <v>177</v>
      </c>
      <c r="H297" s="234">
        <v>0.13300000000000001</v>
      </c>
      <c r="I297" s="235"/>
      <c r="J297" s="236">
        <f>ROUND(I297*H297,2)</f>
        <v>0</v>
      </c>
      <c r="K297" s="237"/>
      <c r="L297" s="45"/>
      <c r="M297" s="238" t="s">
        <v>1</v>
      </c>
      <c r="N297" s="239" t="s">
        <v>40</v>
      </c>
      <c r="O297" s="98"/>
      <c r="P297" s="240">
        <f>O297*H297</f>
        <v>0</v>
      </c>
      <c r="Q297" s="240">
        <v>0</v>
      </c>
      <c r="R297" s="240">
        <f>Q297*H297</f>
        <v>0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164</v>
      </c>
      <c r="AT297" s="242" t="s">
        <v>160</v>
      </c>
      <c r="AU297" s="242" t="s">
        <v>82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164</v>
      </c>
      <c r="BM297" s="242" t="s">
        <v>677</v>
      </c>
    </row>
    <row r="298" s="12" customFormat="1" ht="25.92" customHeight="1">
      <c r="A298" s="12"/>
      <c r="B298" s="214"/>
      <c r="C298" s="215"/>
      <c r="D298" s="216" t="s">
        <v>73</v>
      </c>
      <c r="E298" s="217" t="s">
        <v>678</v>
      </c>
      <c r="F298" s="217" t="s">
        <v>679</v>
      </c>
      <c r="G298" s="215"/>
      <c r="H298" s="215"/>
      <c r="I298" s="218"/>
      <c r="J298" s="219">
        <f>BK298</f>
        <v>0</v>
      </c>
      <c r="K298" s="215"/>
      <c r="L298" s="220"/>
      <c r="M298" s="221"/>
      <c r="N298" s="222"/>
      <c r="O298" s="222"/>
      <c r="P298" s="223">
        <f>SUM(P299:P351)</f>
        <v>0</v>
      </c>
      <c r="Q298" s="222"/>
      <c r="R298" s="223">
        <f>SUM(R299:R351)</f>
        <v>0.14360179999999997</v>
      </c>
      <c r="S298" s="222"/>
      <c r="T298" s="224">
        <f>SUM(T299:T351)</f>
        <v>0.19800000000000001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225" t="s">
        <v>156</v>
      </c>
      <c r="AT298" s="226" t="s">
        <v>73</v>
      </c>
      <c r="AU298" s="226" t="s">
        <v>74</v>
      </c>
      <c r="AY298" s="225" t="s">
        <v>157</v>
      </c>
      <c r="BK298" s="227">
        <f>SUM(BK299:BK351)</f>
        <v>0</v>
      </c>
    </row>
    <row r="299" s="2" customFormat="1" ht="37.8" customHeight="1">
      <c r="A299" s="39"/>
      <c r="B299" s="40"/>
      <c r="C299" s="230" t="s">
        <v>680</v>
      </c>
      <c r="D299" s="230" t="s">
        <v>160</v>
      </c>
      <c r="E299" s="231" t="s">
        <v>681</v>
      </c>
      <c r="F299" s="232" t="s">
        <v>682</v>
      </c>
      <c r="G299" s="233" t="s">
        <v>448</v>
      </c>
      <c r="H299" s="234">
        <v>225</v>
      </c>
      <c r="I299" s="235"/>
      <c r="J299" s="236">
        <f>ROUND(I299*H299,2)</f>
        <v>0</v>
      </c>
      <c r="K299" s="237"/>
      <c r="L299" s="45"/>
      <c r="M299" s="238" t="s">
        <v>1</v>
      </c>
      <c r="N299" s="239" t="s">
        <v>40</v>
      </c>
      <c r="O299" s="98"/>
      <c r="P299" s="240">
        <f>O299*H299</f>
        <v>0</v>
      </c>
      <c r="Q299" s="240">
        <v>0</v>
      </c>
      <c r="R299" s="240">
        <f>Q299*H299</f>
        <v>0</v>
      </c>
      <c r="S299" s="240">
        <v>0</v>
      </c>
      <c r="T299" s="241">
        <f>S299*H299</f>
        <v>0</v>
      </c>
      <c r="U299" s="39"/>
      <c r="V299" s="39"/>
      <c r="W299" s="39"/>
      <c r="X299" s="39"/>
      <c r="Y299" s="39"/>
      <c r="Z299" s="39"/>
      <c r="AA299" s="39"/>
      <c r="AB299" s="39"/>
      <c r="AC299" s="39"/>
      <c r="AD299" s="39"/>
      <c r="AE299" s="39"/>
      <c r="AR299" s="242" t="s">
        <v>164</v>
      </c>
      <c r="AT299" s="242" t="s">
        <v>160</v>
      </c>
      <c r="AU299" s="242" t="s">
        <v>82</v>
      </c>
      <c r="AY299" s="18" t="s">
        <v>157</v>
      </c>
      <c r="BE299" s="243">
        <f>IF(N299="základná",J299,0)</f>
        <v>0</v>
      </c>
      <c r="BF299" s="243">
        <f>IF(N299="znížená",J299,0)</f>
        <v>0</v>
      </c>
      <c r="BG299" s="243">
        <f>IF(N299="zákl. prenesená",J299,0)</f>
        <v>0</v>
      </c>
      <c r="BH299" s="243">
        <f>IF(N299="zníž. prenesená",J299,0)</f>
        <v>0</v>
      </c>
      <c r="BI299" s="243">
        <f>IF(N299="nulová",J299,0)</f>
        <v>0</v>
      </c>
      <c r="BJ299" s="18" t="s">
        <v>156</v>
      </c>
      <c r="BK299" s="243">
        <f>ROUND(I299*H299,2)</f>
        <v>0</v>
      </c>
      <c r="BL299" s="18" t="s">
        <v>164</v>
      </c>
      <c r="BM299" s="242" t="s">
        <v>683</v>
      </c>
    </row>
    <row r="300" s="13" customFormat="1">
      <c r="A300" s="13"/>
      <c r="B300" s="244"/>
      <c r="C300" s="245"/>
      <c r="D300" s="246" t="s">
        <v>166</v>
      </c>
      <c r="E300" s="247" t="s">
        <v>1</v>
      </c>
      <c r="F300" s="248" t="s">
        <v>535</v>
      </c>
      <c r="G300" s="245"/>
      <c r="H300" s="247" t="s">
        <v>1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4" t="s">
        <v>166</v>
      </c>
      <c r="AU300" s="254" t="s">
        <v>82</v>
      </c>
      <c r="AV300" s="13" t="s">
        <v>82</v>
      </c>
      <c r="AW300" s="13" t="s">
        <v>31</v>
      </c>
      <c r="AX300" s="13" t="s">
        <v>74</v>
      </c>
      <c r="AY300" s="254" t="s">
        <v>157</v>
      </c>
    </row>
    <row r="301" s="13" customFormat="1">
      <c r="A301" s="13"/>
      <c r="B301" s="244"/>
      <c r="C301" s="245"/>
      <c r="D301" s="246" t="s">
        <v>166</v>
      </c>
      <c r="E301" s="247" t="s">
        <v>1</v>
      </c>
      <c r="F301" s="248" t="s">
        <v>684</v>
      </c>
      <c r="G301" s="245"/>
      <c r="H301" s="247" t="s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166</v>
      </c>
      <c r="AU301" s="254" t="s">
        <v>82</v>
      </c>
      <c r="AV301" s="13" t="s">
        <v>82</v>
      </c>
      <c r="AW301" s="13" t="s">
        <v>31</v>
      </c>
      <c r="AX301" s="13" t="s">
        <v>74</v>
      </c>
      <c r="AY301" s="254" t="s">
        <v>157</v>
      </c>
    </row>
    <row r="302" s="14" customFormat="1">
      <c r="A302" s="14"/>
      <c r="B302" s="255"/>
      <c r="C302" s="256"/>
      <c r="D302" s="246" t="s">
        <v>166</v>
      </c>
      <c r="E302" s="257" t="s">
        <v>1</v>
      </c>
      <c r="F302" s="258" t="s">
        <v>685</v>
      </c>
      <c r="G302" s="256"/>
      <c r="H302" s="259">
        <v>161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166</v>
      </c>
      <c r="AU302" s="265" t="s">
        <v>82</v>
      </c>
      <c r="AV302" s="14" t="s">
        <v>156</v>
      </c>
      <c r="AW302" s="14" t="s">
        <v>31</v>
      </c>
      <c r="AX302" s="14" t="s">
        <v>74</v>
      </c>
      <c r="AY302" s="265" t="s">
        <v>157</v>
      </c>
    </row>
    <row r="303" s="14" customFormat="1">
      <c r="A303" s="14"/>
      <c r="B303" s="255"/>
      <c r="C303" s="256"/>
      <c r="D303" s="246" t="s">
        <v>166</v>
      </c>
      <c r="E303" s="257" t="s">
        <v>1</v>
      </c>
      <c r="F303" s="258" t="s">
        <v>686</v>
      </c>
      <c r="G303" s="256"/>
      <c r="H303" s="259">
        <v>64</v>
      </c>
      <c r="I303" s="260"/>
      <c r="J303" s="256"/>
      <c r="K303" s="256"/>
      <c r="L303" s="261"/>
      <c r="M303" s="262"/>
      <c r="N303" s="263"/>
      <c r="O303" s="263"/>
      <c r="P303" s="263"/>
      <c r="Q303" s="263"/>
      <c r="R303" s="263"/>
      <c r="S303" s="263"/>
      <c r="T303" s="264"/>
      <c r="U303" s="14"/>
      <c r="V303" s="14"/>
      <c r="W303" s="14"/>
      <c r="X303" s="14"/>
      <c r="Y303" s="14"/>
      <c r="Z303" s="14"/>
      <c r="AA303" s="14"/>
      <c r="AB303" s="14"/>
      <c r="AC303" s="14"/>
      <c r="AD303" s="14"/>
      <c r="AE303" s="14"/>
      <c r="AT303" s="265" t="s">
        <v>166</v>
      </c>
      <c r="AU303" s="265" t="s">
        <v>82</v>
      </c>
      <c r="AV303" s="14" t="s">
        <v>156</v>
      </c>
      <c r="AW303" s="14" t="s">
        <v>31</v>
      </c>
      <c r="AX303" s="14" t="s">
        <v>74</v>
      </c>
      <c r="AY303" s="265" t="s">
        <v>157</v>
      </c>
    </row>
    <row r="304" s="15" customFormat="1">
      <c r="A304" s="15"/>
      <c r="B304" s="266"/>
      <c r="C304" s="267"/>
      <c r="D304" s="246" t="s">
        <v>166</v>
      </c>
      <c r="E304" s="268" t="s">
        <v>1</v>
      </c>
      <c r="F304" s="269" t="s">
        <v>173</v>
      </c>
      <c r="G304" s="267"/>
      <c r="H304" s="270">
        <v>225</v>
      </c>
      <c r="I304" s="271"/>
      <c r="J304" s="267"/>
      <c r="K304" s="267"/>
      <c r="L304" s="272"/>
      <c r="M304" s="273"/>
      <c r="N304" s="274"/>
      <c r="O304" s="274"/>
      <c r="P304" s="274"/>
      <c r="Q304" s="274"/>
      <c r="R304" s="274"/>
      <c r="S304" s="274"/>
      <c r="T304" s="275"/>
      <c r="U304" s="15"/>
      <c r="V304" s="15"/>
      <c r="W304" s="15"/>
      <c r="X304" s="15"/>
      <c r="Y304" s="15"/>
      <c r="Z304" s="15"/>
      <c r="AA304" s="15"/>
      <c r="AB304" s="15"/>
      <c r="AC304" s="15"/>
      <c r="AD304" s="15"/>
      <c r="AE304" s="15"/>
      <c r="AT304" s="276" t="s">
        <v>166</v>
      </c>
      <c r="AU304" s="276" t="s">
        <v>82</v>
      </c>
      <c r="AV304" s="15" t="s">
        <v>174</v>
      </c>
      <c r="AW304" s="15" t="s">
        <v>31</v>
      </c>
      <c r="AX304" s="15" t="s">
        <v>82</v>
      </c>
      <c r="AY304" s="276" t="s">
        <v>157</v>
      </c>
    </row>
    <row r="305" s="2" customFormat="1" ht="16.5" customHeight="1">
      <c r="A305" s="39"/>
      <c r="B305" s="40"/>
      <c r="C305" s="230" t="s">
        <v>687</v>
      </c>
      <c r="D305" s="230" t="s">
        <v>160</v>
      </c>
      <c r="E305" s="231" t="s">
        <v>688</v>
      </c>
      <c r="F305" s="232" t="s">
        <v>689</v>
      </c>
      <c r="G305" s="233" t="s">
        <v>448</v>
      </c>
      <c r="H305" s="234">
        <v>346</v>
      </c>
      <c r="I305" s="235"/>
      <c r="J305" s="236">
        <f>ROUND(I305*H305,2)</f>
        <v>0</v>
      </c>
      <c r="K305" s="237"/>
      <c r="L305" s="45"/>
      <c r="M305" s="238" t="s">
        <v>1</v>
      </c>
      <c r="N305" s="239" t="s">
        <v>40</v>
      </c>
      <c r="O305" s="98"/>
      <c r="P305" s="240">
        <f>O305*H305</f>
        <v>0</v>
      </c>
      <c r="Q305" s="240">
        <v>0</v>
      </c>
      <c r="R305" s="240">
        <f>Q305*H305</f>
        <v>0</v>
      </c>
      <c r="S305" s="240">
        <v>0</v>
      </c>
      <c r="T305" s="241">
        <f>S305*H305</f>
        <v>0</v>
      </c>
      <c r="U305" s="39"/>
      <c r="V305" s="39"/>
      <c r="W305" s="39"/>
      <c r="X305" s="39"/>
      <c r="Y305" s="39"/>
      <c r="Z305" s="39"/>
      <c r="AA305" s="39"/>
      <c r="AB305" s="39"/>
      <c r="AC305" s="39"/>
      <c r="AD305" s="39"/>
      <c r="AE305" s="39"/>
      <c r="AR305" s="242" t="s">
        <v>164</v>
      </c>
      <c r="AT305" s="242" t="s">
        <v>160</v>
      </c>
      <c r="AU305" s="242" t="s">
        <v>82</v>
      </c>
      <c r="AY305" s="18" t="s">
        <v>157</v>
      </c>
      <c r="BE305" s="243">
        <f>IF(N305="základná",J305,0)</f>
        <v>0</v>
      </c>
      <c r="BF305" s="243">
        <f>IF(N305="znížená",J305,0)</f>
        <v>0</v>
      </c>
      <c r="BG305" s="243">
        <f>IF(N305="zákl. prenesená",J305,0)</f>
        <v>0</v>
      </c>
      <c r="BH305" s="243">
        <f>IF(N305="zníž. prenesená",J305,0)</f>
        <v>0</v>
      </c>
      <c r="BI305" s="243">
        <f>IF(N305="nulová",J305,0)</f>
        <v>0</v>
      </c>
      <c r="BJ305" s="18" t="s">
        <v>156</v>
      </c>
      <c r="BK305" s="243">
        <f>ROUND(I305*H305,2)</f>
        <v>0</v>
      </c>
      <c r="BL305" s="18" t="s">
        <v>164</v>
      </c>
      <c r="BM305" s="242" t="s">
        <v>690</v>
      </c>
    </row>
    <row r="306" s="13" customFormat="1">
      <c r="A306" s="13"/>
      <c r="B306" s="244"/>
      <c r="C306" s="245"/>
      <c r="D306" s="246" t="s">
        <v>166</v>
      </c>
      <c r="E306" s="247" t="s">
        <v>1</v>
      </c>
      <c r="F306" s="248" t="s">
        <v>691</v>
      </c>
      <c r="G306" s="245"/>
      <c r="H306" s="247" t="s">
        <v>1</v>
      </c>
      <c r="I306" s="249"/>
      <c r="J306" s="245"/>
      <c r="K306" s="245"/>
      <c r="L306" s="250"/>
      <c r="M306" s="251"/>
      <c r="N306" s="252"/>
      <c r="O306" s="252"/>
      <c r="P306" s="252"/>
      <c r="Q306" s="252"/>
      <c r="R306" s="252"/>
      <c r="S306" s="252"/>
      <c r="T306" s="253"/>
      <c r="U306" s="13"/>
      <c r="V306" s="13"/>
      <c r="W306" s="13"/>
      <c r="X306" s="13"/>
      <c r="Y306" s="13"/>
      <c r="Z306" s="13"/>
      <c r="AA306" s="13"/>
      <c r="AB306" s="13"/>
      <c r="AC306" s="13"/>
      <c r="AD306" s="13"/>
      <c r="AE306" s="13"/>
      <c r="AT306" s="254" t="s">
        <v>166</v>
      </c>
      <c r="AU306" s="254" t="s">
        <v>82</v>
      </c>
      <c r="AV306" s="13" t="s">
        <v>82</v>
      </c>
      <c r="AW306" s="13" t="s">
        <v>31</v>
      </c>
      <c r="AX306" s="13" t="s">
        <v>74</v>
      </c>
      <c r="AY306" s="254" t="s">
        <v>157</v>
      </c>
    </row>
    <row r="307" s="13" customFormat="1">
      <c r="A307" s="13"/>
      <c r="B307" s="244"/>
      <c r="C307" s="245"/>
      <c r="D307" s="246" t="s">
        <v>166</v>
      </c>
      <c r="E307" s="247" t="s">
        <v>1</v>
      </c>
      <c r="F307" s="248" t="s">
        <v>692</v>
      </c>
      <c r="G307" s="245"/>
      <c r="H307" s="247" t="s">
        <v>1</v>
      </c>
      <c r="I307" s="249"/>
      <c r="J307" s="245"/>
      <c r="K307" s="245"/>
      <c r="L307" s="250"/>
      <c r="M307" s="251"/>
      <c r="N307" s="252"/>
      <c r="O307" s="252"/>
      <c r="P307" s="252"/>
      <c r="Q307" s="252"/>
      <c r="R307" s="252"/>
      <c r="S307" s="252"/>
      <c r="T307" s="253"/>
      <c r="U307" s="13"/>
      <c r="V307" s="13"/>
      <c r="W307" s="13"/>
      <c r="X307" s="13"/>
      <c r="Y307" s="13"/>
      <c r="Z307" s="13"/>
      <c r="AA307" s="13"/>
      <c r="AB307" s="13"/>
      <c r="AC307" s="13"/>
      <c r="AD307" s="13"/>
      <c r="AE307" s="13"/>
      <c r="AT307" s="254" t="s">
        <v>166</v>
      </c>
      <c r="AU307" s="254" t="s">
        <v>82</v>
      </c>
      <c r="AV307" s="13" t="s">
        <v>82</v>
      </c>
      <c r="AW307" s="13" t="s">
        <v>31</v>
      </c>
      <c r="AX307" s="13" t="s">
        <v>74</v>
      </c>
      <c r="AY307" s="254" t="s">
        <v>157</v>
      </c>
    </row>
    <row r="308" s="14" customFormat="1">
      <c r="A308" s="14"/>
      <c r="B308" s="255"/>
      <c r="C308" s="256"/>
      <c r="D308" s="246" t="s">
        <v>166</v>
      </c>
      <c r="E308" s="257" t="s">
        <v>1</v>
      </c>
      <c r="F308" s="258" t="s">
        <v>693</v>
      </c>
      <c r="G308" s="256"/>
      <c r="H308" s="259">
        <v>346</v>
      </c>
      <c r="I308" s="260"/>
      <c r="J308" s="256"/>
      <c r="K308" s="256"/>
      <c r="L308" s="261"/>
      <c r="M308" s="262"/>
      <c r="N308" s="263"/>
      <c r="O308" s="263"/>
      <c r="P308" s="263"/>
      <c r="Q308" s="263"/>
      <c r="R308" s="263"/>
      <c r="S308" s="263"/>
      <c r="T308" s="264"/>
      <c r="U308" s="14"/>
      <c r="V308" s="14"/>
      <c r="W308" s="14"/>
      <c r="X308" s="14"/>
      <c r="Y308" s="14"/>
      <c r="Z308" s="14"/>
      <c r="AA308" s="14"/>
      <c r="AB308" s="14"/>
      <c r="AC308" s="14"/>
      <c r="AD308" s="14"/>
      <c r="AE308" s="14"/>
      <c r="AT308" s="265" t="s">
        <v>166</v>
      </c>
      <c r="AU308" s="265" t="s">
        <v>82</v>
      </c>
      <c r="AV308" s="14" t="s">
        <v>156</v>
      </c>
      <c r="AW308" s="14" t="s">
        <v>31</v>
      </c>
      <c r="AX308" s="14" t="s">
        <v>74</v>
      </c>
      <c r="AY308" s="265" t="s">
        <v>157</v>
      </c>
    </row>
    <row r="309" s="15" customFormat="1">
      <c r="A309" s="15"/>
      <c r="B309" s="266"/>
      <c r="C309" s="267"/>
      <c r="D309" s="246" t="s">
        <v>166</v>
      </c>
      <c r="E309" s="268" t="s">
        <v>1</v>
      </c>
      <c r="F309" s="269" t="s">
        <v>173</v>
      </c>
      <c r="G309" s="267"/>
      <c r="H309" s="270">
        <v>346</v>
      </c>
      <c r="I309" s="271"/>
      <c r="J309" s="267"/>
      <c r="K309" s="267"/>
      <c r="L309" s="272"/>
      <c r="M309" s="273"/>
      <c r="N309" s="274"/>
      <c r="O309" s="274"/>
      <c r="P309" s="274"/>
      <c r="Q309" s="274"/>
      <c r="R309" s="274"/>
      <c r="S309" s="274"/>
      <c r="T309" s="275"/>
      <c r="U309" s="15"/>
      <c r="V309" s="15"/>
      <c r="W309" s="15"/>
      <c r="X309" s="15"/>
      <c r="Y309" s="15"/>
      <c r="Z309" s="15"/>
      <c r="AA309" s="15"/>
      <c r="AB309" s="15"/>
      <c r="AC309" s="15"/>
      <c r="AD309" s="15"/>
      <c r="AE309" s="15"/>
      <c r="AT309" s="276" t="s">
        <v>166</v>
      </c>
      <c r="AU309" s="276" t="s">
        <v>82</v>
      </c>
      <c r="AV309" s="15" t="s">
        <v>174</v>
      </c>
      <c r="AW309" s="15" t="s">
        <v>31</v>
      </c>
      <c r="AX309" s="15" t="s">
        <v>82</v>
      </c>
      <c r="AY309" s="276" t="s">
        <v>157</v>
      </c>
    </row>
    <row r="310" s="2" customFormat="1" ht="24.15" customHeight="1">
      <c r="A310" s="39"/>
      <c r="B310" s="40"/>
      <c r="C310" s="230" t="s">
        <v>694</v>
      </c>
      <c r="D310" s="230" t="s">
        <v>160</v>
      </c>
      <c r="E310" s="231" t="s">
        <v>695</v>
      </c>
      <c r="F310" s="232" t="s">
        <v>696</v>
      </c>
      <c r="G310" s="233" t="s">
        <v>184</v>
      </c>
      <c r="H310" s="234">
        <v>2</v>
      </c>
      <c r="I310" s="235"/>
      <c r="J310" s="236">
        <f>ROUND(I310*H310,2)</f>
        <v>0</v>
      </c>
      <c r="K310" s="237"/>
      <c r="L310" s="45"/>
      <c r="M310" s="238" t="s">
        <v>1</v>
      </c>
      <c r="N310" s="239" t="s">
        <v>40</v>
      </c>
      <c r="O310" s="98"/>
      <c r="P310" s="240">
        <f>O310*H310</f>
        <v>0</v>
      </c>
      <c r="Q310" s="240">
        <v>0</v>
      </c>
      <c r="R310" s="240">
        <f>Q310*H310</f>
        <v>0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164</v>
      </c>
      <c r="AT310" s="242" t="s">
        <v>160</v>
      </c>
      <c r="AU310" s="242" t="s">
        <v>82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164</v>
      </c>
      <c r="BM310" s="242" t="s">
        <v>697</v>
      </c>
    </row>
    <row r="311" s="2" customFormat="1" ht="16.5" customHeight="1">
      <c r="A311" s="39"/>
      <c r="B311" s="40"/>
      <c r="C311" s="230" t="s">
        <v>698</v>
      </c>
      <c r="D311" s="230" t="s">
        <v>160</v>
      </c>
      <c r="E311" s="231" t="s">
        <v>699</v>
      </c>
      <c r="F311" s="232" t="s">
        <v>700</v>
      </c>
      <c r="G311" s="233" t="s">
        <v>448</v>
      </c>
      <c r="H311" s="234">
        <v>32</v>
      </c>
      <c r="I311" s="235"/>
      <c r="J311" s="236">
        <f>ROUND(I311*H311,2)</f>
        <v>0</v>
      </c>
      <c r="K311" s="237"/>
      <c r="L311" s="45"/>
      <c r="M311" s="238" t="s">
        <v>1</v>
      </c>
      <c r="N311" s="239" t="s">
        <v>40</v>
      </c>
      <c r="O311" s="98"/>
      <c r="P311" s="240">
        <f>O311*H311</f>
        <v>0</v>
      </c>
      <c r="Q311" s="240">
        <v>5.0000000000000002E-05</v>
      </c>
      <c r="R311" s="240">
        <f>Q311*H311</f>
        <v>0.0016000000000000001</v>
      </c>
      <c r="S311" s="240">
        <v>0</v>
      </c>
      <c r="T311" s="241">
        <f>S311*H311</f>
        <v>0</v>
      </c>
      <c r="U311" s="39"/>
      <c r="V311" s="39"/>
      <c r="W311" s="39"/>
      <c r="X311" s="39"/>
      <c r="Y311" s="39"/>
      <c r="Z311" s="39"/>
      <c r="AA311" s="39"/>
      <c r="AB311" s="39"/>
      <c r="AC311" s="39"/>
      <c r="AD311" s="39"/>
      <c r="AE311" s="39"/>
      <c r="AR311" s="242" t="s">
        <v>164</v>
      </c>
      <c r="AT311" s="242" t="s">
        <v>160</v>
      </c>
      <c r="AU311" s="242" t="s">
        <v>82</v>
      </c>
      <c r="AY311" s="18" t="s">
        <v>157</v>
      </c>
      <c r="BE311" s="243">
        <f>IF(N311="základná",J311,0)</f>
        <v>0</v>
      </c>
      <c r="BF311" s="243">
        <f>IF(N311="znížená",J311,0)</f>
        <v>0</v>
      </c>
      <c r="BG311" s="243">
        <f>IF(N311="zákl. prenesená",J311,0)</f>
        <v>0</v>
      </c>
      <c r="BH311" s="243">
        <f>IF(N311="zníž. prenesená",J311,0)</f>
        <v>0</v>
      </c>
      <c r="BI311" s="243">
        <f>IF(N311="nulová",J311,0)</f>
        <v>0</v>
      </c>
      <c r="BJ311" s="18" t="s">
        <v>156</v>
      </c>
      <c r="BK311" s="243">
        <f>ROUND(I311*H311,2)</f>
        <v>0</v>
      </c>
      <c r="BL311" s="18" t="s">
        <v>164</v>
      </c>
      <c r="BM311" s="242" t="s">
        <v>701</v>
      </c>
    </row>
    <row r="312" s="13" customFormat="1">
      <c r="A312" s="13"/>
      <c r="B312" s="244"/>
      <c r="C312" s="245"/>
      <c r="D312" s="246" t="s">
        <v>166</v>
      </c>
      <c r="E312" s="247" t="s">
        <v>1</v>
      </c>
      <c r="F312" s="248" t="s">
        <v>535</v>
      </c>
      <c r="G312" s="245"/>
      <c r="H312" s="247" t="s">
        <v>1</v>
      </c>
      <c r="I312" s="249"/>
      <c r="J312" s="245"/>
      <c r="K312" s="245"/>
      <c r="L312" s="250"/>
      <c r="M312" s="251"/>
      <c r="N312" s="252"/>
      <c r="O312" s="252"/>
      <c r="P312" s="252"/>
      <c r="Q312" s="252"/>
      <c r="R312" s="252"/>
      <c r="S312" s="252"/>
      <c r="T312" s="253"/>
      <c r="U312" s="13"/>
      <c r="V312" s="13"/>
      <c r="W312" s="13"/>
      <c r="X312" s="13"/>
      <c r="Y312" s="13"/>
      <c r="Z312" s="13"/>
      <c r="AA312" s="13"/>
      <c r="AB312" s="13"/>
      <c r="AC312" s="13"/>
      <c r="AD312" s="13"/>
      <c r="AE312" s="13"/>
      <c r="AT312" s="254" t="s">
        <v>166</v>
      </c>
      <c r="AU312" s="254" t="s">
        <v>82</v>
      </c>
      <c r="AV312" s="13" t="s">
        <v>82</v>
      </c>
      <c r="AW312" s="13" t="s">
        <v>31</v>
      </c>
      <c r="AX312" s="13" t="s">
        <v>74</v>
      </c>
      <c r="AY312" s="254" t="s">
        <v>157</v>
      </c>
    </row>
    <row r="313" s="13" customFormat="1">
      <c r="A313" s="13"/>
      <c r="B313" s="244"/>
      <c r="C313" s="245"/>
      <c r="D313" s="246" t="s">
        <v>166</v>
      </c>
      <c r="E313" s="247" t="s">
        <v>1</v>
      </c>
      <c r="F313" s="248" t="s">
        <v>684</v>
      </c>
      <c r="G313" s="245"/>
      <c r="H313" s="247" t="s">
        <v>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4" t="s">
        <v>166</v>
      </c>
      <c r="AU313" s="254" t="s">
        <v>82</v>
      </c>
      <c r="AV313" s="13" t="s">
        <v>82</v>
      </c>
      <c r="AW313" s="13" t="s">
        <v>31</v>
      </c>
      <c r="AX313" s="13" t="s">
        <v>74</v>
      </c>
      <c r="AY313" s="254" t="s">
        <v>157</v>
      </c>
    </row>
    <row r="314" s="14" customFormat="1">
      <c r="A314" s="14"/>
      <c r="B314" s="255"/>
      <c r="C314" s="256"/>
      <c r="D314" s="246" t="s">
        <v>166</v>
      </c>
      <c r="E314" s="257" t="s">
        <v>1</v>
      </c>
      <c r="F314" s="258" t="s">
        <v>702</v>
      </c>
      <c r="G314" s="256"/>
      <c r="H314" s="259">
        <v>32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166</v>
      </c>
      <c r="AU314" s="265" t="s">
        <v>82</v>
      </c>
      <c r="AV314" s="14" t="s">
        <v>156</v>
      </c>
      <c r="AW314" s="14" t="s">
        <v>31</v>
      </c>
      <c r="AX314" s="14" t="s">
        <v>82</v>
      </c>
      <c r="AY314" s="265" t="s">
        <v>157</v>
      </c>
    </row>
    <row r="315" s="2" customFormat="1" ht="16.5" customHeight="1">
      <c r="A315" s="39"/>
      <c r="B315" s="40"/>
      <c r="C315" s="230" t="s">
        <v>703</v>
      </c>
      <c r="D315" s="230" t="s">
        <v>160</v>
      </c>
      <c r="E315" s="231" t="s">
        <v>704</v>
      </c>
      <c r="F315" s="232" t="s">
        <v>705</v>
      </c>
      <c r="G315" s="233" t="s">
        <v>225</v>
      </c>
      <c r="H315" s="234">
        <v>1.6200000000000001</v>
      </c>
      <c r="I315" s="235"/>
      <c r="J315" s="236">
        <f>ROUND(I315*H315,2)</f>
        <v>0</v>
      </c>
      <c r="K315" s="237"/>
      <c r="L315" s="45"/>
      <c r="M315" s="238" t="s">
        <v>1</v>
      </c>
      <c r="N315" s="239" t="s">
        <v>40</v>
      </c>
      <c r="O315" s="98"/>
      <c r="P315" s="240">
        <f>O315*H315</f>
        <v>0</v>
      </c>
      <c r="Q315" s="240">
        <v>0.00036999999999999999</v>
      </c>
      <c r="R315" s="240">
        <f>Q315*H315</f>
        <v>0.00059940000000000004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164</v>
      </c>
      <c r="AT315" s="242" t="s">
        <v>160</v>
      </c>
      <c r="AU315" s="242" t="s">
        <v>82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164</v>
      </c>
      <c r="BM315" s="242" t="s">
        <v>706</v>
      </c>
    </row>
    <row r="316" s="13" customFormat="1">
      <c r="A316" s="13"/>
      <c r="B316" s="244"/>
      <c r="C316" s="245"/>
      <c r="D316" s="246" t="s">
        <v>166</v>
      </c>
      <c r="E316" s="247" t="s">
        <v>1</v>
      </c>
      <c r="F316" s="248" t="s">
        <v>535</v>
      </c>
      <c r="G316" s="245"/>
      <c r="H316" s="247" t="s">
        <v>1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4" t="s">
        <v>166</v>
      </c>
      <c r="AU316" s="254" t="s">
        <v>82</v>
      </c>
      <c r="AV316" s="13" t="s">
        <v>82</v>
      </c>
      <c r="AW316" s="13" t="s">
        <v>31</v>
      </c>
      <c r="AX316" s="13" t="s">
        <v>74</v>
      </c>
      <c r="AY316" s="254" t="s">
        <v>157</v>
      </c>
    </row>
    <row r="317" s="13" customFormat="1">
      <c r="A317" s="13"/>
      <c r="B317" s="244"/>
      <c r="C317" s="245"/>
      <c r="D317" s="246" t="s">
        <v>166</v>
      </c>
      <c r="E317" s="247" t="s">
        <v>1</v>
      </c>
      <c r="F317" s="248" t="s">
        <v>684</v>
      </c>
      <c r="G317" s="245"/>
      <c r="H317" s="247" t="s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4" t="s">
        <v>166</v>
      </c>
      <c r="AU317" s="254" t="s">
        <v>82</v>
      </c>
      <c r="AV317" s="13" t="s">
        <v>82</v>
      </c>
      <c r="AW317" s="13" t="s">
        <v>31</v>
      </c>
      <c r="AX317" s="13" t="s">
        <v>74</v>
      </c>
      <c r="AY317" s="254" t="s">
        <v>157</v>
      </c>
    </row>
    <row r="318" s="14" customFormat="1">
      <c r="A318" s="14"/>
      <c r="B318" s="255"/>
      <c r="C318" s="256"/>
      <c r="D318" s="246" t="s">
        <v>166</v>
      </c>
      <c r="E318" s="257" t="s">
        <v>1</v>
      </c>
      <c r="F318" s="258" t="s">
        <v>707</v>
      </c>
      <c r="G318" s="256"/>
      <c r="H318" s="259">
        <v>1.6200000000000001</v>
      </c>
      <c r="I318" s="260"/>
      <c r="J318" s="256"/>
      <c r="K318" s="256"/>
      <c r="L318" s="261"/>
      <c r="M318" s="262"/>
      <c r="N318" s="263"/>
      <c r="O318" s="263"/>
      <c r="P318" s="263"/>
      <c r="Q318" s="263"/>
      <c r="R318" s="263"/>
      <c r="S318" s="263"/>
      <c r="T318" s="264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265" t="s">
        <v>166</v>
      </c>
      <c r="AU318" s="265" t="s">
        <v>82</v>
      </c>
      <c r="AV318" s="14" t="s">
        <v>156</v>
      </c>
      <c r="AW318" s="14" t="s">
        <v>31</v>
      </c>
      <c r="AX318" s="14" t="s">
        <v>82</v>
      </c>
      <c r="AY318" s="265" t="s">
        <v>157</v>
      </c>
    </row>
    <row r="319" s="2" customFormat="1" ht="16.5" customHeight="1">
      <c r="A319" s="39"/>
      <c r="B319" s="40"/>
      <c r="C319" s="230" t="s">
        <v>708</v>
      </c>
      <c r="D319" s="230" t="s">
        <v>160</v>
      </c>
      <c r="E319" s="231" t="s">
        <v>709</v>
      </c>
      <c r="F319" s="232" t="s">
        <v>710</v>
      </c>
      <c r="G319" s="233" t="s">
        <v>225</v>
      </c>
      <c r="H319" s="234">
        <v>0.16</v>
      </c>
      <c r="I319" s="235"/>
      <c r="J319" s="236">
        <f>ROUND(I319*H319,2)</f>
        <v>0</v>
      </c>
      <c r="K319" s="237"/>
      <c r="L319" s="45"/>
      <c r="M319" s="238" t="s">
        <v>1</v>
      </c>
      <c r="N319" s="239" t="s">
        <v>40</v>
      </c>
      <c r="O319" s="98"/>
      <c r="P319" s="240">
        <f>O319*H319</f>
        <v>0</v>
      </c>
      <c r="Q319" s="240">
        <v>9.0000000000000006E-05</v>
      </c>
      <c r="R319" s="240">
        <f>Q319*H319</f>
        <v>1.4400000000000001E-05</v>
      </c>
      <c r="S319" s="240">
        <v>0</v>
      </c>
      <c r="T319" s="241">
        <f>S319*H319</f>
        <v>0</v>
      </c>
      <c r="U319" s="39"/>
      <c r="V319" s="39"/>
      <c r="W319" s="39"/>
      <c r="X319" s="39"/>
      <c r="Y319" s="39"/>
      <c r="Z319" s="39"/>
      <c r="AA319" s="39"/>
      <c r="AB319" s="39"/>
      <c r="AC319" s="39"/>
      <c r="AD319" s="39"/>
      <c r="AE319" s="39"/>
      <c r="AR319" s="242" t="s">
        <v>164</v>
      </c>
      <c r="AT319" s="242" t="s">
        <v>160</v>
      </c>
      <c r="AU319" s="242" t="s">
        <v>82</v>
      </c>
      <c r="AY319" s="18" t="s">
        <v>157</v>
      </c>
      <c r="BE319" s="243">
        <f>IF(N319="základná",J319,0)</f>
        <v>0</v>
      </c>
      <c r="BF319" s="243">
        <f>IF(N319="znížená",J319,0)</f>
        <v>0</v>
      </c>
      <c r="BG319" s="243">
        <f>IF(N319="zákl. prenesená",J319,0)</f>
        <v>0</v>
      </c>
      <c r="BH319" s="243">
        <f>IF(N319="zníž. prenesená",J319,0)</f>
        <v>0</v>
      </c>
      <c r="BI319" s="243">
        <f>IF(N319="nulová",J319,0)</f>
        <v>0</v>
      </c>
      <c r="BJ319" s="18" t="s">
        <v>156</v>
      </c>
      <c r="BK319" s="243">
        <f>ROUND(I319*H319,2)</f>
        <v>0</v>
      </c>
      <c r="BL319" s="18" t="s">
        <v>164</v>
      </c>
      <c r="BM319" s="242" t="s">
        <v>711</v>
      </c>
    </row>
    <row r="320" s="13" customFormat="1">
      <c r="A320" s="13"/>
      <c r="B320" s="244"/>
      <c r="C320" s="245"/>
      <c r="D320" s="246" t="s">
        <v>166</v>
      </c>
      <c r="E320" s="247" t="s">
        <v>1</v>
      </c>
      <c r="F320" s="248" t="s">
        <v>535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166</v>
      </c>
      <c r="AU320" s="254" t="s">
        <v>82</v>
      </c>
      <c r="AV320" s="13" t="s">
        <v>82</v>
      </c>
      <c r="AW320" s="13" t="s">
        <v>31</v>
      </c>
      <c r="AX320" s="13" t="s">
        <v>74</v>
      </c>
      <c r="AY320" s="254" t="s">
        <v>157</v>
      </c>
    </row>
    <row r="321" s="13" customFormat="1">
      <c r="A321" s="13"/>
      <c r="B321" s="244"/>
      <c r="C321" s="245"/>
      <c r="D321" s="246" t="s">
        <v>166</v>
      </c>
      <c r="E321" s="247" t="s">
        <v>1</v>
      </c>
      <c r="F321" s="248" t="s">
        <v>684</v>
      </c>
      <c r="G321" s="245"/>
      <c r="H321" s="247" t="s">
        <v>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254" t="s">
        <v>166</v>
      </c>
      <c r="AU321" s="254" t="s">
        <v>82</v>
      </c>
      <c r="AV321" s="13" t="s">
        <v>82</v>
      </c>
      <c r="AW321" s="13" t="s">
        <v>31</v>
      </c>
      <c r="AX321" s="13" t="s">
        <v>74</v>
      </c>
      <c r="AY321" s="254" t="s">
        <v>157</v>
      </c>
    </row>
    <row r="322" s="14" customFormat="1">
      <c r="A322" s="14"/>
      <c r="B322" s="255"/>
      <c r="C322" s="256"/>
      <c r="D322" s="246" t="s">
        <v>166</v>
      </c>
      <c r="E322" s="257" t="s">
        <v>1</v>
      </c>
      <c r="F322" s="258" t="s">
        <v>712</v>
      </c>
      <c r="G322" s="256"/>
      <c r="H322" s="259">
        <v>0.16</v>
      </c>
      <c r="I322" s="260"/>
      <c r="J322" s="256"/>
      <c r="K322" s="256"/>
      <c r="L322" s="261"/>
      <c r="M322" s="262"/>
      <c r="N322" s="263"/>
      <c r="O322" s="263"/>
      <c r="P322" s="263"/>
      <c r="Q322" s="263"/>
      <c r="R322" s="263"/>
      <c r="S322" s="263"/>
      <c r="T322" s="264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265" t="s">
        <v>166</v>
      </c>
      <c r="AU322" s="265" t="s">
        <v>82</v>
      </c>
      <c r="AV322" s="14" t="s">
        <v>156</v>
      </c>
      <c r="AW322" s="14" t="s">
        <v>31</v>
      </c>
      <c r="AX322" s="14" t="s">
        <v>82</v>
      </c>
      <c r="AY322" s="265" t="s">
        <v>157</v>
      </c>
    </row>
    <row r="323" s="2" customFormat="1" ht="24.15" customHeight="1">
      <c r="A323" s="39"/>
      <c r="B323" s="40"/>
      <c r="C323" s="230" t="s">
        <v>713</v>
      </c>
      <c r="D323" s="230" t="s">
        <v>160</v>
      </c>
      <c r="E323" s="231" t="s">
        <v>714</v>
      </c>
      <c r="F323" s="232" t="s">
        <v>715</v>
      </c>
      <c r="G323" s="233" t="s">
        <v>448</v>
      </c>
      <c r="H323" s="234">
        <v>124.8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6.0000000000000002E-05</v>
      </c>
      <c r="R323" s="240">
        <f>Q323*H323</f>
        <v>0.0074879999999999999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164</v>
      </c>
      <c r="AT323" s="242" t="s">
        <v>160</v>
      </c>
      <c r="AU323" s="242" t="s">
        <v>82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164</v>
      </c>
      <c r="BM323" s="242" t="s">
        <v>716</v>
      </c>
    </row>
    <row r="324" s="2" customFormat="1" ht="16.5" customHeight="1">
      <c r="A324" s="39"/>
      <c r="B324" s="40"/>
      <c r="C324" s="282" t="s">
        <v>717</v>
      </c>
      <c r="D324" s="282" t="s">
        <v>204</v>
      </c>
      <c r="E324" s="283" t="s">
        <v>718</v>
      </c>
      <c r="F324" s="284" t="s">
        <v>719</v>
      </c>
      <c r="G324" s="285" t="s">
        <v>177</v>
      </c>
      <c r="H324" s="286">
        <v>0.124</v>
      </c>
      <c r="I324" s="287"/>
      <c r="J324" s="288">
        <f>ROUND(I324*H324,2)</f>
        <v>0</v>
      </c>
      <c r="K324" s="289"/>
      <c r="L324" s="290"/>
      <c r="M324" s="291" t="s">
        <v>1</v>
      </c>
      <c r="N324" s="292" t="s">
        <v>40</v>
      </c>
      <c r="O324" s="98"/>
      <c r="P324" s="240">
        <f>O324*H324</f>
        <v>0</v>
      </c>
      <c r="Q324" s="240">
        <v>1</v>
      </c>
      <c r="R324" s="240">
        <f>Q324*H324</f>
        <v>0.124</v>
      </c>
      <c r="S324" s="240">
        <v>0</v>
      </c>
      <c r="T324" s="241">
        <f>S324*H324</f>
        <v>0</v>
      </c>
      <c r="U324" s="39"/>
      <c r="V324" s="39"/>
      <c r="W324" s="39"/>
      <c r="X324" s="39"/>
      <c r="Y324" s="39"/>
      <c r="Z324" s="39"/>
      <c r="AA324" s="39"/>
      <c r="AB324" s="39"/>
      <c r="AC324" s="39"/>
      <c r="AD324" s="39"/>
      <c r="AE324" s="39"/>
      <c r="AR324" s="242" t="s">
        <v>378</v>
      </c>
      <c r="AT324" s="242" t="s">
        <v>204</v>
      </c>
      <c r="AU324" s="242" t="s">
        <v>82</v>
      </c>
      <c r="AY324" s="18" t="s">
        <v>157</v>
      </c>
      <c r="BE324" s="243">
        <f>IF(N324="základná",J324,0)</f>
        <v>0</v>
      </c>
      <c r="BF324" s="243">
        <f>IF(N324="znížená",J324,0)</f>
        <v>0</v>
      </c>
      <c r="BG324" s="243">
        <f>IF(N324="zákl. prenesená",J324,0)</f>
        <v>0</v>
      </c>
      <c r="BH324" s="243">
        <f>IF(N324="zníž. prenesená",J324,0)</f>
        <v>0</v>
      </c>
      <c r="BI324" s="243">
        <f>IF(N324="nulová",J324,0)</f>
        <v>0</v>
      </c>
      <c r="BJ324" s="18" t="s">
        <v>156</v>
      </c>
      <c r="BK324" s="243">
        <f>ROUND(I324*H324,2)</f>
        <v>0</v>
      </c>
      <c r="BL324" s="18" t="s">
        <v>164</v>
      </c>
      <c r="BM324" s="242" t="s">
        <v>720</v>
      </c>
    </row>
    <row r="325" s="2" customFormat="1" ht="16.5" customHeight="1">
      <c r="A325" s="39"/>
      <c r="B325" s="40"/>
      <c r="C325" s="230" t="s">
        <v>721</v>
      </c>
      <c r="D325" s="230" t="s">
        <v>160</v>
      </c>
      <c r="E325" s="231" t="s">
        <v>722</v>
      </c>
      <c r="F325" s="232" t="s">
        <v>723</v>
      </c>
      <c r="G325" s="233" t="s">
        <v>448</v>
      </c>
      <c r="H325" s="234">
        <v>55.399999999999999</v>
      </c>
      <c r="I325" s="235"/>
      <c r="J325" s="236">
        <f>ROUND(I325*H325,2)</f>
        <v>0</v>
      </c>
      <c r="K325" s="237"/>
      <c r="L325" s="45"/>
      <c r="M325" s="238" t="s">
        <v>1</v>
      </c>
      <c r="N325" s="239" t="s">
        <v>40</v>
      </c>
      <c r="O325" s="98"/>
      <c r="P325" s="240">
        <f>O325*H325</f>
        <v>0</v>
      </c>
      <c r="Q325" s="240">
        <v>0</v>
      </c>
      <c r="R325" s="240">
        <f>Q325*H325</f>
        <v>0</v>
      </c>
      <c r="S325" s="240">
        <v>0</v>
      </c>
      <c r="T325" s="241">
        <f>S325*H325</f>
        <v>0</v>
      </c>
      <c r="U325" s="39"/>
      <c r="V325" s="39"/>
      <c r="W325" s="39"/>
      <c r="X325" s="39"/>
      <c r="Y325" s="39"/>
      <c r="Z325" s="39"/>
      <c r="AA325" s="39"/>
      <c r="AB325" s="39"/>
      <c r="AC325" s="39"/>
      <c r="AD325" s="39"/>
      <c r="AE325" s="39"/>
      <c r="AR325" s="242" t="s">
        <v>164</v>
      </c>
      <c r="AT325" s="242" t="s">
        <v>160</v>
      </c>
      <c r="AU325" s="242" t="s">
        <v>82</v>
      </c>
      <c r="AY325" s="18" t="s">
        <v>157</v>
      </c>
      <c r="BE325" s="243">
        <f>IF(N325="základná",J325,0)</f>
        <v>0</v>
      </c>
      <c r="BF325" s="243">
        <f>IF(N325="znížená",J325,0)</f>
        <v>0</v>
      </c>
      <c r="BG325" s="243">
        <f>IF(N325="zákl. prenesená",J325,0)</f>
        <v>0</v>
      </c>
      <c r="BH325" s="243">
        <f>IF(N325="zníž. prenesená",J325,0)</f>
        <v>0</v>
      </c>
      <c r="BI325" s="243">
        <f>IF(N325="nulová",J325,0)</f>
        <v>0</v>
      </c>
      <c r="BJ325" s="18" t="s">
        <v>156</v>
      </c>
      <c r="BK325" s="243">
        <f>ROUND(I325*H325,2)</f>
        <v>0</v>
      </c>
      <c r="BL325" s="18" t="s">
        <v>164</v>
      </c>
      <c r="BM325" s="242" t="s">
        <v>724</v>
      </c>
    </row>
    <row r="326" s="13" customFormat="1">
      <c r="A326" s="13"/>
      <c r="B326" s="244"/>
      <c r="C326" s="245"/>
      <c r="D326" s="246" t="s">
        <v>166</v>
      </c>
      <c r="E326" s="247" t="s">
        <v>1</v>
      </c>
      <c r="F326" s="248" t="s">
        <v>535</v>
      </c>
      <c r="G326" s="245"/>
      <c r="H326" s="247" t="s">
        <v>1</v>
      </c>
      <c r="I326" s="249"/>
      <c r="J326" s="245"/>
      <c r="K326" s="245"/>
      <c r="L326" s="250"/>
      <c r="M326" s="251"/>
      <c r="N326" s="252"/>
      <c r="O326" s="252"/>
      <c r="P326" s="252"/>
      <c r="Q326" s="252"/>
      <c r="R326" s="252"/>
      <c r="S326" s="252"/>
      <c r="T326" s="253"/>
      <c r="U326" s="13"/>
      <c r="V326" s="13"/>
      <c r="W326" s="13"/>
      <c r="X326" s="13"/>
      <c r="Y326" s="13"/>
      <c r="Z326" s="13"/>
      <c r="AA326" s="13"/>
      <c r="AB326" s="13"/>
      <c r="AC326" s="13"/>
      <c r="AD326" s="13"/>
      <c r="AE326" s="13"/>
      <c r="AT326" s="254" t="s">
        <v>166</v>
      </c>
      <c r="AU326" s="254" t="s">
        <v>82</v>
      </c>
      <c r="AV326" s="13" t="s">
        <v>82</v>
      </c>
      <c r="AW326" s="13" t="s">
        <v>31</v>
      </c>
      <c r="AX326" s="13" t="s">
        <v>74</v>
      </c>
      <c r="AY326" s="254" t="s">
        <v>157</v>
      </c>
    </row>
    <row r="327" s="13" customFormat="1">
      <c r="A327" s="13"/>
      <c r="B327" s="244"/>
      <c r="C327" s="245"/>
      <c r="D327" s="246" t="s">
        <v>166</v>
      </c>
      <c r="E327" s="247" t="s">
        <v>1</v>
      </c>
      <c r="F327" s="248" t="s">
        <v>684</v>
      </c>
      <c r="G327" s="245"/>
      <c r="H327" s="247" t="s">
        <v>1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166</v>
      </c>
      <c r="AU327" s="254" t="s">
        <v>82</v>
      </c>
      <c r="AV327" s="13" t="s">
        <v>82</v>
      </c>
      <c r="AW327" s="13" t="s">
        <v>31</v>
      </c>
      <c r="AX327" s="13" t="s">
        <v>74</v>
      </c>
      <c r="AY327" s="254" t="s">
        <v>157</v>
      </c>
    </row>
    <row r="328" s="14" customFormat="1">
      <c r="A328" s="14"/>
      <c r="B328" s="255"/>
      <c r="C328" s="256"/>
      <c r="D328" s="246" t="s">
        <v>166</v>
      </c>
      <c r="E328" s="257" t="s">
        <v>1</v>
      </c>
      <c r="F328" s="258" t="s">
        <v>725</v>
      </c>
      <c r="G328" s="256"/>
      <c r="H328" s="259">
        <v>55.399999999999999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5" t="s">
        <v>166</v>
      </c>
      <c r="AU328" s="265" t="s">
        <v>82</v>
      </c>
      <c r="AV328" s="14" t="s">
        <v>156</v>
      </c>
      <c r="AW328" s="14" t="s">
        <v>31</v>
      </c>
      <c r="AX328" s="14" t="s">
        <v>82</v>
      </c>
      <c r="AY328" s="265" t="s">
        <v>157</v>
      </c>
    </row>
    <row r="329" s="2" customFormat="1" ht="16.5" customHeight="1">
      <c r="A329" s="39"/>
      <c r="B329" s="40"/>
      <c r="C329" s="230" t="s">
        <v>726</v>
      </c>
      <c r="D329" s="230" t="s">
        <v>160</v>
      </c>
      <c r="E329" s="231" t="s">
        <v>727</v>
      </c>
      <c r="F329" s="232" t="s">
        <v>728</v>
      </c>
      <c r="G329" s="233" t="s">
        <v>448</v>
      </c>
      <c r="H329" s="234">
        <v>225</v>
      </c>
      <c r="I329" s="235"/>
      <c r="J329" s="236">
        <f>ROUND(I329*H329,2)</f>
        <v>0</v>
      </c>
      <c r="K329" s="237"/>
      <c r="L329" s="45"/>
      <c r="M329" s="238" t="s">
        <v>1</v>
      </c>
      <c r="N329" s="239" t="s">
        <v>40</v>
      </c>
      <c r="O329" s="98"/>
      <c r="P329" s="240">
        <f>O329*H329</f>
        <v>0</v>
      </c>
      <c r="Q329" s="240">
        <v>0</v>
      </c>
      <c r="R329" s="240">
        <f>Q329*H329</f>
        <v>0</v>
      </c>
      <c r="S329" s="240">
        <v>0</v>
      </c>
      <c r="T329" s="241">
        <f>S329*H329</f>
        <v>0</v>
      </c>
      <c r="U329" s="39"/>
      <c r="V329" s="39"/>
      <c r="W329" s="39"/>
      <c r="X329" s="39"/>
      <c r="Y329" s="39"/>
      <c r="Z329" s="39"/>
      <c r="AA329" s="39"/>
      <c r="AB329" s="39"/>
      <c r="AC329" s="39"/>
      <c r="AD329" s="39"/>
      <c r="AE329" s="39"/>
      <c r="AR329" s="242" t="s">
        <v>164</v>
      </c>
      <c r="AT329" s="242" t="s">
        <v>160</v>
      </c>
      <c r="AU329" s="242" t="s">
        <v>82</v>
      </c>
      <c r="AY329" s="18" t="s">
        <v>157</v>
      </c>
      <c r="BE329" s="243">
        <f>IF(N329="základná",J329,0)</f>
        <v>0</v>
      </c>
      <c r="BF329" s="243">
        <f>IF(N329="znížená",J329,0)</f>
        <v>0</v>
      </c>
      <c r="BG329" s="243">
        <f>IF(N329="zákl. prenesená",J329,0)</f>
        <v>0</v>
      </c>
      <c r="BH329" s="243">
        <f>IF(N329="zníž. prenesená",J329,0)</f>
        <v>0</v>
      </c>
      <c r="BI329" s="243">
        <f>IF(N329="nulová",J329,0)</f>
        <v>0</v>
      </c>
      <c r="BJ329" s="18" t="s">
        <v>156</v>
      </c>
      <c r="BK329" s="243">
        <f>ROUND(I329*H329,2)</f>
        <v>0</v>
      </c>
      <c r="BL329" s="18" t="s">
        <v>164</v>
      </c>
      <c r="BM329" s="242" t="s">
        <v>729</v>
      </c>
    </row>
    <row r="330" s="13" customFormat="1">
      <c r="A330" s="13"/>
      <c r="B330" s="244"/>
      <c r="C330" s="245"/>
      <c r="D330" s="246" t="s">
        <v>166</v>
      </c>
      <c r="E330" s="247" t="s">
        <v>1</v>
      </c>
      <c r="F330" s="248" t="s">
        <v>535</v>
      </c>
      <c r="G330" s="245"/>
      <c r="H330" s="247" t="s">
        <v>1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254" t="s">
        <v>166</v>
      </c>
      <c r="AU330" s="254" t="s">
        <v>82</v>
      </c>
      <c r="AV330" s="13" t="s">
        <v>82</v>
      </c>
      <c r="AW330" s="13" t="s">
        <v>31</v>
      </c>
      <c r="AX330" s="13" t="s">
        <v>74</v>
      </c>
      <c r="AY330" s="254" t="s">
        <v>157</v>
      </c>
    </row>
    <row r="331" s="13" customFormat="1">
      <c r="A331" s="13"/>
      <c r="B331" s="244"/>
      <c r="C331" s="245"/>
      <c r="D331" s="246" t="s">
        <v>166</v>
      </c>
      <c r="E331" s="247" t="s">
        <v>1</v>
      </c>
      <c r="F331" s="248" t="s">
        <v>684</v>
      </c>
      <c r="G331" s="245"/>
      <c r="H331" s="247" t="s">
        <v>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166</v>
      </c>
      <c r="AU331" s="254" t="s">
        <v>82</v>
      </c>
      <c r="AV331" s="13" t="s">
        <v>82</v>
      </c>
      <c r="AW331" s="13" t="s">
        <v>31</v>
      </c>
      <c r="AX331" s="13" t="s">
        <v>74</v>
      </c>
      <c r="AY331" s="254" t="s">
        <v>157</v>
      </c>
    </row>
    <row r="332" s="14" customFormat="1">
      <c r="A332" s="14"/>
      <c r="B332" s="255"/>
      <c r="C332" s="256"/>
      <c r="D332" s="246" t="s">
        <v>166</v>
      </c>
      <c r="E332" s="257" t="s">
        <v>1</v>
      </c>
      <c r="F332" s="258" t="s">
        <v>730</v>
      </c>
      <c r="G332" s="256"/>
      <c r="H332" s="259">
        <v>161</v>
      </c>
      <c r="I332" s="260"/>
      <c r="J332" s="256"/>
      <c r="K332" s="256"/>
      <c r="L332" s="261"/>
      <c r="M332" s="262"/>
      <c r="N332" s="263"/>
      <c r="O332" s="263"/>
      <c r="P332" s="263"/>
      <c r="Q332" s="263"/>
      <c r="R332" s="263"/>
      <c r="S332" s="263"/>
      <c r="T332" s="264"/>
      <c r="U332" s="14"/>
      <c r="V332" s="14"/>
      <c r="W332" s="14"/>
      <c r="X332" s="14"/>
      <c r="Y332" s="14"/>
      <c r="Z332" s="14"/>
      <c r="AA332" s="14"/>
      <c r="AB332" s="14"/>
      <c r="AC332" s="14"/>
      <c r="AD332" s="14"/>
      <c r="AE332" s="14"/>
      <c r="AT332" s="265" t="s">
        <v>166</v>
      </c>
      <c r="AU332" s="265" t="s">
        <v>82</v>
      </c>
      <c r="AV332" s="14" t="s">
        <v>156</v>
      </c>
      <c r="AW332" s="14" t="s">
        <v>31</v>
      </c>
      <c r="AX332" s="14" t="s">
        <v>74</v>
      </c>
      <c r="AY332" s="265" t="s">
        <v>157</v>
      </c>
    </row>
    <row r="333" s="14" customFormat="1">
      <c r="A333" s="14"/>
      <c r="B333" s="255"/>
      <c r="C333" s="256"/>
      <c r="D333" s="246" t="s">
        <v>166</v>
      </c>
      <c r="E333" s="257" t="s">
        <v>1</v>
      </c>
      <c r="F333" s="258" t="s">
        <v>686</v>
      </c>
      <c r="G333" s="256"/>
      <c r="H333" s="259">
        <v>64</v>
      </c>
      <c r="I333" s="260"/>
      <c r="J333" s="256"/>
      <c r="K333" s="256"/>
      <c r="L333" s="261"/>
      <c r="M333" s="262"/>
      <c r="N333" s="263"/>
      <c r="O333" s="263"/>
      <c r="P333" s="263"/>
      <c r="Q333" s="263"/>
      <c r="R333" s="263"/>
      <c r="S333" s="263"/>
      <c r="T333" s="264"/>
      <c r="U333" s="14"/>
      <c r="V333" s="14"/>
      <c r="W333" s="14"/>
      <c r="X333" s="14"/>
      <c r="Y333" s="14"/>
      <c r="Z333" s="14"/>
      <c r="AA333" s="14"/>
      <c r="AB333" s="14"/>
      <c r="AC333" s="14"/>
      <c r="AD333" s="14"/>
      <c r="AE333" s="14"/>
      <c r="AT333" s="265" t="s">
        <v>166</v>
      </c>
      <c r="AU333" s="265" t="s">
        <v>82</v>
      </c>
      <c r="AV333" s="14" t="s">
        <v>156</v>
      </c>
      <c r="AW333" s="14" t="s">
        <v>31</v>
      </c>
      <c r="AX333" s="14" t="s">
        <v>74</v>
      </c>
      <c r="AY333" s="265" t="s">
        <v>157</v>
      </c>
    </row>
    <row r="334" s="15" customFormat="1">
      <c r="A334" s="15"/>
      <c r="B334" s="266"/>
      <c r="C334" s="267"/>
      <c r="D334" s="246" t="s">
        <v>166</v>
      </c>
      <c r="E334" s="268" t="s">
        <v>1</v>
      </c>
      <c r="F334" s="269" t="s">
        <v>173</v>
      </c>
      <c r="G334" s="267"/>
      <c r="H334" s="270">
        <v>225</v>
      </c>
      <c r="I334" s="271"/>
      <c r="J334" s="267"/>
      <c r="K334" s="267"/>
      <c r="L334" s="272"/>
      <c r="M334" s="273"/>
      <c r="N334" s="274"/>
      <c r="O334" s="274"/>
      <c r="P334" s="274"/>
      <c r="Q334" s="274"/>
      <c r="R334" s="274"/>
      <c r="S334" s="274"/>
      <c r="T334" s="275"/>
      <c r="U334" s="15"/>
      <c r="V334" s="15"/>
      <c r="W334" s="15"/>
      <c r="X334" s="15"/>
      <c r="Y334" s="15"/>
      <c r="Z334" s="15"/>
      <c r="AA334" s="15"/>
      <c r="AB334" s="15"/>
      <c r="AC334" s="15"/>
      <c r="AD334" s="15"/>
      <c r="AE334" s="15"/>
      <c r="AT334" s="276" t="s">
        <v>166</v>
      </c>
      <c r="AU334" s="276" t="s">
        <v>82</v>
      </c>
      <c r="AV334" s="15" t="s">
        <v>174</v>
      </c>
      <c r="AW334" s="15" t="s">
        <v>31</v>
      </c>
      <c r="AX334" s="15" t="s">
        <v>82</v>
      </c>
      <c r="AY334" s="276" t="s">
        <v>157</v>
      </c>
    </row>
    <row r="335" s="2" customFormat="1" ht="16.5" customHeight="1">
      <c r="A335" s="39"/>
      <c r="B335" s="40"/>
      <c r="C335" s="230" t="s">
        <v>731</v>
      </c>
      <c r="D335" s="230" t="s">
        <v>160</v>
      </c>
      <c r="E335" s="231" t="s">
        <v>732</v>
      </c>
      <c r="F335" s="232" t="s">
        <v>728</v>
      </c>
      <c r="G335" s="233" t="s">
        <v>448</v>
      </c>
      <c r="H335" s="234">
        <v>7.5</v>
      </c>
      <c r="I335" s="235"/>
      <c r="J335" s="236">
        <f>ROUND(I335*H335,2)</f>
        <v>0</v>
      </c>
      <c r="K335" s="237"/>
      <c r="L335" s="45"/>
      <c r="M335" s="238" t="s">
        <v>1</v>
      </c>
      <c r="N335" s="239" t="s">
        <v>40</v>
      </c>
      <c r="O335" s="98"/>
      <c r="P335" s="240">
        <f>O335*H335</f>
        <v>0</v>
      </c>
      <c r="Q335" s="240">
        <v>0</v>
      </c>
      <c r="R335" s="240">
        <f>Q335*H335</f>
        <v>0</v>
      </c>
      <c r="S335" s="240">
        <v>0</v>
      </c>
      <c r="T335" s="24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2" t="s">
        <v>164</v>
      </c>
      <c r="AT335" s="242" t="s">
        <v>160</v>
      </c>
      <c r="AU335" s="242" t="s">
        <v>82</v>
      </c>
      <c r="AY335" s="18" t="s">
        <v>157</v>
      </c>
      <c r="BE335" s="243">
        <f>IF(N335="základná",J335,0)</f>
        <v>0</v>
      </c>
      <c r="BF335" s="243">
        <f>IF(N335="znížená",J335,0)</f>
        <v>0</v>
      </c>
      <c r="BG335" s="243">
        <f>IF(N335="zákl. prenesená",J335,0)</f>
        <v>0</v>
      </c>
      <c r="BH335" s="243">
        <f>IF(N335="zníž. prenesená",J335,0)</f>
        <v>0</v>
      </c>
      <c r="BI335" s="243">
        <f>IF(N335="nulová",J335,0)</f>
        <v>0</v>
      </c>
      <c r="BJ335" s="18" t="s">
        <v>156</v>
      </c>
      <c r="BK335" s="243">
        <f>ROUND(I335*H335,2)</f>
        <v>0</v>
      </c>
      <c r="BL335" s="18" t="s">
        <v>164</v>
      </c>
      <c r="BM335" s="242" t="s">
        <v>733</v>
      </c>
    </row>
    <row r="336" s="13" customFormat="1">
      <c r="A336" s="13"/>
      <c r="B336" s="244"/>
      <c r="C336" s="245"/>
      <c r="D336" s="246" t="s">
        <v>166</v>
      </c>
      <c r="E336" s="247" t="s">
        <v>1</v>
      </c>
      <c r="F336" s="248" t="s">
        <v>535</v>
      </c>
      <c r="G336" s="245"/>
      <c r="H336" s="247" t="s">
        <v>1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4" t="s">
        <v>166</v>
      </c>
      <c r="AU336" s="254" t="s">
        <v>82</v>
      </c>
      <c r="AV336" s="13" t="s">
        <v>82</v>
      </c>
      <c r="AW336" s="13" t="s">
        <v>31</v>
      </c>
      <c r="AX336" s="13" t="s">
        <v>74</v>
      </c>
      <c r="AY336" s="254" t="s">
        <v>157</v>
      </c>
    </row>
    <row r="337" s="13" customFormat="1">
      <c r="A337" s="13"/>
      <c r="B337" s="244"/>
      <c r="C337" s="245"/>
      <c r="D337" s="246" t="s">
        <v>166</v>
      </c>
      <c r="E337" s="247" t="s">
        <v>1</v>
      </c>
      <c r="F337" s="248" t="s">
        <v>684</v>
      </c>
      <c r="G337" s="245"/>
      <c r="H337" s="247" t="s">
        <v>1</v>
      </c>
      <c r="I337" s="249"/>
      <c r="J337" s="245"/>
      <c r="K337" s="245"/>
      <c r="L337" s="250"/>
      <c r="M337" s="251"/>
      <c r="N337" s="252"/>
      <c r="O337" s="252"/>
      <c r="P337" s="252"/>
      <c r="Q337" s="252"/>
      <c r="R337" s="252"/>
      <c r="S337" s="252"/>
      <c r="T337" s="253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4" t="s">
        <v>166</v>
      </c>
      <c r="AU337" s="254" t="s">
        <v>82</v>
      </c>
      <c r="AV337" s="13" t="s">
        <v>82</v>
      </c>
      <c r="AW337" s="13" t="s">
        <v>31</v>
      </c>
      <c r="AX337" s="13" t="s">
        <v>74</v>
      </c>
      <c r="AY337" s="254" t="s">
        <v>157</v>
      </c>
    </row>
    <row r="338" s="14" customFormat="1">
      <c r="A338" s="14"/>
      <c r="B338" s="255"/>
      <c r="C338" s="256"/>
      <c r="D338" s="246" t="s">
        <v>166</v>
      </c>
      <c r="E338" s="257" t="s">
        <v>1</v>
      </c>
      <c r="F338" s="258" t="s">
        <v>734</v>
      </c>
      <c r="G338" s="256"/>
      <c r="H338" s="259">
        <v>7.5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5" t="s">
        <v>166</v>
      </c>
      <c r="AU338" s="265" t="s">
        <v>82</v>
      </c>
      <c r="AV338" s="14" t="s">
        <v>156</v>
      </c>
      <c r="AW338" s="14" t="s">
        <v>31</v>
      </c>
      <c r="AX338" s="14" t="s">
        <v>82</v>
      </c>
      <c r="AY338" s="265" t="s">
        <v>157</v>
      </c>
    </row>
    <row r="339" s="2" customFormat="1" ht="33" customHeight="1">
      <c r="A339" s="39"/>
      <c r="B339" s="40"/>
      <c r="C339" s="230" t="s">
        <v>735</v>
      </c>
      <c r="D339" s="230" t="s">
        <v>160</v>
      </c>
      <c r="E339" s="231" t="s">
        <v>736</v>
      </c>
      <c r="F339" s="232" t="s">
        <v>737</v>
      </c>
      <c r="G339" s="233" t="s">
        <v>448</v>
      </c>
      <c r="H339" s="234">
        <v>32</v>
      </c>
      <c r="I339" s="235"/>
      <c r="J339" s="236">
        <f>ROUND(I339*H339,2)</f>
        <v>0</v>
      </c>
      <c r="K339" s="237"/>
      <c r="L339" s="45"/>
      <c r="M339" s="238" t="s">
        <v>1</v>
      </c>
      <c r="N339" s="239" t="s">
        <v>40</v>
      </c>
      <c r="O339" s="98"/>
      <c r="P339" s="240">
        <f>O339*H339</f>
        <v>0</v>
      </c>
      <c r="Q339" s="240">
        <v>0</v>
      </c>
      <c r="R339" s="240">
        <f>Q339*H339</f>
        <v>0</v>
      </c>
      <c r="S339" s="240">
        <v>0</v>
      </c>
      <c r="T339" s="241">
        <f>S339*H339</f>
        <v>0</v>
      </c>
      <c r="U339" s="39"/>
      <c r="V339" s="39"/>
      <c r="W339" s="39"/>
      <c r="X339" s="39"/>
      <c r="Y339" s="39"/>
      <c r="Z339" s="39"/>
      <c r="AA339" s="39"/>
      <c r="AB339" s="39"/>
      <c r="AC339" s="39"/>
      <c r="AD339" s="39"/>
      <c r="AE339" s="39"/>
      <c r="AR339" s="242" t="s">
        <v>164</v>
      </c>
      <c r="AT339" s="242" t="s">
        <v>160</v>
      </c>
      <c r="AU339" s="242" t="s">
        <v>82</v>
      </c>
      <c r="AY339" s="18" t="s">
        <v>157</v>
      </c>
      <c r="BE339" s="243">
        <f>IF(N339="základná",J339,0)</f>
        <v>0</v>
      </c>
      <c r="BF339" s="243">
        <f>IF(N339="znížená",J339,0)</f>
        <v>0</v>
      </c>
      <c r="BG339" s="243">
        <f>IF(N339="zákl. prenesená",J339,0)</f>
        <v>0</v>
      </c>
      <c r="BH339" s="243">
        <f>IF(N339="zníž. prenesená",J339,0)</f>
        <v>0</v>
      </c>
      <c r="BI339" s="243">
        <f>IF(N339="nulová",J339,0)</f>
        <v>0</v>
      </c>
      <c r="BJ339" s="18" t="s">
        <v>156</v>
      </c>
      <c r="BK339" s="243">
        <f>ROUND(I339*H339,2)</f>
        <v>0</v>
      </c>
      <c r="BL339" s="18" t="s">
        <v>164</v>
      </c>
      <c r="BM339" s="242" t="s">
        <v>738</v>
      </c>
    </row>
    <row r="340" s="13" customFormat="1">
      <c r="A340" s="13"/>
      <c r="B340" s="244"/>
      <c r="C340" s="245"/>
      <c r="D340" s="246" t="s">
        <v>166</v>
      </c>
      <c r="E340" s="247" t="s">
        <v>1</v>
      </c>
      <c r="F340" s="248" t="s">
        <v>535</v>
      </c>
      <c r="G340" s="245"/>
      <c r="H340" s="247" t="s">
        <v>1</v>
      </c>
      <c r="I340" s="249"/>
      <c r="J340" s="245"/>
      <c r="K340" s="245"/>
      <c r="L340" s="250"/>
      <c r="M340" s="251"/>
      <c r="N340" s="252"/>
      <c r="O340" s="252"/>
      <c r="P340" s="252"/>
      <c r="Q340" s="252"/>
      <c r="R340" s="252"/>
      <c r="S340" s="252"/>
      <c r="T340" s="25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254" t="s">
        <v>166</v>
      </c>
      <c r="AU340" s="254" t="s">
        <v>82</v>
      </c>
      <c r="AV340" s="13" t="s">
        <v>82</v>
      </c>
      <c r="AW340" s="13" t="s">
        <v>31</v>
      </c>
      <c r="AX340" s="13" t="s">
        <v>74</v>
      </c>
      <c r="AY340" s="254" t="s">
        <v>157</v>
      </c>
    </row>
    <row r="341" s="13" customFormat="1">
      <c r="A341" s="13"/>
      <c r="B341" s="244"/>
      <c r="C341" s="245"/>
      <c r="D341" s="246" t="s">
        <v>166</v>
      </c>
      <c r="E341" s="247" t="s">
        <v>1</v>
      </c>
      <c r="F341" s="248" t="s">
        <v>684</v>
      </c>
      <c r="G341" s="245"/>
      <c r="H341" s="247" t="s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166</v>
      </c>
      <c r="AU341" s="254" t="s">
        <v>82</v>
      </c>
      <c r="AV341" s="13" t="s">
        <v>82</v>
      </c>
      <c r="AW341" s="13" t="s">
        <v>31</v>
      </c>
      <c r="AX341" s="13" t="s">
        <v>74</v>
      </c>
      <c r="AY341" s="254" t="s">
        <v>157</v>
      </c>
    </row>
    <row r="342" s="14" customFormat="1">
      <c r="A342" s="14"/>
      <c r="B342" s="255"/>
      <c r="C342" s="256"/>
      <c r="D342" s="246" t="s">
        <v>166</v>
      </c>
      <c r="E342" s="257" t="s">
        <v>1</v>
      </c>
      <c r="F342" s="258" t="s">
        <v>702</v>
      </c>
      <c r="G342" s="256"/>
      <c r="H342" s="259">
        <v>32</v>
      </c>
      <c r="I342" s="260"/>
      <c r="J342" s="256"/>
      <c r="K342" s="256"/>
      <c r="L342" s="261"/>
      <c r="M342" s="262"/>
      <c r="N342" s="263"/>
      <c r="O342" s="263"/>
      <c r="P342" s="263"/>
      <c r="Q342" s="263"/>
      <c r="R342" s="263"/>
      <c r="S342" s="263"/>
      <c r="T342" s="264"/>
      <c r="U342" s="14"/>
      <c r="V342" s="14"/>
      <c r="W342" s="14"/>
      <c r="X342" s="14"/>
      <c r="Y342" s="14"/>
      <c r="Z342" s="14"/>
      <c r="AA342" s="14"/>
      <c r="AB342" s="14"/>
      <c r="AC342" s="14"/>
      <c r="AD342" s="14"/>
      <c r="AE342" s="14"/>
      <c r="AT342" s="265" t="s">
        <v>166</v>
      </c>
      <c r="AU342" s="265" t="s">
        <v>82</v>
      </c>
      <c r="AV342" s="14" t="s">
        <v>156</v>
      </c>
      <c r="AW342" s="14" t="s">
        <v>31</v>
      </c>
      <c r="AX342" s="14" t="s">
        <v>82</v>
      </c>
      <c r="AY342" s="265" t="s">
        <v>157</v>
      </c>
    </row>
    <row r="343" s="2" customFormat="1" ht="33" customHeight="1">
      <c r="A343" s="39"/>
      <c r="B343" s="40"/>
      <c r="C343" s="230" t="s">
        <v>739</v>
      </c>
      <c r="D343" s="230" t="s">
        <v>160</v>
      </c>
      <c r="E343" s="231" t="s">
        <v>740</v>
      </c>
      <c r="F343" s="232" t="s">
        <v>741</v>
      </c>
      <c r="G343" s="233" t="s">
        <v>448</v>
      </c>
      <c r="H343" s="234">
        <v>37</v>
      </c>
      <c r="I343" s="235"/>
      <c r="J343" s="236">
        <f>ROUND(I343*H343,2)</f>
        <v>0</v>
      </c>
      <c r="K343" s="237"/>
      <c r="L343" s="45"/>
      <c r="M343" s="238" t="s">
        <v>1</v>
      </c>
      <c r="N343" s="239" t="s">
        <v>40</v>
      </c>
      <c r="O343" s="98"/>
      <c r="P343" s="240">
        <f>O343*H343</f>
        <v>0</v>
      </c>
      <c r="Q343" s="240">
        <v>5.0000000000000002E-05</v>
      </c>
      <c r="R343" s="240">
        <f>Q343*H343</f>
        <v>0.0018500000000000001</v>
      </c>
      <c r="S343" s="240">
        <v>0.001</v>
      </c>
      <c r="T343" s="241">
        <f>S343*H343</f>
        <v>0.036999999999999998</v>
      </c>
      <c r="U343" s="39"/>
      <c r="V343" s="39"/>
      <c r="W343" s="39"/>
      <c r="X343" s="39"/>
      <c r="Y343" s="39"/>
      <c r="Z343" s="39"/>
      <c r="AA343" s="39"/>
      <c r="AB343" s="39"/>
      <c r="AC343" s="39"/>
      <c r="AD343" s="39"/>
      <c r="AE343" s="39"/>
      <c r="AR343" s="242" t="s">
        <v>164</v>
      </c>
      <c r="AT343" s="242" t="s">
        <v>160</v>
      </c>
      <c r="AU343" s="242" t="s">
        <v>82</v>
      </c>
      <c r="AY343" s="18" t="s">
        <v>157</v>
      </c>
      <c r="BE343" s="243">
        <f>IF(N343="základná",J343,0)</f>
        <v>0</v>
      </c>
      <c r="BF343" s="243">
        <f>IF(N343="znížená",J343,0)</f>
        <v>0</v>
      </c>
      <c r="BG343" s="243">
        <f>IF(N343="zákl. prenesená",J343,0)</f>
        <v>0</v>
      </c>
      <c r="BH343" s="243">
        <f>IF(N343="zníž. prenesená",J343,0)</f>
        <v>0</v>
      </c>
      <c r="BI343" s="243">
        <f>IF(N343="nulová",J343,0)</f>
        <v>0</v>
      </c>
      <c r="BJ343" s="18" t="s">
        <v>156</v>
      </c>
      <c r="BK343" s="243">
        <f>ROUND(I343*H343,2)</f>
        <v>0</v>
      </c>
      <c r="BL343" s="18" t="s">
        <v>164</v>
      </c>
      <c r="BM343" s="242" t="s">
        <v>742</v>
      </c>
    </row>
    <row r="344" s="14" customFormat="1">
      <c r="A344" s="14"/>
      <c r="B344" s="255"/>
      <c r="C344" s="256"/>
      <c r="D344" s="246" t="s">
        <v>166</v>
      </c>
      <c r="E344" s="257" t="s">
        <v>1</v>
      </c>
      <c r="F344" s="258" t="s">
        <v>743</v>
      </c>
      <c r="G344" s="256"/>
      <c r="H344" s="259">
        <v>22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166</v>
      </c>
      <c r="AU344" s="265" t="s">
        <v>82</v>
      </c>
      <c r="AV344" s="14" t="s">
        <v>156</v>
      </c>
      <c r="AW344" s="14" t="s">
        <v>31</v>
      </c>
      <c r="AX344" s="14" t="s">
        <v>74</v>
      </c>
      <c r="AY344" s="265" t="s">
        <v>157</v>
      </c>
    </row>
    <row r="345" s="14" customFormat="1">
      <c r="A345" s="14"/>
      <c r="B345" s="255"/>
      <c r="C345" s="256"/>
      <c r="D345" s="246" t="s">
        <v>166</v>
      </c>
      <c r="E345" s="257" t="s">
        <v>1</v>
      </c>
      <c r="F345" s="258" t="s">
        <v>744</v>
      </c>
      <c r="G345" s="256"/>
      <c r="H345" s="259">
        <v>15</v>
      </c>
      <c r="I345" s="260"/>
      <c r="J345" s="256"/>
      <c r="K345" s="256"/>
      <c r="L345" s="261"/>
      <c r="M345" s="262"/>
      <c r="N345" s="263"/>
      <c r="O345" s="263"/>
      <c r="P345" s="263"/>
      <c r="Q345" s="263"/>
      <c r="R345" s="263"/>
      <c r="S345" s="263"/>
      <c r="T345" s="264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5" t="s">
        <v>166</v>
      </c>
      <c r="AU345" s="265" t="s">
        <v>82</v>
      </c>
      <c r="AV345" s="14" t="s">
        <v>156</v>
      </c>
      <c r="AW345" s="14" t="s">
        <v>31</v>
      </c>
      <c r="AX345" s="14" t="s">
        <v>74</v>
      </c>
      <c r="AY345" s="265" t="s">
        <v>157</v>
      </c>
    </row>
    <row r="346" s="15" customFormat="1">
      <c r="A346" s="15"/>
      <c r="B346" s="266"/>
      <c r="C346" s="267"/>
      <c r="D346" s="246" t="s">
        <v>166</v>
      </c>
      <c r="E346" s="268" t="s">
        <v>1</v>
      </c>
      <c r="F346" s="269" t="s">
        <v>173</v>
      </c>
      <c r="G346" s="267"/>
      <c r="H346" s="270">
        <v>37</v>
      </c>
      <c r="I346" s="271"/>
      <c r="J346" s="267"/>
      <c r="K346" s="267"/>
      <c r="L346" s="272"/>
      <c r="M346" s="273"/>
      <c r="N346" s="274"/>
      <c r="O346" s="274"/>
      <c r="P346" s="274"/>
      <c r="Q346" s="274"/>
      <c r="R346" s="274"/>
      <c r="S346" s="274"/>
      <c r="T346" s="275"/>
      <c r="U346" s="15"/>
      <c r="V346" s="15"/>
      <c r="W346" s="15"/>
      <c r="X346" s="15"/>
      <c r="Y346" s="15"/>
      <c r="Z346" s="15"/>
      <c r="AA346" s="15"/>
      <c r="AB346" s="15"/>
      <c r="AC346" s="15"/>
      <c r="AD346" s="15"/>
      <c r="AE346" s="15"/>
      <c r="AT346" s="276" t="s">
        <v>166</v>
      </c>
      <c r="AU346" s="276" t="s">
        <v>82</v>
      </c>
      <c r="AV346" s="15" t="s">
        <v>174</v>
      </c>
      <c r="AW346" s="15" t="s">
        <v>31</v>
      </c>
      <c r="AX346" s="15" t="s">
        <v>82</v>
      </c>
      <c r="AY346" s="276" t="s">
        <v>157</v>
      </c>
    </row>
    <row r="347" s="2" customFormat="1" ht="33" customHeight="1">
      <c r="A347" s="39"/>
      <c r="B347" s="40"/>
      <c r="C347" s="230" t="s">
        <v>745</v>
      </c>
      <c r="D347" s="230" t="s">
        <v>160</v>
      </c>
      <c r="E347" s="231" t="s">
        <v>746</v>
      </c>
      <c r="F347" s="232" t="s">
        <v>747</v>
      </c>
      <c r="G347" s="233" t="s">
        <v>448</v>
      </c>
      <c r="H347" s="234">
        <v>161</v>
      </c>
      <c r="I347" s="235"/>
      <c r="J347" s="236">
        <f>ROUND(I347*H347,2)</f>
        <v>0</v>
      </c>
      <c r="K347" s="237"/>
      <c r="L347" s="45"/>
      <c r="M347" s="238" t="s">
        <v>1</v>
      </c>
      <c r="N347" s="239" t="s">
        <v>40</v>
      </c>
      <c r="O347" s="98"/>
      <c r="P347" s="240">
        <f>O347*H347</f>
        <v>0</v>
      </c>
      <c r="Q347" s="240">
        <v>5.0000000000000002E-05</v>
      </c>
      <c r="R347" s="240">
        <f>Q347*H347</f>
        <v>0.0080499999999999999</v>
      </c>
      <c r="S347" s="240">
        <v>0.001</v>
      </c>
      <c r="T347" s="241">
        <f>S347*H347</f>
        <v>0.161</v>
      </c>
      <c r="U347" s="39"/>
      <c r="V347" s="39"/>
      <c r="W347" s="39"/>
      <c r="X347" s="39"/>
      <c r="Y347" s="39"/>
      <c r="Z347" s="39"/>
      <c r="AA347" s="39"/>
      <c r="AB347" s="39"/>
      <c r="AC347" s="39"/>
      <c r="AD347" s="39"/>
      <c r="AE347" s="39"/>
      <c r="AR347" s="242" t="s">
        <v>164</v>
      </c>
      <c r="AT347" s="242" t="s">
        <v>160</v>
      </c>
      <c r="AU347" s="242" t="s">
        <v>82</v>
      </c>
      <c r="AY347" s="18" t="s">
        <v>157</v>
      </c>
      <c r="BE347" s="243">
        <f>IF(N347="základná",J347,0)</f>
        <v>0</v>
      </c>
      <c r="BF347" s="243">
        <f>IF(N347="znížená",J347,0)</f>
        <v>0</v>
      </c>
      <c r="BG347" s="243">
        <f>IF(N347="zákl. prenesená",J347,0)</f>
        <v>0</v>
      </c>
      <c r="BH347" s="243">
        <f>IF(N347="zníž. prenesená",J347,0)</f>
        <v>0</v>
      </c>
      <c r="BI347" s="243">
        <f>IF(N347="nulová",J347,0)</f>
        <v>0</v>
      </c>
      <c r="BJ347" s="18" t="s">
        <v>156</v>
      </c>
      <c r="BK347" s="243">
        <f>ROUND(I347*H347,2)</f>
        <v>0</v>
      </c>
      <c r="BL347" s="18" t="s">
        <v>164</v>
      </c>
      <c r="BM347" s="242" t="s">
        <v>748</v>
      </c>
    </row>
    <row r="348" s="14" customFormat="1">
      <c r="A348" s="14"/>
      <c r="B348" s="255"/>
      <c r="C348" s="256"/>
      <c r="D348" s="246" t="s">
        <v>166</v>
      </c>
      <c r="E348" s="257" t="s">
        <v>1</v>
      </c>
      <c r="F348" s="258" t="s">
        <v>749</v>
      </c>
      <c r="G348" s="256"/>
      <c r="H348" s="259">
        <v>161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166</v>
      </c>
      <c r="AU348" s="265" t="s">
        <v>82</v>
      </c>
      <c r="AV348" s="14" t="s">
        <v>156</v>
      </c>
      <c r="AW348" s="14" t="s">
        <v>31</v>
      </c>
      <c r="AX348" s="14" t="s">
        <v>74</v>
      </c>
      <c r="AY348" s="265" t="s">
        <v>157</v>
      </c>
    </row>
    <row r="349" s="15" customFormat="1">
      <c r="A349" s="15"/>
      <c r="B349" s="266"/>
      <c r="C349" s="267"/>
      <c r="D349" s="246" t="s">
        <v>166</v>
      </c>
      <c r="E349" s="268" t="s">
        <v>1</v>
      </c>
      <c r="F349" s="269" t="s">
        <v>173</v>
      </c>
      <c r="G349" s="267"/>
      <c r="H349" s="270">
        <v>161</v>
      </c>
      <c r="I349" s="271"/>
      <c r="J349" s="267"/>
      <c r="K349" s="267"/>
      <c r="L349" s="272"/>
      <c r="M349" s="273"/>
      <c r="N349" s="274"/>
      <c r="O349" s="274"/>
      <c r="P349" s="274"/>
      <c r="Q349" s="274"/>
      <c r="R349" s="274"/>
      <c r="S349" s="274"/>
      <c r="T349" s="275"/>
      <c r="U349" s="15"/>
      <c r="V349" s="15"/>
      <c r="W349" s="15"/>
      <c r="X349" s="15"/>
      <c r="Y349" s="15"/>
      <c r="Z349" s="15"/>
      <c r="AA349" s="15"/>
      <c r="AB349" s="15"/>
      <c r="AC349" s="15"/>
      <c r="AD349" s="15"/>
      <c r="AE349" s="15"/>
      <c r="AT349" s="276" t="s">
        <v>166</v>
      </c>
      <c r="AU349" s="276" t="s">
        <v>82</v>
      </c>
      <c r="AV349" s="15" t="s">
        <v>174</v>
      </c>
      <c r="AW349" s="15" t="s">
        <v>31</v>
      </c>
      <c r="AX349" s="15" t="s">
        <v>82</v>
      </c>
      <c r="AY349" s="276" t="s">
        <v>157</v>
      </c>
    </row>
    <row r="350" s="2" customFormat="1" ht="24.15" customHeight="1">
      <c r="A350" s="39"/>
      <c r="B350" s="40"/>
      <c r="C350" s="230" t="s">
        <v>750</v>
      </c>
      <c r="D350" s="230" t="s">
        <v>160</v>
      </c>
      <c r="E350" s="231" t="s">
        <v>751</v>
      </c>
      <c r="F350" s="232" t="s">
        <v>752</v>
      </c>
      <c r="G350" s="233" t="s">
        <v>177</v>
      </c>
      <c r="H350" s="234">
        <v>1.0720000000000001</v>
      </c>
      <c r="I350" s="235"/>
      <c r="J350" s="236">
        <f>ROUND(I350*H350,2)</f>
        <v>0</v>
      </c>
      <c r="K350" s="237"/>
      <c r="L350" s="45"/>
      <c r="M350" s="238" t="s">
        <v>1</v>
      </c>
      <c r="N350" s="239" t="s">
        <v>40</v>
      </c>
      <c r="O350" s="98"/>
      <c r="P350" s="240">
        <f>O350*H350</f>
        <v>0</v>
      </c>
      <c r="Q350" s="240">
        <v>0</v>
      </c>
      <c r="R350" s="240">
        <f>Q350*H350</f>
        <v>0</v>
      </c>
      <c r="S350" s="240">
        <v>0</v>
      </c>
      <c r="T350" s="241">
        <f>S350*H350</f>
        <v>0</v>
      </c>
      <c r="U350" s="39"/>
      <c r="V350" s="39"/>
      <c r="W350" s="39"/>
      <c r="X350" s="39"/>
      <c r="Y350" s="39"/>
      <c r="Z350" s="39"/>
      <c r="AA350" s="39"/>
      <c r="AB350" s="39"/>
      <c r="AC350" s="39"/>
      <c r="AD350" s="39"/>
      <c r="AE350" s="39"/>
      <c r="AR350" s="242" t="s">
        <v>164</v>
      </c>
      <c r="AT350" s="242" t="s">
        <v>160</v>
      </c>
      <c r="AU350" s="242" t="s">
        <v>82</v>
      </c>
      <c r="AY350" s="18" t="s">
        <v>157</v>
      </c>
      <c r="BE350" s="243">
        <f>IF(N350="základná",J350,0)</f>
        <v>0</v>
      </c>
      <c r="BF350" s="243">
        <f>IF(N350="znížená",J350,0)</f>
        <v>0</v>
      </c>
      <c r="BG350" s="243">
        <f>IF(N350="zákl. prenesená",J350,0)</f>
        <v>0</v>
      </c>
      <c r="BH350" s="243">
        <f>IF(N350="zníž. prenesená",J350,0)</f>
        <v>0</v>
      </c>
      <c r="BI350" s="243">
        <f>IF(N350="nulová",J350,0)</f>
        <v>0</v>
      </c>
      <c r="BJ350" s="18" t="s">
        <v>156</v>
      </c>
      <c r="BK350" s="243">
        <f>ROUND(I350*H350,2)</f>
        <v>0</v>
      </c>
      <c r="BL350" s="18" t="s">
        <v>164</v>
      </c>
      <c r="BM350" s="242" t="s">
        <v>753</v>
      </c>
    </row>
    <row r="351" s="2" customFormat="1" ht="24.15" customHeight="1">
      <c r="A351" s="39"/>
      <c r="B351" s="40"/>
      <c r="C351" s="230" t="s">
        <v>754</v>
      </c>
      <c r="D351" s="230" t="s">
        <v>160</v>
      </c>
      <c r="E351" s="231" t="s">
        <v>755</v>
      </c>
      <c r="F351" s="232" t="s">
        <v>756</v>
      </c>
      <c r="G351" s="233" t="s">
        <v>177</v>
      </c>
      <c r="H351" s="234">
        <v>0.14399999999999999</v>
      </c>
      <c r="I351" s="235"/>
      <c r="J351" s="236">
        <f>ROUND(I351*H351,2)</f>
        <v>0</v>
      </c>
      <c r="K351" s="237"/>
      <c r="L351" s="45"/>
      <c r="M351" s="238" t="s">
        <v>1</v>
      </c>
      <c r="N351" s="239" t="s">
        <v>40</v>
      </c>
      <c r="O351" s="98"/>
      <c r="P351" s="240">
        <f>O351*H351</f>
        <v>0</v>
      </c>
      <c r="Q351" s="240">
        <v>0</v>
      </c>
      <c r="R351" s="240">
        <f>Q351*H351</f>
        <v>0</v>
      </c>
      <c r="S351" s="240">
        <v>0</v>
      </c>
      <c r="T351" s="241">
        <f>S351*H351</f>
        <v>0</v>
      </c>
      <c r="U351" s="39"/>
      <c r="V351" s="39"/>
      <c r="W351" s="39"/>
      <c r="X351" s="39"/>
      <c r="Y351" s="39"/>
      <c r="Z351" s="39"/>
      <c r="AA351" s="39"/>
      <c r="AB351" s="39"/>
      <c r="AC351" s="39"/>
      <c r="AD351" s="39"/>
      <c r="AE351" s="39"/>
      <c r="AR351" s="242" t="s">
        <v>164</v>
      </c>
      <c r="AT351" s="242" t="s">
        <v>160</v>
      </c>
      <c r="AU351" s="242" t="s">
        <v>82</v>
      </c>
      <c r="AY351" s="18" t="s">
        <v>157</v>
      </c>
      <c r="BE351" s="243">
        <f>IF(N351="základná",J351,0)</f>
        <v>0</v>
      </c>
      <c r="BF351" s="243">
        <f>IF(N351="znížená",J351,0)</f>
        <v>0</v>
      </c>
      <c r="BG351" s="243">
        <f>IF(N351="zákl. prenesená",J351,0)</f>
        <v>0</v>
      </c>
      <c r="BH351" s="243">
        <f>IF(N351="zníž. prenesená",J351,0)</f>
        <v>0</v>
      </c>
      <c r="BI351" s="243">
        <f>IF(N351="nulová",J351,0)</f>
        <v>0</v>
      </c>
      <c r="BJ351" s="18" t="s">
        <v>156</v>
      </c>
      <c r="BK351" s="243">
        <f>ROUND(I351*H351,2)</f>
        <v>0</v>
      </c>
      <c r="BL351" s="18" t="s">
        <v>164</v>
      </c>
      <c r="BM351" s="242" t="s">
        <v>757</v>
      </c>
    </row>
    <row r="352" s="12" customFormat="1" ht="25.92" customHeight="1">
      <c r="A352" s="12"/>
      <c r="B352" s="214"/>
      <c r="C352" s="215"/>
      <c r="D352" s="216" t="s">
        <v>73</v>
      </c>
      <c r="E352" s="217" t="s">
        <v>758</v>
      </c>
      <c r="F352" s="217" t="s">
        <v>759</v>
      </c>
      <c r="G352" s="215"/>
      <c r="H352" s="215"/>
      <c r="I352" s="218"/>
      <c r="J352" s="219">
        <f>BK352</f>
        <v>0</v>
      </c>
      <c r="K352" s="215"/>
      <c r="L352" s="220"/>
      <c r="M352" s="221"/>
      <c r="N352" s="222"/>
      <c r="O352" s="222"/>
      <c r="P352" s="223">
        <f>SUM(P353:P377)</f>
        <v>0</v>
      </c>
      <c r="Q352" s="222"/>
      <c r="R352" s="223">
        <f>SUM(R353:R377)</f>
        <v>0.043290419999999996</v>
      </c>
      <c r="S352" s="222"/>
      <c r="T352" s="224">
        <f>SUM(T353:T377)</f>
        <v>0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225" t="s">
        <v>156</v>
      </c>
      <c r="AT352" s="226" t="s">
        <v>73</v>
      </c>
      <c r="AU352" s="226" t="s">
        <v>74</v>
      </c>
      <c r="AY352" s="225" t="s">
        <v>157</v>
      </c>
      <c r="BK352" s="227">
        <f>SUM(BK353:BK377)</f>
        <v>0</v>
      </c>
    </row>
    <row r="353" s="2" customFormat="1" ht="37.8" customHeight="1">
      <c r="A353" s="39"/>
      <c r="B353" s="40"/>
      <c r="C353" s="230" t="s">
        <v>760</v>
      </c>
      <c r="D353" s="230" t="s">
        <v>160</v>
      </c>
      <c r="E353" s="231" t="s">
        <v>761</v>
      </c>
      <c r="F353" s="232" t="s">
        <v>762</v>
      </c>
      <c r="G353" s="233" t="s">
        <v>225</v>
      </c>
      <c r="H353" s="234">
        <v>1.248</v>
      </c>
      <c r="I353" s="235"/>
      <c r="J353" s="236">
        <f>ROUND(I353*H353,2)</f>
        <v>0</v>
      </c>
      <c r="K353" s="237"/>
      <c r="L353" s="45"/>
      <c r="M353" s="238" t="s">
        <v>1</v>
      </c>
      <c r="N353" s="239" t="s">
        <v>40</v>
      </c>
      <c r="O353" s="98"/>
      <c r="P353" s="240">
        <f>O353*H353</f>
        <v>0</v>
      </c>
      <c r="Q353" s="240">
        <v>0.00085999999999999998</v>
      </c>
      <c r="R353" s="240">
        <f>Q353*H353</f>
        <v>0.00107328</v>
      </c>
      <c r="S353" s="240">
        <v>0</v>
      </c>
      <c r="T353" s="241">
        <f>S353*H353</f>
        <v>0</v>
      </c>
      <c r="U353" s="39"/>
      <c r="V353" s="39"/>
      <c r="W353" s="39"/>
      <c r="X353" s="39"/>
      <c r="Y353" s="39"/>
      <c r="Z353" s="39"/>
      <c r="AA353" s="39"/>
      <c r="AB353" s="39"/>
      <c r="AC353" s="39"/>
      <c r="AD353" s="39"/>
      <c r="AE353" s="39"/>
      <c r="AR353" s="242" t="s">
        <v>164</v>
      </c>
      <c r="AT353" s="242" t="s">
        <v>160</v>
      </c>
      <c r="AU353" s="242" t="s">
        <v>82</v>
      </c>
      <c r="AY353" s="18" t="s">
        <v>157</v>
      </c>
      <c r="BE353" s="243">
        <f>IF(N353="základná",J353,0)</f>
        <v>0</v>
      </c>
      <c r="BF353" s="243">
        <f>IF(N353="znížená",J353,0)</f>
        <v>0</v>
      </c>
      <c r="BG353" s="243">
        <f>IF(N353="zákl. prenesená",J353,0)</f>
        <v>0</v>
      </c>
      <c r="BH353" s="243">
        <f>IF(N353="zníž. prenesená",J353,0)</f>
        <v>0</v>
      </c>
      <c r="BI353" s="243">
        <f>IF(N353="nulová",J353,0)</f>
        <v>0</v>
      </c>
      <c r="BJ353" s="18" t="s">
        <v>156</v>
      </c>
      <c r="BK353" s="243">
        <f>ROUND(I353*H353,2)</f>
        <v>0</v>
      </c>
      <c r="BL353" s="18" t="s">
        <v>164</v>
      </c>
      <c r="BM353" s="242" t="s">
        <v>763</v>
      </c>
    </row>
    <row r="354" s="2" customFormat="1" ht="33" customHeight="1">
      <c r="A354" s="39"/>
      <c r="B354" s="40"/>
      <c r="C354" s="230" t="s">
        <v>764</v>
      </c>
      <c r="D354" s="230" t="s">
        <v>160</v>
      </c>
      <c r="E354" s="231" t="s">
        <v>765</v>
      </c>
      <c r="F354" s="232" t="s">
        <v>766</v>
      </c>
      <c r="G354" s="233" t="s">
        <v>225</v>
      </c>
      <c r="H354" s="234">
        <v>1.248</v>
      </c>
      <c r="I354" s="235"/>
      <c r="J354" s="236">
        <f>ROUND(I354*H354,2)</f>
        <v>0</v>
      </c>
      <c r="K354" s="237"/>
      <c r="L354" s="45"/>
      <c r="M354" s="238" t="s">
        <v>1</v>
      </c>
      <c r="N354" s="239" t="s">
        <v>40</v>
      </c>
      <c r="O354" s="98"/>
      <c r="P354" s="240">
        <f>O354*H354</f>
        <v>0</v>
      </c>
      <c r="Q354" s="240">
        <v>0.00031</v>
      </c>
      <c r="R354" s="240">
        <f>Q354*H354</f>
        <v>0.00038687999999999998</v>
      </c>
      <c r="S354" s="240">
        <v>0</v>
      </c>
      <c r="T354" s="241">
        <f>S354*H354</f>
        <v>0</v>
      </c>
      <c r="U354" s="39"/>
      <c r="V354" s="39"/>
      <c r="W354" s="39"/>
      <c r="X354" s="39"/>
      <c r="Y354" s="39"/>
      <c r="Z354" s="39"/>
      <c r="AA354" s="39"/>
      <c r="AB354" s="39"/>
      <c r="AC354" s="39"/>
      <c r="AD354" s="39"/>
      <c r="AE354" s="39"/>
      <c r="AR354" s="242" t="s">
        <v>164</v>
      </c>
      <c r="AT354" s="242" t="s">
        <v>160</v>
      </c>
      <c r="AU354" s="242" t="s">
        <v>82</v>
      </c>
      <c r="AY354" s="18" t="s">
        <v>157</v>
      </c>
      <c r="BE354" s="243">
        <f>IF(N354="základná",J354,0)</f>
        <v>0</v>
      </c>
      <c r="BF354" s="243">
        <f>IF(N354="znížená",J354,0)</f>
        <v>0</v>
      </c>
      <c r="BG354" s="243">
        <f>IF(N354="zákl. prenesená",J354,0)</f>
        <v>0</v>
      </c>
      <c r="BH354" s="243">
        <f>IF(N354="zníž. prenesená",J354,0)</f>
        <v>0</v>
      </c>
      <c r="BI354" s="243">
        <f>IF(N354="nulová",J354,0)</f>
        <v>0</v>
      </c>
      <c r="BJ354" s="18" t="s">
        <v>156</v>
      </c>
      <c r="BK354" s="243">
        <f>ROUND(I354*H354,2)</f>
        <v>0</v>
      </c>
      <c r="BL354" s="18" t="s">
        <v>164</v>
      </c>
      <c r="BM354" s="242" t="s">
        <v>767</v>
      </c>
    </row>
    <row r="355" s="13" customFormat="1">
      <c r="A355" s="13"/>
      <c r="B355" s="244"/>
      <c r="C355" s="245"/>
      <c r="D355" s="246" t="s">
        <v>166</v>
      </c>
      <c r="E355" s="247" t="s">
        <v>1</v>
      </c>
      <c r="F355" s="248" t="s">
        <v>535</v>
      </c>
      <c r="G355" s="245"/>
      <c r="H355" s="247" t="s">
        <v>1</v>
      </c>
      <c r="I355" s="249"/>
      <c r="J355" s="245"/>
      <c r="K355" s="245"/>
      <c r="L355" s="250"/>
      <c r="M355" s="251"/>
      <c r="N355" s="252"/>
      <c r="O355" s="252"/>
      <c r="P355" s="252"/>
      <c r="Q355" s="252"/>
      <c r="R355" s="252"/>
      <c r="S355" s="252"/>
      <c r="T355" s="253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4" t="s">
        <v>166</v>
      </c>
      <c r="AU355" s="254" t="s">
        <v>82</v>
      </c>
      <c r="AV355" s="13" t="s">
        <v>82</v>
      </c>
      <c r="AW355" s="13" t="s">
        <v>31</v>
      </c>
      <c r="AX355" s="13" t="s">
        <v>74</v>
      </c>
      <c r="AY355" s="254" t="s">
        <v>157</v>
      </c>
    </row>
    <row r="356" s="13" customFormat="1">
      <c r="A356" s="13"/>
      <c r="B356" s="244"/>
      <c r="C356" s="245"/>
      <c r="D356" s="246" t="s">
        <v>166</v>
      </c>
      <c r="E356" s="247" t="s">
        <v>1</v>
      </c>
      <c r="F356" s="248" t="s">
        <v>768</v>
      </c>
      <c r="G356" s="245"/>
      <c r="H356" s="247" t="s">
        <v>1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4" t="s">
        <v>166</v>
      </c>
      <c r="AU356" s="254" t="s">
        <v>82</v>
      </c>
      <c r="AV356" s="13" t="s">
        <v>82</v>
      </c>
      <c r="AW356" s="13" t="s">
        <v>31</v>
      </c>
      <c r="AX356" s="13" t="s">
        <v>74</v>
      </c>
      <c r="AY356" s="254" t="s">
        <v>157</v>
      </c>
    </row>
    <row r="357" s="14" customFormat="1">
      <c r="A357" s="14"/>
      <c r="B357" s="255"/>
      <c r="C357" s="256"/>
      <c r="D357" s="246" t="s">
        <v>166</v>
      </c>
      <c r="E357" s="257" t="s">
        <v>1</v>
      </c>
      <c r="F357" s="258" t="s">
        <v>769</v>
      </c>
      <c r="G357" s="256"/>
      <c r="H357" s="259">
        <v>1.248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166</v>
      </c>
      <c r="AU357" s="265" t="s">
        <v>82</v>
      </c>
      <c r="AV357" s="14" t="s">
        <v>156</v>
      </c>
      <c r="AW357" s="14" t="s">
        <v>31</v>
      </c>
      <c r="AX357" s="14" t="s">
        <v>82</v>
      </c>
      <c r="AY357" s="265" t="s">
        <v>157</v>
      </c>
    </row>
    <row r="358" s="2" customFormat="1" ht="37.8" customHeight="1">
      <c r="A358" s="39"/>
      <c r="B358" s="40"/>
      <c r="C358" s="230" t="s">
        <v>770</v>
      </c>
      <c r="D358" s="230" t="s">
        <v>160</v>
      </c>
      <c r="E358" s="231" t="s">
        <v>771</v>
      </c>
      <c r="F358" s="232" t="s">
        <v>772</v>
      </c>
      <c r="G358" s="233" t="s">
        <v>225</v>
      </c>
      <c r="H358" s="234">
        <v>66.366</v>
      </c>
      <c r="I358" s="235"/>
      <c r="J358" s="236">
        <f>ROUND(I358*H358,2)</f>
        <v>0</v>
      </c>
      <c r="K358" s="237"/>
      <c r="L358" s="45"/>
      <c r="M358" s="238" t="s">
        <v>1</v>
      </c>
      <c r="N358" s="239" t="s">
        <v>40</v>
      </c>
      <c r="O358" s="98"/>
      <c r="P358" s="240">
        <f>O358*H358</f>
        <v>0</v>
      </c>
      <c r="Q358" s="240">
        <v>0.00027999999999999998</v>
      </c>
      <c r="R358" s="240">
        <f>Q358*H358</f>
        <v>0.018582479999999998</v>
      </c>
      <c r="S358" s="240">
        <v>0</v>
      </c>
      <c r="T358" s="241">
        <f>S358*H358</f>
        <v>0</v>
      </c>
      <c r="U358" s="39"/>
      <c r="V358" s="39"/>
      <c r="W358" s="39"/>
      <c r="X358" s="39"/>
      <c r="Y358" s="39"/>
      <c r="Z358" s="39"/>
      <c r="AA358" s="39"/>
      <c r="AB358" s="39"/>
      <c r="AC358" s="39"/>
      <c r="AD358" s="39"/>
      <c r="AE358" s="39"/>
      <c r="AR358" s="242" t="s">
        <v>164</v>
      </c>
      <c r="AT358" s="242" t="s">
        <v>160</v>
      </c>
      <c r="AU358" s="242" t="s">
        <v>82</v>
      </c>
      <c r="AY358" s="18" t="s">
        <v>157</v>
      </c>
      <c r="BE358" s="243">
        <f>IF(N358="základná",J358,0)</f>
        <v>0</v>
      </c>
      <c r="BF358" s="243">
        <f>IF(N358="znížená",J358,0)</f>
        <v>0</v>
      </c>
      <c r="BG358" s="243">
        <f>IF(N358="zákl. prenesená",J358,0)</f>
        <v>0</v>
      </c>
      <c r="BH358" s="243">
        <f>IF(N358="zníž. prenesená",J358,0)</f>
        <v>0</v>
      </c>
      <c r="BI358" s="243">
        <f>IF(N358="nulová",J358,0)</f>
        <v>0</v>
      </c>
      <c r="BJ358" s="18" t="s">
        <v>156</v>
      </c>
      <c r="BK358" s="243">
        <f>ROUND(I358*H358,2)</f>
        <v>0</v>
      </c>
      <c r="BL358" s="18" t="s">
        <v>164</v>
      </c>
      <c r="BM358" s="242" t="s">
        <v>773</v>
      </c>
    </row>
    <row r="359" s="2" customFormat="1" ht="33" customHeight="1">
      <c r="A359" s="39"/>
      <c r="B359" s="40"/>
      <c r="C359" s="230" t="s">
        <v>774</v>
      </c>
      <c r="D359" s="230" t="s">
        <v>160</v>
      </c>
      <c r="E359" s="231" t="s">
        <v>775</v>
      </c>
      <c r="F359" s="232" t="s">
        <v>776</v>
      </c>
      <c r="G359" s="233" t="s">
        <v>225</v>
      </c>
      <c r="H359" s="234">
        <v>66.366</v>
      </c>
      <c r="I359" s="235"/>
      <c r="J359" s="236">
        <f>ROUND(I359*H359,2)</f>
        <v>0</v>
      </c>
      <c r="K359" s="237"/>
      <c r="L359" s="45"/>
      <c r="M359" s="238" t="s">
        <v>1</v>
      </c>
      <c r="N359" s="239" t="s">
        <v>40</v>
      </c>
      <c r="O359" s="98"/>
      <c r="P359" s="240">
        <f>O359*H359</f>
        <v>0</v>
      </c>
      <c r="Q359" s="240">
        <v>8.0000000000000007E-05</v>
      </c>
      <c r="R359" s="240">
        <f>Q359*H359</f>
        <v>0.0053092800000000004</v>
      </c>
      <c r="S359" s="240">
        <v>0</v>
      </c>
      <c r="T359" s="241">
        <f>S359*H359</f>
        <v>0</v>
      </c>
      <c r="U359" s="39"/>
      <c r="V359" s="39"/>
      <c r="W359" s="39"/>
      <c r="X359" s="39"/>
      <c r="Y359" s="39"/>
      <c r="Z359" s="39"/>
      <c r="AA359" s="39"/>
      <c r="AB359" s="39"/>
      <c r="AC359" s="39"/>
      <c r="AD359" s="39"/>
      <c r="AE359" s="39"/>
      <c r="AR359" s="242" t="s">
        <v>164</v>
      </c>
      <c r="AT359" s="242" t="s">
        <v>160</v>
      </c>
      <c r="AU359" s="242" t="s">
        <v>82</v>
      </c>
      <c r="AY359" s="18" t="s">
        <v>157</v>
      </c>
      <c r="BE359" s="243">
        <f>IF(N359="základná",J359,0)</f>
        <v>0</v>
      </c>
      <c r="BF359" s="243">
        <f>IF(N359="znížená",J359,0)</f>
        <v>0</v>
      </c>
      <c r="BG359" s="243">
        <f>IF(N359="zákl. prenesená",J359,0)</f>
        <v>0</v>
      </c>
      <c r="BH359" s="243">
        <f>IF(N359="zníž. prenesená",J359,0)</f>
        <v>0</v>
      </c>
      <c r="BI359" s="243">
        <f>IF(N359="nulová",J359,0)</f>
        <v>0</v>
      </c>
      <c r="BJ359" s="18" t="s">
        <v>156</v>
      </c>
      <c r="BK359" s="243">
        <f>ROUND(I359*H359,2)</f>
        <v>0</v>
      </c>
      <c r="BL359" s="18" t="s">
        <v>164</v>
      </c>
      <c r="BM359" s="242" t="s">
        <v>777</v>
      </c>
    </row>
    <row r="360" s="13" customFormat="1">
      <c r="A360" s="13"/>
      <c r="B360" s="244"/>
      <c r="C360" s="245"/>
      <c r="D360" s="246" t="s">
        <v>166</v>
      </c>
      <c r="E360" s="247" t="s">
        <v>1</v>
      </c>
      <c r="F360" s="248" t="s">
        <v>535</v>
      </c>
      <c r="G360" s="245"/>
      <c r="H360" s="247" t="s">
        <v>1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4" t="s">
        <v>166</v>
      </c>
      <c r="AU360" s="254" t="s">
        <v>82</v>
      </c>
      <c r="AV360" s="13" t="s">
        <v>82</v>
      </c>
      <c r="AW360" s="13" t="s">
        <v>31</v>
      </c>
      <c r="AX360" s="13" t="s">
        <v>74</v>
      </c>
      <c r="AY360" s="254" t="s">
        <v>157</v>
      </c>
    </row>
    <row r="361" s="13" customFormat="1">
      <c r="A361" s="13"/>
      <c r="B361" s="244"/>
      <c r="C361" s="245"/>
      <c r="D361" s="246" t="s">
        <v>166</v>
      </c>
      <c r="E361" s="247" t="s">
        <v>1</v>
      </c>
      <c r="F361" s="248" t="s">
        <v>684</v>
      </c>
      <c r="G361" s="245"/>
      <c r="H361" s="247" t="s">
        <v>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4" t="s">
        <v>166</v>
      </c>
      <c r="AU361" s="254" t="s">
        <v>82</v>
      </c>
      <c r="AV361" s="13" t="s">
        <v>82</v>
      </c>
      <c r="AW361" s="13" t="s">
        <v>31</v>
      </c>
      <c r="AX361" s="13" t="s">
        <v>74</v>
      </c>
      <c r="AY361" s="254" t="s">
        <v>157</v>
      </c>
    </row>
    <row r="362" s="14" customFormat="1">
      <c r="A362" s="14"/>
      <c r="B362" s="255"/>
      <c r="C362" s="256"/>
      <c r="D362" s="246" t="s">
        <v>166</v>
      </c>
      <c r="E362" s="257" t="s">
        <v>1</v>
      </c>
      <c r="F362" s="258" t="s">
        <v>778</v>
      </c>
      <c r="G362" s="256"/>
      <c r="H362" s="259">
        <v>7.3920000000000003</v>
      </c>
      <c r="I362" s="260"/>
      <c r="J362" s="256"/>
      <c r="K362" s="256"/>
      <c r="L362" s="261"/>
      <c r="M362" s="262"/>
      <c r="N362" s="263"/>
      <c r="O362" s="263"/>
      <c r="P362" s="263"/>
      <c r="Q362" s="263"/>
      <c r="R362" s="263"/>
      <c r="S362" s="263"/>
      <c r="T362" s="264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5" t="s">
        <v>166</v>
      </c>
      <c r="AU362" s="265" t="s">
        <v>82</v>
      </c>
      <c r="AV362" s="14" t="s">
        <v>156</v>
      </c>
      <c r="AW362" s="14" t="s">
        <v>31</v>
      </c>
      <c r="AX362" s="14" t="s">
        <v>74</v>
      </c>
      <c r="AY362" s="265" t="s">
        <v>157</v>
      </c>
    </row>
    <row r="363" s="14" customFormat="1">
      <c r="A363" s="14"/>
      <c r="B363" s="255"/>
      <c r="C363" s="256"/>
      <c r="D363" s="246" t="s">
        <v>166</v>
      </c>
      <c r="E363" s="257" t="s">
        <v>1</v>
      </c>
      <c r="F363" s="258" t="s">
        <v>779</v>
      </c>
      <c r="G363" s="256"/>
      <c r="H363" s="259">
        <v>3.3639999999999999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166</v>
      </c>
      <c r="AU363" s="265" t="s">
        <v>82</v>
      </c>
      <c r="AV363" s="14" t="s">
        <v>156</v>
      </c>
      <c r="AW363" s="14" t="s">
        <v>31</v>
      </c>
      <c r="AX363" s="14" t="s">
        <v>74</v>
      </c>
      <c r="AY363" s="265" t="s">
        <v>157</v>
      </c>
    </row>
    <row r="364" s="14" customFormat="1">
      <c r="A364" s="14"/>
      <c r="B364" s="255"/>
      <c r="C364" s="256"/>
      <c r="D364" s="246" t="s">
        <v>166</v>
      </c>
      <c r="E364" s="257" t="s">
        <v>1</v>
      </c>
      <c r="F364" s="258" t="s">
        <v>780</v>
      </c>
      <c r="G364" s="256"/>
      <c r="H364" s="259">
        <v>50</v>
      </c>
      <c r="I364" s="260"/>
      <c r="J364" s="256"/>
      <c r="K364" s="256"/>
      <c r="L364" s="261"/>
      <c r="M364" s="262"/>
      <c r="N364" s="263"/>
      <c r="O364" s="263"/>
      <c r="P364" s="263"/>
      <c r="Q364" s="263"/>
      <c r="R364" s="263"/>
      <c r="S364" s="263"/>
      <c r="T364" s="264"/>
      <c r="U364" s="14"/>
      <c r="V364" s="14"/>
      <c r="W364" s="14"/>
      <c r="X364" s="14"/>
      <c r="Y364" s="14"/>
      <c r="Z364" s="14"/>
      <c r="AA364" s="14"/>
      <c r="AB364" s="14"/>
      <c r="AC364" s="14"/>
      <c r="AD364" s="14"/>
      <c r="AE364" s="14"/>
      <c r="AT364" s="265" t="s">
        <v>166</v>
      </c>
      <c r="AU364" s="265" t="s">
        <v>82</v>
      </c>
      <c r="AV364" s="14" t="s">
        <v>156</v>
      </c>
      <c r="AW364" s="14" t="s">
        <v>31</v>
      </c>
      <c r="AX364" s="14" t="s">
        <v>74</v>
      </c>
      <c r="AY364" s="265" t="s">
        <v>157</v>
      </c>
    </row>
    <row r="365" s="14" customFormat="1">
      <c r="A365" s="14"/>
      <c r="B365" s="255"/>
      <c r="C365" s="256"/>
      <c r="D365" s="246" t="s">
        <v>166</v>
      </c>
      <c r="E365" s="257" t="s">
        <v>1</v>
      </c>
      <c r="F365" s="258" t="s">
        <v>781</v>
      </c>
      <c r="G365" s="256"/>
      <c r="H365" s="259">
        <v>0.81000000000000005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5" t="s">
        <v>166</v>
      </c>
      <c r="AU365" s="265" t="s">
        <v>82</v>
      </c>
      <c r="AV365" s="14" t="s">
        <v>156</v>
      </c>
      <c r="AW365" s="14" t="s">
        <v>31</v>
      </c>
      <c r="AX365" s="14" t="s">
        <v>74</v>
      </c>
      <c r="AY365" s="265" t="s">
        <v>157</v>
      </c>
    </row>
    <row r="366" s="14" customFormat="1">
      <c r="A366" s="14"/>
      <c r="B366" s="255"/>
      <c r="C366" s="256"/>
      <c r="D366" s="246" t="s">
        <v>166</v>
      </c>
      <c r="E366" s="257" t="s">
        <v>1</v>
      </c>
      <c r="F366" s="258" t="s">
        <v>782</v>
      </c>
      <c r="G366" s="256"/>
      <c r="H366" s="259">
        <v>0.32000000000000001</v>
      </c>
      <c r="I366" s="260"/>
      <c r="J366" s="256"/>
      <c r="K366" s="256"/>
      <c r="L366" s="261"/>
      <c r="M366" s="262"/>
      <c r="N366" s="263"/>
      <c r="O366" s="263"/>
      <c r="P366" s="263"/>
      <c r="Q366" s="263"/>
      <c r="R366" s="263"/>
      <c r="S366" s="263"/>
      <c r="T366" s="264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5" t="s">
        <v>166</v>
      </c>
      <c r="AU366" s="265" t="s">
        <v>82</v>
      </c>
      <c r="AV366" s="14" t="s">
        <v>156</v>
      </c>
      <c r="AW366" s="14" t="s">
        <v>31</v>
      </c>
      <c r="AX366" s="14" t="s">
        <v>74</v>
      </c>
      <c r="AY366" s="265" t="s">
        <v>157</v>
      </c>
    </row>
    <row r="367" s="14" customFormat="1">
      <c r="A367" s="14"/>
      <c r="B367" s="255"/>
      <c r="C367" s="256"/>
      <c r="D367" s="246" t="s">
        <v>166</v>
      </c>
      <c r="E367" s="257" t="s">
        <v>1</v>
      </c>
      <c r="F367" s="258" t="s">
        <v>783</v>
      </c>
      <c r="G367" s="256"/>
      <c r="H367" s="259">
        <v>4.4800000000000004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5" t="s">
        <v>166</v>
      </c>
      <c r="AU367" s="265" t="s">
        <v>82</v>
      </c>
      <c r="AV367" s="14" t="s">
        <v>156</v>
      </c>
      <c r="AW367" s="14" t="s">
        <v>31</v>
      </c>
      <c r="AX367" s="14" t="s">
        <v>74</v>
      </c>
      <c r="AY367" s="265" t="s">
        <v>157</v>
      </c>
    </row>
    <row r="368" s="15" customFormat="1">
      <c r="A368" s="15"/>
      <c r="B368" s="266"/>
      <c r="C368" s="267"/>
      <c r="D368" s="246" t="s">
        <v>166</v>
      </c>
      <c r="E368" s="268" t="s">
        <v>1</v>
      </c>
      <c r="F368" s="269" t="s">
        <v>173</v>
      </c>
      <c r="G368" s="267"/>
      <c r="H368" s="270">
        <v>66.366</v>
      </c>
      <c r="I368" s="271"/>
      <c r="J368" s="267"/>
      <c r="K368" s="267"/>
      <c r="L368" s="272"/>
      <c r="M368" s="273"/>
      <c r="N368" s="274"/>
      <c r="O368" s="274"/>
      <c r="P368" s="274"/>
      <c r="Q368" s="274"/>
      <c r="R368" s="274"/>
      <c r="S368" s="274"/>
      <c r="T368" s="275"/>
      <c r="U368" s="15"/>
      <c r="V368" s="15"/>
      <c r="W368" s="15"/>
      <c r="X368" s="15"/>
      <c r="Y368" s="15"/>
      <c r="Z368" s="15"/>
      <c r="AA368" s="15"/>
      <c r="AB368" s="15"/>
      <c r="AC368" s="15"/>
      <c r="AD368" s="15"/>
      <c r="AE368" s="15"/>
      <c r="AT368" s="276" t="s">
        <v>166</v>
      </c>
      <c r="AU368" s="276" t="s">
        <v>82</v>
      </c>
      <c r="AV368" s="15" t="s">
        <v>174</v>
      </c>
      <c r="AW368" s="15" t="s">
        <v>31</v>
      </c>
      <c r="AX368" s="15" t="s">
        <v>82</v>
      </c>
      <c r="AY368" s="276" t="s">
        <v>157</v>
      </c>
    </row>
    <row r="369" s="2" customFormat="1" ht="16.5" customHeight="1">
      <c r="A369" s="39"/>
      <c r="B369" s="40"/>
      <c r="C369" s="230" t="s">
        <v>784</v>
      </c>
      <c r="D369" s="230" t="s">
        <v>160</v>
      </c>
      <c r="E369" s="231" t="s">
        <v>785</v>
      </c>
      <c r="F369" s="232" t="s">
        <v>786</v>
      </c>
      <c r="G369" s="233" t="s">
        <v>225</v>
      </c>
      <c r="H369" s="234">
        <v>179.38499999999999</v>
      </c>
      <c r="I369" s="235"/>
      <c r="J369" s="236">
        <f>ROUND(I369*H369,2)</f>
        <v>0</v>
      </c>
      <c r="K369" s="237"/>
      <c r="L369" s="45"/>
      <c r="M369" s="238" t="s">
        <v>1</v>
      </c>
      <c r="N369" s="239" t="s">
        <v>40</v>
      </c>
      <c r="O369" s="98"/>
      <c r="P369" s="240">
        <f>O369*H369</f>
        <v>0</v>
      </c>
      <c r="Q369" s="240">
        <v>0.00010000000000000001</v>
      </c>
      <c r="R369" s="240">
        <f>Q369*H369</f>
        <v>0.0179385</v>
      </c>
      <c r="S369" s="240">
        <v>0</v>
      </c>
      <c r="T369" s="241">
        <f>S369*H369</f>
        <v>0</v>
      </c>
      <c r="U369" s="39"/>
      <c r="V369" s="39"/>
      <c r="W369" s="39"/>
      <c r="X369" s="39"/>
      <c r="Y369" s="39"/>
      <c r="Z369" s="39"/>
      <c r="AA369" s="39"/>
      <c r="AB369" s="39"/>
      <c r="AC369" s="39"/>
      <c r="AD369" s="39"/>
      <c r="AE369" s="39"/>
      <c r="AR369" s="242" t="s">
        <v>164</v>
      </c>
      <c r="AT369" s="242" t="s">
        <v>160</v>
      </c>
      <c r="AU369" s="242" t="s">
        <v>82</v>
      </c>
      <c r="AY369" s="18" t="s">
        <v>157</v>
      </c>
      <c r="BE369" s="243">
        <f>IF(N369="základná",J369,0)</f>
        <v>0</v>
      </c>
      <c r="BF369" s="243">
        <f>IF(N369="znížená",J369,0)</f>
        <v>0</v>
      </c>
      <c r="BG369" s="243">
        <f>IF(N369="zákl. prenesená",J369,0)</f>
        <v>0</v>
      </c>
      <c r="BH369" s="243">
        <f>IF(N369="zníž. prenesená",J369,0)</f>
        <v>0</v>
      </c>
      <c r="BI369" s="243">
        <f>IF(N369="nulová",J369,0)</f>
        <v>0</v>
      </c>
      <c r="BJ369" s="18" t="s">
        <v>156</v>
      </c>
      <c r="BK369" s="243">
        <f>ROUND(I369*H369,2)</f>
        <v>0</v>
      </c>
      <c r="BL369" s="18" t="s">
        <v>164</v>
      </c>
      <c r="BM369" s="242" t="s">
        <v>787</v>
      </c>
    </row>
    <row r="370" s="13" customFormat="1">
      <c r="A370" s="13"/>
      <c r="B370" s="244"/>
      <c r="C370" s="245"/>
      <c r="D370" s="246" t="s">
        <v>166</v>
      </c>
      <c r="E370" s="247" t="s">
        <v>1</v>
      </c>
      <c r="F370" s="248" t="s">
        <v>517</v>
      </c>
      <c r="G370" s="245"/>
      <c r="H370" s="247" t="s">
        <v>1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4" t="s">
        <v>166</v>
      </c>
      <c r="AU370" s="254" t="s">
        <v>82</v>
      </c>
      <c r="AV370" s="13" t="s">
        <v>82</v>
      </c>
      <c r="AW370" s="13" t="s">
        <v>31</v>
      </c>
      <c r="AX370" s="13" t="s">
        <v>74</v>
      </c>
      <c r="AY370" s="254" t="s">
        <v>157</v>
      </c>
    </row>
    <row r="371" s="14" customFormat="1">
      <c r="A371" s="14"/>
      <c r="B371" s="255"/>
      <c r="C371" s="256"/>
      <c r="D371" s="246" t="s">
        <v>166</v>
      </c>
      <c r="E371" s="257" t="s">
        <v>1</v>
      </c>
      <c r="F371" s="258" t="s">
        <v>518</v>
      </c>
      <c r="G371" s="256"/>
      <c r="H371" s="259">
        <v>112.5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166</v>
      </c>
      <c r="AU371" s="265" t="s">
        <v>82</v>
      </c>
      <c r="AV371" s="14" t="s">
        <v>156</v>
      </c>
      <c r="AW371" s="14" t="s">
        <v>31</v>
      </c>
      <c r="AX371" s="14" t="s">
        <v>74</v>
      </c>
      <c r="AY371" s="265" t="s">
        <v>157</v>
      </c>
    </row>
    <row r="372" s="13" customFormat="1">
      <c r="A372" s="13"/>
      <c r="B372" s="244"/>
      <c r="C372" s="245"/>
      <c r="D372" s="246" t="s">
        <v>166</v>
      </c>
      <c r="E372" s="247" t="s">
        <v>1</v>
      </c>
      <c r="F372" s="248" t="s">
        <v>519</v>
      </c>
      <c r="G372" s="245"/>
      <c r="H372" s="247" t="s">
        <v>1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254" t="s">
        <v>166</v>
      </c>
      <c r="AU372" s="254" t="s">
        <v>82</v>
      </c>
      <c r="AV372" s="13" t="s">
        <v>82</v>
      </c>
      <c r="AW372" s="13" t="s">
        <v>31</v>
      </c>
      <c r="AX372" s="13" t="s">
        <v>74</v>
      </c>
      <c r="AY372" s="254" t="s">
        <v>157</v>
      </c>
    </row>
    <row r="373" s="14" customFormat="1">
      <c r="A373" s="14"/>
      <c r="B373" s="255"/>
      <c r="C373" s="256"/>
      <c r="D373" s="246" t="s">
        <v>166</v>
      </c>
      <c r="E373" s="257" t="s">
        <v>1</v>
      </c>
      <c r="F373" s="258" t="s">
        <v>509</v>
      </c>
      <c r="G373" s="256"/>
      <c r="H373" s="259">
        <v>12.865</v>
      </c>
      <c r="I373" s="260"/>
      <c r="J373" s="256"/>
      <c r="K373" s="256"/>
      <c r="L373" s="261"/>
      <c r="M373" s="262"/>
      <c r="N373" s="263"/>
      <c r="O373" s="263"/>
      <c r="P373" s="263"/>
      <c r="Q373" s="263"/>
      <c r="R373" s="263"/>
      <c r="S373" s="263"/>
      <c r="T373" s="264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65" t="s">
        <v>166</v>
      </c>
      <c r="AU373" s="265" t="s">
        <v>82</v>
      </c>
      <c r="AV373" s="14" t="s">
        <v>156</v>
      </c>
      <c r="AW373" s="14" t="s">
        <v>31</v>
      </c>
      <c r="AX373" s="14" t="s">
        <v>74</v>
      </c>
      <c r="AY373" s="265" t="s">
        <v>157</v>
      </c>
    </row>
    <row r="374" s="14" customFormat="1">
      <c r="A374" s="14"/>
      <c r="B374" s="255"/>
      <c r="C374" s="256"/>
      <c r="D374" s="246" t="s">
        <v>166</v>
      </c>
      <c r="E374" s="257" t="s">
        <v>1</v>
      </c>
      <c r="F374" s="258" t="s">
        <v>510</v>
      </c>
      <c r="G374" s="256"/>
      <c r="H374" s="259">
        <v>18.917000000000002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5" t="s">
        <v>166</v>
      </c>
      <c r="AU374" s="265" t="s">
        <v>82</v>
      </c>
      <c r="AV374" s="14" t="s">
        <v>156</v>
      </c>
      <c r="AW374" s="14" t="s">
        <v>31</v>
      </c>
      <c r="AX374" s="14" t="s">
        <v>74</v>
      </c>
      <c r="AY374" s="265" t="s">
        <v>157</v>
      </c>
    </row>
    <row r="375" s="14" customFormat="1">
      <c r="A375" s="14"/>
      <c r="B375" s="255"/>
      <c r="C375" s="256"/>
      <c r="D375" s="246" t="s">
        <v>166</v>
      </c>
      <c r="E375" s="257" t="s">
        <v>1</v>
      </c>
      <c r="F375" s="258" t="s">
        <v>511</v>
      </c>
      <c r="G375" s="256"/>
      <c r="H375" s="259">
        <v>20.501000000000001</v>
      </c>
      <c r="I375" s="260"/>
      <c r="J375" s="256"/>
      <c r="K375" s="256"/>
      <c r="L375" s="261"/>
      <c r="M375" s="262"/>
      <c r="N375" s="263"/>
      <c r="O375" s="263"/>
      <c r="P375" s="263"/>
      <c r="Q375" s="263"/>
      <c r="R375" s="263"/>
      <c r="S375" s="263"/>
      <c r="T375" s="264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65" t="s">
        <v>166</v>
      </c>
      <c r="AU375" s="265" t="s">
        <v>82</v>
      </c>
      <c r="AV375" s="14" t="s">
        <v>156</v>
      </c>
      <c r="AW375" s="14" t="s">
        <v>31</v>
      </c>
      <c r="AX375" s="14" t="s">
        <v>74</v>
      </c>
      <c r="AY375" s="265" t="s">
        <v>157</v>
      </c>
    </row>
    <row r="376" s="14" customFormat="1">
      <c r="A376" s="14"/>
      <c r="B376" s="255"/>
      <c r="C376" s="256"/>
      <c r="D376" s="246" t="s">
        <v>166</v>
      </c>
      <c r="E376" s="257" t="s">
        <v>1</v>
      </c>
      <c r="F376" s="258" t="s">
        <v>512</v>
      </c>
      <c r="G376" s="256"/>
      <c r="H376" s="259">
        <v>14.602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166</v>
      </c>
      <c r="AU376" s="265" t="s">
        <v>82</v>
      </c>
      <c r="AV376" s="14" t="s">
        <v>156</v>
      </c>
      <c r="AW376" s="14" t="s">
        <v>31</v>
      </c>
      <c r="AX376" s="14" t="s">
        <v>74</v>
      </c>
      <c r="AY376" s="265" t="s">
        <v>157</v>
      </c>
    </row>
    <row r="377" s="15" customFormat="1">
      <c r="A377" s="15"/>
      <c r="B377" s="266"/>
      <c r="C377" s="267"/>
      <c r="D377" s="246" t="s">
        <v>166</v>
      </c>
      <c r="E377" s="268" t="s">
        <v>1</v>
      </c>
      <c r="F377" s="269" t="s">
        <v>173</v>
      </c>
      <c r="G377" s="267"/>
      <c r="H377" s="270">
        <v>179.38499999999999</v>
      </c>
      <c r="I377" s="271"/>
      <c r="J377" s="267"/>
      <c r="K377" s="267"/>
      <c r="L377" s="272"/>
      <c r="M377" s="273"/>
      <c r="N377" s="274"/>
      <c r="O377" s="274"/>
      <c r="P377" s="274"/>
      <c r="Q377" s="274"/>
      <c r="R377" s="274"/>
      <c r="S377" s="274"/>
      <c r="T377" s="275"/>
      <c r="U377" s="15"/>
      <c r="V377" s="15"/>
      <c r="W377" s="15"/>
      <c r="X377" s="15"/>
      <c r="Y377" s="15"/>
      <c r="Z377" s="15"/>
      <c r="AA377" s="15"/>
      <c r="AB377" s="15"/>
      <c r="AC377" s="15"/>
      <c r="AD377" s="15"/>
      <c r="AE377" s="15"/>
      <c r="AT377" s="276" t="s">
        <v>166</v>
      </c>
      <c r="AU377" s="276" t="s">
        <v>82</v>
      </c>
      <c r="AV377" s="15" t="s">
        <v>174</v>
      </c>
      <c r="AW377" s="15" t="s">
        <v>31</v>
      </c>
      <c r="AX377" s="15" t="s">
        <v>82</v>
      </c>
      <c r="AY377" s="276" t="s">
        <v>157</v>
      </c>
    </row>
    <row r="378" s="12" customFormat="1" ht="25.92" customHeight="1">
      <c r="A378" s="12"/>
      <c r="B378" s="214"/>
      <c r="C378" s="215"/>
      <c r="D378" s="216" t="s">
        <v>73</v>
      </c>
      <c r="E378" s="217" t="s">
        <v>154</v>
      </c>
      <c r="F378" s="217" t="s">
        <v>155</v>
      </c>
      <c r="G378" s="215"/>
      <c r="H378" s="215"/>
      <c r="I378" s="218"/>
      <c r="J378" s="219">
        <f>BK378</f>
        <v>0</v>
      </c>
      <c r="K378" s="215"/>
      <c r="L378" s="220"/>
      <c r="M378" s="221"/>
      <c r="N378" s="222"/>
      <c r="O378" s="222"/>
      <c r="P378" s="223">
        <f>P379+P384</f>
        <v>0</v>
      </c>
      <c r="Q378" s="222"/>
      <c r="R378" s="223">
        <f>R379+R384</f>
        <v>0.28394000000000003</v>
      </c>
      <c r="S378" s="222"/>
      <c r="T378" s="224">
        <f>T379+T384</f>
        <v>0</v>
      </c>
      <c r="U378" s="12"/>
      <c r="V378" s="12"/>
      <c r="W378" s="12"/>
      <c r="X378" s="12"/>
      <c r="Y378" s="12"/>
      <c r="Z378" s="12"/>
      <c r="AA378" s="12"/>
      <c r="AB378" s="12"/>
      <c r="AC378" s="12"/>
      <c r="AD378" s="12"/>
      <c r="AE378" s="12"/>
      <c r="AR378" s="225" t="s">
        <v>156</v>
      </c>
      <c r="AT378" s="226" t="s">
        <v>73</v>
      </c>
      <c r="AU378" s="226" t="s">
        <v>74</v>
      </c>
      <c r="AY378" s="225" t="s">
        <v>157</v>
      </c>
      <c r="BK378" s="227">
        <f>BK379+BK384</f>
        <v>0</v>
      </c>
    </row>
    <row r="379" s="12" customFormat="1" ht="22.8" customHeight="1">
      <c r="A379" s="12"/>
      <c r="B379" s="214"/>
      <c r="C379" s="215"/>
      <c r="D379" s="216" t="s">
        <v>73</v>
      </c>
      <c r="E379" s="228" t="s">
        <v>788</v>
      </c>
      <c r="F379" s="228" t="s">
        <v>789</v>
      </c>
      <c r="G379" s="215"/>
      <c r="H379" s="215"/>
      <c r="I379" s="218"/>
      <c r="J379" s="229">
        <f>BK379</f>
        <v>0</v>
      </c>
      <c r="K379" s="215"/>
      <c r="L379" s="220"/>
      <c r="M379" s="221"/>
      <c r="N379" s="222"/>
      <c r="O379" s="222"/>
      <c r="P379" s="223">
        <f>SUM(P380:P383)</f>
        <v>0</v>
      </c>
      <c r="Q379" s="222"/>
      <c r="R379" s="223">
        <f>SUM(R380:R383)</f>
        <v>0.28304000000000001</v>
      </c>
      <c r="S379" s="222"/>
      <c r="T379" s="224">
        <f>SUM(T380:T383)</f>
        <v>0</v>
      </c>
      <c r="U379" s="12"/>
      <c r="V379" s="12"/>
      <c r="W379" s="12"/>
      <c r="X379" s="12"/>
      <c r="Y379" s="12"/>
      <c r="Z379" s="12"/>
      <c r="AA379" s="12"/>
      <c r="AB379" s="12"/>
      <c r="AC379" s="12"/>
      <c r="AD379" s="12"/>
      <c r="AE379" s="12"/>
      <c r="AR379" s="225" t="s">
        <v>156</v>
      </c>
      <c r="AT379" s="226" t="s">
        <v>73</v>
      </c>
      <c r="AU379" s="226" t="s">
        <v>82</v>
      </c>
      <c r="AY379" s="225" t="s">
        <v>157</v>
      </c>
      <c r="BK379" s="227">
        <f>SUM(BK380:BK383)</f>
        <v>0</v>
      </c>
    </row>
    <row r="380" s="2" customFormat="1" ht="24.15" customHeight="1">
      <c r="A380" s="39"/>
      <c r="B380" s="40"/>
      <c r="C380" s="230" t="s">
        <v>790</v>
      </c>
      <c r="D380" s="230" t="s">
        <v>160</v>
      </c>
      <c r="E380" s="231" t="s">
        <v>791</v>
      </c>
      <c r="F380" s="232" t="s">
        <v>792</v>
      </c>
      <c r="G380" s="233" t="s">
        <v>184</v>
      </c>
      <c r="H380" s="234">
        <v>8</v>
      </c>
      <c r="I380" s="235"/>
      <c r="J380" s="236">
        <f>ROUND(I380*H380,2)</f>
        <v>0</v>
      </c>
      <c r="K380" s="237"/>
      <c r="L380" s="45"/>
      <c r="M380" s="238" t="s">
        <v>1</v>
      </c>
      <c r="N380" s="239" t="s">
        <v>40</v>
      </c>
      <c r="O380" s="98"/>
      <c r="P380" s="240">
        <f>O380*H380</f>
        <v>0</v>
      </c>
      <c r="Q380" s="240">
        <v>0.035380000000000002</v>
      </c>
      <c r="R380" s="240">
        <f>Q380*H380</f>
        <v>0.28304000000000001</v>
      </c>
      <c r="S380" s="240">
        <v>0</v>
      </c>
      <c r="T380" s="241">
        <f>S380*H380</f>
        <v>0</v>
      </c>
      <c r="U380" s="39"/>
      <c r="V380" s="39"/>
      <c r="W380" s="39"/>
      <c r="X380" s="39"/>
      <c r="Y380" s="39"/>
      <c r="Z380" s="39"/>
      <c r="AA380" s="39"/>
      <c r="AB380" s="39"/>
      <c r="AC380" s="39"/>
      <c r="AD380" s="39"/>
      <c r="AE380" s="39"/>
      <c r="AR380" s="242" t="s">
        <v>164</v>
      </c>
      <c r="AT380" s="242" t="s">
        <v>160</v>
      </c>
      <c r="AU380" s="242" t="s">
        <v>156</v>
      </c>
      <c r="AY380" s="18" t="s">
        <v>157</v>
      </c>
      <c r="BE380" s="243">
        <f>IF(N380="základná",J380,0)</f>
        <v>0</v>
      </c>
      <c r="BF380" s="243">
        <f>IF(N380="znížená",J380,0)</f>
        <v>0</v>
      </c>
      <c r="BG380" s="243">
        <f>IF(N380="zákl. prenesená",J380,0)</f>
        <v>0</v>
      </c>
      <c r="BH380" s="243">
        <f>IF(N380="zníž. prenesená",J380,0)</f>
        <v>0</v>
      </c>
      <c r="BI380" s="243">
        <f>IF(N380="nulová",J380,0)</f>
        <v>0</v>
      </c>
      <c r="BJ380" s="18" t="s">
        <v>156</v>
      </c>
      <c r="BK380" s="243">
        <f>ROUND(I380*H380,2)</f>
        <v>0</v>
      </c>
      <c r="BL380" s="18" t="s">
        <v>164</v>
      </c>
      <c r="BM380" s="242" t="s">
        <v>793</v>
      </c>
    </row>
    <row r="381" s="13" customFormat="1">
      <c r="A381" s="13"/>
      <c r="B381" s="244"/>
      <c r="C381" s="245"/>
      <c r="D381" s="246" t="s">
        <v>166</v>
      </c>
      <c r="E381" s="247" t="s">
        <v>1</v>
      </c>
      <c r="F381" s="248" t="s">
        <v>535</v>
      </c>
      <c r="G381" s="245"/>
      <c r="H381" s="247" t="s">
        <v>1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166</v>
      </c>
      <c r="AU381" s="254" t="s">
        <v>156</v>
      </c>
      <c r="AV381" s="13" t="s">
        <v>82</v>
      </c>
      <c r="AW381" s="13" t="s">
        <v>31</v>
      </c>
      <c r="AX381" s="13" t="s">
        <v>74</v>
      </c>
      <c r="AY381" s="254" t="s">
        <v>157</v>
      </c>
    </row>
    <row r="382" s="14" customFormat="1">
      <c r="A382" s="14"/>
      <c r="B382" s="255"/>
      <c r="C382" s="256"/>
      <c r="D382" s="246" t="s">
        <v>166</v>
      </c>
      <c r="E382" s="257" t="s">
        <v>1</v>
      </c>
      <c r="F382" s="258" t="s">
        <v>211</v>
      </c>
      <c r="G382" s="256"/>
      <c r="H382" s="259">
        <v>8</v>
      </c>
      <c r="I382" s="260"/>
      <c r="J382" s="256"/>
      <c r="K382" s="256"/>
      <c r="L382" s="261"/>
      <c r="M382" s="262"/>
      <c r="N382" s="263"/>
      <c r="O382" s="263"/>
      <c r="P382" s="263"/>
      <c r="Q382" s="263"/>
      <c r="R382" s="263"/>
      <c r="S382" s="263"/>
      <c r="T382" s="264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265" t="s">
        <v>166</v>
      </c>
      <c r="AU382" s="265" t="s">
        <v>156</v>
      </c>
      <c r="AV382" s="14" t="s">
        <v>156</v>
      </c>
      <c r="AW382" s="14" t="s">
        <v>31</v>
      </c>
      <c r="AX382" s="14" t="s">
        <v>82</v>
      </c>
      <c r="AY382" s="265" t="s">
        <v>157</v>
      </c>
    </row>
    <row r="383" s="2" customFormat="1" ht="24.15" customHeight="1">
      <c r="A383" s="39"/>
      <c r="B383" s="40"/>
      <c r="C383" s="230" t="s">
        <v>794</v>
      </c>
      <c r="D383" s="230" t="s">
        <v>160</v>
      </c>
      <c r="E383" s="231" t="s">
        <v>795</v>
      </c>
      <c r="F383" s="232" t="s">
        <v>796</v>
      </c>
      <c r="G383" s="233" t="s">
        <v>797</v>
      </c>
      <c r="H383" s="235"/>
      <c r="I383" s="235"/>
      <c r="J383" s="236">
        <f>ROUND(I383*H383,2)</f>
        <v>0</v>
      </c>
      <c r="K383" s="237"/>
      <c r="L383" s="45"/>
      <c r="M383" s="238" t="s">
        <v>1</v>
      </c>
      <c r="N383" s="239" t="s">
        <v>40</v>
      </c>
      <c r="O383" s="98"/>
      <c r="P383" s="240">
        <f>O383*H383</f>
        <v>0</v>
      </c>
      <c r="Q383" s="240">
        <v>0</v>
      </c>
      <c r="R383" s="240">
        <f>Q383*H383</f>
        <v>0</v>
      </c>
      <c r="S383" s="240">
        <v>0</v>
      </c>
      <c r="T383" s="241">
        <f>S383*H383</f>
        <v>0</v>
      </c>
      <c r="U383" s="39"/>
      <c r="V383" s="39"/>
      <c r="W383" s="39"/>
      <c r="X383" s="39"/>
      <c r="Y383" s="39"/>
      <c r="Z383" s="39"/>
      <c r="AA383" s="39"/>
      <c r="AB383" s="39"/>
      <c r="AC383" s="39"/>
      <c r="AD383" s="39"/>
      <c r="AE383" s="39"/>
      <c r="AR383" s="242" t="s">
        <v>164</v>
      </c>
      <c r="AT383" s="242" t="s">
        <v>160</v>
      </c>
      <c r="AU383" s="242" t="s">
        <v>156</v>
      </c>
      <c r="AY383" s="18" t="s">
        <v>157</v>
      </c>
      <c r="BE383" s="243">
        <f>IF(N383="základná",J383,0)</f>
        <v>0</v>
      </c>
      <c r="BF383" s="243">
        <f>IF(N383="znížená",J383,0)</f>
        <v>0</v>
      </c>
      <c r="BG383" s="243">
        <f>IF(N383="zákl. prenesená",J383,0)</f>
        <v>0</v>
      </c>
      <c r="BH383" s="243">
        <f>IF(N383="zníž. prenesená",J383,0)</f>
        <v>0</v>
      </c>
      <c r="BI383" s="243">
        <f>IF(N383="nulová",J383,0)</f>
        <v>0</v>
      </c>
      <c r="BJ383" s="18" t="s">
        <v>156</v>
      </c>
      <c r="BK383" s="243">
        <f>ROUND(I383*H383,2)</f>
        <v>0</v>
      </c>
      <c r="BL383" s="18" t="s">
        <v>164</v>
      </c>
      <c r="BM383" s="242" t="s">
        <v>798</v>
      </c>
    </row>
    <row r="384" s="12" customFormat="1" ht="22.8" customHeight="1">
      <c r="A384" s="12"/>
      <c r="B384" s="214"/>
      <c r="C384" s="215"/>
      <c r="D384" s="216" t="s">
        <v>73</v>
      </c>
      <c r="E384" s="228" t="s">
        <v>799</v>
      </c>
      <c r="F384" s="228" t="s">
        <v>800</v>
      </c>
      <c r="G384" s="215"/>
      <c r="H384" s="215"/>
      <c r="I384" s="218"/>
      <c r="J384" s="229">
        <f>BK384</f>
        <v>0</v>
      </c>
      <c r="K384" s="215"/>
      <c r="L384" s="220"/>
      <c r="M384" s="221"/>
      <c r="N384" s="222"/>
      <c r="O384" s="222"/>
      <c r="P384" s="223">
        <f>SUM(P385:P390)</f>
        <v>0</v>
      </c>
      <c r="Q384" s="222"/>
      <c r="R384" s="223">
        <f>SUM(R385:R390)</f>
        <v>0.00090000000000000008</v>
      </c>
      <c r="S384" s="222"/>
      <c r="T384" s="224">
        <f>SUM(T385:T390)</f>
        <v>0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225" t="s">
        <v>156</v>
      </c>
      <c r="AT384" s="226" t="s">
        <v>73</v>
      </c>
      <c r="AU384" s="226" t="s">
        <v>82</v>
      </c>
      <c r="AY384" s="225" t="s">
        <v>157</v>
      </c>
      <c r="BK384" s="227">
        <f>SUM(BK385:BK390)</f>
        <v>0</v>
      </c>
    </row>
    <row r="385" s="2" customFormat="1" ht="21.75" customHeight="1">
      <c r="A385" s="39"/>
      <c r="B385" s="40"/>
      <c r="C385" s="230" t="s">
        <v>801</v>
      </c>
      <c r="D385" s="230" t="s">
        <v>160</v>
      </c>
      <c r="E385" s="231" t="s">
        <v>802</v>
      </c>
      <c r="F385" s="232" t="s">
        <v>803</v>
      </c>
      <c r="G385" s="233" t="s">
        <v>354</v>
      </c>
      <c r="H385" s="234">
        <v>9</v>
      </c>
      <c r="I385" s="235"/>
      <c r="J385" s="236">
        <f>ROUND(I385*H385,2)</f>
        <v>0</v>
      </c>
      <c r="K385" s="237"/>
      <c r="L385" s="45"/>
      <c r="M385" s="238" t="s">
        <v>1</v>
      </c>
      <c r="N385" s="239" t="s">
        <v>40</v>
      </c>
      <c r="O385" s="98"/>
      <c r="P385" s="240">
        <f>O385*H385</f>
        <v>0</v>
      </c>
      <c r="Q385" s="240">
        <v>0</v>
      </c>
      <c r="R385" s="240">
        <f>Q385*H385</f>
        <v>0</v>
      </c>
      <c r="S385" s="240">
        <v>0</v>
      </c>
      <c r="T385" s="241">
        <f>S385*H385</f>
        <v>0</v>
      </c>
      <c r="U385" s="39"/>
      <c r="V385" s="39"/>
      <c r="W385" s="39"/>
      <c r="X385" s="39"/>
      <c r="Y385" s="39"/>
      <c r="Z385" s="39"/>
      <c r="AA385" s="39"/>
      <c r="AB385" s="39"/>
      <c r="AC385" s="39"/>
      <c r="AD385" s="39"/>
      <c r="AE385" s="39"/>
      <c r="AR385" s="242" t="s">
        <v>164</v>
      </c>
      <c r="AT385" s="242" t="s">
        <v>160</v>
      </c>
      <c r="AU385" s="242" t="s">
        <v>156</v>
      </c>
      <c r="AY385" s="18" t="s">
        <v>157</v>
      </c>
      <c r="BE385" s="243">
        <f>IF(N385="základná",J385,0)</f>
        <v>0</v>
      </c>
      <c r="BF385" s="243">
        <f>IF(N385="znížená",J385,0)</f>
        <v>0</v>
      </c>
      <c r="BG385" s="243">
        <f>IF(N385="zákl. prenesená",J385,0)</f>
        <v>0</v>
      </c>
      <c r="BH385" s="243">
        <f>IF(N385="zníž. prenesená",J385,0)</f>
        <v>0</v>
      </c>
      <c r="BI385" s="243">
        <f>IF(N385="nulová",J385,0)</f>
        <v>0</v>
      </c>
      <c r="BJ385" s="18" t="s">
        <v>156</v>
      </c>
      <c r="BK385" s="243">
        <f>ROUND(I385*H385,2)</f>
        <v>0</v>
      </c>
      <c r="BL385" s="18" t="s">
        <v>164</v>
      </c>
      <c r="BM385" s="242" t="s">
        <v>804</v>
      </c>
    </row>
    <row r="386" s="13" customFormat="1">
      <c r="A386" s="13"/>
      <c r="B386" s="244"/>
      <c r="C386" s="245"/>
      <c r="D386" s="246" t="s">
        <v>166</v>
      </c>
      <c r="E386" s="247" t="s">
        <v>1</v>
      </c>
      <c r="F386" s="248" t="s">
        <v>805</v>
      </c>
      <c r="G386" s="245"/>
      <c r="H386" s="247" t="s">
        <v>1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254" t="s">
        <v>166</v>
      </c>
      <c r="AU386" s="254" t="s">
        <v>156</v>
      </c>
      <c r="AV386" s="13" t="s">
        <v>82</v>
      </c>
      <c r="AW386" s="13" t="s">
        <v>31</v>
      </c>
      <c r="AX386" s="13" t="s">
        <v>74</v>
      </c>
      <c r="AY386" s="254" t="s">
        <v>157</v>
      </c>
    </row>
    <row r="387" s="13" customFormat="1">
      <c r="A387" s="13"/>
      <c r="B387" s="244"/>
      <c r="C387" s="245"/>
      <c r="D387" s="246" t="s">
        <v>166</v>
      </c>
      <c r="E387" s="247" t="s">
        <v>1</v>
      </c>
      <c r="F387" s="248" t="s">
        <v>806</v>
      </c>
      <c r="G387" s="245"/>
      <c r="H387" s="247" t="s">
        <v>1</v>
      </c>
      <c r="I387" s="249"/>
      <c r="J387" s="245"/>
      <c r="K387" s="245"/>
      <c r="L387" s="250"/>
      <c r="M387" s="251"/>
      <c r="N387" s="252"/>
      <c r="O387" s="252"/>
      <c r="P387" s="252"/>
      <c r="Q387" s="252"/>
      <c r="R387" s="252"/>
      <c r="S387" s="252"/>
      <c r="T387" s="253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4" t="s">
        <v>166</v>
      </c>
      <c r="AU387" s="254" t="s">
        <v>156</v>
      </c>
      <c r="AV387" s="13" t="s">
        <v>82</v>
      </c>
      <c r="AW387" s="13" t="s">
        <v>31</v>
      </c>
      <c r="AX387" s="13" t="s">
        <v>74</v>
      </c>
      <c r="AY387" s="254" t="s">
        <v>157</v>
      </c>
    </row>
    <row r="388" s="14" customFormat="1">
      <c r="A388" s="14"/>
      <c r="B388" s="255"/>
      <c r="C388" s="256"/>
      <c r="D388" s="246" t="s">
        <v>166</v>
      </c>
      <c r="E388" s="257" t="s">
        <v>1</v>
      </c>
      <c r="F388" s="258" t="s">
        <v>807</v>
      </c>
      <c r="G388" s="256"/>
      <c r="H388" s="259">
        <v>9</v>
      </c>
      <c r="I388" s="260"/>
      <c r="J388" s="256"/>
      <c r="K388" s="256"/>
      <c r="L388" s="261"/>
      <c r="M388" s="262"/>
      <c r="N388" s="263"/>
      <c r="O388" s="263"/>
      <c r="P388" s="263"/>
      <c r="Q388" s="263"/>
      <c r="R388" s="263"/>
      <c r="S388" s="263"/>
      <c r="T388" s="264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5" t="s">
        <v>166</v>
      </c>
      <c r="AU388" s="265" t="s">
        <v>156</v>
      </c>
      <c r="AV388" s="14" t="s">
        <v>156</v>
      </c>
      <c r="AW388" s="14" t="s">
        <v>31</v>
      </c>
      <c r="AX388" s="14" t="s">
        <v>82</v>
      </c>
      <c r="AY388" s="265" t="s">
        <v>157</v>
      </c>
    </row>
    <row r="389" s="2" customFormat="1" ht="24.15" customHeight="1">
      <c r="A389" s="39"/>
      <c r="B389" s="40"/>
      <c r="C389" s="282" t="s">
        <v>808</v>
      </c>
      <c r="D389" s="282" t="s">
        <v>204</v>
      </c>
      <c r="E389" s="283" t="s">
        <v>809</v>
      </c>
      <c r="F389" s="284" t="s">
        <v>810</v>
      </c>
      <c r="G389" s="285" t="s">
        <v>354</v>
      </c>
      <c r="H389" s="286">
        <v>9</v>
      </c>
      <c r="I389" s="287"/>
      <c r="J389" s="288">
        <f>ROUND(I389*H389,2)</f>
        <v>0</v>
      </c>
      <c r="K389" s="289"/>
      <c r="L389" s="290"/>
      <c r="M389" s="291" t="s">
        <v>1</v>
      </c>
      <c r="N389" s="292" t="s">
        <v>40</v>
      </c>
      <c r="O389" s="98"/>
      <c r="P389" s="240">
        <f>O389*H389</f>
        <v>0</v>
      </c>
      <c r="Q389" s="240">
        <v>0.00010000000000000001</v>
      </c>
      <c r="R389" s="240">
        <f>Q389*H389</f>
        <v>0.00090000000000000008</v>
      </c>
      <c r="S389" s="240">
        <v>0</v>
      </c>
      <c r="T389" s="24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42" t="s">
        <v>378</v>
      </c>
      <c r="AT389" s="242" t="s">
        <v>204</v>
      </c>
      <c r="AU389" s="242" t="s">
        <v>156</v>
      </c>
      <c r="AY389" s="18" t="s">
        <v>157</v>
      </c>
      <c r="BE389" s="243">
        <f>IF(N389="základná",J389,0)</f>
        <v>0</v>
      </c>
      <c r="BF389" s="243">
        <f>IF(N389="znížená",J389,0)</f>
        <v>0</v>
      </c>
      <c r="BG389" s="243">
        <f>IF(N389="zákl. prenesená",J389,0)</f>
        <v>0</v>
      </c>
      <c r="BH389" s="243">
        <f>IF(N389="zníž. prenesená",J389,0)</f>
        <v>0</v>
      </c>
      <c r="BI389" s="243">
        <f>IF(N389="nulová",J389,0)</f>
        <v>0</v>
      </c>
      <c r="BJ389" s="18" t="s">
        <v>156</v>
      </c>
      <c r="BK389" s="243">
        <f>ROUND(I389*H389,2)</f>
        <v>0</v>
      </c>
      <c r="BL389" s="18" t="s">
        <v>164</v>
      </c>
      <c r="BM389" s="242" t="s">
        <v>811</v>
      </c>
    </row>
    <row r="390" s="2" customFormat="1" ht="33" customHeight="1">
      <c r="A390" s="39"/>
      <c r="B390" s="40"/>
      <c r="C390" s="230" t="s">
        <v>812</v>
      </c>
      <c r="D390" s="230" t="s">
        <v>160</v>
      </c>
      <c r="E390" s="231" t="s">
        <v>813</v>
      </c>
      <c r="F390" s="232" t="s">
        <v>814</v>
      </c>
      <c r="G390" s="233" t="s">
        <v>797</v>
      </c>
      <c r="H390" s="235"/>
      <c r="I390" s="235"/>
      <c r="J390" s="236">
        <f>ROUND(I390*H390,2)</f>
        <v>0</v>
      </c>
      <c r="K390" s="237"/>
      <c r="L390" s="45"/>
      <c r="M390" s="277" t="s">
        <v>1</v>
      </c>
      <c r="N390" s="278" t="s">
        <v>40</v>
      </c>
      <c r="O390" s="279"/>
      <c r="P390" s="280">
        <f>O390*H390</f>
        <v>0</v>
      </c>
      <c r="Q390" s="280">
        <v>0</v>
      </c>
      <c r="R390" s="280">
        <f>Q390*H390</f>
        <v>0</v>
      </c>
      <c r="S390" s="280">
        <v>0</v>
      </c>
      <c r="T390" s="281">
        <f>S390*H390</f>
        <v>0</v>
      </c>
      <c r="U390" s="39"/>
      <c r="V390" s="39"/>
      <c r="W390" s="39"/>
      <c r="X390" s="39"/>
      <c r="Y390" s="39"/>
      <c r="Z390" s="39"/>
      <c r="AA390" s="39"/>
      <c r="AB390" s="39"/>
      <c r="AC390" s="39"/>
      <c r="AD390" s="39"/>
      <c r="AE390" s="39"/>
      <c r="AR390" s="242" t="s">
        <v>164</v>
      </c>
      <c r="AT390" s="242" t="s">
        <v>160</v>
      </c>
      <c r="AU390" s="242" t="s">
        <v>156</v>
      </c>
      <c r="AY390" s="18" t="s">
        <v>157</v>
      </c>
      <c r="BE390" s="243">
        <f>IF(N390="základná",J390,0)</f>
        <v>0</v>
      </c>
      <c r="BF390" s="243">
        <f>IF(N390="znížená",J390,0)</f>
        <v>0</v>
      </c>
      <c r="BG390" s="243">
        <f>IF(N390="zákl. prenesená",J390,0)</f>
        <v>0</v>
      </c>
      <c r="BH390" s="243">
        <f>IF(N390="zníž. prenesená",J390,0)</f>
        <v>0</v>
      </c>
      <c r="BI390" s="243">
        <f>IF(N390="nulová",J390,0)</f>
        <v>0</v>
      </c>
      <c r="BJ390" s="18" t="s">
        <v>156</v>
      </c>
      <c r="BK390" s="243">
        <f>ROUND(I390*H390,2)</f>
        <v>0</v>
      </c>
      <c r="BL390" s="18" t="s">
        <v>164</v>
      </c>
      <c r="BM390" s="242" t="s">
        <v>815</v>
      </c>
    </row>
    <row r="391" s="2" customFormat="1" ht="6.96" customHeight="1">
      <c r="A391" s="39"/>
      <c r="B391" s="73"/>
      <c r="C391" s="74"/>
      <c r="D391" s="74"/>
      <c r="E391" s="74"/>
      <c r="F391" s="74"/>
      <c r="G391" s="74"/>
      <c r="H391" s="74"/>
      <c r="I391" s="74"/>
      <c r="J391" s="74"/>
      <c r="K391" s="74"/>
      <c r="L391" s="45"/>
      <c r="M391" s="39"/>
      <c r="O391" s="39"/>
      <c r="P391" s="39"/>
      <c r="Q391" s="39"/>
      <c r="R391" s="39"/>
      <c r="S391" s="39"/>
      <c r="T391" s="39"/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</row>
  </sheetData>
  <sheetProtection sheet="1" autoFilter="0" formatColumns="0" formatRows="0" objects="1" scenarios="1" spinCount="100000" saltValue="i8ICisRbQiGI8AWyzsQ7phEZYoN0z9/AlcCO0h9TAWmeXAuXxrfxVAF6/ZCWCysIR/Bz8wPTviWANupKk7uLfQ==" hashValue="qY2HrzpkXQ52Frb15a4H9sezXldbsYfQnXLiWik+9MUNzf5Zu0AJqrRZUyJobLXLrSiCBqJNVMlzQKviJ901/g==" algorithmName="SHA-512" password="CC35"/>
  <autoFilter ref="C130:K390"/>
  <mergeCells count="9">
    <mergeCell ref="E7:H7"/>
    <mergeCell ref="E9:H9"/>
    <mergeCell ref="E18:H18"/>
    <mergeCell ref="E27:H27"/>
    <mergeCell ref="E85:H85"/>
    <mergeCell ref="E87:H87"/>
    <mergeCell ref="E121:H121"/>
    <mergeCell ref="E123:H12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98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816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ROUND(J122,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ROUND((SUM(BE122:BE281)),  2)</f>
        <v>0</v>
      </c>
      <c r="G33" s="163"/>
      <c r="H33" s="163"/>
      <c r="I33" s="164">
        <v>0.20000000000000001</v>
      </c>
      <c r="J33" s="162">
        <f>ROUND(((SUM(BE122:BE281))*I33),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ROUND((SUM(BF122:BF281)),  2)</f>
        <v>0</v>
      </c>
      <c r="G34" s="163"/>
      <c r="H34" s="163"/>
      <c r="I34" s="164">
        <v>0.20000000000000001</v>
      </c>
      <c r="J34" s="162">
        <f>ROUND(((SUM(BF122:BF281))*I34),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ROUND((SUM(BG122:BG281)),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ROUND((SUM(BH122:BH281)),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ROUND((SUM(BI122:BI281)),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20180306 - Kaštieľ-Vým.okien,dverí,parapetov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J122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J123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310</v>
      </c>
      <c r="E98" s="199"/>
      <c r="F98" s="199"/>
      <c r="G98" s="199"/>
      <c r="H98" s="199"/>
      <c r="I98" s="199"/>
      <c r="J98" s="200">
        <f>J124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218</v>
      </c>
      <c r="E99" s="199"/>
      <c r="F99" s="199"/>
      <c r="G99" s="199"/>
      <c r="H99" s="199"/>
      <c r="I99" s="199"/>
      <c r="J99" s="200">
        <f>J141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90"/>
      <c r="C100" s="191"/>
      <c r="D100" s="192" t="s">
        <v>138</v>
      </c>
      <c r="E100" s="193"/>
      <c r="F100" s="193"/>
      <c r="G100" s="193"/>
      <c r="H100" s="193"/>
      <c r="I100" s="193"/>
      <c r="J100" s="194">
        <f>J143</f>
        <v>0</v>
      </c>
      <c r="K100" s="191"/>
      <c r="L100" s="19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10" customFormat="1" ht="19.92" customHeight="1">
      <c r="A101" s="10"/>
      <c r="B101" s="196"/>
      <c r="C101" s="197"/>
      <c r="D101" s="198" t="s">
        <v>817</v>
      </c>
      <c r="E101" s="199"/>
      <c r="F101" s="199"/>
      <c r="G101" s="199"/>
      <c r="H101" s="199"/>
      <c r="I101" s="199"/>
      <c r="J101" s="200">
        <f>J144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818</v>
      </c>
      <c r="E102" s="199"/>
      <c r="F102" s="199"/>
      <c r="G102" s="199"/>
      <c r="H102" s="199"/>
      <c r="I102" s="199"/>
      <c r="J102" s="200">
        <f>J276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2" customFormat="1" ht="21.84" customHeight="1">
      <c r="A103" s="39"/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6.96" customHeight="1">
      <c r="A104" s="39"/>
      <c r="B104" s="73"/>
      <c r="C104" s="74"/>
      <c r="D104" s="74"/>
      <c r="E104" s="74"/>
      <c r="F104" s="74"/>
      <c r="G104" s="74"/>
      <c r="H104" s="74"/>
      <c r="I104" s="74"/>
      <c r="J104" s="74"/>
      <c r="K104" s="74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8" s="2" customFormat="1" ht="6.96" customHeight="1">
      <c r="A108" s="39"/>
      <c r="B108" s="75"/>
      <c r="C108" s="76"/>
      <c r="D108" s="76"/>
      <c r="E108" s="76"/>
      <c r="F108" s="76"/>
      <c r="G108" s="76"/>
      <c r="H108" s="76"/>
      <c r="I108" s="76"/>
      <c r="J108" s="76"/>
      <c r="K108" s="76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24.96" customHeight="1">
      <c r="A109" s="39"/>
      <c r="B109" s="40"/>
      <c r="C109" s="24" t="s">
        <v>142</v>
      </c>
      <c r="D109" s="41"/>
      <c r="E109" s="41"/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15</v>
      </c>
      <c r="D111" s="41"/>
      <c r="E111" s="41"/>
      <c r="F111" s="41"/>
      <c r="G111" s="41"/>
      <c r="H111" s="41"/>
      <c r="I111" s="41"/>
      <c r="J111" s="41"/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185" t="str">
        <f>E7</f>
        <v>Obnova areálu a kaštieľa Dolná Krupá</v>
      </c>
      <c r="F112" s="33"/>
      <c r="G112" s="33"/>
      <c r="H112" s="33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2" customHeight="1">
      <c r="A113" s="39"/>
      <c r="B113" s="40"/>
      <c r="C113" s="33" t="s">
        <v>131</v>
      </c>
      <c r="D113" s="41"/>
      <c r="E113" s="41"/>
      <c r="F113" s="41"/>
      <c r="G113" s="41"/>
      <c r="H113" s="41"/>
      <c r="I113" s="41"/>
      <c r="J113" s="41"/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6.5" customHeight="1">
      <c r="A114" s="39"/>
      <c r="B114" s="40"/>
      <c r="C114" s="41"/>
      <c r="D114" s="41"/>
      <c r="E114" s="83" t="str">
        <f>E9</f>
        <v>20180306 - Kaštieľ-Vým.okien,dverí,parapetov</v>
      </c>
      <c r="F114" s="41"/>
      <c r="G114" s="41"/>
      <c r="H114" s="41"/>
      <c r="I114" s="41"/>
      <c r="J114" s="41"/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19</v>
      </c>
      <c r="D116" s="41"/>
      <c r="E116" s="41"/>
      <c r="F116" s="28" t="str">
        <f>F12</f>
        <v>Kaštieľ Dolná Krupá</v>
      </c>
      <c r="G116" s="41"/>
      <c r="H116" s="41"/>
      <c r="I116" s="33" t="s">
        <v>21</v>
      </c>
      <c r="J116" s="86" t="str">
        <f>IF(J12="","",J12)</f>
        <v>30. 1. 2023</v>
      </c>
      <c r="K116" s="41"/>
      <c r="L116" s="70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6.96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5.15" customHeight="1">
      <c r="A118" s="39"/>
      <c r="B118" s="40"/>
      <c r="C118" s="33" t="s">
        <v>23</v>
      </c>
      <c r="D118" s="41"/>
      <c r="E118" s="41"/>
      <c r="F118" s="28" t="str">
        <f>E15</f>
        <v>SNM, Vajanského nábrežie 2, 810 06 Bratislava</v>
      </c>
      <c r="G118" s="41"/>
      <c r="H118" s="41"/>
      <c r="I118" s="33" t="s">
        <v>29</v>
      </c>
      <c r="J118" s="37" t="str">
        <f>E21</f>
        <v>Ing.Vladimír Kobliška</v>
      </c>
      <c r="K118" s="41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5.15" customHeight="1">
      <c r="A119" s="39"/>
      <c r="B119" s="40"/>
      <c r="C119" s="33" t="s">
        <v>27</v>
      </c>
      <c r="D119" s="41"/>
      <c r="E119" s="41"/>
      <c r="F119" s="28" t="str">
        <f>IF(E18="","",E18)</f>
        <v>Vyplň údaj</v>
      </c>
      <c r="G119" s="41"/>
      <c r="H119" s="41"/>
      <c r="I119" s="33" t="s">
        <v>32</v>
      </c>
      <c r="J119" s="37" t="str">
        <f>E24</f>
        <v>Ing.Vladimír Kobliška</v>
      </c>
      <c r="K119" s="41"/>
      <c r="L119" s="70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10.32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70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11" customFormat="1" ht="29.28" customHeight="1">
      <c r="A121" s="202"/>
      <c r="B121" s="203"/>
      <c r="C121" s="204" t="s">
        <v>143</v>
      </c>
      <c r="D121" s="205" t="s">
        <v>59</v>
      </c>
      <c r="E121" s="205" t="s">
        <v>55</v>
      </c>
      <c r="F121" s="205" t="s">
        <v>56</v>
      </c>
      <c r="G121" s="205" t="s">
        <v>144</v>
      </c>
      <c r="H121" s="205" t="s">
        <v>145</v>
      </c>
      <c r="I121" s="205" t="s">
        <v>146</v>
      </c>
      <c r="J121" s="206" t="s">
        <v>135</v>
      </c>
      <c r="K121" s="207" t="s">
        <v>147</v>
      </c>
      <c r="L121" s="208"/>
      <c r="M121" s="107" t="s">
        <v>1</v>
      </c>
      <c r="N121" s="108" t="s">
        <v>38</v>
      </c>
      <c r="O121" s="108" t="s">
        <v>148</v>
      </c>
      <c r="P121" s="108" t="s">
        <v>149</v>
      </c>
      <c r="Q121" s="108" t="s">
        <v>150</v>
      </c>
      <c r="R121" s="108" t="s">
        <v>151</v>
      </c>
      <c r="S121" s="108" t="s">
        <v>152</v>
      </c>
      <c r="T121" s="109" t="s">
        <v>153</v>
      </c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</row>
    <row r="122" s="2" customFormat="1" ht="22.8" customHeight="1">
      <c r="A122" s="39"/>
      <c r="B122" s="40"/>
      <c r="C122" s="114" t="s">
        <v>136</v>
      </c>
      <c r="D122" s="41"/>
      <c r="E122" s="41"/>
      <c r="F122" s="41"/>
      <c r="G122" s="41"/>
      <c r="H122" s="41"/>
      <c r="I122" s="41"/>
      <c r="J122" s="209">
        <f>BK122</f>
        <v>0</v>
      </c>
      <c r="K122" s="41"/>
      <c r="L122" s="45"/>
      <c r="M122" s="110"/>
      <c r="N122" s="210"/>
      <c r="O122" s="111"/>
      <c r="P122" s="211">
        <f>P123+P143</f>
        <v>0</v>
      </c>
      <c r="Q122" s="111"/>
      <c r="R122" s="211">
        <f>R123+R143</f>
        <v>0</v>
      </c>
      <c r="S122" s="111"/>
      <c r="T122" s="212">
        <f>T123+T143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T122" s="18" t="s">
        <v>73</v>
      </c>
      <c r="AU122" s="18" t="s">
        <v>137</v>
      </c>
      <c r="BK122" s="213">
        <f>BK123+BK143</f>
        <v>0</v>
      </c>
    </row>
    <row r="123" s="12" customFormat="1" ht="25.92" customHeight="1">
      <c r="A123" s="12"/>
      <c r="B123" s="214"/>
      <c r="C123" s="215"/>
      <c r="D123" s="216" t="s">
        <v>73</v>
      </c>
      <c r="E123" s="217" t="s">
        <v>220</v>
      </c>
      <c r="F123" s="217" t="s">
        <v>221</v>
      </c>
      <c r="G123" s="215"/>
      <c r="H123" s="215"/>
      <c r="I123" s="218"/>
      <c r="J123" s="219">
        <f>BK123</f>
        <v>0</v>
      </c>
      <c r="K123" s="215"/>
      <c r="L123" s="220"/>
      <c r="M123" s="221"/>
      <c r="N123" s="222"/>
      <c r="O123" s="222"/>
      <c r="P123" s="223">
        <f>P124+P141</f>
        <v>0</v>
      </c>
      <c r="Q123" s="222"/>
      <c r="R123" s="223">
        <f>R124+R141</f>
        <v>0</v>
      </c>
      <c r="S123" s="222"/>
      <c r="T123" s="224">
        <f>T124+T141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25" t="s">
        <v>82</v>
      </c>
      <c r="AT123" s="226" t="s">
        <v>73</v>
      </c>
      <c r="AU123" s="226" t="s">
        <v>74</v>
      </c>
      <c r="AY123" s="225" t="s">
        <v>157</v>
      </c>
      <c r="BK123" s="227">
        <f>BK124+BK141</f>
        <v>0</v>
      </c>
    </row>
    <row r="124" s="12" customFormat="1" ht="22.8" customHeight="1">
      <c r="A124" s="12"/>
      <c r="B124" s="214"/>
      <c r="C124" s="215"/>
      <c r="D124" s="216" t="s">
        <v>73</v>
      </c>
      <c r="E124" s="228" t="s">
        <v>250</v>
      </c>
      <c r="F124" s="228" t="s">
        <v>342</v>
      </c>
      <c r="G124" s="215"/>
      <c r="H124" s="215"/>
      <c r="I124" s="218"/>
      <c r="J124" s="229">
        <f>BK124</f>
        <v>0</v>
      </c>
      <c r="K124" s="215"/>
      <c r="L124" s="220"/>
      <c r="M124" s="221"/>
      <c r="N124" s="222"/>
      <c r="O124" s="222"/>
      <c r="P124" s="223">
        <f>SUM(P125:P140)</f>
        <v>0</v>
      </c>
      <c r="Q124" s="222"/>
      <c r="R124" s="223">
        <f>SUM(R125:R140)</f>
        <v>0</v>
      </c>
      <c r="S124" s="222"/>
      <c r="T124" s="224">
        <f>SUM(T125:T140)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225" t="s">
        <v>82</v>
      </c>
      <c r="AT124" s="226" t="s">
        <v>73</v>
      </c>
      <c r="AU124" s="226" t="s">
        <v>82</v>
      </c>
      <c r="AY124" s="225" t="s">
        <v>157</v>
      </c>
      <c r="BK124" s="227">
        <f>SUM(BK125:BK140)</f>
        <v>0</v>
      </c>
    </row>
    <row r="125" s="2" customFormat="1" ht="24.15" customHeight="1">
      <c r="A125" s="39"/>
      <c r="B125" s="40"/>
      <c r="C125" s="230" t="s">
        <v>82</v>
      </c>
      <c r="D125" s="230" t="s">
        <v>160</v>
      </c>
      <c r="E125" s="231" t="s">
        <v>819</v>
      </c>
      <c r="F125" s="232" t="s">
        <v>820</v>
      </c>
      <c r="G125" s="233" t="s">
        <v>184</v>
      </c>
      <c r="H125" s="234">
        <v>13</v>
      </c>
      <c r="I125" s="235"/>
      <c r="J125" s="236">
        <f>ROUND(I125*H125,2)</f>
        <v>0</v>
      </c>
      <c r="K125" s="237"/>
      <c r="L125" s="45"/>
      <c r="M125" s="238" t="s">
        <v>1</v>
      </c>
      <c r="N125" s="239" t="s">
        <v>40</v>
      </c>
      <c r="O125" s="98"/>
      <c r="P125" s="240">
        <f>O125*H125</f>
        <v>0</v>
      </c>
      <c r="Q125" s="240">
        <v>0</v>
      </c>
      <c r="R125" s="240">
        <f>Q125*H125</f>
        <v>0</v>
      </c>
      <c r="S125" s="240">
        <v>0</v>
      </c>
      <c r="T125" s="241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42" t="s">
        <v>174</v>
      </c>
      <c r="AT125" s="242" t="s">
        <v>160</v>
      </c>
      <c r="AU125" s="242" t="s">
        <v>156</v>
      </c>
      <c r="AY125" s="18" t="s">
        <v>157</v>
      </c>
      <c r="BE125" s="243">
        <f>IF(N125="základná",J125,0)</f>
        <v>0</v>
      </c>
      <c r="BF125" s="243">
        <f>IF(N125="znížená",J125,0)</f>
        <v>0</v>
      </c>
      <c r="BG125" s="243">
        <f>IF(N125="zákl. prenesená",J125,0)</f>
        <v>0</v>
      </c>
      <c r="BH125" s="243">
        <f>IF(N125="zníž. prenesená",J125,0)</f>
        <v>0</v>
      </c>
      <c r="BI125" s="243">
        <f>IF(N125="nulová",J125,0)</f>
        <v>0</v>
      </c>
      <c r="BJ125" s="18" t="s">
        <v>156</v>
      </c>
      <c r="BK125" s="243">
        <f>ROUND(I125*H125,2)</f>
        <v>0</v>
      </c>
      <c r="BL125" s="18" t="s">
        <v>174</v>
      </c>
      <c r="BM125" s="242" t="s">
        <v>821</v>
      </c>
    </row>
    <row r="126" s="14" customFormat="1">
      <c r="A126" s="14"/>
      <c r="B126" s="255"/>
      <c r="C126" s="256"/>
      <c r="D126" s="246" t="s">
        <v>166</v>
      </c>
      <c r="E126" s="257" t="s">
        <v>1</v>
      </c>
      <c r="F126" s="258" t="s">
        <v>822</v>
      </c>
      <c r="G126" s="256"/>
      <c r="H126" s="259">
        <v>13</v>
      </c>
      <c r="I126" s="260"/>
      <c r="J126" s="256"/>
      <c r="K126" s="256"/>
      <c r="L126" s="261"/>
      <c r="M126" s="262"/>
      <c r="N126" s="263"/>
      <c r="O126" s="263"/>
      <c r="P126" s="263"/>
      <c r="Q126" s="263"/>
      <c r="R126" s="263"/>
      <c r="S126" s="263"/>
      <c r="T126" s="264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65" t="s">
        <v>166</v>
      </c>
      <c r="AU126" s="265" t="s">
        <v>156</v>
      </c>
      <c r="AV126" s="14" t="s">
        <v>156</v>
      </c>
      <c r="AW126" s="14" t="s">
        <v>31</v>
      </c>
      <c r="AX126" s="14" t="s">
        <v>74</v>
      </c>
      <c r="AY126" s="265" t="s">
        <v>157</v>
      </c>
    </row>
    <row r="127" s="15" customFormat="1">
      <c r="A127" s="15"/>
      <c r="B127" s="266"/>
      <c r="C127" s="267"/>
      <c r="D127" s="246" t="s">
        <v>166</v>
      </c>
      <c r="E127" s="268" t="s">
        <v>1</v>
      </c>
      <c r="F127" s="269" t="s">
        <v>173</v>
      </c>
      <c r="G127" s="267"/>
      <c r="H127" s="270">
        <v>13</v>
      </c>
      <c r="I127" s="271"/>
      <c r="J127" s="267"/>
      <c r="K127" s="267"/>
      <c r="L127" s="272"/>
      <c r="M127" s="273"/>
      <c r="N127" s="274"/>
      <c r="O127" s="274"/>
      <c r="P127" s="274"/>
      <c r="Q127" s="274"/>
      <c r="R127" s="274"/>
      <c r="S127" s="274"/>
      <c r="T127" s="275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76" t="s">
        <v>166</v>
      </c>
      <c r="AU127" s="276" t="s">
        <v>156</v>
      </c>
      <c r="AV127" s="15" t="s">
        <v>174</v>
      </c>
      <c r="AW127" s="15" t="s">
        <v>31</v>
      </c>
      <c r="AX127" s="15" t="s">
        <v>82</v>
      </c>
      <c r="AY127" s="276" t="s">
        <v>157</v>
      </c>
    </row>
    <row r="128" s="2" customFormat="1" ht="33" customHeight="1">
      <c r="A128" s="39"/>
      <c r="B128" s="40"/>
      <c r="C128" s="230" t="s">
        <v>156</v>
      </c>
      <c r="D128" s="230" t="s">
        <v>160</v>
      </c>
      <c r="E128" s="231" t="s">
        <v>823</v>
      </c>
      <c r="F128" s="232" t="s">
        <v>824</v>
      </c>
      <c r="G128" s="233" t="s">
        <v>163</v>
      </c>
      <c r="H128" s="234">
        <v>42.270000000000003</v>
      </c>
      <c r="I128" s="235"/>
      <c r="J128" s="236">
        <f>ROUND(I128*H128,2)</f>
        <v>0</v>
      </c>
      <c r="K128" s="237"/>
      <c r="L128" s="45"/>
      <c r="M128" s="238" t="s">
        <v>1</v>
      </c>
      <c r="N128" s="239" t="s">
        <v>40</v>
      </c>
      <c r="O128" s="98"/>
      <c r="P128" s="240">
        <f>O128*H128</f>
        <v>0</v>
      </c>
      <c r="Q128" s="240">
        <v>0</v>
      </c>
      <c r="R128" s="240">
        <f>Q128*H128</f>
        <v>0</v>
      </c>
      <c r="S128" s="240">
        <v>0</v>
      </c>
      <c r="T128" s="241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42" t="s">
        <v>174</v>
      </c>
      <c r="AT128" s="242" t="s">
        <v>160</v>
      </c>
      <c r="AU128" s="242" t="s">
        <v>156</v>
      </c>
      <c r="AY128" s="18" t="s">
        <v>157</v>
      </c>
      <c r="BE128" s="243">
        <f>IF(N128="základná",J128,0)</f>
        <v>0</v>
      </c>
      <c r="BF128" s="243">
        <f>IF(N128="znížená",J128,0)</f>
        <v>0</v>
      </c>
      <c r="BG128" s="243">
        <f>IF(N128="zákl. prenesená",J128,0)</f>
        <v>0</v>
      </c>
      <c r="BH128" s="243">
        <f>IF(N128="zníž. prenesená",J128,0)</f>
        <v>0</v>
      </c>
      <c r="BI128" s="243">
        <f>IF(N128="nulová",J128,0)</f>
        <v>0</v>
      </c>
      <c r="BJ128" s="18" t="s">
        <v>156</v>
      </c>
      <c r="BK128" s="243">
        <f>ROUND(I128*H128,2)</f>
        <v>0</v>
      </c>
      <c r="BL128" s="18" t="s">
        <v>174</v>
      </c>
      <c r="BM128" s="242" t="s">
        <v>825</v>
      </c>
    </row>
    <row r="129" s="2" customFormat="1" ht="37.8" customHeight="1">
      <c r="A129" s="39"/>
      <c r="B129" s="40"/>
      <c r="C129" s="230" t="s">
        <v>181</v>
      </c>
      <c r="D129" s="230" t="s">
        <v>160</v>
      </c>
      <c r="E129" s="231" t="s">
        <v>826</v>
      </c>
      <c r="F129" s="232" t="s">
        <v>827</v>
      </c>
      <c r="G129" s="233" t="s">
        <v>225</v>
      </c>
      <c r="H129" s="234">
        <v>11.390000000000001</v>
      </c>
      <c r="I129" s="235"/>
      <c r="J129" s="236">
        <f>ROUND(I129*H129,2)</f>
        <v>0</v>
      </c>
      <c r="K129" s="237"/>
      <c r="L129" s="45"/>
      <c r="M129" s="238" t="s">
        <v>1</v>
      </c>
      <c r="N129" s="239" t="s">
        <v>40</v>
      </c>
      <c r="O129" s="98"/>
      <c r="P129" s="240">
        <f>O129*H129</f>
        <v>0</v>
      </c>
      <c r="Q129" s="240">
        <v>0</v>
      </c>
      <c r="R129" s="240">
        <f>Q129*H129</f>
        <v>0</v>
      </c>
      <c r="S129" s="240">
        <v>0</v>
      </c>
      <c r="T129" s="241">
        <f>S129*H129</f>
        <v>0</v>
      </c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  <c r="AR129" s="242" t="s">
        <v>174</v>
      </c>
      <c r="AT129" s="242" t="s">
        <v>160</v>
      </c>
      <c r="AU129" s="242" t="s">
        <v>156</v>
      </c>
      <c r="AY129" s="18" t="s">
        <v>157</v>
      </c>
      <c r="BE129" s="243">
        <f>IF(N129="základná",J129,0)</f>
        <v>0</v>
      </c>
      <c r="BF129" s="243">
        <f>IF(N129="znížená",J129,0)</f>
        <v>0</v>
      </c>
      <c r="BG129" s="243">
        <f>IF(N129="zákl. prenesená",J129,0)</f>
        <v>0</v>
      </c>
      <c r="BH129" s="243">
        <f>IF(N129="zníž. prenesená",J129,0)</f>
        <v>0</v>
      </c>
      <c r="BI129" s="243">
        <f>IF(N129="nulová",J129,0)</f>
        <v>0</v>
      </c>
      <c r="BJ129" s="18" t="s">
        <v>156</v>
      </c>
      <c r="BK129" s="243">
        <f>ROUND(I129*H129,2)</f>
        <v>0</v>
      </c>
      <c r="BL129" s="18" t="s">
        <v>174</v>
      </c>
      <c r="BM129" s="242" t="s">
        <v>828</v>
      </c>
    </row>
    <row r="130" s="14" customFormat="1">
      <c r="A130" s="14"/>
      <c r="B130" s="255"/>
      <c r="C130" s="256"/>
      <c r="D130" s="246" t="s">
        <v>166</v>
      </c>
      <c r="E130" s="257" t="s">
        <v>1</v>
      </c>
      <c r="F130" s="258" t="s">
        <v>829</v>
      </c>
      <c r="G130" s="256"/>
      <c r="H130" s="259">
        <v>2.73</v>
      </c>
      <c r="I130" s="260"/>
      <c r="J130" s="256"/>
      <c r="K130" s="256"/>
      <c r="L130" s="261"/>
      <c r="M130" s="262"/>
      <c r="N130" s="263"/>
      <c r="O130" s="263"/>
      <c r="P130" s="263"/>
      <c r="Q130" s="263"/>
      <c r="R130" s="263"/>
      <c r="S130" s="263"/>
      <c r="T130" s="264"/>
      <c r="U130" s="14"/>
      <c r="V130" s="14"/>
      <c r="W130" s="14"/>
      <c r="X130" s="14"/>
      <c r="Y130" s="14"/>
      <c r="Z130" s="14"/>
      <c r="AA130" s="14"/>
      <c r="AB130" s="14"/>
      <c r="AC130" s="14"/>
      <c r="AD130" s="14"/>
      <c r="AE130" s="14"/>
      <c r="AT130" s="265" t="s">
        <v>166</v>
      </c>
      <c r="AU130" s="265" t="s">
        <v>156</v>
      </c>
      <c r="AV130" s="14" t="s">
        <v>156</v>
      </c>
      <c r="AW130" s="14" t="s">
        <v>31</v>
      </c>
      <c r="AX130" s="14" t="s">
        <v>74</v>
      </c>
      <c r="AY130" s="265" t="s">
        <v>157</v>
      </c>
    </row>
    <row r="131" s="14" customFormat="1">
      <c r="A131" s="14"/>
      <c r="B131" s="255"/>
      <c r="C131" s="256"/>
      <c r="D131" s="246" t="s">
        <v>166</v>
      </c>
      <c r="E131" s="257" t="s">
        <v>1</v>
      </c>
      <c r="F131" s="258" t="s">
        <v>830</v>
      </c>
      <c r="G131" s="256"/>
      <c r="H131" s="259">
        <v>2.73</v>
      </c>
      <c r="I131" s="260"/>
      <c r="J131" s="256"/>
      <c r="K131" s="256"/>
      <c r="L131" s="261"/>
      <c r="M131" s="262"/>
      <c r="N131" s="263"/>
      <c r="O131" s="263"/>
      <c r="P131" s="263"/>
      <c r="Q131" s="263"/>
      <c r="R131" s="263"/>
      <c r="S131" s="263"/>
      <c r="T131" s="264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5" t="s">
        <v>166</v>
      </c>
      <c r="AU131" s="265" t="s">
        <v>156</v>
      </c>
      <c r="AV131" s="14" t="s">
        <v>156</v>
      </c>
      <c r="AW131" s="14" t="s">
        <v>31</v>
      </c>
      <c r="AX131" s="14" t="s">
        <v>74</v>
      </c>
      <c r="AY131" s="265" t="s">
        <v>157</v>
      </c>
    </row>
    <row r="132" s="14" customFormat="1">
      <c r="A132" s="14"/>
      <c r="B132" s="255"/>
      <c r="C132" s="256"/>
      <c r="D132" s="246" t="s">
        <v>166</v>
      </c>
      <c r="E132" s="257" t="s">
        <v>1</v>
      </c>
      <c r="F132" s="258" t="s">
        <v>831</v>
      </c>
      <c r="G132" s="256"/>
      <c r="H132" s="259">
        <v>2.73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5" t="s">
        <v>166</v>
      </c>
      <c r="AU132" s="265" t="s">
        <v>156</v>
      </c>
      <c r="AV132" s="14" t="s">
        <v>156</v>
      </c>
      <c r="AW132" s="14" t="s">
        <v>31</v>
      </c>
      <c r="AX132" s="14" t="s">
        <v>74</v>
      </c>
      <c r="AY132" s="265" t="s">
        <v>157</v>
      </c>
    </row>
    <row r="133" s="14" customFormat="1">
      <c r="A133" s="14"/>
      <c r="B133" s="255"/>
      <c r="C133" s="256"/>
      <c r="D133" s="246" t="s">
        <v>166</v>
      </c>
      <c r="E133" s="257" t="s">
        <v>1</v>
      </c>
      <c r="F133" s="258" t="s">
        <v>832</v>
      </c>
      <c r="G133" s="256"/>
      <c r="H133" s="259">
        <v>3.2000000000000002</v>
      </c>
      <c r="I133" s="260"/>
      <c r="J133" s="256"/>
      <c r="K133" s="256"/>
      <c r="L133" s="261"/>
      <c r="M133" s="262"/>
      <c r="N133" s="263"/>
      <c r="O133" s="263"/>
      <c r="P133" s="263"/>
      <c r="Q133" s="263"/>
      <c r="R133" s="263"/>
      <c r="S133" s="263"/>
      <c r="T133" s="264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65" t="s">
        <v>166</v>
      </c>
      <c r="AU133" s="265" t="s">
        <v>156</v>
      </c>
      <c r="AV133" s="14" t="s">
        <v>156</v>
      </c>
      <c r="AW133" s="14" t="s">
        <v>31</v>
      </c>
      <c r="AX133" s="14" t="s">
        <v>74</v>
      </c>
      <c r="AY133" s="265" t="s">
        <v>157</v>
      </c>
    </row>
    <row r="134" s="15" customFormat="1">
      <c r="A134" s="15"/>
      <c r="B134" s="266"/>
      <c r="C134" s="267"/>
      <c r="D134" s="246" t="s">
        <v>166</v>
      </c>
      <c r="E134" s="268" t="s">
        <v>1</v>
      </c>
      <c r="F134" s="269" t="s">
        <v>173</v>
      </c>
      <c r="G134" s="267"/>
      <c r="H134" s="270">
        <v>11.390000000000001</v>
      </c>
      <c r="I134" s="271"/>
      <c r="J134" s="267"/>
      <c r="K134" s="267"/>
      <c r="L134" s="272"/>
      <c r="M134" s="273"/>
      <c r="N134" s="274"/>
      <c r="O134" s="274"/>
      <c r="P134" s="274"/>
      <c r="Q134" s="274"/>
      <c r="R134" s="274"/>
      <c r="S134" s="274"/>
      <c r="T134" s="275"/>
      <c r="U134" s="15"/>
      <c r="V134" s="15"/>
      <c r="W134" s="15"/>
      <c r="X134" s="15"/>
      <c r="Y134" s="15"/>
      <c r="Z134" s="15"/>
      <c r="AA134" s="15"/>
      <c r="AB134" s="15"/>
      <c r="AC134" s="15"/>
      <c r="AD134" s="15"/>
      <c r="AE134" s="15"/>
      <c r="AT134" s="276" t="s">
        <v>166</v>
      </c>
      <c r="AU134" s="276" t="s">
        <v>156</v>
      </c>
      <c r="AV134" s="15" t="s">
        <v>174</v>
      </c>
      <c r="AW134" s="15" t="s">
        <v>31</v>
      </c>
      <c r="AX134" s="15" t="s">
        <v>82</v>
      </c>
      <c r="AY134" s="276" t="s">
        <v>157</v>
      </c>
    </row>
    <row r="135" s="2" customFormat="1" ht="16.5" customHeight="1">
      <c r="A135" s="39"/>
      <c r="B135" s="40"/>
      <c r="C135" s="230" t="s">
        <v>174</v>
      </c>
      <c r="D135" s="230" t="s">
        <v>160</v>
      </c>
      <c r="E135" s="231" t="s">
        <v>833</v>
      </c>
      <c r="F135" s="232" t="s">
        <v>834</v>
      </c>
      <c r="G135" s="233" t="s">
        <v>163</v>
      </c>
      <c r="H135" s="234">
        <v>38.725999999999999</v>
      </c>
      <c r="I135" s="235"/>
      <c r="J135" s="236">
        <f>ROUND(I135*H135,2)</f>
        <v>0</v>
      </c>
      <c r="K135" s="237"/>
      <c r="L135" s="45"/>
      <c r="M135" s="238" t="s">
        <v>1</v>
      </c>
      <c r="N135" s="239" t="s">
        <v>40</v>
      </c>
      <c r="O135" s="98"/>
      <c r="P135" s="240">
        <f>O135*H135</f>
        <v>0</v>
      </c>
      <c r="Q135" s="240">
        <v>0</v>
      </c>
      <c r="R135" s="240">
        <f>Q135*H135</f>
        <v>0</v>
      </c>
      <c r="S135" s="240">
        <v>0</v>
      </c>
      <c r="T135" s="241">
        <f>S135*H135</f>
        <v>0</v>
      </c>
      <c r="U135" s="39"/>
      <c r="V135" s="39"/>
      <c r="W135" s="39"/>
      <c r="X135" s="39"/>
      <c r="Y135" s="39"/>
      <c r="Z135" s="39"/>
      <c r="AA135" s="39"/>
      <c r="AB135" s="39"/>
      <c r="AC135" s="39"/>
      <c r="AD135" s="39"/>
      <c r="AE135" s="39"/>
      <c r="AR135" s="242" t="s">
        <v>174</v>
      </c>
      <c r="AT135" s="242" t="s">
        <v>160</v>
      </c>
      <c r="AU135" s="242" t="s">
        <v>156</v>
      </c>
      <c r="AY135" s="18" t="s">
        <v>157</v>
      </c>
      <c r="BE135" s="243">
        <f>IF(N135="základná",J135,0)</f>
        <v>0</v>
      </c>
      <c r="BF135" s="243">
        <f>IF(N135="znížená",J135,0)</f>
        <v>0</v>
      </c>
      <c r="BG135" s="243">
        <f>IF(N135="zákl. prenesená",J135,0)</f>
        <v>0</v>
      </c>
      <c r="BH135" s="243">
        <f>IF(N135="zníž. prenesená",J135,0)</f>
        <v>0</v>
      </c>
      <c r="BI135" s="243">
        <f>IF(N135="nulová",J135,0)</f>
        <v>0</v>
      </c>
      <c r="BJ135" s="18" t="s">
        <v>156</v>
      </c>
      <c r="BK135" s="243">
        <f>ROUND(I135*H135,2)</f>
        <v>0</v>
      </c>
      <c r="BL135" s="18" t="s">
        <v>174</v>
      </c>
      <c r="BM135" s="242" t="s">
        <v>835</v>
      </c>
    </row>
    <row r="136" s="2" customFormat="1" ht="24.15" customHeight="1">
      <c r="A136" s="39"/>
      <c r="B136" s="40"/>
      <c r="C136" s="230" t="s">
        <v>197</v>
      </c>
      <c r="D136" s="230" t="s">
        <v>160</v>
      </c>
      <c r="E136" s="231" t="s">
        <v>836</v>
      </c>
      <c r="F136" s="232" t="s">
        <v>837</v>
      </c>
      <c r="G136" s="233" t="s">
        <v>575</v>
      </c>
      <c r="H136" s="234">
        <v>5.4269999999999996</v>
      </c>
      <c r="I136" s="235"/>
      <c r="J136" s="236">
        <f>ROUND(I136*H136,2)</f>
        <v>0</v>
      </c>
      <c r="K136" s="237"/>
      <c r="L136" s="45"/>
      <c r="M136" s="238" t="s">
        <v>1</v>
      </c>
      <c r="N136" s="239" t="s">
        <v>40</v>
      </c>
      <c r="O136" s="98"/>
      <c r="P136" s="240">
        <f>O136*H136</f>
        <v>0</v>
      </c>
      <c r="Q136" s="240">
        <v>0</v>
      </c>
      <c r="R136" s="240">
        <f>Q136*H136</f>
        <v>0</v>
      </c>
      <c r="S136" s="240">
        <v>0</v>
      </c>
      <c r="T136" s="241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42" t="s">
        <v>174</v>
      </c>
      <c r="AT136" s="242" t="s">
        <v>160</v>
      </c>
      <c r="AU136" s="242" t="s">
        <v>156</v>
      </c>
      <c r="AY136" s="18" t="s">
        <v>157</v>
      </c>
      <c r="BE136" s="243">
        <f>IF(N136="základná",J136,0)</f>
        <v>0</v>
      </c>
      <c r="BF136" s="243">
        <f>IF(N136="znížená",J136,0)</f>
        <v>0</v>
      </c>
      <c r="BG136" s="243">
        <f>IF(N136="zákl. prenesená",J136,0)</f>
        <v>0</v>
      </c>
      <c r="BH136" s="243">
        <f>IF(N136="zníž. prenesená",J136,0)</f>
        <v>0</v>
      </c>
      <c r="BI136" s="243">
        <f>IF(N136="nulová",J136,0)</f>
        <v>0</v>
      </c>
      <c r="BJ136" s="18" t="s">
        <v>156</v>
      </c>
      <c r="BK136" s="243">
        <f>ROUND(I136*H136,2)</f>
        <v>0</v>
      </c>
      <c r="BL136" s="18" t="s">
        <v>174</v>
      </c>
      <c r="BM136" s="242" t="s">
        <v>838</v>
      </c>
    </row>
    <row r="137" s="2" customFormat="1" ht="21.75" customHeight="1">
      <c r="A137" s="39"/>
      <c r="B137" s="40"/>
      <c r="C137" s="230" t="s">
        <v>201</v>
      </c>
      <c r="D137" s="230" t="s">
        <v>160</v>
      </c>
      <c r="E137" s="231" t="s">
        <v>839</v>
      </c>
      <c r="F137" s="232" t="s">
        <v>840</v>
      </c>
      <c r="G137" s="233" t="s">
        <v>575</v>
      </c>
      <c r="H137" s="234">
        <v>5.4269999999999996</v>
      </c>
      <c r="I137" s="235"/>
      <c r="J137" s="236">
        <f>ROUND(I137*H137,2)</f>
        <v>0</v>
      </c>
      <c r="K137" s="237"/>
      <c r="L137" s="45"/>
      <c r="M137" s="238" t="s">
        <v>1</v>
      </c>
      <c r="N137" s="239" t="s">
        <v>40</v>
      </c>
      <c r="O137" s="98"/>
      <c r="P137" s="240">
        <f>O137*H137</f>
        <v>0</v>
      </c>
      <c r="Q137" s="240">
        <v>0</v>
      </c>
      <c r="R137" s="240">
        <f>Q137*H137</f>
        <v>0</v>
      </c>
      <c r="S137" s="240">
        <v>0</v>
      </c>
      <c r="T137" s="241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42" t="s">
        <v>174</v>
      </c>
      <c r="AT137" s="242" t="s">
        <v>160</v>
      </c>
      <c r="AU137" s="242" t="s">
        <v>156</v>
      </c>
      <c r="AY137" s="18" t="s">
        <v>157</v>
      </c>
      <c r="BE137" s="243">
        <f>IF(N137="základná",J137,0)</f>
        <v>0</v>
      </c>
      <c r="BF137" s="243">
        <f>IF(N137="znížená",J137,0)</f>
        <v>0</v>
      </c>
      <c r="BG137" s="243">
        <f>IF(N137="zákl. prenesená",J137,0)</f>
        <v>0</v>
      </c>
      <c r="BH137" s="243">
        <f>IF(N137="zníž. prenesená",J137,0)</f>
        <v>0</v>
      </c>
      <c r="BI137" s="243">
        <f>IF(N137="nulová",J137,0)</f>
        <v>0</v>
      </c>
      <c r="BJ137" s="18" t="s">
        <v>156</v>
      </c>
      <c r="BK137" s="243">
        <f>ROUND(I137*H137,2)</f>
        <v>0</v>
      </c>
      <c r="BL137" s="18" t="s">
        <v>174</v>
      </c>
      <c r="BM137" s="242" t="s">
        <v>841</v>
      </c>
    </row>
    <row r="138" s="2" customFormat="1" ht="24.15" customHeight="1">
      <c r="A138" s="39"/>
      <c r="B138" s="40"/>
      <c r="C138" s="230" t="s">
        <v>207</v>
      </c>
      <c r="D138" s="230" t="s">
        <v>160</v>
      </c>
      <c r="E138" s="231" t="s">
        <v>842</v>
      </c>
      <c r="F138" s="232" t="s">
        <v>843</v>
      </c>
      <c r="G138" s="233" t="s">
        <v>575</v>
      </c>
      <c r="H138" s="234">
        <v>123.405</v>
      </c>
      <c r="I138" s="235"/>
      <c r="J138" s="236">
        <f>ROUND(I138*H138,2)</f>
        <v>0</v>
      </c>
      <c r="K138" s="237"/>
      <c r="L138" s="45"/>
      <c r="M138" s="238" t="s">
        <v>1</v>
      </c>
      <c r="N138" s="239" t="s">
        <v>40</v>
      </c>
      <c r="O138" s="98"/>
      <c r="P138" s="240">
        <f>O138*H138</f>
        <v>0</v>
      </c>
      <c r="Q138" s="240">
        <v>0</v>
      </c>
      <c r="R138" s="240">
        <f>Q138*H138</f>
        <v>0</v>
      </c>
      <c r="S138" s="240">
        <v>0</v>
      </c>
      <c r="T138" s="241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42" t="s">
        <v>174</v>
      </c>
      <c r="AT138" s="242" t="s">
        <v>160</v>
      </c>
      <c r="AU138" s="242" t="s">
        <v>156</v>
      </c>
      <c r="AY138" s="18" t="s">
        <v>157</v>
      </c>
      <c r="BE138" s="243">
        <f>IF(N138="základná",J138,0)</f>
        <v>0</v>
      </c>
      <c r="BF138" s="243">
        <f>IF(N138="znížená",J138,0)</f>
        <v>0</v>
      </c>
      <c r="BG138" s="243">
        <f>IF(N138="zákl. prenesená",J138,0)</f>
        <v>0</v>
      </c>
      <c r="BH138" s="243">
        <f>IF(N138="zníž. prenesená",J138,0)</f>
        <v>0</v>
      </c>
      <c r="BI138" s="243">
        <f>IF(N138="nulová",J138,0)</f>
        <v>0</v>
      </c>
      <c r="BJ138" s="18" t="s">
        <v>156</v>
      </c>
      <c r="BK138" s="243">
        <f>ROUND(I138*H138,2)</f>
        <v>0</v>
      </c>
      <c r="BL138" s="18" t="s">
        <v>174</v>
      </c>
      <c r="BM138" s="242" t="s">
        <v>844</v>
      </c>
    </row>
    <row r="139" s="2" customFormat="1" ht="24.15" customHeight="1">
      <c r="A139" s="39"/>
      <c r="B139" s="40"/>
      <c r="C139" s="230" t="s">
        <v>211</v>
      </c>
      <c r="D139" s="230" t="s">
        <v>160</v>
      </c>
      <c r="E139" s="231" t="s">
        <v>845</v>
      </c>
      <c r="F139" s="232" t="s">
        <v>846</v>
      </c>
      <c r="G139" s="233" t="s">
        <v>575</v>
      </c>
      <c r="H139" s="234">
        <v>5.4269999999999996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156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847</v>
      </c>
    </row>
    <row r="140" s="2" customFormat="1" ht="24.15" customHeight="1">
      <c r="A140" s="39"/>
      <c r="B140" s="40"/>
      <c r="C140" s="230" t="s">
        <v>250</v>
      </c>
      <c r="D140" s="230" t="s">
        <v>160</v>
      </c>
      <c r="E140" s="231" t="s">
        <v>848</v>
      </c>
      <c r="F140" s="232" t="s">
        <v>849</v>
      </c>
      <c r="G140" s="233" t="s">
        <v>177</v>
      </c>
      <c r="H140" s="234">
        <v>5.4269999999999996</v>
      </c>
      <c r="I140" s="235"/>
      <c r="J140" s="236">
        <f>ROUND(I140*H140,2)</f>
        <v>0</v>
      </c>
      <c r="K140" s="237"/>
      <c r="L140" s="45"/>
      <c r="M140" s="238" t="s">
        <v>1</v>
      </c>
      <c r="N140" s="239" t="s">
        <v>40</v>
      </c>
      <c r="O140" s="98"/>
      <c r="P140" s="240">
        <f>O140*H140</f>
        <v>0</v>
      </c>
      <c r="Q140" s="240">
        <v>0</v>
      </c>
      <c r="R140" s="240">
        <f>Q140*H140</f>
        <v>0</v>
      </c>
      <c r="S140" s="240">
        <v>0</v>
      </c>
      <c r="T140" s="241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42" t="s">
        <v>174</v>
      </c>
      <c r="AT140" s="242" t="s">
        <v>160</v>
      </c>
      <c r="AU140" s="242" t="s">
        <v>156</v>
      </c>
      <c r="AY140" s="18" t="s">
        <v>157</v>
      </c>
      <c r="BE140" s="243">
        <f>IF(N140="základná",J140,0)</f>
        <v>0</v>
      </c>
      <c r="BF140" s="243">
        <f>IF(N140="znížená",J140,0)</f>
        <v>0</v>
      </c>
      <c r="BG140" s="243">
        <f>IF(N140="zákl. prenesená",J140,0)</f>
        <v>0</v>
      </c>
      <c r="BH140" s="243">
        <f>IF(N140="zníž. prenesená",J140,0)</f>
        <v>0</v>
      </c>
      <c r="BI140" s="243">
        <f>IF(N140="nulová",J140,0)</f>
        <v>0</v>
      </c>
      <c r="BJ140" s="18" t="s">
        <v>156</v>
      </c>
      <c r="BK140" s="243">
        <f>ROUND(I140*H140,2)</f>
        <v>0</v>
      </c>
      <c r="BL140" s="18" t="s">
        <v>174</v>
      </c>
      <c r="BM140" s="242" t="s">
        <v>850</v>
      </c>
    </row>
    <row r="141" s="12" customFormat="1" ht="22.8" customHeight="1">
      <c r="A141" s="12"/>
      <c r="B141" s="214"/>
      <c r="C141" s="215"/>
      <c r="D141" s="216" t="s">
        <v>73</v>
      </c>
      <c r="E141" s="228" t="s">
        <v>245</v>
      </c>
      <c r="F141" s="228" t="s">
        <v>246</v>
      </c>
      <c r="G141" s="215"/>
      <c r="H141" s="215"/>
      <c r="I141" s="218"/>
      <c r="J141" s="229">
        <f>BK141</f>
        <v>0</v>
      </c>
      <c r="K141" s="215"/>
      <c r="L141" s="220"/>
      <c r="M141" s="221"/>
      <c r="N141" s="222"/>
      <c r="O141" s="222"/>
      <c r="P141" s="223">
        <f>P142</f>
        <v>0</v>
      </c>
      <c r="Q141" s="222"/>
      <c r="R141" s="223">
        <f>R142</f>
        <v>0</v>
      </c>
      <c r="S141" s="222"/>
      <c r="T141" s="22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25" t="s">
        <v>82</v>
      </c>
      <c r="AT141" s="226" t="s">
        <v>73</v>
      </c>
      <c r="AU141" s="226" t="s">
        <v>82</v>
      </c>
      <c r="AY141" s="225" t="s">
        <v>157</v>
      </c>
      <c r="BK141" s="227">
        <f>BK142</f>
        <v>0</v>
      </c>
    </row>
    <row r="142" s="2" customFormat="1" ht="33" customHeight="1">
      <c r="A142" s="39"/>
      <c r="B142" s="40"/>
      <c r="C142" s="230" t="s">
        <v>254</v>
      </c>
      <c r="D142" s="230" t="s">
        <v>160</v>
      </c>
      <c r="E142" s="231" t="s">
        <v>247</v>
      </c>
      <c r="F142" s="232" t="s">
        <v>248</v>
      </c>
      <c r="G142" s="233" t="s">
        <v>177</v>
      </c>
      <c r="H142" s="234">
        <v>0.089999999999999997</v>
      </c>
      <c r="I142" s="235"/>
      <c r="J142" s="236">
        <f>ROUND(I142*H142,2)</f>
        <v>0</v>
      </c>
      <c r="K142" s="237"/>
      <c r="L142" s="45"/>
      <c r="M142" s="238" t="s">
        <v>1</v>
      </c>
      <c r="N142" s="239" t="s">
        <v>40</v>
      </c>
      <c r="O142" s="98"/>
      <c r="P142" s="240">
        <f>O142*H142</f>
        <v>0</v>
      </c>
      <c r="Q142" s="240">
        <v>0</v>
      </c>
      <c r="R142" s="240">
        <f>Q142*H142</f>
        <v>0</v>
      </c>
      <c r="S142" s="240">
        <v>0</v>
      </c>
      <c r="T142" s="241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42" t="s">
        <v>174</v>
      </c>
      <c r="AT142" s="242" t="s">
        <v>160</v>
      </c>
      <c r="AU142" s="242" t="s">
        <v>156</v>
      </c>
      <c r="AY142" s="18" t="s">
        <v>157</v>
      </c>
      <c r="BE142" s="243">
        <f>IF(N142="základná",J142,0)</f>
        <v>0</v>
      </c>
      <c r="BF142" s="243">
        <f>IF(N142="znížená",J142,0)</f>
        <v>0</v>
      </c>
      <c r="BG142" s="243">
        <f>IF(N142="zákl. prenesená",J142,0)</f>
        <v>0</v>
      </c>
      <c r="BH142" s="243">
        <f>IF(N142="zníž. prenesená",J142,0)</f>
        <v>0</v>
      </c>
      <c r="BI142" s="243">
        <f>IF(N142="nulová",J142,0)</f>
        <v>0</v>
      </c>
      <c r="BJ142" s="18" t="s">
        <v>156</v>
      </c>
      <c r="BK142" s="243">
        <f>ROUND(I142*H142,2)</f>
        <v>0</v>
      </c>
      <c r="BL142" s="18" t="s">
        <v>174</v>
      </c>
      <c r="BM142" s="242" t="s">
        <v>851</v>
      </c>
    </row>
    <row r="143" s="12" customFormat="1" ht="25.92" customHeight="1">
      <c r="A143" s="12"/>
      <c r="B143" s="214"/>
      <c r="C143" s="215"/>
      <c r="D143" s="216" t="s">
        <v>73</v>
      </c>
      <c r="E143" s="217" t="s">
        <v>154</v>
      </c>
      <c r="F143" s="217" t="s">
        <v>155</v>
      </c>
      <c r="G143" s="215"/>
      <c r="H143" s="215"/>
      <c r="I143" s="218"/>
      <c r="J143" s="219">
        <f>BK143</f>
        <v>0</v>
      </c>
      <c r="K143" s="215"/>
      <c r="L143" s="220"/>
      <c r="M143" s="221"/>
      <c r="N143" s="222"/>
      <c r="O143" s="222"/>
      <c r="P143" s="223">
        <f>P144+P276</f>
        <v>0</v>
      </c>
      <c r="Q143" s="222"/>
      <c r="R143" s="223">
        <f>R144+R276</f>
        <v>0</v>
      </c>
      <c r="S143" s="222"/>
      <c r="T143" s="224">
        <f>T144+T276</f>
        <v>0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25" t="s">
        <v>156</v>
      </c>
      <c r="AT143" s="226" t="s">
        <v>73</v>
      </c>
      <c r="AU143" s="226" t="s">
        <v>74</v>
      </c>
      <c r="AY143" s="225" t="s">
        <v>157</v>
      </c>
      <c r="BK143" s="227">
        <f>BK144+BK276</f>
        <v>0</v>
      </c>
    </row>
    <row r="144" s="12" customFormat="1" ht="22.8" customHeight="1">
      <c r="A144" s="12"/>
      <c r="B144" s="214"/>
      <c r="C144" s="215"/>
      <c r="D144" s="216" t="s">
        <v>73</v>
      </c>
      <c r="E144" s="228" t="s">
        <v>852</v>
      </c>
      <c r="F144" s="228" t="s">
        <v>853</v>
      </c>
      <c r="G144" s="215"/>
      <c r="H144" s="215"/>
      <c r="I144" s="218"/>
      <c r="J144" s="229">
        <f>BK144</f>
        <v>0</v>
      </c>
      <c r="K144" s="215"/>
      <c r="L144" s="220"/>
      <c r="M144" s="221"/>
      <c r="N144" s="222"/>
      <c r="O144" s="222"/>
      <c r="P144" s="223">
        <f>SUM(P145:P275)</f>
        <v>0</v>
      </c>
      <c r="Q144" s="222"/>
      <c r="R144" s="223">
        <f>SUM(R145:R275)</f>
        <v>0</v>
      </c>
      <c r="S144" s="222"/>
      <c r="T144" s="224">
        <f>SUM(T145:T275)</f>
        <v>0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25" t="s">
        <v>156</v>
      </c>
      <c r="AT144" s="226" t="s">
        <v>73</v>
      </c>
      <c r="AU144" s="226" t="s">
        <v>82</v>
      </c>
      <c r="AY144" s="225" t="s">
        <v>157</v>
      </c>
      <c r="BK144" s="227">
        <f>SUM(BK145:BK275)</f>
        <v>0</v>
      </c>
    </row>
    <row r="145" s="2" customFormat="1" ht="49.05" customHeight="1">
      <c r="A145" s="39"/>
      <c r="B145" s="40"/>
      <c r="C145" s="230" t="s">
        <v>262</v>
      </c>
      <c r="D145" s="230" t="s">
        <v>160</v>
      </c>
      <c r="E145" s="231" t="s">
        <v>854</v>
      </c>
      <c r="F145" s="232" t="s">
        <v>855</v>
      </c>
      <c r="G145" s="233" t="s">
        <v>225</v>
      </c>
      <c r="H145" s="234">
        <v>5.9100000000000001</v>
      </c>
      <c r="I145" s="235"/>
      <c r="J145" s="236">
        <f>ROUND(I145*H145,2)</f>
        <v>0</v>
      </c>
      <c r="K145" s="237"/>
      <c r="L145" s="45"/>
      <c r="M145" s="238" t="s">
        <v>1</v>
      </c>
      <c r="N145" s="239" t="s">
        <v>40</v>
      </c>
      <c r="O145" s="98"/>
      <c r="P145" s="240">
        <f>O145*H145</f>
        <v>0</v>
      </c>
      <c r="Q145" s="240">
        <v>0</v>
      </c>
      <c r="R145" s="240">
        <f>Q145*H145</f>
        <v>0</v>
      </c>
      <c r="S145" s="240">
        <v>0</v>
      </c>
      <c r="T145" s="241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42" t="s">
        <v>164</v>
      </c>
      <c r="AT145" s="242" t="s">
        <v>160</v>
      </c>
      <c r="AU145" s="242" t="s">
        <v>156</v>
      </c>
      <c r="AY145" s="18" t="s">
        <v>157</v>
      </c>
      <c r="BE145" s="243">
        <f>IF(N145="základná",J145,0)</f>
        <v>0</v>
      </c>
      <c r="BF145" s="243">
        <f>IF(N145="znížená",J145,0)</f>
        <v>0</v>
      </c>
      <c r="BG145" s="243">
        <f>IF(N145="zákl. prenesená",J145,0)</f>
        <v>0</v>
      </c>
      <c r="BH145" s="243">
        <f>IF(N145="zníž. prenesená",J145,0)</f>
        <v>0</v>
      </c>
      <c r="BI145" s="243">
        <f>IF(N145="nulová",J145,0)</f>
        <v>0</v>
      </c>
      <c r="BJ145" s="18" t="s">
        <v>156</v>
      </c>
      <c r="BK145" s="243">
        <f>ROUND(I145*H145,2)</f>
        <v>0</v>
      </c>
      <c r="BL145" s="18" t="s">
        <v>164</v>
      </c>
      <c r="BM145" s="242" t="s">
        <v>856</v>
      </c>
    </row>
    <row r="146" s="13" customFormat="1">
      <c r="A146" s="13"/>
      <c r="B146" s="244"/>
      <c r="C146" s="245"/>
      <c r="D146" s="246" t="s">
        <v>166</v>
      </c>
      <c r="E146" s="247" t="s">
        <v>1</v>
      </c>
      <c r="F146" s="248" t="s">
        <v>857</v>
      </c>
      <c r="G146" s="245"/>
      <c r="H146" s="247" t="s">
        <v>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54" t="s">
        <v>166</v>
      </c>
      <c r="AU146" s="254" t="s">
        <v>156</v>
      </c>
      <c r="AV146" s="13" t="s">
        <v>82</v>
      </c>
      <c r="AW146" s="13" t="s">
        <v>31</v>
      </c>
      <c r="AX146" s="13" t="s">
        <v>74</v>
      </c>
      <c r="AY146" s="254" t="s">
        <v>157</v>
      </c>
    </row>
    <row r="147" s="14" customFormat="1">
      <c r="A147" s="14"/>
      <c r="B147" s="255"/>
      <c r="C147" s="256"/>
      <c r="D147" s="246" t="s">
        <v>166</v>
      </c>
      <c r="E147" s="257" t="s">
        <v>1</v>
      </c>
      <c r="F147" s="258" t="s">
        <v>858</v>
      </c>
      <c r="G147" s="256"/>
      <c r="H147" s="259">
        <v>5.9100000000000001</v>
      </c>
      <c r="I147" s="260"/>
      <c r="J147" s="256"/>
      <c r="K147" s="256"/>
      <c r="L147" s="261"/>
      <c r="M147" s="262"/>
      <c r="N147" s="263"/>
      <c r="O147" s="263"/>
      <c r="P147" s="263"/>
      <c r="Q147" s="263"/>
      <c r="R147" s="263"/>
      <c r="S147" s="263"/>
      <c r="T147" s="264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65" t="s">
        <v>166</v>
      </c>
      <c r="AU147" s="265" t="s">
        <v>156</v>
      </c>
      <c r="AV147" s="14" t="s">
        <v>156</v>
      </c>
      <c r="AW147" s="14" t="s">
        <v>31</v>
      </c>
      <c r="AX147" s="14" t="s">
        <v>74</v>
      </c>
      <c r="AY147" s="265" t="s">
        <v>157</v>
      </c>
    </row>
    <row r="148" s="15" customFormat="1">
      <c r="A148" s="15"/>
      <c r="B148" s="266"/>
      <c r="C148" s="267"/>
      <c r="D148" s="246" t="s">
        <v>166</v>
      </c>
      <c r="E148" s="268" t="s">
        <v>1</v>
      </c>
      <c r="F148" s="269" t="s">
        <v>173</v>
      </c>
      <c r="G148" s="267"/>
      <c r="H148" s="270">
        <v>5.9100000000000001</v>
      </c>
      <c r="I148" s="271"/>
      <c r="J148" s="267"/>
      <c r="K148" s="267"/>
      <c r="L148" s="272"/>
      <c r="M148" s="273"/>
      <c r="N148" s="274"/>
      <c r="O148" s="274"/>
      <c r="P148" s="274"/>
      <c r="Q148" s="274"/>
      <c r="R148" s="274"/>
      <c r="S148" s="274"/>
      <c r="T148" s="275"/>
      <c r="U148" s="15"/>
      <c r="V148" s="15"/>
      <c r="W148" s="15"/>
      <c r="X148" s="15"/>
      <c r="Y148" s="15"/>
      <c r="Z148" s="15"/>
      <c r="AA148" s="15"/>
      <c r="AB148" s="15"/>
      <c r="AC148" s="15"/>
      <c r="AD148" s="15"/>
      <c r="AE148" s="15"/>
      <c r="AT148" s="276" t="s">
        <v>166</v>
      </c>
      <c r="AU148" s="276" t="s">
        <v>156</v>
      </c>
      <c r="AV148" s="15" t="s">
        <v>174</v>
      </c>
      <c r="AW148" s="15" t="s">
        <v>31</v>
      </c>
      <c r="AX148" s="15" t="s">
        <v>82</v>
      </c>
      <c r="AY148" s="276" t="s">
        <v>157</v>
      </c>
    </row>
    <row r="149" s="2" customFormat="1" ht="49.05" customHeight="1">
      <c r="A149" s="39"/>
      <c r="B149" s="40"/>
      <c r="C149" s="230" t="s">
        <v>268</v>
      </c>
      <c r="D149" s="230" t="s">
        <v>160</v>
      </c>
      <c r="E149" s="231" t="s">
        <v>859</v>
      </c>
      <c r="F149" s="232" t="s">
        <v>860</v>
      </c>
      <c r="G149" s="233" t="s">
        <v>225</v>
      </c>
      <c r="H149" s="234">
        <v>1.6000000000000001</v>
      </c>
      <c r="I149" s="235"/>
      <c r="J149" s="236">
        <f>ROUND(I149*H149,2)</f>
        <v>0</v>
      </c>
      <c r="K149" s="237"/>
      <c r="L149" s="45"/>
      <c r="M149" s="238" t="s">
        <v>1</v>
      </c>
      <c r="N149" s="239" t="s">
        <v>40</v>
      </c>
      <c r="O149" s="98"/>
      <c r="P149" s="240">
        <f>O149*H149</f>
        <v>0</v>
      </c>
      <c r="Q149" s="240">
        <v>0</v>
      </c>
      <c r="R149" s="240">
        <f>Q149*H149</f>
        <v>0</v>
      </c>
      <c r="S149" s="240">
        <v>0</v>
      </c>
      <c r="T149" s="241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42" t="s">
        <v>164</v>
      </c>
      <c r="AT149" s="242" t="s">
        <v>160</v>
      </c>
      <c r="AU149" s="242" t="s">
        <v>156</v>
      </c>
      <c r="AY149" s="18" t="s">
        <v>157</v>
      </c>
      <c r="BE149" s="243">
        <f>IF(N149="základná",J149,0)</f>
        <v>0</v>
      </c>
      <c r="BF149" s="243">
        <f>IF(N149="znížená",J149,0)</f>
        <v>0</v>
      </c>
      <c r="BG149" s="243">
        <f>IF(N149="zákl. prenesená",J149,0)</f>
        <v>0</v>
      </c>
      <c r="BH149" s="243">
        <f>IF(N149="zníž. prenesená",J149,0)</f>
        <v>0</v>
      </c>
      <c r="BI149" s="243">
        <f>IF(N149="nulová",J149,0)</f>
        <v>0</v>
      </c>
      <c r="BJ149" s="18" t="s">
        <v>156</v>
      </c>
      <c r="BK149" s="243">
        <f>ROUND(I149*H149,2)</f>
        <v>0</v>
      </c>
      <c r="BL149" s="18" t="s">
        <v>164</v>
      </c>
      <c r="BM149" s="242" t="s">
        <v>861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862</v>
      </c>
      <c r="G150" s="256"/>
      <c r="H150" s="259">
        <v>1.6000000000000001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156</v>
      </c>
      <c r="AV150" s="14" t="s">
        <v>156</v>
      </c>
      <c r="AW150" s="14" t="s">
        <v>31</v>
      </c>
      <c r="AX150" s="14" t="s">
        <v>74</v>
      </c>
      <c r="AY150" s="265" t="s">
        <v>157</v>
      </c>
    </row>
    <row r="151" s="15" customFormat="1">
      <c r="A151" s="15"/>
      <c r="B151" s="266"/>
      <c r="C151" s="267"/>
      <c r="D151" s="246" t="s">
        <v>166</v>
      </c>
      <c r="E151" s="268" t="s">
        <v>1</v>
      </c>
      <c r="F151" s="269" t="s">
        <v>173</v>
      </c>
      <c r="G151" s="267"/>
      <c r="H151" s="270">
        <v>1.6000000000000001</v>
      </c>
      <c r="I151" s="271"/>
      <c r="J151" s="267"/>
      <c r="K151" s="267"/>
      <c r="L151" s="272"/>
      <c r="M151" s="273"/>
      <c r="N151" s="274"/>
      <c r="O151" s="274"/>
      <c r="P151" s="274"/>
      <c r="Q151" s="274"/>
      <c r="R151" s="274"/>
      <c r="S151" s="274"/>
      <c r="T151" s="275"/>
      <c r="U151" s="15"/>
      <c r="V151" s="15"/>
      <c r="W151" s="15"/>
      <c r="X151" s="15"/>
      <c r="Y151" s="15"/>
      <c r="Z151" s="15"/>
      <c r="AA151" s="15"/>
      <c r="AB151" s="15"/>
      <c r="AC151" s="15"/>
      <c r="AD151" s="15"/>
      <c r="AE151" s="15"/>
      <c r="AT151" s="276" t="s">
        <v>166</v>
      </c>
      <c r="AU151" s="276" t="s">
        <v>156</v>
      </c>
      <c r="AV151" s="15" t="s">
        <v>174</v>
      </c>
      <c r="AW151" s="15" t="s">
        <v>31</v>
      </c>
      <c r="AX151" s="15" t="s">
        <v>82</v>
      </c>
      <c r="AY151" s="276" t="s">
        <v>157</v>
      </c>
    </row>
    <row r="152" s="2" customFormat="1" ht="49.05" customHeight="1">
      <c r="A152" s="39"/>
      <c r="B152" s="40"/>
      <c r="C152" s="230" t="s">
        <v>274</v>
      </c>
      <c r="D152" s="230" t="s">
        <v>160</v>
      </c>
      <c r="E152" s="231" t="s">
        <v>863</v>
      </c>
      <c r="F152" s="232" t="s">
        <v>864</v>
      </c>
      <c r="G152" s="233" t="s">
        <v>225</v>
      </c>
      <c r="H152" s="234">
        <v>1.6000000000000001</v>
      </c>
      <c r="I152" s="235"/>
      <c r="J152" s="236">
        <f>ROUND(I152*H152,2)</f>
        <v>0</v>
      </c>
      <c r="K152" s="237"/>
      <c r="L152" s="45"/>
      <c r="M152" s="238" t="s">
        <v>1</v>
      </c>
      <c r="N152" s="239" t="s">
        <v>40</v>
      </c>
      <c r="O152" s="98"/>
      <c r="P152" s="240">
        <f>O152*H152</f>
        <v>0</v>
      </c>
      <c r="Q152" s="240">
        <v>0</v>
      </c>
      <c r="R152" s="240">
        <f>Q152*H152</f>
        <v>0</v>
      </c>
      <c r="S152" s="240">
        <v>0</v>
      </c>
      <c r="T152" s="241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42" t="s">
        <v>164</v>
      </c>
      <c r="AT152" s="242" t="s">
        <v>160</v>
      </c>
      <c r="AU152" s="242" t="s">
        <v>156</v>
      </c>
      <c r="AY152" s="18" t="s">
        <v>157</v>
      </c>
      <c r="BE152" s="243">
        <f>IF(N152="základná",J152,0)</f>
        <v>0</v>
      </c>
      <c r="BF152" s="243">
        <f>IF(N152="znížená",J152,0)</f>
        <v>0</v>
      </c>
      <c r="BG152" s="243">
        <f>IF(N152="zákl. prenesená",J152,0)</f>
        <v>0</v>
      </c>
      <c r="BH152" s="243">
        <f>IF(N152="zníž. prenesená",J152,0)</f>
        <v>0</v>
      </c>
      <c r="BI152" s="243">
        <f>IF(N152="nulová",J152,0)</f>
        <v>0</v>
      </c>
      <c r="BJ152" s="18" t="s">
        <v>156</v>
      </c>
      <c r="BK152" s="243">
        <f>ROUND(I152*H152,2)</f>
        <v>0</v>
      </c>
      <c r="BL152" s="18" t="s">
        <v>164</v>
      </c>
      <c r="BM152" s="242" t="s">
        <v>865</v>
      </c>
    </row>
    <row r="153" s="14" customFormat="1">
      <c r="A153" s="14"/>
      <c r="B153" s="255"/>
      <c r="C153" s="256"/>
      <c r="D153" s="246" t="s">
        <v>166</v>
      </c>
      <c r="E153" s="257" t="s">
        <v>1</v>
      </c>
      <c r="F153" s="258" t="s">
        <v>866</v>
      </c>
      <c r="G153" s="256"/>
      <c r="H153" s="259">
        <v>1.6000000000000001</v>
      </c>
      <c r="I153" s="260"/>
      <c r="J153" s="256"/>
      <c r="K153" s="256"/>
      <c r="L153" s="261"/>
      <c r="M153" s="262"/>
      <c r="N153" s="263"/>
      <c r="O153" s="263"/>
      <c r="P153" s="263"/>
      <c r="Q153" s="263"/>
      <c r="R153" s="263"/>
      <c r="S153" s="263"/>
      <c r="T153" s="264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5" t="s">
        <v>166</v>
      </c>
      <c r="AU153" s="265" t="s">
        <v>156</v>
      </c>
      <c r="AV153" s="14" t="s">
        <v>156</v>
      </c>
      <c r="AW153" s="14" t="s">
        <v>31</v>
      </c>
      <c r="AX153" s="14" t="s">
        <v>74</v>
      </c>
      <c r="AY153" s="265" t="s">
        <v>157</v>
      </c>
    </row>
    <row r="154" s="15" customFormat="1">
      <c r="A154" s="15"/>
      <c r="B154" s="266"/>
      <c r="C154" s="267"/>
      <c r="D154" s="246" t="s">
        <v>166</v>
      </c>
      <c r="E154" s="268" t="s">
        <v>1</v>
      </c>
      <c r="F154" s="269" t="s">
        <v>173</v>
      </c>
      <c r="G154" s="267"/>
      <c r="H154" s="270">
        <v>1.6000000000000001</v>
      </c>
      <c r="I154" s="271"/>
      <c r="J154" s="267"/>
      <c r="K154" s="267"/>
      <c r="L154" s="272"/>
      <c r="M154" s="273"/>
      <c r="N154" s="274"/>
      <c r="O154" s="274"/>
      <c r="P154" s="274"/>
      <c r="Q154" s="274"/>
      <c r="R154" s="274"/>
      <c r="S154" s="274"/>
      <c r="T154" s="275"/>
      <c r="U154" s="15"/>
      <c r="V154" s="15"/>
      <c r="W154" s="15"/>
      <c r="X154" s="15"/>
      <c r="Y154" s="15"/>
      <c r="Z154" s="15"/>
      <c r="AA154" s="15"/>
      <c r="AB154" s="15"/>
      <c r="AC154" s="15"/>
      <c r="AD154" s="15"/>
      <c r="AE154" s="15"/>
      <c r="AT154" s="276" t="s">
        <v>166</v>
      </c>
      <c r="AU154" s="276" t="s">
        <v>156</v>
      </c>
      <c r="AV154" s="15" t="s">
        <v>174</v>
      </c>
      <c r="AW154" s="15" t="s">
        <v>31</v>
      </c>
      <c r="AX154" s="15" t="s">
        <v>82</v>
      </c>
      <c r="AY154" s="276" t="s">
        <v>157</v>
      </c>
    </row>
    <row r="155" s="2" customFormat="1" ht="49.05" customHeight="1">
      <c r="A155" s="39"/>
      <c r="B155" s="40"/>
      <c r="C155" s="230" t="s">
        <v>278</v>
      </c>
      <c r="D155" s="230" t="s">
        <v>160</v>
      </c>
      <c r="E155" s="231" t="s">
        <v>867</v>
      </c>
      <c r="F155" s="232" t="s">
        <v>868</v>
      </c>
      <c r="G155" s="233" t="s">
        <v>225</v>
      </c>
      <c r="H155" s="234">
        <v>1.8</v>
      </c>
      <c r="I155" s="235"/>
      <c r="J155" s="236">
        <f>ROUND(I155*H155,2)</f>
        <v>0</v>
      </c>
      <c r="K155" s="237"/>
      <c r="L155" s="45"/>
      <c r="M155" s="238" t="s">
        <v>1</v>
      </c>
      <c r="N155" s="239" t="s">
        <v>40</v>
      </c>
      <c r="O155" s="98"/>
      <c r="P155" s="240">
        <f>O155*H155</f>
        <v>0</v>
      </c>
      <c r="Q155" s="240">
        <v>0</v>
      </c>
      <c r="R155" s="240">
        <f>Q155*H155</f>
        <v>0</v>
      </c>
      <c r="S155" s="240">
        <v>0</v>
      </c>
      <c r="T155" s="241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42" t="s">
        <v>164</v>
      </c>
      <c r="AT155" s="242" t="s">
        <v>160</v>
      </c>
      <c r="AU155" s="242" t="s">
        <v>156</v>
      </c>
      <c r="AY155" s="18" t="s">
        <v>157</v>
      </c>
      <c r="BE155" s="243">
        <f>IF(N155="základná",J155,0)</f>
        <v>0</v>
      </c>
      <c r="BF155" s="243">
        <f>IF(N155="znížená",J155,0)</f>
        <v>0</v>
      </c>
      <c r="BG155" s="243">
        <f>IF(N155="zákl. prenesená",J155,0)</f>
        <v>0</v>
      </c>
      <c r="BH155" s="243">
        <f>IF(N155="zníž. prenesená",J155,0)</f>
        <v>0</v>
      </c>
      <c r="BI155" s="243">
        <f>IF(N155="nulová",J155,0)</f>
        <v>0</v>
      </c>
      <c r="BJ155" s="18" t="s">
        <v>156</v>
      </c>
      <c r="BK155" s="243">
        <f>ROUND(I155*H155,2)</f>
        <v>0</v>
      </c>
      <c r="BL155" s="18" t="s">
        <v>164</v>
      </c>
      <c r="BM155" s="242" t="s">
        <v>869</v>
      </c>
    </row>
    <row r="156" s="14" customFormat="1">
      <c r="A156" s="14"/>
      <c r="B156" s="255"/>
      <c r="C156" s="256"/>
      <c r="D156" s="246" t="s">
        <v>166</v>
      </c>
      <c r="E156" s="257" t="s">
        <v>1</v>
      </c>
      <c r="F156" s="258" t="s">
        <v>870</v>
      </c>
      <c r="G156" s="256"/>
      <c r="H156" s="259">
        <v>1.8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166</v>
      </c>
      <c r="AU156" s="265" t="s">
        <v>156</v>
      </c>
      <c r="AV156" s="14" t="s">
        <v>156</v>
      </c>
      <c r="AW156" s="14" t="s">
        <v>31</v>
      </c>
      <c r="AX156" s="14" t="s">
        <v>74</v>
      </c>
      <c r="AY156" s="265" t="s">
        <v>157</v>
      </c>
    </row>
    <row r="157" s="15" customFormat="1">
      <c r="A157" s="15"/>
      <c r="B157" s="266"/>
      <c r="C157" s="267"/>
      <c r="D157" s="246" t="s">
        <v>166</v>
      </c>
      <c r="E157" s="268" t="s">
        <v>1</v>
      </c>
      <c r="F157" s="269" t="s">
        <v>173</v>
      </c>
      <c r="G157" s="267"/>
      <c r="H157" s="270">
        <v>1.8</v>
      </c>
      <c r="I157" s="271"/>
      <c r="J157" s="267"/>
      <c r="K157" s="267"/>
      <c r="L157" s="272"/>
      <c r="M157" s="273"/>
      <c r="N157" s="274"/>
      <c r="O157" s="274"/>
      <c r="P157" s="274"/>
      <c r="Q157" s="274"/>
      <c r="R157" s="274"/>
      <c r="S157" s="274"/>
      <c r="T157" s="275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76" t="s">
        <v>166</v>
      </c>
      <c r="AU157" s="276" t="s">
        <v>156</v>
      </c>
      <c r="AV157" s="15" t="s">
        <v>174</v>
      </c>
      <c r="AW157" s="15" t="s">
        <v>31</v>
      </c>
      <c r="AX157" s="15" t="s">
        <v>82</v>
      </c>
      <c r="AY157" s="276" t="s">
        <v>157</v>
      </c>
    </row>
    <row r="158" s="2" customFormat="1" ht="49.05" customHeight="1">
      <c r="A158" s="39"/>
      <c r="B158" s="40"/>
      <c r="C158" s="230" t="s">
        <v>290</v>
      </c>
      <c r="D158" s="230" t="s">
        <v>160</v>
      </c>
      <c r="E158" s="231" t="s">
        <v>871</v>
      </c>
      <c r="F158" s="232" t="s">
        <v>872</v>
      </c>
      <c r="G158" s="233" t="s">
        <v>225</v>
      </c>
      <c r="H158" s="234">
        <v>3</v>
      </c>
      <c r="I158" s="235"/>
      <c r="J158" s="236">
        <f>ROUND(I158*H158,2)</f>
        <v>0</v>
      </c>
      <c r="K158" s="237"/>
      <c r="L158" s="45"/>
      <c r="M158" s="238" t="s">
        <v>1</v>
      </c>
      <c r="N158" s="239" t="s">
        <v>40</v>
      </c>
      <c r="O158" s="98"/>
      <c r="P158" s="240">
        <f>O158*H158</f>
        <v>0</v>
      </c>
      <c r="Q158" s="240">
        <v>0</v>
      </c>
      <c r="R158" s="240">
        <f>Q158*H158</f>
        <v>0</v>
      </c>
      <c r="S158" s="240">
        <v>0</v>
      </c>
      <c r="T158" s="241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42" t="s">
        <v>164</v>
      </c>
      <c r="AT158" s="242" t="s">
        <v>160</v>
      </c>
      <c r="AU158" s="242" t="s">
        <v>156</v>
      </c>
      <c r="AY158" s="18" t="s">
        <v>157</v>
      </c>
      <c r="BE158" s="243">
        <f>IF(N158="základná",J158,0)</f>
        <v>0</v>
      </c>
      <c r="BF158" s="243">
        <f>IF(N158="znížená",J158,0)</f>
        <v>0</v>
      </c>
      <c r="BG158" s="243">
        <f>IF(N158="zákl. prenesená",J158,0)</f>
        <v>0</v>
      </c>
      <c r="BH158" s="243">
        <f>IF(N158="zníž. prenesená",J158,0)</f>
        <v>0</v>
      </c>
      <c r="BI158" s="243">
        <f>IF(N158="nulová",J158,0)</f>
        <v>0</v>
      </c>
      <c r="BJ158" s="18" t="s">
        <v>156</v>
      </c>
      <c r="BK158" s="243">
        <f>ROUND(I158*H158,2)</f>
        <v>0</v>
      </c>
      <c r="BL158" s="18" t="s">
        <v>164</v>
      </c>
      <c r="BM158" s="242" t="s">
        <v>873</v>
      </c>
    </row>
    <row r="159" s="14" customFormat="1">
      <c r="A159" s="14"/>
      <c r="B159" s="255"/>
      <c r="C159" s="256"/>
      <c r="D159" s="246" t="s">
        <v>166</v>
      </c>
      <c r="E159" s="257" t="s">
        <v>1</v>
      </c>
      <c r="F159" s="258" t="s">
        <v>874</v>
      </c>
      <c r="G159" s="256"/>
      <c r="H159" s="259">
        <v>3</v>
      </c>
      <c r="I159" s="260"/>
      <c r="J159" s="256"/>
      <c r="K159" s="256"/>
      <c r="L159" s="261"/>
      <c r="M159" s="262"/>
      <c r="N159" s="263"/>
      <c r="O159" s="263"/>
      <c r="P159" s="263"/>
      <c r="Q159" s="263"/>
      <c r="R159" s="263"/>
      <c r="S159" s="263"/>
      <c r="T159" s="264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65" t="s">
        <v>166</v>
      </c>
      <c r="AU159" s="265" t="s">
        <v>156</v>
      </c>
      <c r="AV159" s="14" t="s">
        <v>156</v>
      </c>
      <c r="AW159" s="14" t="s">
        <v>31</v>
      </c>
      <c r="AX159" s="14" t="s">
        <v>74</v>
      </c>
      <c r="AY159" s="265" t="s">
        <v>157</v>
      </c>
    </row>
    <row r="160" s="15" customFormat="1">
      <c r="A160" s="15"/>
      <c r="B160" s="266"/>
      <c r="C160" s="267"/>
      <c r="D160" s="246" t="s">
        <v>166</v>
      </c>
      <c r="E160" s="268" t="s">
        <v>1</v>
      </c>
      <c r="F160" s="269" t="s">
        <v>173</v>
      </c>
      <c r="G160" s="267"/>
      <c r="H160" s="270">
        <v>3</v>
      </c>
      <c r="I160" s="271"/>
      <c r="J160" s="267"/>
      <c r="K160" s="267"/>
      <c r="L160" s="272"/>
      <c r="M160" s="273"/>
      <c r="N160" s="274"/>
      <c r="O160" s="274"/>
      <c r="P160" s="274"/>
      <c r="Q160" s="274"/>
      <c r="R160" s="274"/>
      <c r="S160" s="274"/>
      <c r="T160" s="275"/>
      <c r="U160" s="15"/>
      <c r="V160" s="15"/>
      <c r="W160" s="15"/>
      <c r="X160" s="15"/>
      <c r="Y160" s="15"/>
      <c r="Z160" s="15"/>
      <c r="AA160" s="15"/>
      <c r="AB160" s="15"/>
      <c r="AC160" s="15"/>
      <c r="AD160" s="15"/>
      <c r="AE160" s="15"/>
      <c r="AT160" s="276" t="s">
        <v>166</v>
      </c>
      <c r="AU160" s="276" t="s">
        <v>156</v>
      </c>
      <c r="AV160" s="15" t="s">
        <v>174</v>
      </c>
      <c r="AW160" s="15" t="s">
        <v>31</v>
      </c>
      <c r="AX160" s="15" t="s">
        <v>82</v>
      </c>
      <c r="AY160" s="276" t="s">
        <v>157</v>
      </c>
    </row>
    <row r="161" s="2" customFormat="1" ht="44.25" customHeight="1">
      <c r="A161" s="39"/>
      <c r="B161" s="40"/>
      <c r="C161" s="230" t="s">
        <v>164</v>
      </c>
      <c r="D161" s="230" t="s">
        <v>160</v>
      </c>
      <c r="E161" s="231" t="s">
        <v>875</v>
      </c>
      <c r="F161" s="232" t="s">
        <v>876</v>
      </c>
      <c r="G161" s="233" t="s">
        <v>225</v>
      </c>
      <c r="H161" s="234">
        <v>1.8</v>
      </c>
      <c r="I161" s="235"/>
      <c r="J161" s="236">
        <f>ROUND(I161*H161,2)</f>
        <v>0</v>
      </c>
      <c r="K161" s="237"/>
      <c r="L161" s="45"/>
      <c r="M161" s="238" t="s">
        <v>1</v>
      </c>
      <c r="N161" s="239" t="s">
        <v>40</v>
      </c>
      <c r="O161" s="98"/>
      <c r="P161" s="240">
        <f>O161*H161</f>
        <v>0</v>
      </c>
      <c r="Q161" s="240">
        <v>0</v>
      </c>
      <c r="R161" s="240">
        <f>Q161*H161</f>
        <v>0</v>
      </c>
      <c r="S161" s="240">
        <v>0</v>
      </c>
      <c r="T161" s="241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42" t="s">
        <v>164</v>
      </c>
      <c r="AT161" s="242" t="s">
        <v>160</v>
      </c>
      <c r="AU161" s="242" t="s">
        <v>156</v>
      </c>
      <c r="AY161" s="18" t="s">
        <v>157</v>
      </c>
      <c r="BE161" s="243">
        <f>IF(N161="základná",J161,0)</f>
        <v>0</v>
      </c>
      <c r="BF161" s="243">
        <f>IF(N161="znížená",J161,0)</f>
        <v>0</v>
      </c>
      <c r="BG161" s="243">
        <f>IF(N161="zákl. prenesená",J161,0)</f>
        <v>0</v>
      </c>
      <c r="BH161" s="243">
        <f>IF(N161="zníž. prenesená",J161,0)</f>
        <v>0</v>
      </c>
      <c r="BI161" s="243">
        <f>IF(N161="nulová",J161,0)</f>
        <v>0</v>
      </c>
      <c r="BJ161" s="18" t="s">
        <v>156</v>
      </c>
      <c r="BK161" s="243">
        <f>ROUND(I161*H161,2)</f>
        <v>0</v>
      </c>
      <c r="BL161" s="18" t="s">
        <v>164</v>
      </c>
      <c r="BM161" s="242" t="s">
        <v>877</v>
      </c>
    </row>
    <row r="162" s="14" customFormat="1">
      <c r="A162" s="14"/>
      <c r="B162" s="255"/>
      <c r="C162" s="256"/>
      <c r="D162" s="246" t="s">
        <v>166</v>
      </c>
      <c r="E162" s="257" t="s">
        <v>1</v>
      </c>
      <c r="F162" s="258" t="s">
        <v>870</v>
      </c>
      <c r="G162" s="256"/>
      <c r="H162" s="259">
        <v>1.8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166</v>
      </c>
      <c r="AU162" s="265" t="s">
        <v>156</v>
      </c>
      <c r="AV162" s="14" t="s">
        <v>156</v>
      </c>
      <c r="AW162" s="14" t="s">
        <v>31</v>
      </c>
      <c r="AX162" s="14" t="s">
        <v>74</v>
      </c>
      <c r="AY162" s="265" t="s">
        <v>157</v>
      </c>
    </row>
    <row r="163" s="15" customFormat="1">
      <c r="A163" s="15"/>
      <c r="B163" s="266"/>
      <c r="C163" s="267"/>
      <c r="D163" s="246" t="s">
        <v>166</v>
      </c>
      <c r="E163" s="268" t="s">
        <v>1</v>
      </c>
      <c r="F163" s="269" t="s">
        <v>173</v>
      </c>
      <c r="G163" s="267"/>
      <c r="H163" s="270">
        <v>1.8</v>
      </c>
      <c r="I163" s="271"/>
      <c r="J163" s="267"/>
      <c r="K163" s="267"/>
      <c r="L163" s="272"/>
      <c r="M163" s="273"/>
      <c r="N163" s="274"/>
      <c r="O163" s="274"/>
      <c r="P163" s="274"/>
      <c r="Q163" s="274"/>
      <c r="R163" s="274"/>
      <c r="S163" s="274"/>
      <c r="T163" s="275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6" t="s">
        <v>166</v>
      </c>
      <c r="AU163" s="276" t="s">
        <v>156</v>
      </c>
      <c r="AV163" s="15" t="s">
        <v>174</v>
      </c>
      <c r="AW163" s="15" t="s">
        <v>31</v>
      </c>
      <c r="AX163" s="15" t="s">
        <v>82</v>
      </c>
      <c r="AY163" s="276" t="s">
        <v>157</v>
      </c>
    </row>
    <row r="164" s="2" customFormat="1" ht="44.25" customHeight="1">
      <c r="A164" s="39"/>
      <c r="B164" s="40"/>
      <c r="C164" s="230" t="s">
        <v>375</v>
      </c>
      <c r="D164" s="230" t="s">
        <v>160</v>
      </c>
      <c r="E164" s="231" t="s">
        <v>878</v>
      </c>
      <c r="F164" s="232" t="s">
        <v>879</v>
      </c>
      <c r="G164" s="233" t="s">
        <v>225</v>
      </c>
      <c r="H164" s="234">
        <v>1.2</v>
      </c>
      <c r="I164" s="235"/>
      <c r="J164" s="236">
        <f>ROUND(I164*H164,2)</f>
        <v>0</v>
      </c>
      <c r="K164" s="237"/>
      <c r="L164" s="45"/>
      <c r="M164" s="238" t="s">
        <v>1</v>
      </c>
      <c r="N164" s="239" t="s">
        <v>40</v>
      </c>
      <c r="O164" s="98"/>
      <c r="P164" s="240">
        <f>O164*H164</f>
        <v>0</v>
      </c>
      <c r="Q164" s="240">
        <v>0</v>
      </c>
      <c r="R164" s="240">
        <f>Q164*H164</f>
        <v>0</v>
      </c>
      <c r="S164" s="240">
        <v>0</v>
      </c>
      <c r="T164" s="241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42" t="s">
        <v>164</v>
      </c>
      <c r="AT164" s="242" t="s">
        <v>160</v>
      </c>
      <c r="AU164" s="242" t="s">
        <v>156</v>
      </c>
      <c r="AY164" s="18" t="s">
        <v>157</v>
      </c>
      <c r="BE164" s="243">
        <f>IF(N164="základná",J164,0)</f>
        <v>0</v>
      </c>
      <c r="BF164" s="243">
        <f>IF(N164="znížená",J164,0)</f>
        <v>0</v>
      </c>
      <c r="BG164" s="243">
        <f>IF(N164="zákl. prenesená",J164,0)</f>
        <v>0</v>
      </c>
      <c r="BH164" s="243">
        <f>IF(N164="zníž. prenesená",J164,0)</f>
        <v>0</v>
      </c>
      <c r="BI164" s="243">
        <f>IF(N164="nulová",J164,0)</f>
        <v>0</v>
      </c>
      <c r="BJ164" s="18" t="s">
        <v>156</v>
      </c>
      <c r="BK164" s="243">
        <f>ROUND(I164*H164,2)</f>
        <v>0</v>
      </c>
      <c r="BL164" s="18" t="s">
        <v>164</v>
      </c>
      <c r="BM164" s="242" t="s">
        <v>880</v>
      </c>
    </row>
    <row r="165" s="14" customFormat="1">
      <c r="A165" s="14"/>
      <c r="B165" s="255"/>
      <c r="C165" s="256"/>
      <c r="D165" s="246" t="s">
        <v>166</v>
      </c>
      <c r="E165" s="257" t="s">
        <v>1</v>
      </c>
      <c r="F165" s="258" t="s">
        <v>881</v>
      </c>
      <c r="G165" s="256"/>
      <c r="H165" s="259">
        <v>1.2</v>
      </c>
      <c r="I165" s="260"/>
      <c r="J165" s="256"/>
      <c r="K165" s="256"/>
      <c r="L165" s="261"/>
      <c r="M165" s="262"/>
      <c r="N165" s="263"/>
      <c r="O165" s="263"/>
      <c r="P165" s="263"/>
      <c r="Q165" s="263"/>
      <c r="R165" s="263"/>
      <c r="S165" s="263"/>
      <c r="T165" s="264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65" t="s">
        <v>166</v>
      </c>
      <c r="AU165" s="265" t="s">
        <v>156</v>
      </c>
      <c r="AV165" s="14" t="s">
        <v>156</v>
      </c>
      <c r="AW165" s="14" t="s">
        <v>31</v>
      </c>
      <c r="AX165" s="14" t="s">
        <v>74</v>
      </c>
      <c r="AY165" s="265" t="s">
        <v>157</v>
      </c>
    </row>
    <row r="166" s="15" customFormat="1">
      <c r="A166" s="15"/>
      <c r="B166" s="266"/>
      <c r="C166" s="267"/>
      <c r="D166" s="246" t="s">
        <v>166</v>
      </c>
      <c r="E166" s="268" t="s">
        <v>1</v>
      </c>
      <c r="F166" s="269" t="s">
        <v>173</v>
      </c>
      <c r="G166" s="267"/>
      <c r="H166" s="270">
        <v>1.2</v>
      </c>
      <c r="I166" s="271"/>
      <c r="J166" s="267"/>
      <c r="K166" s="267"/>
      <c r="L166" s="272"/>
      <c r="M166" s="273"/>
      <c r="N166" s="274"/>
      <c r="O166" s="274"/>
      <c r="P166" s="274"/>
      <c r="Q166" s="274"/>
      <c r="R166" s="274"/>
      <c r="S166" s="274"/>
      <c r="T166" s="275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76" t="s">
        <v>166</v>
      </c>
      <c r="AU166" s="276" t="s">
        <v>156</v>
      </c>
      <c r="AV166" s="15" t="s">
        <v>174</v>
      </c>
      <c r="AW166" s="15" t="s">
        <v>31</v>
      </c>
      <c r="AX166" s="15" t="s">
        <v>82</v>
      </c>
      <c r="AY166" s="276" t="s">
        <v>157</v>
      </c>
    </row>
    <row r="167" s="2" customFormat="1" ht="44.25" customHeight="1">
      <c r="A167" s="39"/>
      <c r="B167" s="40"/>
      <c r="C167" s="230" t="s">
        <v>380</v>
      </c>
      <c r="D167" s="230" t="s">
        <v>160</v>
      </c>
      <c r="E167" s="231" t="s">
        <v>882</v>
      </c>
      <c r="F167" s="232" t="s">
        <v>883</v>
      </c>
      <c r="G167" s="233" t="s">
        <v>225</v>
      </c>
      <c r="H167" s="234">
        <v>1.2</v>
      </c>
      <c r="I167" s="235"/>
      <c r="J167" s="236">
        <f>ROUND(I167*H167,2)</f>
        <v>0</v>
      </c>
      <c r="K167" s="237"/>
      <c r="L167" s="45"/>
      <c r="M167" s="238" t="s">
        <v>1</v>
      </c>
      <c r="N167" s="239" t="s">
        <v>40</v>
      </c>
      <c r="O167" s="98"/>
      <c r="P167" s="240">
        <f>O167*H167</f>
        <v>0</v>
      </c>
      <c r="Q167" s="240">
        <v>0</v>
      </c>
      <c r="R167" s="240">
        <f>Q167*H167</f>
        <v>0</v>
      </c>
      <c r="S167" s="240">
        <v>0</v>
      </c>
      <c r="T167" s="241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42" t="s">
        <v>164</v>
      </c>
      <c r="AT167" s="242" t="s">
        <v>160</v>
      </c>
      <c r="AU167" s="242" t="s">
        <v>156</v>
      </c>
      <c r="AY167" s="18" t="s">
        <v>157</v>
      </c>
      <c r="BE167" s="243">
        <f>IF(N167="základná",J167,0)</f>
        <v>0</v>
      </c>
      <c r="BF167" s="243">
        <f>IF(N167="znížená",J167,0)</f>
        <v>0</v>
      </c>
      <c r="BG167" s="243">
        <f>IF(N167="zákl. prenesená",J167,0)</f>
        <v>0</v>
      </c>
      <c r="BH167" s="243">
        <f>IF(N167="zníž. prenesená",J167,0)</f>
        <v>0</v>
      </c>
      <c r="BI167" s="243">
        <f>IF(N167="nulová",J167,0)</f>
        <v>0</v>
      </c>
      <c r="BJ167" s="18" t="s">
        <v>156</v>
      </c>
      <c r="BK167" s="243">
        <f>ROUND(I167*H167,2)</f>
        <v>0</v>
      </c>
      <c r="BL167" s="18" t="s">
        <v>164</v>
      </c>
      <c r="BM167" s="242" t="s">
        <v>884</v>
      </c>
    </row>
    <row r="168" s="14" customFormat="1">
      <c r="A168" s="14"/>
      <c r="B168" s="255"/>
      <c r="C168" s="256"/>
      <c r="D168" s="246" t="s">
        <v>166</v>
      </c>
      <c r="E168" s="257" t="s">
        <v>1</v>
      </c>
      <c r="F168" s="258" t="s">
        <v>881</v>
      </c>
      <c r="G168" s="256"/>
      <c r="H168" s="259">
        <v>1.2</v>
      </c>
      <c r="I168" s="260"/>
      <c r="J168" s="256"/>
      <c r="K168" s="256"/>
      <c r="L168" s="261"/>
      <c r="M168" s="262"/>
      <c r="N168" s="263"/>
      <c r="O168" s="263"/>
      <c r="P168" s="263"/>
      <c r="Q168" s="263"/>
      <c r="R168" s="263"/>
      <c r="S168" s="263"/>
      <c r="T168" s="26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65" t="s">
        <v>166</v>
      </c>
      <c r="AU168" s="265" t="s">
        <v>156</v>
      </c>
      <c r="AV168" s="14" t="s">
        <v>156</v>
      </c>
      <c r="AW168" s="14" t="s">
        <v>31</v>
      </c>
      <c r="AX168" s="14" t="s">
        <v>74</v>
      </c>
      <c r="AY168" s="265" t="s">
        <v>157</v>
      </c>
    </row>
    <row r="169" s="15" customFormat="1">
      <c r="A169" s="15"/>
      <c r="B169" s="266"/>
      <c r="C169" s="267"/>
      <c r="D169" s="246" t="s">
        <v>166</v>
      </c>
      <c r="E169" s="268" t="s">
        <v>1</v>
      </c>
      <c r="F169" s="269" t="s">
        <v>173</v>
      </c>
      <c r="G169" s="267"/>
      <c r="H169" s="270">
        <v>1.2</v>
      </c>
      <c r="I169" s="271"/>
      <c r="J169" s="267"/>
      <c r="K169" s="267"/>
      <c r="L169" s="272"/>
      <c r="M169" s="273"/>
      <c r="N169" s="274"/>
      <c r="O169" s="274"/>
      <c r="P169" s="274"/>
      <c r="Q169" s="274"/>
      <c r="R169" s="274"/>
      <c r="S169" s="274"/>
      <c r="T169" s="275"/>
      <c r="U169" s="15"/>
      <c r="V169" s="15"/>
      <c r="W169" s="15"/>
      <c r="X169" s="15"/>
      <c r="Y169" s="15"/>
      <c r="Z169" s="15"/>
      <c r="AA169" s="15"/>
      <c r="AB169" s="15"/>
      <c r="AC169" s="15"/>
      <c r="AD169" s="15"/>
      <c r="AE169" s="15"/>
      <c r="AT169" s="276" t="s">
        <v>166</v>
      </c>
      <c r="AU169" s="276" t="s">
        <v>156</v>
      </c>
      <c r="AV169" s="15" t="s">
        <v>174</v>
      </c>
      <c r="AW169" s="15" t="s">
        <v>31</v>
      </c>
      <c r="AX169" s="15" t="s">
        <v>82</v>
      </c>
      <c r="AY169" s="276" t="s">
        <v>157</v>
      </c>
    </row>
    <row r="170" s="2" customFormat="1" ht="62.7" customHeight="1">
      <c r="A170" s="39"/>
      <c r="B170" s="40"/>
      <c r="C170" s="230" t="s">
        <v>385</v>
      </c>
      <c r="D170" s="230" t="s">
        <v>160</v>
      </c>
      <c r="E170" s="231" t="s">
        <v>885</v>
      </c>
      <c r="F170" s="232" t="s">
        <v>886</v>
      </c>
      <c r="G170" s="233" t="s">
        <v>225</v>
      </c>
      <c r="H170" s="234">
        <v>1.8</v>
      </c>
      <c r="I170" s="235"/>
      <c r="J170" s="236">
        <f>ROUND(I170*H170,2)</f>
        <v>0</v>
      </c>
      <c r="K170" s="237"/>
      <c r="L170" s="45"/>
      <c r="M170" s="238" t="s">
        <v>1</v>
      </c>
      <c r="N170" s="239" t="s">
        <v>40</v>
      </c>
      <c r="O170" s="98"/>
      <c r="P170" s="240">
        <f>O170*H170</f>
        <v>0</v>
      </c>
      <c r="Q170" s="240">
        <v>0</v>
      </c>
      <c r="R170" s="240">
        <f>Q170*H170</f>
        <v>0</v>
      </c>
      <c r="S170" s="240">
        <v>0</v>
      </c>
      <c r="T170" s="241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42" t="s">
        <v>164</v>
      </c>
      <c r="AT170" s="242" t="s">
        <v>160</v>
      </c>
      <c r="AU170" s="242" t="s">
        <v>156</v>
      </c>
      <c r="AY170" s="18" t="s">
        <v>157</v>
      </c>
      <c r="BE170" s="243">
        <f>IF(N170="základná",J170,0)</f>
        <v>0</v>
      </c>
      <c r="BF170" s="243">
        <f>IF(N170="znížená",J170,0)</f>
        <v>0</v>
      </c>
      <c r="BG170" s="243">
        <f>IF(N170="zákl. prenesená",J170,0)</f>
        <v>0</v>
      </c>
      <c r="BH170" s="243">
        <f>IF(N170="zníž. prenesená",J170,0)</f>
        <v>0</v>
      </c>
      <c r="BI170" s="243">
        <f>IF(N170="nulová",J170,0)</f>
        <v>0</v>
      </c>
      <c r="BJ170" s="18" t="s">
        <v>156</v>
      </c>
      <c r="BK170" s="243">
        <f>ROUND(I170*H170,2)</f>
        <v>0</v>
      </c>
      <c r="BL170" s="18" t="s">
        <v>164</v>
      </c>
      <c r="BM170" s="242" t="s">
        <v>887</v>
      </c>
    </row>
    <row r="171" s="14" customFormat="1">
      <c r="A171" s="14"/>
      <c r="B171" s="255"/>
      <c r="C171" s="256"/>
      <c r="D171" s="246" t="s">
        <v>166</v>
      </c>
      <c r="E171" s="257" t="s">
        <v>1</v>
      </c>
      <c r="F171" s="258" t="s">
        <v>870</v>
      </c>
      <c r="G171" s="256"/>
      <c r="H171" s="259">
        <v>1.8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166</v>
      </c>
      <c r="AU171" s="265" t="s">
        <v>156</v>
      </c>
      <c r="AV171" s="14" t="s">
        <v>156</v>
      </c>
      <c r="AW171" s="14" t="s">
        <v>31</v>
      </c>
      <c r="AX171" s="14" t="s">
        <v>74</v>
      </c>
      <c r="AY171" s="265" t="s">
        <v>157</v>
      </c>
    </row>
    <row r="172" s="15" customFormat="1">
      <c r="A172" s="15"/>
      <c r="B172" s="266"/>
      <c r="C172" s="267"/>
      <c r="D172" s="246" t="s">
        <v>166</v>
      </c>
      <c r="E172" s="268" t="s">
        <v>1</v>
      </c>
      <c r="F172" s="269" t="s">
        <v>173</v>
      </c>
      <c r="G172" s="267"/>
      <c r="H172" s="270">
        <v>1.8</v>
      </c>
      <c r="I172" s="271"/>
      <c r="J172" s="267"/>
      <c r="K172" s="267"/>
      <c r="L172" s="272"/>
      <c r="M172" s="273"/>
      <c r="N172" s="274"/>
      <c r="O172" s="274"/>
      <c r="P172" s="274"/>
      <c r="Q172" s="274"/>
      <c r="R172" s="274"/>
      <c r="S172" s="274"/>
      <c r="T172" s="275"/>
      <c r="U172" s="15"/>
      <c r="V172" s="15"/>
      <c r="W172" s="15"/>
      <c r="X172" s="15"/>
      <c r="Y172" s="15"/>
      <c r="Z172" s="15"/>
      <c r="AA172" s="15"/>
      <c r="AB172" s="15"/>
      <c r="AC172" s="15"/>
      <c r="AD172" s="15"/>
      <c r="AE172" s="15"/>
      <c r="AT172" s="276" t="s">
        <v>166</v>
      </c>
      <c r="AU172" s="276" t="s">
        <v>156</v>
      </c>
      <c r="AV172" s="15" t="s">
        <v>174</v>
      </c>
      <c r="AW172" s="15" t="s">
        <v>31</v>
      </c>
      <c r="AX172" s="15" t="s">
        <v>82</v>
      </c>
      <c r="AY172" s="276" t="s">
        <v>157</v>
      </c>
    </row>
    <row r="173" s="2" customFormat="1" ht="24.15" customHeight="1">
      <c r="A173" s="39"/>
      <c r="B173" s="40"/>
      <c r="C173" s="230" t="s">
        <v>7</v>
      </c>
      <c r="D173" s="230" t="s">
        <v>160</v>
      </c>
      <c r="E173" s="231" t="s">
        <v>888</v>
      </c>
      <c r="F173" s="232" t="s">
        <v>889</v>
      </c>
      <c r="G173" s="233" t="s">
        <v>225</v>
      </c>
      <c r="H173" s="234">
        <v>1.6000000000000001</v>
      </c>
      <c r="I173" s="235"/>
      <c r="J173" s="236">
        <f>ROUND(I173*H173,2)</f>
        <v>0</v>
      </c>
      <c r="K173" s="237"/>
      <c r="L173" s="45"/>
      <c r="M173" s="238" t="s">
        <v>1</v>
      </c>
      <c r="N173" s="239" t="s">
        <v>40</v>
      </c>
      <c r="O173" s="98"/>
      <c r="P173" s="240">
        <f>O173*H173</f>
        <v>0</v>
      </c>
      <c r="Q173" s="240">
        <v>0</v>
      </c>
      <c r="R173" s="240">
        <f>Q173*H173</f>
        <v>0</v>
      </c>
      <c r="S173" s="240">
        <v>0</v>
      </c>
      <c r="T173" s="241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42" t="s">
        <v>164</v>
      </c>
      <c r="AT173" s="242" t="s">
        <v>160</v>
      </c>
      <c r="AU173" s="242" t="s">
        <v>156</v>
      </c>
      <c r="AY173" s="18" t="s">
        <v>157</v>
      </c>
      <c r="BE173" s="243">
        <f>IF(N173="základná",J173,0)</f>
        <v>0</v>
      </c>
      <c r="BF173" s="243">
        <f>IF(N173="znížená",J173,0)</f>
        <v>0</v>
      </c>
      <c r="BG173" s="243">
        <f>IF(N173="zákl. prenesená",J173,0)</f>
        <v>0</v>
      </c>
      <c r="BH173" s="243">
        <f>IF(N173="zníž. prenesená",J173,0)</f>
        <v>0</v>
      </c>
      <c r="BI173" s="243">
        <f>IF(N173="nulová",J173,0)</f>
        <v>0</v>
      </c>
      <c r="BJ173" s="18" t="s">
        <v>156</v>
      </c>
      <c r="BK173" s="243">
        <f>ROUND(I173*H173,2)</f>
        <v>0</v>
      </c>
      <c r="BL173" s="18" t="s">
        <v>164</v>
      </c>
      <c r="BM173" s="242" t="s">
        <v>890</v>
      </c>
    </row>
    <row r="174" s="14" customFormat="1">
      <c r="A174" s="14"/>
      <c r="B174" s="255"/>
      <c r="C174" s="256"/>
      <c r="D174" s="246" t="s">
        <v>166</v>
      </c>
      <c r="E174" s="257" t="s">
        <v>1</v>
      </c>
      <c r="F174" s="258" t="s">
        <v>866</v>
      </c>
      <c r="G174" s="256"/>
      <c r="H174" s="259">
        <v>1.6000000000000001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166</v>
      </c>
      <c r="AU174" s="265" t="s">
        <v>156</v>
      </c>
      <c r="AV174" s="14" t="s">
        <v>156</v>
      </c>
      <c r="AW174" s="14" t="s">
        <v>31</v>
      </c>
      <c r="AX174" s="14" t="s">
        <v>74</v>
      </c>
      <c r="AY174" s="265" t="s">
        <v>157</v>
      </c>
    </row>
    <row r="175" s="15" customFormat="1">
      <c r="A175" s="15"/>
      <c r="B175" s="266"/>
      <c r="C175" s="267"/>
      <c r="D175" s="246" t="s">
        <v>166</v>
      </c>
      <c r="E175" s="268" t="s">
        <v>1</v>
      </c>
      <c r="F175" s="269" t="s">
        <v>173</v>
      </c>
      <c r="G175" s="267"/>
      <c r="H175" s="270">
        <v>1.6000000000000001</v>
      </c>
      <c r="I175" s="271"/>
      <c r="J175" s="267"/>
      <c r="K175" s="267"/>
      <c r="L175" s="272"/>
      <c r="M175" s="273"/>
      <c r="N175" s="274"/>
      <c r="O175" s="274"/>
      <c r="P175" s="274"/>
      <c r="Q175" s="274"/>
      <c r="R175" s="274"/>
      <c r="S175" s="274"/>
      <c r="T175" s="27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6" t="s">
        <v>166</v>
      </c>
      <c r="AU175" s="276" t="s">
        <v>156</v>
      </c>
      <c r="AV175" s="15" t="s">
        <v>174</v>
      </c>
      <c r="AW175" s="15" t="s">
        <v>31</v>
      </c>
      <c r="AX175" s="15" t="s">
        <v>82</v>
      </c>
      <c r="AY175" s="276" t="s">
        <v>157</v>
      </c>
    </row>
    <row r="176" s="2" customFormat="1" ht="24.15" customHeight="1">
      <c r="A176" s="39"/>
      <c r="B176" s="40"/>
      <c r="C176" s="230" t="s">
        <v>394</v>
      </c>
      <c r="D176" s="230" t="s">
        <v>160</v>
      </c>
      <c r="E176" s="231" t="s">
        <v>891</v>
      </c>
      <c r="F176" s="232" t="s">
        <v>892</v>
      </c>
      <c r="G176" s="233" t="s">
        <v>225</v>
      </c>
      <c r="H176" s="234">
        <v>1.6000000000000001</v>
      </c>
      <c r="I176" s="235"/>
      <c r="J176" s="236">
        <f>ROUND(I176*H176,2)</f>
        <v>0</v>
      </c>
      <c r="K176" s="237"/>
      <c r="L176" s="45"/>
      <c r="M176" s="238" t="s">
        <v>1</v>
      </c>
      <c r="N176" s="239" t="s">
        <v>40</v>
      </c>
      <c r="O176" s="98"/>
      <c r="P176" s="240">
        <f>O176*H176</f>
        <v>0</v>
      </c>
      <c r="Q176" s="240">
        <v>0</v>
      </c>
      <c r="R176" s="240">
        <f>Q176*H176</f>
        <v>0</v>
      </c>
      <c r="S176" s="240">
        <v>0</v>
      </c>
      <c r="T176" s="241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42" t="s">
        <v>164</v>
      </c>
      <c r="AT176" s="242" t="s">
        <v>160</v>
      </c>
      <c r="AU176" s="242" t="s">
        <v>156</v>
      </c>
      <c r="AY176" s="18" t="s">
        <v>157</v>
      </c>
      <c r="BE176" s="243">
        <f>IF(N176="základná",J176,0)</f>
        <v>0</v>
      </c>
      <c r="BF176" s="243">
        <f>IF(N176="znížená",J176,0)</f>
        <v>0</v>
      </c>
      <c r="BG176" s="243">
        <f>IF(N176="zákl. prenesená",J176,0)</f>
        <v>0</v>
      </c>
      <c r="BH176" s="243">
        <f>IF(N176="zníž. prenesená",J176,0)</f>
        <v>0</v>
      </c>
      <c r="BI176" s="243">
        <f>IF(N176="nulová",J176,0)</f>
        <v>0</v>
      </c>
      <c r="BJ176" s="18" t="s">
        <v>156</v>
      </c>
      <c r="BK176" s="243">
        <f>ROUND(I176*H176,2)</f>
        <v>0</v>
      </c>
      <c r="BL176" s="18" t="s">
        <v>164</v>
      </c>
      <c r="BM176" s="242" t="s">
        <v>893</v>
      </c>
    </row>
    <row r="177" s="2" customFormat="1" ht="49.05" customHeight="1">
      <c r="A177" s="39"/>
      <c r="B177" s="40"/>
      <c r="C177" s="230" t="s">
        <v>400</v>
      </c>
      <c r="D177" s="230" t="s">
        <v>160</v>
      </c>
      <c r="E177" s="231" t="s">
        <v>894</v>
      </c>
      <c r="F177" s="232" t="s">
        <v>895</v>
      </c>
      <c r="G177" s="233" t="s">
        <v>225</v>
      </c>
      <c r="H177" s="234">
        <v>1.6000000000000001</v>
      </c>
      <c r="I177" s="235"/>
      <c r="J177" s="236">
        <f>ROUND(I177*H177,2)</f>
        <v>0</v>
      </c>
      <c r="K177" s="237"/>
      <c r="L177" s="45"/>
      <c r="M177" s="238" t="s">
        <v>1</v>
      </c>
      <c r="N177" s="239" t="s">
        <v>40</v>
      </c>
      <c r="O177" s="98"/>
      <c r="P177" s="240">
        <f>O177*H177</f>
        <v>0</v>
      </c>
      <c r="Q177" s="240">
        <v>0</v>
      </c>
      <c r="R177" s="240">
        <f>Q177*H177</f>
        <v>0</v>
      </c>
      <c r="S177" s="240">
        <v>0</v>
      </c>
      <c r="T177" s="241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42" t="s">
        <v>164</v>
      </c>
      <c r="AT177" s="242" t="s">
        <v>160</v>
      </c>
      <c r="AU177" s="242" t="s">
        <v>156</v>
      </c>
      <c r="AY177" s="18" t="s">
        <v>157</v>
      </c>
      <c r="BE177" s="243">
        <f>IF(N177="základná",J177,0)</f>
        <v>0</v>
      </c>
      <c r="BF177" s="243">
        <f>IF(N177="znížená",J177,0)</f>
        <v>0</v>
      </c>
      <c r="BG177" s="243">
        <f>IF(N177="zákl. prenesená",J177,0)</f>
        <v>0</v>
      </c>
      <c r="BH177" s="243">
        <f>IF(N177="zníž. prenesená",J177,0)</f>
        <v>0</v>
      </c>
      <c r="BI177" s="243">
        <f>IF(N177="nulová",J177,0)</f>
        <v>0</v>
      </c>
      <c r="BJ177" s="18" t="s">
        <v>156</v>
      </c>
      <c r="BK177" s="243">
        <f>ROUND(I177*H177,2)</f>
        <v>0</v>
      </c>
      <c r="BL177" s="18" t="s">
        <v>164</v>
      </c>
      <c r="BM177" s="242" t="s">
        <v>896</v>
      </c>
    </row>
    <row r="178" s="14" customFormat="1">
      <c r="A178" s="14"/>
      <c r="B178" s="255"/>
      <c r="C178" s="256"/>
      <c r="D178" s="246" t="s">
        <v>166</v>
      </c>
      <c r="E178" s="257" t="s">
        <v>1</v>
      </c>
      <c r="F178" s="258" t="s">
        <v>866</v>
      </c>
      <c r="G178" s="256"/>
      <c r="H178" s="259">
        <v>1.6000000000000001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166</v>
      </c>
      <c r="AU178" s="265" t="s">
        <v>156</v>
      </c>
      <c r="AV178" s="14" t="s">
        <v>156</v>
      </c>
      <c r="AW178" s="14" t="s">
        <v>31</v>
      </c>
      <c r="AX178" s="14" t="s">
        <v>74</v>
      </c>
      <c r="AY178" s="265" t="s">
        <v>157</v>
      </c>
    </row>
    <row r="179" s="15" customFormat="1">
      <c r="A179" s="15"/>
      <c r="B179" s="266"/>
      <c r="C179" s="267"/>
      <c r="D179" s="246" t="s">
        <v>166</v>
      </c>
      <c r="E179" s="268" t="s">
        <v>1</v>
      </c>
      <c r="F179" s="269" t="s">
        <v>173</v>
      </c>
      <c r="G179" s="267"/>
      <c r="H179" s="270">
        <v>1.6000000000000001</v>
      </c>
      <c r="I179" s="271"/>
      <c r="J179" s="267"/>
      <c r="K179" s="267"/>
      <c r="L179" s="272"/>
      <c r="M179" s="273"/>
      <c r="N179" s="274"/>
      <c r="O179" s="274"/>
      <c r="P179" s="274"/>
      <c r="Q179" s="274"/>
      <c r="R179" s="274"/>
      <c r="S179" s="274"/>
      <c r="T179" s="275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6" t="s">
        <v>166</v>
      </c>
      <c r="AU179" s="276" t="s">
        <v>156</v>
      </c>
      <c r="AV179" s="15" t="s">
        <v>174</v>
      </c>
      <c r="AW179" s="15" t="s">
        <v>31</v>
      </c>
      <c r="AX179" s="15" t="s">
        <v>82</v>
      </c>
      <c r="AY179" s="276" t="s">
        <v>157</v>
      </c>
    </row>
    <row r="180" s="2" customFormat="1" ht="62.7" customHeight="1">
      <c r="A180" s="39"/>
      <c r="B180" s="40"/>
      <c r="C180" s="230" t="s">
        <v>404</v>
      </c>
      <c r="D180" s="230" t="s">
        <v>160</v>
      </c>
      <c r="E180" s="231" t="s">
        <v>897</v>
      </c>
      <c r="F180" s="232" t="s">
        <v>898</v>
      </c>
      <c r="G180" s="233" t="s">
        <v>225</v>
      </c>
      <c r="H180" s="234">
        <v>3.125</v>
      </c>
      <c r="I180" s="235"/>
      <c r="J180" s="236">
        <f>ROUND(I180*H180,2)</f>
        <v>0</v>
      </c>
      <c r="K180" s="237"/>
      <c r="L180" s="45"/>
      <c r="M180" s="238" t="s">
        <v>1</v>
      </c>
      <c r="N180" s="239" t="s">
        <v>40</v>
      </c>
      <c r="O180" s="98"/>
      <c r="P180" s="240">
        <f>O180*H180</f>
        <v>0</v>
      </c>
      <c r="Q180" s="240">
        <v>0</v>
      </c>
      <c r="R180" s="240">
        <f>Q180*H180</f>
        <v>0</v>
      </c>
      <c r="S180" s="240">
        <v>0</v>
      </c>
      <c r="T180" s="241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42" t="s">
        <v>164</v>
      </c>
      <c r="AT180" s="242" t="s">
        <v>160</v>
      </c>
      <c r="AU180" s="242" t="s">
        <v>156</v>
      </c>
      <c r="AY180" s="18" t="s">
        <v>157</v>
      </c>
      <c r="BE180" s="243">
        <f>IF(N180="základná",J180,0)</f>
        <v>0</v>
      </c>
      <c r="BF180" s="243">
        <f>IF(N180="znížená",J180,0)</f>
        <v>0</v>
      </c>
      <c r="BG180" s="243">
        <f>IF(N180="zákl. prenesená",J180,0)</f>
        <v>0</v>
      </c>
      <c r="BH180" s="243">
        <f>IF(N180="zníž. prenesená",J180,0)</f>
        <v>0</v>
      </c>
      <c r="BI180" s="243">
        <f>IF(N180="nulová",J180,0)</f>
        <v>0</v>
      </c>
      <c r="BJ180" s="18" t="s">
        <v>156</v>
      </c>
      <c r="BK180" s="243">
        <f>ROUND(I180*H180,2)</f>
        <v>0</v>
      </c>
      <c r="BL180" s="18" t="s">
        <v>164</v>
      </c>
      <c r="BM180" s="242" t="s">
        <v>899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900</v>
      </c>
      <c r="G181" s="256"/>
      <c r="H181" s="259">
        <v>3.125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5" customFormat="1">
      <c r="A182" s="15"/>
      <c r="B182" s="266"/>
      <c r="C182" s="267"/>
      <c r="D182" s="246" t="s">
        <v>166</v>
      </c>
      <c r="E182" s="268" t="s">
        <v>1</v>
      </c>
      <c r="F182" s="269" t="s">
        <v>173</v>
      </c>
      <c r="G182" s="267"/>
      <c r="H182" s="270">
        <v>3.125</v>
      </c>
      <c r="I182" s="271"/>
      <c r="J182" s="267"/>
      <c r="K182" s="267"/>
      <c r="L182" s="272"/>
      <c r="M182" s="273"/>
      <c r="N182" s="274"/>
      <c r="O182" s="274"/>
      <c r="P182" s="274"/>
      <c r="Q182" s="274"/>
      <c r="R182" s="274"/>
      <c r="S182" s="274"/>
      <c r="T182" s="275"/>
      <c r="U182" s="15"/>
      <c r="V182" s="15"/>
      <c r="W182" s="15"/>
      <c r="X182" s="15"/>
      <c r="Y182" s="15"/>
      <c r="Z182" s="15"/>
      <c r="AA182" s="15"/>
      <c r="AB182" s="15"/>
      <c r="AC182" s="15"/>
      <c r="AD182" s="15"/>
      <c r="AE182" s="15"/>
      <c r="AT182" s="276" t="s">
        <v>166</v>
      </c>
      <c r="AU182" s="276" t="s">
        <v>156</v>
      </c>
      <c r="AV182" s="15" t="s">
        <v>174</v>
      </c>
      <c r="AW182" s="15" t="s">
        <v>31</v>
      </c>
      <c r="AX182" s="15" t="s">
        <v>82</v>
      </c>
      <c r="AY182" s="276" t="s">
        <v>157</v>
      </c>
    </row>
    <row r="183" s="2" customFormat="1" ht="66.75" customHeight="1">
      <c r="A183" s="39"/>
      <c r="B183" s="40"/>
      <c r="C183" s="230" t="s">
        <v>408</v>
      </c>
      <c r="D183" s="230" t="s">
        <v>160</v>
      </c>
      <c r="E183" s="231" t="s">
        <v>901</v>
      </c>
      <c r="F183" s="232" t="s">
        <v>902</v>
      </c>
      <c r="G183" s="233" t="s">
        <v>225</v>
      </c>
      <c r="H183" s="234">
        <v>5.1200000000000001</v>
      </c>
      <c r="I183" s="235"/>
      <c r="J183" s="236">
        <f>ROUND(I183*H183,2)</f>
        <v>0</v>
      </c>
      <c r="K183" s="237"/>
      <c r="L183" s="45"/>
      <c r="M183" s="238" t="s">
        <v>1</v>
      </c>
      <c r="N183" s="239" t="s">
        <v>40</v>
      </c>
      <c r="O183" s="98"/>
      <c r="P183" s="240">
        <f>O183*H183</f>
        <v>0</v>
      </c>
      <c r="Q183" s="240">
        <v>0</v>
      </c>
      <c r="R183" s="240">
        <f>Q183*H183</f>
        <v>0</v>
      </c>
      <c r="S183" s="240">
        <v>0</v>
      </c>
      <c r="T183" s="241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42" t="s">
        <v>164</v>
      </c>
      <c r="AT183" s="242" t="s">
        <v>160</v>
      </c>
      <c r="AU183" s="242" t="s">
        <v>156</v>
      </c>
      <c r="AY183" s="18" t="s">
        <v>157</v>
      </c>
      <c r="BE183" s="243">
        <f>IF(N183="základná",J183,0)</f>
        <v>0</v>
      </c>
      <c r="BF183" s="243">
        <f>IF(N183="znížená",J183,0)</f>
        <v>0</v>
      </c>
      <c r="BG183" s="243">
        <f>IF(N183="zákl. prenesená",J183,0)</f>
        <v>0</v>
      </c>
      <c r="BH183" s="243">
        <f>IF(N183="zníž. prenesená",J183,0)</f>
        <v>0</v>
      </c>
      <c r="BI183" s="243">
        <f>IF(N183="nulová",J183,0)</f>
        <v>0</v>
      </c>
      <c r="BJ183" s="18" t="s">
        <v>156</v>
      </c>
      <c r="BK183" s="243">
        <f>ROUND(I183*H183,2)</f>
        <v>0</v>
      </c>
      <c r="BL183" s="18" t="s">
        <v>164</v>
      </c>
      <c r="BM183" s="242" t="s">
        <v>903</v>
      </c>
    </row>
    <row r="184" s="14" customFormat="1">
      <c r="A184" s="14"/>
      <c r="B184" s="255"/>
      <c r="C184" s="256"/>
      <c r="D184" s="246" t="s">
        <v>166</v>
      </c>
      <c r="E184" s="257" t="s">
        <v>1</v>
      </c>
      <c r="F184" s="258" t="s">
        <v>904</v>
      </c>
      <c r="G184" s="256"/>
      <c r="H184" s="259">
        <v>5.1200000000000001</v>
      </c>
      <c r="I184" s="260"/>
      <c r="J184" s="256"/>
      <c r="K184" s="256"/>
      <c r="L184" s="261"/>
      <c r="M184" s="262"/>
      <c r="N184" s="263"/>
      <c r="O184" s="263"/>
      <c r="P184" s="263"/>
      <c r="Q184" s="263"/>
      <c r="R184" s="263"/>
      <c r="S184" s="263"/>
      <c r="T184" s="264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65" t="s">
        <v>166</v>
      </c>
      <c r="AU184" s="265" t="s">
        <v>156</v>
      </c>
      <c r="AV184" s="14" t="s">
        <v>156</v>
      </c>
      <c r="AW184" s="14" t="s">
        <v>31</v>
      </c>
      <c r="AX184" s="14" t="s">
        <v>74</v>
      </c>
      <c r="AY184" s="265" t="s">
        <v>157</v>
      </c>
    </row>
    <row r="185" s="15" customFormat="1">
      <c r="A185" s="15"/>
      <c r="B185" s="266"/>
      <c r="C185" s="267"/>
      <c r="D185" s="246" t="s">
        <v>166</v>
      </c>
      <c r="E185" s="268" t="s">
        <v>1</v>
      </c>
      <c r="F185" s="269" t="s">
        <v>173</v>
      </c>
      <c r="G185" s="267"/>
      <c r="H185" s="270">
        <v>5.1200000000000001</v>
      </c>
      <c r="I185" s="271"/>
      <c r="J185" s="267"/>
      <c r="K185" s="267"/>
      <c r="L185" s="272"/>
      <c r="M185" s="273"/>
      <c r="N185" s="274"/>
      <c r="O185" s="274"/>
      <c r="P185" s="274"/>
      <c r="Q185" s="274"/>
      <c r="R185" s="274"/>
      <c r="S185" s="274"/>
      <c r="T185" s="275"/>
      <c r="U185" s="15"/>
      <c r="V185" s="15"/>
      <c r="W185" s="15"/>
      <c r="X185" s="15"/>
      <c r="Y185" s="15"/>
      <c r="Z185" s="15"/>
      <c r="AA185" s="15"/>
      <c r="AB185" s="15"/>
      <c r="AC185" s="15"/>
      <c r="AD185" s="15"/>
      <c r="AE185" s="15"/>
      <c r="AT185" s="276" t="s">
        <v>166</v>
      </c>
      <c r="AU185" s="276" t="s">
        <v>156</v>
      </c>
      <c r="AV185" s="15" t="s">
        <v>174</v>
      </c>
      <c r="AW185" s="15" t="s">
        <v>31</v>
      </c>
      <c r="AX185" s="15" t="s">
        <v>82</v>
      </c>
      <c r="AY185" s="276" t="s">
        <v>157</v>
      </c>
    </row>
    <row r="186" s="2" customFormat="1" ht="62.7" customHeight="1">
      <c r="A186" s="39"/>
      <c r="B186" s="40"/>
      <c r="C186" s="230" t="s">
        <v>412</v>
      </c>
      <c r="D186" s="230" t="s">
        <v>160</v>
      </c>
      <c r="E186" s="231" t="s">
        <v>905</v>
      </c>
      <c r="F186" s="232" t="s">
        <v>906</v>
      </c>
      <c r="G186" s="233" t="s">
        <v>225</v>
      </c>
      <c r="H186" s="234">
        <v>3.1749999999999998</v>
      </c>
      <c r="I186" s="235"/>
      <c r="J186" s="236">
        <f>ROUND(I186*H186,2)</f>
        <v>0</v>
      </c>
      <c r="K186" s="237"/>
      <c r="L186" s="45"/>
      <c r="M186" s="238" t="s">
        <v>1</v>
      </c>
      <c r="N186" s="239" t="s">
        <v>40</v>
      </c>
      <c r="O186" s="98"/>
      <c r="P186" s="240">
        <f>O186*H186</f>
        <v>0</v>
      </c>
      <c r="Q186" s="240">
        <v>0</v>
      </c>
      <c r="R186" s="240">
        <f>Q186*H186</f>
        <v>0</v>
      </c>
      <c r="S186" s="240">
        <v>0</v>
      </c>
      <c r="T186" s="241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42" t="s">
        <v>164</v>
      </c>
      <c r="AT186" s="242" t="s">
        <v>160</v>
      </c>
      <c r="AU186" s="242" t="s">
        <v>156</v>
      </c>
      <c r="AY186" s="18" t="s">
        <v>157</v>
      </c>
      <c r="BE186" s="243">
        <f>IF(N186="základná",J186,0)</f>
        <v>0</v>
      </c>
      <c r="BF186" s="243">
        <f>IF(N186="znížená",J186,0)</f>
        <v>0</v>
      </c>
      <c r="BG186" s="243">
        <f>IF(N186="zákl. prenesená",J186,0)</f>
        <v>0</v>
      </c>
      <c r="BH186" s="243">
        <f>IF(N186="zníž. prenesená",J186,0)</f>
        <v>0</v>
      </c>
      <c r="BI186" s="243">
        <f>IF(N186="nulová",J186,0)</f>
        <v>0</v>
      </c>
      <c r="BJ186" s="18" t="s">
        <v>156</v>
      </c>
      <c r="BK186" s="243">
        <f>ROUND(I186*H186,2)</f>
        <v>0</v>
      </c>
      <c r="BL186" s="18" t="s">
        <v>164</v>
      </c>
      <c r="BM186" s="242" t="s">
        <v>907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908</v>
      </c>
      <c r="G187" s="256"/>
      <c r="H187" s="259">
        <v>3.1749999999999998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156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5" customFormat="1">
      <c r="A188" s="15"/>
      <c r="B188" s="266"/>
      <c r="C188" s="267"/>
      <c r="D188" s="246" t="s">
        <v>166</v>
      </c>
      <c r="E188" s="268" t="s">
        <v>1</v>
      </c>
      <c r="F188" s="269" t="s">
        <v>173</v>
      </c>
      <c r="G188" s="267"/>
      <c r="H188" s="270">
        <v>3.1749999999999998</v>
      </c>
      <c r="I188" s="271"/>
      <c r="J188" s="267"/>
      <c r="K188" s="267"/>
      <c r="L188" s="272"/>
      <c r="M188" s="273"/>
      <c r="N188" s="274"/>
      <c r="O188" s="274"/>
      <c r="P188" s="274"/>
      <c r="Q188" s="274"/>
      <c r="R188" s="274"/>
      <c r="S188" s="274"/>
      <c r="T188" s="275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6" t="s">
        <v>166</v>
      </c>
      <c r="AU188" s="276" t="s">
        <v>156</v>
      </c>
      <c r="AV188" s="15" t="s">
        <v>174</v>
      </c>
      <c r="AW188" s="15" t="s">
        <v>31</v>
      </c>
      <c r="AX188" s="15" t="s">
        <v>82</v>
      </c>
      <c r="AY188" s="276" t="s">
        <v>157</v>
      </c>
    </row>
    <row r="189" s="2" customFormat="1" ht="55.5" customHeight="1">
      <c r="A189" s="39"/>
      <c r="B189" s="40"/>
      <c r="C189" s="230" t="s">
        <v>419</v>
      </c>
      <c r="D189" s="230" t="s">
        <v>160</v>
      </c>
      <c r="E189" s="231" t="s">
        <v>909</v>
      </c>
      <c r="F189" s="232" t="s">
        <v>910</v>
      </c>
      <c r="G189" s="233" t="s">
        <v>225</v>
      </c>
      <c r="H189" s="234">
        <v>1.6000000000000001</v>
      </c>
      <c r="I189" s="235"/>
      <c r="J189" s="236">
        <f>ROUND(I189*H189,2)</f>
        <v>0</v>
      </c>
      <c r="K189" s="237"/>
      <c r="L189" s="45"/>
      <c r="M189" s="238" t="s">
        <v>1</v>
      </c>
      <c r="N189" s="239" t="s">
        <v>40</v>
      </c>
      <c r="O189" s="98"/>
      <c r="P189" s="240">
        <f>O189*H189</f>
        <v>0</v>
      </c>
      <c r="Q189" s="240">
        <v>0</v>
      </c>
      <c r="R189" s="240">
        <f>Q189*H189</f>
        <v>0</v>
      </c>
      <c r="S189" s="240">
        <v>0</v>
      </c>
      <c r="T189" s="241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42" t="s">
        <v>164</v>
      </c>
      <c r="AT189" s="242" t="s">
        <v>160</v>
      </c>
      <c r="AU189" s="242" t="s">
        <v>156</v>
      </c>
      <c r="AY189" s="18" t="s">
        <v>157</v>
      </c>
      <c r="BE189" s="243">
        <f>IF(N189="základná",J189,0)</f>
        <v>0</v>
      </c>
      <c r="BF189" s="243">
        <f>IF(N189="znížená",J189,0)</f>
        <v>0</v>
      </c>
      <c r="BG189" s="243">
        <f>IF(N189="zákl. prenesená",J189,0)</f>
        <v>0</v>
      </c>
      <c r="BH189" s="243">
        <f>IF(N189="zníž. prenesená",J189,0)</f>
        <v>0</v>
      </c>
      <c r="BI189" s="243">
        <f>IF(N189="nulová",J189,0)</f>
        <v>0</v>
      </c>
      <c r="BJ189" s="18" t="s">
        <v>156</v>
      </c>
      <c r="BK189" s="243">
        <f>ROUND(I189*H189,2)</f>
        <v>0</v>
      </c>
      <c r="BL189" s="18" t="s">
        <v>164</v>
      </c>
      <c r="BM189" s="242" t="s">
        <v>911</v>
      </c>
    </row>
    <row r="190" s="14" customFormat="1">
      <c r="A190" s="14"/>
      <c r="B190" s="255"/>
      <c r="C190" s="256"/>
      <c r="D190" s="246" t="s">
        <v>166</v>
      </c>
      <c r="E190" s="257" t="s">
        <v>1</v>
      </c>
      <c r="F190" s="258" t="s">
        <v>866</v>
      </c>
      <c r="G190" s="256"/>
      <c r="H190" s="259">
        <v>1.6000000000000001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65" t="s">
        <v>166</v>
      </c>
      <c r="AU190" s="265" t="s">
        <v>156</v>
      </c>
      <c r="AV190" s="14" t="s">
        <v>156</v>
      </c>
      <c r="AW190" s="14" t="s">
        <v>31</v>
      </c>
      <c r="AX190" s="14" t="s">
        <v>74</v>
      </c>
      <c r="AY190" s="265" t="s">
        <v>157</v>
      </c>
    </row>
    <row r="191" s="15" customFormat="1">
      <c r="A191" s="15"/>
      <c r="B191" s="266"/>
      <c r="C191" s="267"/>
      <c r="D191" s="246" t="s">
        <v>166</v>
      </c>
      <c r="E191" s="268" t="s">
        <v>1</v>
      </c>
      <c r="F191" s="269" t="s">
        <v>173</v>
      </c>
      <c r="G191" s="267"/>
      <c r="H191" s="270">
        <v>1.6000000000000001</v>
      </c>
      <c r="I191" s="271"/>
      <c r="J191" s="267"/>
      <c r="K191" s="267"/>
      <c r="L191" s="272"/>
      <c r="M191" s="273"/>
      <c r="N191" s="274"/>
      <c r="O191" s="274"/>
      <c r="P191" s="274"/>
      <c r="Q191" s="274"/>
      <c r="R191" s="274"/>
      <c r="S191" s="274"/>
      <c r="T191" s="275"/>
      <c r="U191" s="15"/>
      <c r="V191" s="15"/>
      <c r="W191" s="15"/>
      <c r="X191" s="15"/>
      <c r="Y191" s="15"/>
      <c r="Z191" s="15"/>
      <c r="AA191" s="15"/>
      <c r="AB191" s="15"/>
      <c r="AC191" s="15"/>
      <c r="AD191" s="15"/>
      <c r="AE191" s="15"/>
      <c r="AT191" s="276" t="s">
        <v>166</v>
      </c>
      <c r="AU191" s="276" t="s">
        <v>156</v>
      </c>
      <c r="AV191" s="15" t="s">
        <v>174</v>
      </c>
      <c r="AW191" s="15" t="s">
        <v>31</v>
      </c>
      <c r="AX191" s="15" t="s">
        <v>82</v>
      </c>
      <c r="AY191" s="276" t="s">
        <v>157</v>
      </c>
    </row>
    <row r="192" s="2" customFormat="1" ht="55.5" customHeight="1">
      <c r="A192" s="39"/>
      <c r="B192" s="40"/>
      <c r="C192" s="230" t="s">
        <v>423</v>
      </c>
      <c r="D192" s="230" t="s">
        <v>160</v>
      </c>
      <c r="E192" s="231" t="s">
        <v>912</v>
      </c>
      <c r="F192" s="232" t="s">
        <v>913</v>
      </c>
      <c r="G192" s="233" t="s">
        <v>225</v>
      </c>
      <c r="H192" s="234">
        <v>2.3999999999999999</v>
      </c>
      <c r="I192" s="235"/>
      <c r="J192" s="236">
        <f>ROUND(I192*H192,2)</f>
        <v>0</v>
      </c>
      <c r="K192" s="237"/>
      <c r="L192" s="45"/>
      <c r="M192" s="238" t="s">
        <v>1</v>
      </c>
      <c r="N192" s="239" t="s">
        <v>40</v>
      </c>
      <c r="O192" s="98"/>
      <c r="P192" s="240">
        <f>O192*H192</f>
        <v>0</v>
      </c>
      <c r="Q192" s="240">
        <v>0</v>
      </c>
      <c r="R192" s="240">
        <f>Q192*H192</f>
        <v>0</v>
      </c>
      <c r="S192" s="240">
        <v>0</v>
      </c>
      <c r="T192" s="241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42" t="s">
        <v>164</v>
      </c>
      <c r="AT192" s="242" t="s">
        <v>160</v>
      </c>
      <c r="AU192" s="242" t="s">
        <v>156</v>
      </c>
      <c r="AY192" s="18" t="s">
        <v>157</v>
      </c>
      <c r="BE192" s="243">
        <f>IF(N192="základná",J192,0)</f>
        <v>0</v>
      </c>
      <c r="BF192" s="243">
        <f>IF(N192="znížená",J192,0)</f>
        <v>0</v>
      </c>
      <c r="BG192" s="243">
        <f>IF(N192="zákl. prenesená",J192,0)</f>
        <v>0</v>
      </c>
      <c r="BH192" s="243">
        <f>IF(N192="zníž. prenesená",J192,0)</f>
        <v>0</v>
      </c>
      <c r="BI192" s="243">
        <f>IF(N192="nulová",J192,0)</f>
        <v>0</v>
      </c>
      <c r="BJ192" s="18" t="s">
        <v>156</v>
      </c>
      <c r="BK192" s="243">
        <f>ROUND(I192*H192,2)</f>
        <v>0</v>
      </c>
      <c r="BL192" s="18" t="s">
        <v>164</v>
      </c>
      <c r="BM192" s="242" t="s">
        <v>914</v>
      </c>
    </row>
    <row r="193" s="14" customFormat="1">
      <c r="A193" s="14"/>
      <c r="B193" s="255"/>
      <c r="C193" s="256"/>
      <c r="D193" s="246" t="s">
        <v>166</v>
      </c>
      <c r="E193" s="257" t="s">
        <v>1</v>
      </c>
      <c r="F193" s="258" t="s">
        <v>915</v>
      </c>
      <c r="G193" s="256"/>
      <c r="H193" s="259">
        <v>2.3999999999999999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265" t="s">
        <v>166</v>
      </c>
      <c r="AU193" s="265" t="s">
        <v>156</v>
      </c>
      <c r="AV193" s="14" t="s">
        <v>156</v>
      </c>
      <c r="AW193" s="14" t="s">
        <v>31</v>
      </c>
      <c r="AX193" s="14" t="s">
        <v>74</v>
      </c>
      <c r="AY193" s="265" t="s">
        <v>157</v>
      </c>
    </row>
    <row r="194" s="15" customFormat="1">
      <c r="A194" s="15"/>
      <c r="B194" s="266"/>
      <c r="C194" s="267"/>
      <c r="D194" s="246" t="s">
        <v>166</v>
      </c>
      <c r="E194" s="268" t="s">
        <v>1</v>
      </c>
      <c r="F194" s="269" t="s">
        <v>173</v>
      </c>
      <c r="G194" s="267"/>
      <c r="H194" s="270">
        <v>2.3999999999999999</v>
      </c>
      <c r="I194" s="271"/>
      <c r="J194" s="267"/>
      <c r="K194" s="267"/>
      <c r="L194" s="272"/>
      <c r="M194" s="273"/>
      <c r="N194" s="274"/>
      <c r="O194" s="274"/>
      <c r="P194" s="274"/>
      <c r="Q194" s="274"/>
      <c r="R194" s="274"/>
      <c r="S194" s="274"/>
      <c r="T194" s="275"/>
      <c r="U194" s="15"/>
      <c r="V194" s="15"/>
      <c r="W194" s="15"/>
      <c r="X194" s="15"/>
      <c r="Y194" s="15"/>
      <c r="Z194" s="15"/>
      <c r="AA194" s="15"/>
      <c r="AB194" s="15"/>
      <c r="AC194" s="15"/>
      <c r="AD194" s="15"/>
      <c r="AE194" s="15"/>
      <c r="AT194" s="276" t="s">
        <v>166</v>
      </c>
      <c r="AU194" s="276" t="s">
        <v>156</v>
      </c>
      <c r="AV194" s="15" t="s">
        <v>174</v>
      </c>
      <c r="AW194" s="15" t="s">
        <v>31</v>
      </c>
      <c r="AX194" s="15" t="s">
        <v>82</v>
      </c>
      <c r="AY194" s="276" t="s">
        <v>157</v>
      </c>
    </row>
    <row r="195" s="2" customFormat="1" ht="49.05" customHeight="1">
      <c r="A195" s="39"/>
      <c r="B195" s="40"/>
      <c r="C195" s="230" t="s">
        <v>566</v>
      </c>
      <c r="D195" s="230" t="s">
        <v>160</v>
      </c>
      <c r="E195" s="231" t="s">
        <v>916</v>
      </c>
      <c r="F195" s="232" t="s">
        <v>917</v>
      </c>
      <c r="G195" s="233" t="s">
        <v>225</v>
      </c>
      <c r="H195" s="234">
        <v>1.6000000000000001</v>
      </c>
      <c r="I195" s="235"/>
      <c r="J195" s="236">
        <f>ROUND(I195*H195,2)</f>
        <v>0</v>
      </c>
      <c r="K195" s="237"/>
      <c r="L195" s="45"/>
      <c r="M195" s="238" t="s">
        <v>1</v>
      </c>
      <c r="N195" s="239" t="s">
        <v>40</v>
      </c>
      <c r="O195" s="98"/>
      <c r="P195" s="240">
        <f>O195*H195</f>
        <v>0</v>
      </c>
      <c r="Q195" s="240">
        <v>0</v>
      </c>
      <c r="R195" s="240">
        <f>Q195*H195</f>
        <v>0</v>
      </c>
      <c r="S195" s="240">
        <v>0</v>
      </c>
      <c r="T195" s="241">
        <f>S195*H195</f>
        <v>0</v>
      </c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R195" s="242" t="s">
        <v>164</v>
      </c>
      <c r="AT195" s="242" t="s">
        <v>160</v>
      </c>
      <c r="AU195" s="242" t="s">
        <v>156</v>
      </c>
      <c r="AY195" s="18" t="s">
        <v>157</v>
      </c>
      <c r="BE195" s="243">
        <f>IF(N195="základná",J195,0)</f>
        <v>0</v>
      </c>
      <c r="BF195" s="243">
        <f>IF(N195="znížená",J195,0)</f>
        <v>0</v>
      </c>
      <c r="BG195" s="243">
        <f>IF(N195="zákl. prenesená",J195,0)</f>
        <v>0</v>
      </c>
      <c r="BH195" s="243">
        <f>IF(N195="zníž. prenesená",J195,0)</f>
        <v>0</v>
      </c>
      <c r="BI195" s="243">
        <f>IF(N195="nulová",J195,0)</f>
        <v>0</v>
      </c>
      <c r="BJ195" s="18" t="s">
        <v>156</v>
      </c>
      <c r="BK195" s="243">
        <f>ROUND(I195*H195,2)</f>
        <v>0</v>
      </c>
      <c r="BL195" s="18" t="s">
        <v>164</v>
      </c>
      <c r="BM195" s="242" t="s">
        <v>918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866</v>
      </c>
      <c r="G196" s="256"/>
      <c r="H196" s="259">
        <v>1.6000000000000001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156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5" customFormat="1">
      <c r="A197" s="15"/>
      <c r="B197" s="266"/>
      <c r="C197" s="267"/>
      <c r="D197" s="246" t="s">
        <v>166</v>
      </c>
      <c r="E197" s="268" t="s">
        <v>1</v>
      </c>
      <c r="F197" s="269" t="s">
        <v>173</v>
      </c>
      <c r="G197" s="267"/>
      <c r="H197" s="270">
        <v>1.6000000000000001</v>
      </c>
      <c r="I197" s="271"/>
      <c r="J197" s="267"/>
      <c r="K197" s="267"/>
      <c r="L197" s="272"/>
      <c r="M197" s="273"/>
      <c r="N197" s="274"/>
      <c r="O197" s="274"/>
      <c r="P197" s="274"/>
      <c r="Q197" s="274"/>
      <c r="R197" s="274"/>
      <c r="S197" s="274"/>
      <c r="T197" s="275"/>
      <c r="U197" s="15"/>
      <c r="V197" s="15"/>
      <c r="W197" s="15"/>
      <c r="X197" s="15"/>
      <c r="Y197" s="15"/>
      <c r="Z197" s="15"/>
      <c r="AA197" s="15"/>
      <c r="AB197" s="15"/>
      <c r="AC197" s="15"/>
      <c r="AD197" s="15"/>
      <c r="AE197" s="15"/>
      <c r="AT197" s="276" t="s">
        <v>166</v>
      </c>
      <c r="AU197" s="276" t="s">
        <v>156</v>
      </c>
      <c r="AV197" s="15" t="s">
        <v>174</v>
      </c>
      <c r="AW197" s="15" t="s">
        <v>31</v>
      </c>
      <c r="AX197" s="15" t="s">
        <v>82</v>
      </c>
      <c r="AY197" s="276" t="s">
        <v>157</v>
      </c>
    </row>
    <row r="198" s="2" customFormat="1" ht="55.5" customHeight="1">
      <c r="A198" s="39"/>
      <c r="B198" s="40"/>
      <c r="C198" s="230" t="s">
        <v>572</v>
      </c>
      <c r="D198" s="230" t="s">
        <v>160</v>
      </c>
      <c r="E198" s="231" t="s">
        <v>919</v>
      </c>
      <c r="F198" s="232" t="s">
        <v>920</v>
      </c>
      <c r="G198" s="233" t="s">
        <v>921</v>
      </c>
      <c r="H198" s="234">
        <v>1</v>
      </c>
      <c r="I198" s="235"/>
      <c r="J198" s="236">
        <f>ROUND(I198*H198,2)</f>
        <v>0</v>
      </c>
      <c r="K198" s="237"/>
      <c r="L198" s="45"/>
      <c r="M198" s="238" t="s">
        <v>1</v>
      </c>
      <c r="N198" s="239" t="s">
        <v>40</v>
      </c>
      <c r="O198" s="98"/>
      <c r="P198" s="240">
        <f>O198*H198</f>
        <v>0</v>
      </c>
      <c r="Q198" s="240">
        <v>0</v>
      </c>
      <c r="R198" s="240">
        <f>Q198*H198</f>
        <v>0</v>
      </c>
      <c r="S198" s="240">
        <v>0</v>
      </c>
      <c r="T198" s="241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42" t="s">
        <v>164</v>
      </c>
      <c r="AT198" s="242" t="s">
        <v>160</v>
      </c>
      <c r="AU198" s="242" t="s">
        <v>156</v>
      </c>
      <c r="AY198" s="18" t="s">
        <v>157</v>
      </c>
      <c r="BE198" s="243">
        <f>IF(N198="základná",J198,0)</f>
        <v>0</v>
      </c>
      <c r="BF198" s="243">
        <f>IF(N198="znížená",J198,0)</f>
        <v>0</v>
      </c>
      <c r="BG198" s="243">
        <f>IF(N198="zákl. prenesená",J198,0)</f>
        <v>0</v>
      </c>
      <c r="BH198" s="243">
        <f>IF(N198="zníž. prenesená",J198,0)</f>
        <v>0</v>
      </c>
      <c r="BI198" s="243">
        <f>IF(N198="nulová",J198,0)</f>
        <v>0</v>
      </c>
      <c r="BJ198" s="18" t="s">
        <v>156</v>
      </c>
      <c r="BK198" s="243">
        <f>ROUND(I198*H198,2)</f>
        <v>0</v>
      </c>
      <c r="BL198" s="18" t="s">
        <v>164</v>
      </c>
      <c r="BM198" s="242" t="s">
        <v>922</v>
      </c>
    </row>
    <row r="199" s="14" customFormat="1">
      <c r="A199" s="14"/>
      <c r="B199" s="255"/>
      <c r="C199" s="256"/>
      <c r="D199" s="246" t="s">
        <v>166</v>
      </c>
      <c r="E199" s="257" t="s">
        <v>1</v>
      </c>
      <c r="F199" s="258" t="s">
        <v>923</v>
      </c>
      <c r="G199" s="256"/>
      <c r="H199" s="259">
        <v>1</v>
      </c>
      <c r="I199" s="260"/>
      <c r="J199" s="256"/>
      <c r="K199" s="256"/>
      <c r="L199" s="261"/>
      <c r="M199" s="262"/>
      <c r="N199" s="263"/>
      <c r="O199" s="263"/>
      <c r="P199" s="263"/>
      <c r="Q199" s="263"/>
      <c r="R199" s="263"/>
      <c r="S199" s="263"/>
      <c r="T199" s="264"/>
      <c r="U199" s="14"/>
      <c r="V199" s="14"/>
      <c r="W199" s="14"/>
      <c r="X199" s="14"/>
      <c r="Y199" s="14"/>
      <c r="Z199" s="14"/>
      <c r="AA199" s="14"/>
      <c r="AB199" s="14"/>
      <c r="AC199" s="14"/>
      <c r="AD199" s="14"/>
      <c r="AE199" s="14"/>
      <c r="AT199" s="265" t="s">
        <v>166</v>
      </c>
      <c r="AU199" s="265" t="s">
        <v>156</v>
      </c>
      <c r="AV199" s="14" t="s">
        <v>156</v>
      </c>
      <c r="AW199" s="14" t="s">
        <v>31</v>
      </c>
      <c r="AX199" s="14" t="s">
        <v>74</v>
      </c>
      <c r="AY199" s="265" t="s">
        <v>157</v>
      </c>
    </row>
    <row r="200" s="15" customFormat="1">
      <c r="A200" s="15"/>
      <c r="B200" s="266"/>
      <c r="C200" s="267"/>
      <c r="D200" s="246" t="s">
        <v>166</v>
      </c>
      <c r="E200" s="268" t="s">
        <v>1</v>
      </c>
      <c r="F200" s="269" t="s">
        <v>173</v>
      </c>
      <c r="G200" s="267"/>
      <c r="H200" s="270">
        <v>1</v>
      </c>
      <c r="I200" s="271"/>
      <c r="J200" s="267"/>
      <c r="K200" s="267"/>
      <c r="L200" s="272"/>
      <c r="M200" s="273"/>
      <c r="N200" s="274"/>
      <c r="O200" s="274"/>
      <c r="P200" s="274"/>
      <c r="Q200" s="274"/>
      <c r="R200" s="274"/>
      <c r="S200" s="274"/>
      <c r="T200" s="275"/>
      <c r="U200" s="15"/>
      <c r="V200" s="15"/>
      <c r="W200" s="15"/>
      <c r="X200" s="15"/>
      <c r="Y200" s="15"/>
      <c r="Z200" s="15"/>
      <c r="AA200" s="15"/>
      <c r="AB200" s="15"/>
      <c r="AC200" s="15"/>
      <c r="AD200" s="15"/>
      <c r="AE200" s="15"/>
      <c r="AT200" s="276" t="s">
        <v>166</v>
      </c>
      <c r="AU200" s="276" t="s">
        <v>156</v>
      </c>
      <c r="AV200" s="15" t="s">
        <v>174</v>
      </c>
      <c r="AW200" s="15" t="s">
        <v>31</v>
      </c>
      <c r="AX200" s="15" t="s">
        <v>82</v>
      </c>
      <c r="AY200" s="276" t="s">
        <v>157</v>
      </c>
    </row>
    <row r="201" s="2" customFormat="1" ht="55.5" customHeight="1">
      <c r="A201" s="39"/>
      <c r="B201" s="40"/>
      <c r="C201" s="230" t="s">
        <v>577</v>
      </c>
      <c r="D201" s="230" t="s">
        <v>160</v>
      </c>
      <c r="E201" s="231" t="s">
        <v>924</v>
      </c>
      <c r="F201" s="232" t="s">
        <v>925</v>
      </c>
      <c r="G201" s="233" t="s">
        <v>921</v>
      </c>
      <c r="H201" s="234">
        <v>1</v>
      </c>
      <c r="I201" s="235"/>
      <c r="J201" s="236">
        <f>ROUND(I201*H201,2)</f>
        <v>0</v>
      </c>
      <c r="K201" s="237"/>
      <c r="L201" s="45"/>
      <c r="M201" s="238" t="s">
        <v>1</v>
      </c>
      <c r="N201" s="239" t="s">
        <v>40</v>
      </c>
      <c r="O201" s="98"/>
      <c r="P201" s="240">
        <f>O201*H201</f>
        <v>0</v>
      </c>
      <c r="Q201" s="240">
        <v>0</v>
      </c>
      <c r="R201" s="240">
        <f>Q201*H201</f>
        <v>0</v>
      </c>
      <c r="S201" s="240">
        <v>0</v>
      </c>
      <c r="T201" s="241">
        <f>S201*H201</f>
        <v>0</v>
      </c>
      <c r="U201" s="39"/>
      <c r="V201" s="39"/>
      <c r="W201" s="39"/>
      <c r="X201" s="39"/>
      <c r="Y201" s="39"/>
      <c r="Z201" s="39"/>
      <c r="AA201" s="39"/>
      <c r="AB201" s="39"/>
      <c r="AC201" s="39"/>
      <c r="AD201" s="39"/>
      <c r="AE201" s="39"/>
      <c r="AR201" s="242" t="s">
        <v>164</v>
      </c>
      <c r="AT201" s="242" t="s">
        <v>160</v>
      </c>
      <c r="AU201" s="242" t="s">
        <v>156</v>
      </c>
      <c r="AY201" s="18" t="s">
        <v>157</v>
      </c>
      <c r="BE201" s="243">
        <f>IF(N201="základná",J201,0)</f>
        <v>0</v>
      </c>
      <c r="BF201" s="243">
        <f>IF(N201="znížená",J201,0)</f>
        <v>0</v>
      </c>
      <c r="BG201" s="243">
        <f>IF(N201="zákl. prenesená",J201,0)</f>
        <v>0</v>
      </c>
      <c r="BH201" s="243">
        <f>IF(N201="zníž. prenesená",J201,0)</f>
        <v>0</v>
      </c>
      <c r="BI201" s="243">
        <f>IF(N201="nulová",J201,0)</f>
        <v>0</v>
      </c>
      <c r="BJ201" s="18" t="s">
        <v>156</v>
      </c>
      <c r="BK201" s="243">
        <f>ROUND(I201*H201,2)</f>
        <v>0</v>
      </c>
      <c r="BL201" s="18" t="s">
        <v>164</v>
      </c>
      <c r="BM201" s="242" t="s">
        <v>926</v>
      </c>
    </row>
    <row r="202" s="14" customFormat="1">
      <c r="A202" s="14"/>
      <c r="B202" s="255"/>
      <c r="C202" s="256"/>
      <c r="D202" s="246" t="s">
        <v>166</v>
      </c>
      <c r="E202" s="257" t="s">
        <v>1</v>
      </c>
      <c r="F202" s="258" t="s">
        <v>923</v>
      </c>
      <c r="G202" s="256"/>
      <c r="H202" s="259">
        <v>1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166</v>
      </c>
      <c r="AU202" s="265" t="s">
        <v>156</v>
      </c>
      <c r="AV202" s="14" t="s">
        <v>156</v>
      </c>
      <c r="AW202" s="14" t="s">
        <v>31</v>
      </c>
      <c r="AX202" s="14" t="s">
        <v>74</v>
      </c>
      <c r="AY202" s="265" t="s">
        <v>157</v>
      </c>
    </row>
    <row r="203" s="15" customFormat="1">
      <c r="A203" s="15"/>
      <c r="B203" s="266"/>
      <c r="C203" s="267"/>
      <c r="D203" s="246" t="s">
        <v>166</v>
      </c>
      <c r="E203" s="268" t="s">
        <v>1</v>
      </c>
      <c r="F203" s="269" t="s">
        <v>173</v>
      </c>
      <c r="G203" s="267"/>
      <c r="H203" s="270">
        <v>1</v>
      </c>
      <c r="I203" s="271"/>
      <c r="J203" s="267"/>
      <c r="K203" s="267"/>
      <c r="L203" s="272"/>
      <c r="M203" s="273"/>
      <c r="N203" s="274"/>
      <c r="O203" s="274"/>
      <c r="P203" s="274"/>
      <c r="Q203" s="274"/>
      <c r="R203" s="274"/>
      <c r="S203" s="274"/>
      <c r="T203" s="275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6" t="s">
        <v>166</v>
      </c>
      <c r="AU203" s="276" t="s">
        <v>156</v>
      </c>
      <c r="AV203" s="15" t="s">
        <v>174</v>
      </c>
      <c r="AW203" s="15" t="s">
        <v>31</v>
      </c>
      <c r="AX203" s="15" t="s">
        <v>82</v>
      </c>
      <c r="AY203" s="276" t="s">
        <v>157</v>
      </c>
    </row>
    <row r="204" s="2" customFormat="1" ht="55.5" customHeight="1">
      <c r="A204" s="39"/>
      <c r="B204" s="40"/>
      <c r="C204" s="230" t="s">
        <v>580</v>
      </c>
      <c r="D204" s="230" t="s">
        <v>160</v>
      </c>
      <c r="E204" s="231" t="s">
        <v>927</v>
      </c>
      <c r="F204" s="232" t="s">
        <v>928</v>
      </c>
      <c r="G204" s="233" t="s">
        <v>921</v>
      </c>
      <c r="H204" s="234">
        <v>1</v>
      </c>
      <c r="I204" s="235"/>
      <c r="J204" s="236">
        <f>ROUND(I204*H204,2)</f>
        <v>0</v>
      </c>
      <c r="K204" s="237"/>
      <c r="L204" s="45"/>
      <c r="M204" s="238" t="s">
        <v>1</v>
      </c>
      <c r="N204" s="239" t="s">
        <v>40</v>
      </c>
      <c r="O204" s="98"/>
      <c r="P204" s="240">
        <f>O204*H204</f>
        <v>0</v>
      </c>
      <c r="Q204" s="240">
        <v>0</v>
      </c>
      <c r="R204" s="240">
        <f>Q204*H204</f>
        <v>0</v>
      </c>
      <c r="S204" s="240">
        <v>0</v>
      </c>
      <c r="T204" s="241">
        <f>S204*H204</f>
        <v>0</v>
      </c>
      <c r="U204" s="39"/>
      <c r="V204" s="39"/>
      <c r="W204" s="39"/>
      <c r="X204" s="39"/>
      <c r="Y204" s="39"/>
      <c r="Z204" s="39"/>
      <c r="AA204" s="39"/>
      <c r="AB204" s="39"/>
      <c r="AC204" s="39"/>
      <c r="AD204" s="39"/>
      <c r="AE204" s="39"/>
      <c r="AR204" s="242" t="s">
        <v>164</v>
      </c>
      <c r="AT204" s="242" t="s">
        <v>160</v>
      </c>
      <c r="AU204" s="242" t="s">
        <v>156</v>
      </c>
      <c r="AY204" s="18" t="s">
        <v>157</v>
      </c>
      <c r="BE204" s="243">
        <f>IF(N204="základná",J204,0)</f>
        <v>0</v>
      </c>
      <c r="BF204" s="243">
        <f>IF(N204="znížená",J204,0)</f>
        <v>0</v>
      </c>
      <c r="BG204" s="243">
        <f>IF(N204="zákl. prenesená",J204,0)</f>
        <v>0</v>
      </c>
      <c r="BH204" s="243">
        <f>IF(N204="zníž. prenesená",J204,0)</f>
        <v>0</v>
      </c>
      <c r="BI204" s="243">
        <f>IF(N204="nulová",J204,0)</f>
        <v>0</v>
      </c>
      <c r="BJ204" s="18" t="s">
        <v>156</v>
      </c>
      <c r="BK204" s="243">
        <f>ROUND(I204*H204,2)</f>
        <v>0</v>
      </c>
      <c r="BL204" s="18" t="s">
        <v>164</v>
      </c>
      <c r="BM204" s="242" t="s">
        <v>929</v>
      </c>
    </row>
    <row r="205" s="14" customFormat="1">
      <c r="A205" s="14"/>
      <c r="B205" s="255"/>
      <c r="C205" s="256"/>
      <c r="D205" s="246" t="s">
        <v>166</v>
      </c>
      <c r="E205" s="257" t="s">
        <v>1</v>
      </c>
      <c r="F205" s="258" t="s">
        <v>923</v>
      </c>
      <c r="G205" s="256"/>
      <c r="H205" s="259">
        <v>1</v>
      </c>
      <c r="I205" s="260"/>
      <c r="J205" s="256"/>
      <c r="K205" s="256"/>
      <c r="L205" s="261"/>
      <c r="M205" s="262"/>
      <c r="N205" s="263"/>
      <c r="O205" s="263"/>
      <c r="P205" s="263"/>
      <c r="Q205" s="263"/>
      <c r="R205" s="263"/>
      <c r="S205" s="263"/>
      <c r="T205" s="264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65" t="s">
        <v>166</v>
      </c>
      <c r="AU205" s="265" t="s">
        <v>156</v>
      </c>
      <c r="AV205" s="14" t="s">
        <v>156</v>
      </c>
      <c r="AW205" s="14" t="s">
        <v>31</v>
      </c>
      <c r="AX205" s="14" t="s">
        <v>74</v>
      </c>
      <c r="AY205" s="265" t="s">
        <v>157</v>
      </c>
    </row>
    <row r="206" s="15" customFormat="1">
      <c r="A206" s="15"/>
      <c r="B206" s="266"/>
      <c r="C206" s="267"/>
      <c r="D206" s="246" t="s">
        <v>166</v>
      </c>
      <c r="E206" s="268" t="s">
        <v>1</v>
      </c>
      <c r="F206" s="269" t="s">
        <v>173</v>
      </c>
      <c r="G206" s="267"/>
      <c r="H206" s="270">
        <v>1</v>
      </c>
      <c r="I206" s="271"/>
      <c r="J206" s="267"/>
      <c r="K206" s="267"/>
      <c r="L206" s="272"/>
      <c r="M206" s="273"/>
      <c r="N206" s="274"/>
      <c r="O206" s="274"/>
      <c r="P206" s="274"/>
      <c r="Q206" s="274"/>
      <c r="R206" s="274"/>
      <c r="S206" s="274"/>
      <c r="T206" s="275"/>
      <c r="U206" s="15"/>
      <c r="V206" s="15"/>
      <c r="W206" s="15"/>
      <c r="X206" s="15"/>
      <c r="Y206" s="15"/>
      <c r="Z206" s="15"/>
      <c r="AA206" s="15"/>
      <c r="AB206" s="15"/>
      <c r="AC206" s="15"/>
      <c r="AD206" s="15"/>
      <c r="AE206" s="15"/>
      <c r="AT206" s="276" t="s">
        <v>166</v>
      </c>
      <c r="AU206" s="276" t="s">
        <v>156</v>
      </c>
      <c r="AV206" s="15" t="s">
        <v>174</v>
      </c>
      <c r="AW206" s="15" t="s">
        <v>31</v>
      </c>
      <c r="AX206" s="15" t="s">
        <v>82</v>
      </c>
      <c r="AY206" s="276" t="s">
        <v>157</v>
      </c>
    </row>
    <row r="207" s="2" customFormat="1" ht="55.5" customHeight="1">
      <c r="A207" s="39"/>
      <c r="B207" s="40"/>
      <c r="C207" s="230" t="s">
        <v>378</v>
      </c>
      <c r="D207" s="230" t="s">
        <v>160</v>
      </c>
      <c r="E207" s="231" t="s">
        <v>930</v>
      </c>
      <c r="F207" s="232" t="s">
        <v>931</v>
      </c>
      <c r="G207" s="233" t="s">
        <v>921</v>
      </c>
      <c r="H207" s="234">
        <v>1</v>
      </c>
      <c r="I207" s="235"/>
      <c r="J207" s="236">
        <f>ROUND(I207*H207,2)</f>
        <v>0</v>
      </c>
      <c r="K207" s="237"/>
      <c r="L207" s="45"/>
      <c r="M207" s="238" t="s">
        <v>1</v>
      </c>
      <c r="N207" s="239" t="s">
        <v>40</v>
      </c>
      <c r="O207" s="98"/>
      <c r="P207" s="240">
        <f>O207*H207</f>
        <v>0</v>
      </c>
      <c r="Q207" s="240">
        <v>0</v>
      </c>
      <c r="R207" s="240">
        <f>Q207*H207</f>
        <v>0</v>
      </c>
      <c r="S207" s="240">
        <v>0</v>
      </c>
      <c r="T207" s="241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42" t="s">
        <v>164</v>
      </c>
      <c r="AT207" s="242" t="s">
        <v>160</v>
      </c>
      <c r="AU207" s="242" t="s">
        <v>156</v>
      </c>
      <c r="AY207" s="18" t="s">
        <v>157</v>
      </c>
      <c r="BE207" s="243">
        <f>IF(N207="základná",J207,0)</f>
        <v>0</v>
      </c>
      <c r="BF207" s="243">
        <f>IF(N207="znížená",J207,0)</f>
        <v>0</v>
      </c>
      <c r="BG207" s="243">
        <f>IF(N207="zákl. prenesená",J207,0)</f>
        <v>0</v>
      </c>
      <c r="BH207" s="243">
        <f>IF(N207="zníž. prenesená",J207,0)</f>
        <v>0</v>
      </c>
      <c r="BI207" s="243">
        <f>IF(N207="nulová",J207,0)</f>
        <v>0</v>
      </c>
      <c r="BJ207" s="18" t="s">
        <v>156</v>
      </c>
      <c r="BK207" s="243">
        <f>ROUND(I207*H207,2)</f>
        <v>0</v>
      </c>
      <c r="BL207" s="18" t="s">
        <v>164</v>
      </c>
      <c r="BM207" s="242" t="s">
        <v>932</v>
      </c>
    </row>
    <row r="208" s="14" customFormat="1">
      <c r="A208" s="14"/>
      <c r="B208" s="255"/>
      <c r="C208" s="256"/>
      <c r="D208" s="246" t="s">
        <v>166</v>
      </c>
      <c r="E208" s="257" t="s">
        <v>1</v>
      </c>
      <c r="F208" s="258" t="s">
        <v>923</v>
      </c>
      <c r="G208" s="256"/>
      <c r="H208" s="259">
        <v>1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166</v>
      </c>
      <c r="AU208" s="265" t="s">
        <v>156</v>
      </c>
      <c r="AV208" s="14" t="s">
        <v>156</v>
      </c>
      <c r="AW208" s="14" t="s">
        <v>31</v>
      </c>
      <c r="AX208" s="14" t="s">
        <v>74</v>
      </c>
      <c r="AY208" s="265" t="s">
        <v>157</v>
      </c>
    </row>
    <row r="209" s="15" customFormat="1">
      <c r="A209" s="15"/>
      <c r="B209" s="266"/>
      <c r="C209" s="267"/>
      <c r="D209" s="246" t="s">
        <v>166</v>
      </c>
      <c r="E209" s="268" t="s">
        <v>1</v>
      </c>
      <c r="F209" s="269" t="s">
        <v>173</v>
      </c>
      <c r="G209" s="267"/>
      <c r="H209" s="270">
        <v>1</v>
      </c>
      <c r="I209" s="271"/>
      <c r="J209" s="267"/>
      <c r="K209" s="267"/>
      <c r="L209" s="272"/>
      <c r="M209" s="273"/>
      <c r="N209" s="274"/>
      <c r="O209" s="274"/>
      <c r="P209" s="274"/>
      <c r="Q209" s="274"/>
      <c r="R209" s="274"/>
      <c r="S209" s="274"/>
      <c r="T209" s="27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76" t="s">
        <v>166</v>
      </c>
      <c r="AU209" s="276" t="s">
        <v>156</v>
      </c>
      <c r="AV209" s="15" t="s">
        <v>174</v>
      </c>
      <c r="AW209" s="15" t="s">
        <v>31</v>
      </c>
      <c r="AX209" s="15" t="s">
        <v>82</v>
      </c>
      <c r="AY209" s="276" t="s">
        <v>157</v>
      </c>
    </row>
    <row r="210" s="2" customFormat="1" ht="62.7" customHeight="1">
      <c r="A210" s="39"/>
      <c r="B210" s="40"/>
      <c r="C210" s="230" t="s">
        <v>591</v>
      </c>
      <c r="D210" s="230" t="s">
        <v>160</v>
      </c>
      <c r="E210" s="231" t="s">
        <v>933</v>
      </c>
      <c r="F210" s="232" t="s">
        <v>934</v>
      </c>
      <c r="G210" s="233" t="s">
        <v>921</v>
      </c>
      <c r="H210" s="234">
        <v>1</v>
      </c>
      <c r="I210" s="235"/>
      <c r="J210" s="236">
        <f>ROUND(I210*H210,2)</f>
        <v>0</v>
      </c>
      <c r="K210" s="237"/>
      <c r="L210" s="45"/>
      <c r="M210" s="238" t="s">
        <v>1</v>
      </c>
      <c r="N210" s="239" t="s">
        <v>40</v>
      </c>
      <c r="O210" s="98"/>
      <c r="P210" s="240">
        <f>O210*H210</f>
        <v>0</v>
      </c>
      <c r="Q210" s="240">
        <v>0</v>
      </c>
      <c r="R210" s="240">
        <f>Q210*H210</f>
        <v>0</v>
      </c>
      <c r="S210" s="240">
        <v>0</v>
      </c>
      <c r="T210" s="241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42" t="s">
        <v>164</v>
      </c>
      <c r="AT210" s="242" t="s">
        <v>160</v>
      </c>
      <c r="AU210" s="242" t="s">
        <v>156</v>
      </c>
      <c r="AY210" s="18" t="s">
        <v>157</v>
      </c>
      <c r="BE210" s="243">
        <f>IF(N210="základná",J210,0)</f>
        <v>0</v>
      </c>
      <c r="BF210" s="243">
        <f>IF(N210="znížená",J210,0)</f>
        <v>0</v>
      </c>
      <c r="BG210" s="243">
        <f>IF(N210="zákl. prenesená",J210,0)</f>
        <v>0</v>
      </c>
      <c r="BH210" s="243">
        <f>IF(N210="zníž. prenesená",J210,0)</f>
        <v>0</v>
      </c>
      <c r="BI210" s="243">
        <f>IF(N210="nulová",J210,0)</f>
        <v>0</v>
      </c>
      <c r="BJ210" s="18" t="s">
        <v>156</v>
      </c>
      <c r="BK210" s="243">
        <f>ROUND(I210*H210,2)</f>
        <v>0</v>
      </c>
      <c r="BL210" s="18" t="s">
        <v>164</v>
      </c>
      <c r="BM210" s="242" t="s">
        <v>935</v>
      </c>
    </row>
    <row r="211" s="14" customFormat="1">
      <c r="A211" s="14"/>
      <c r="B211" s="255"/>
      <c r="C211" s="256"/>
      <c r="D211" s="246" t="s">
        <v>166</v>
      </c>
      <c r="E211" s="257" t="s">
        <v>1</v>
      </c>
      <c r="F211" s="258" t="s">
        <v>923</v>
      </c>
      <c r="G211" s="256"/>
      <c r="H211" s="259">
        <v>1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65" t="s">
        <v>166</v>
      </c>
      <c r="AU211" s="265" t="s">
        <v>156</v>
      </c>
      <c r="AV211" s="14" t="s">
        <v>156</v>
      </c>
      <c r="AW211" s="14" t="s">
        <v>31</v>
      </c>
      <c r="AX211" s="14" t="s">
        <v>74</v>
      </c>
      <c r="AY211" s="265" t="s">
        <v>157</v>
      </c>
    </row>
    <row r="212" s="15" customFormat="1">
      <c r="A212" s="15"/>
      <c r="B212" s="266"/>
      <c r="C212" s="267"/>
      <c r="D212" s="246" t="s">
        <v>166</v>
      </c>
      <c r="E212" s="268" t="s">
        <v>1</v>
      </c>
      <c r="F212" s="269" t="s">
        <v>173</v>
      </c>
      <c r="G212" s="267"/>
      <c r="H212" s="270">
        <v>1</v>
      </c>
      <c r="I212" s="271"/>
      <c r="J212" s="267"/>
      <c r="K212" s="267"/>
      <c r="L212" s="272"/>
      <c r="M212" s="273"/>
      <c r="N212" s="274"/>
      <c r="O212" s="274"/>
      <c r="P212" s="274"/>
      <c r="Q212" s="274"/>
      <c r="R212" s="274"/>
      <c r="S212" s="274"/>
      <c r="T212" s="275"/>
      <c r="U212" s="15"/>
      <c r="V212" s="15"/>
      <c r="W212" s="15"/>
      <c r="X212" s="15"/>
      <c r="Y212" s="15"/>
      <c r="Z212" s="15"/>
      <c r="AA212" s="15"/>
      <c r="AB212" s="15"/>
      <c r="AC212" s="15"/>
      <c r="AD212" s="15"/>
      <c r="AE212" s="15"/>
      <c r="AT212" s="276" t="s">
        <v>166</v>
      </c>
      <c r="AU212" s="276" t="s">
        <v>156</v>
      </c>
      <c r="AV212" s="15" t="s">
        <v>174</v>
      </c>
      <c r="AW212" s="15" t="s">
        <v>31</v>
      </c>
      <c r="AX212" s="15" t="s">
        <v>82</v>
      </c>
      <c r="AY212" s="276" t="s">
        <v>157</v>
      </c>
    </row>
    <row r="213" s="2" customFormat="1" ht="62.7" customHeight="1">
      <c r="A213" s="39"/>
      <c r="B213" s="40"/>
      <c r="C213" s="230" t="s">
        <v>595</v>
      </c>
      <c r="D213" s="230" t="s">
        <v>160</v>
      </c>
      <c r="E213" s="231" t="s">
        <v>936</v>
      </c>
      <c r="F213" s="232" t="s">
        <v>937</v>
      </c>
      <c r="G213" s="233" t="s">
        <v>921</v>
      </c>
      <c r="H213" s="234">
        <v>1</v>
      </c>
      <c r="I213" s="235"/>
      <c r="J213" s="236">
        <f>ROUND(I213*H213,2)</f>
        <v>0</v>
      </c>
      <c r="K213" s="237"/>
      <c r="L213" s="45"/>
      <c r="M213" s="238" t="s">
        <v>1</v>
      </c>
      <c r="N213" s="239" t="s">
        <v>40</v>
      </c>
      <c r="O213" s="98"/>
      <c r="P213" s="240">
        <f>O213*H213</f>
        <v>0</v>
      </c>
      <c r="Q213" s="240">
        <v>0</v>
      </c>
      <c r="R213" s="240">
        <f>Q213*H213</f>
        <v>0</v>
      </c>
      <c r="S213" s="240">
        <v>0</v>
      </c>
      <c r="T213" s="241">
        <f>S213*H213</f>
        <v>0</v>
      </c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R213" s="242" t="s">
        <v>164</v>
      </c>
      <c r="AT213" s="242" t="s">
        <v>160</v>
      </c>
      <c r="AU213" s="242" t="s">
        <v>156</v>
      </c>
      <c r="AY213" s="18" t="s">
        <v>157</v>
      </c>
      <c r="BE213" s="243">
        <f>IF(N213="základná",J213,0)</f>
        <v>0</v>
      </c>
      <c r="BF213" s="243">
        <f>IF(N213="znížená",J213,0)</f>
        <v>0</v>
      </c>
      <c r="BG213" s="243">
        <f>IF(N213="zákl. prenesená",J213,0)</f>
        <v>0</v>
      </c>
      <c r="BH213" s="243">
        <f>IF(N213="zníž. prenesená",J213,0)</f>
        <v>0</v>
      </c>
      <c r="BI213" s="243">
        <f>IF(N213="nulová",J213,0)</f>
        <v>0</v>
      </c>
      <c r="BJ213" s="18" t="s">
        <v>156</v>
      </c>
      <c r="BK213" s="243">
        <f>ROUND(I213*H213,2)</f>
        <v>0</v>
      </c>
      <c r="BL213" s="18" t="s">
        <v>164</v>
      </c>
      <c r="BM213" s="242" t="s">
        <v>938</v>
      </c>
    </row>
    <row r="214" s="14" customFormat="1">
      <c r="A214" s="14"/>
      <c r="B214" s="255"/>
      <c r="C214" s="256"/>
      <c r="D214" s="246" t="s">
        <v>166</v>
      </c>
      <c r="E214" s="257" t="s">
        <v>1</v>
      </c>
      <c r="F214" s="258" t="s">
        <v>923</v>
      </c>
      <c r="G214" s="256"/>
      <c r="H214" s="259">
        <v>1</v>
      </c>
      <c r="I214" s="260"/>
      <c r="J214" s="256"/>
      <c r="K214" s="256"/>
      <c r="L214" s="261"/>
      <c r="M214" s="262"/>
      <c r="N214" s="263"/>
      <c r="O214" s="263"/>
      <c r="P214" s="263"/>
      <c r="Q214" s="263"/>
      <c r="R214" s="263"/>
      <c r="S214" s="263"/>
      <c r="T214" s="264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5" t="s">
        <v>166</v>
      </c>
      <c r="AU214" s="265" t="s">
        <v>156</v>
      </c>
      <c r="AV214" s="14" t="s">
        <v>156</v>
      </c>
      <c r="AW214" s="14" t="s">
        <v>31</v>
      </c>
      <c r="AX214" s="14" t="s">
        <v>74</v>
      </c>
      <c r="AY214" s="265" t="s">
        <v>157</v>
      </c>
    </row>
    <row r="215" s="15" customFormat="1">
      <c r="A215" s="15"/>
      <c r="B215" s="266"/>
      <c r="C215" s="267"/>
      <c r="D215" s="246" t="s">
        <v>166</v>
      </c>
      <c r="E215" s="268" t="s">
        <v>1</v>
      </c>
      <c r="F215" s="269" t="s">
        <v>173</v>
      </c>
      <c r="G215" s="267"/>
      <c r="H215" s="270">
        <v>1</v>
      </c>
      <c r="I215" s="271"/>
      <c r="J215" s="267"/>
      <c r="K215" s="267"/>
      <c r="L215" s="272"/>
      <c r="M215" s="273"/>
      <c r="N215" s="274"/>
      <c r="O215" s="274"/>
      <c r="P215" s="274"/>
      <c r="Q215" s="274"/>
      <c r="R215" s="274"/>
      <c r="S215" s="274"/>
      <c r="T215" s="275"/>
      <c r="U215" s="15"/>
      <c r="V215" s="15"/>
      <c r="W215" s="15"/>
      <c r="X215" s="15"/>
      <c r="Y215" s="15"/>
      <c r="Z215" s="15"/>
      <c r="AA215" s="15"/>
      <c r="AB215" s="15"/>
      <c r="AC215" s="15"/>
      <c r="AD215" s="15"/>
      <c r="AE215" s="15"/>
      <c r="AT215" s="276" t="s">
        <v>166</v>
      </c>
      <c r="AU215" s="276" t="s">
        <v>156</v>
      </c>
      <c r="AV215" s="15" t="s">
        <v>174</v>
      </c>
      <c r="AW215" s="15" t="s">
        <v>31</v>
      </c>
      <c r="AX215" s="15" t="s">
        <v>82</v>
      </c>
      <c r="AY215" s="276" t="s">
        <v>157</v>
      </c>
    </row>
    <row r="216" s="2" customFormat="1" ht="49.05" customHeight="1">
      <c r="A216" s="39"/>
      <c r="B216" s="40"/>
      <c r="C216" s="230" t="s">
        <v>599</v>
      </c>
      <c r="D216" s="230" t="s">
        <v>160</v>
      </c>
      <c r="E216" s="231" t="s">
        <v>939</v>
      </c>
      <c r="F216" s="232" t="s">
        <v>940</v>
      </c>
      <c r="G216" s="233" t="s">
        <v>225</v>
      </c>
      <c r="H216" s="234">
        <v>5.2699999999999996</v>
      </c>
      <c r="I216" s="235"/>
      <c r="J216" s="236">
        <f>ROUND(I216*H216,2)</f>
        <v>0</v>
      </c>
      <c r="K216" s="237"/>
      <c r="L216" s="45"/>
      <c r="M216" s="238" t="s">
        <v>1</v>
      </c>
      <c r="N216" s="239" t="s">
        <v>40</v>
      </c>
      <c r="O216" s="98"/>
      <c r="P216" s="240">
        <f>O216*H216</f>
        <v>0</v>
      </c>
      <c r="Q216" s="240">
        <v>0</v>
      </c>
      <c r="R216" s="240">
        <f>Q216*H216</f>
        <v>0</v>
      </c>
      <c r="S216" s="240">
        <v>0</v>
      </c>
      <c r="T216" s="241">
        <f>S216*H216</f>
        <v>0</v>
      </c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R216" s="242" t="s">
        <v>164</v>
      </c>
      <c r="AT216" s="242" t="s">
        <v>160</v>
      </c>
      <c r="AU216" s="242" t="s">
        <v>156</v>
      </c>
      <c r="AY216" s="18" t="s">
        <v>157</v>
      </c>
      <c r="BE216" s="243">
        <f>IF(N216="základná",J216,0)</f>
        <v>0</v>
      </c>
      <c r="BF216" s="243">
        <f>IF(N216="znížená",J216,0)</f>
        <v>0</v>
      </c>
      <c r="BG216" s="243">
        <f>IF(N216="zákl. prenesená",J216,0)</f>
        <v>0</v>
      </c>
      <c r="BH216" s="243">
        <f>IF(N216="zníž. prenesená",J216,0)</f>
        <v>0</v>
      </c>
      <c r="BI216" s="243">
        <f>IF(N216="nulová",J216,0)</f>
        <v>0</v>
      </c>
      <c r="BJ216" s="18" t="s">
        <v>156</v>
      </c>
      <c r="BK216" s="243">
        <f>ROUND(I216*H216,2)</f>
        <v>0</v>
      </c>
      <c r="BL216" s="18" t="s">
        <v>164</v>
      </c>
      <c r="BM216" s="242" t="s">
        <v>941</v>
      </c>
    </row>
    <row r="217" s="14" customFormat="1">
      <c r="A217" s="14"/>
      <c r="B217" s="255"/>
      <c r="C217" s="256"/>
      <c r="D217" s="246" t="s">
        <v>166</v>
      </c>
      <c r="E217" s="257" t="s">
        <v>1</v>
      </c>
      <c r="F217" s="258" t="s">
        <v>942</v>
      </c>
      <c r="G217" s="256"/>
      <c r="H217" s="259">
        <v>5.2699999999999996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166</v>
      </c>
      <c r="AU217" s="265" t="s">
        <v>156</v>
      </c>
      <c r="AV217" s="14" t="s">
        <v>156</v>
      </c>
      <c r="AW217" s="14" t="s">
        <v>31</v>
      </c>
      <c r="AX217" s="14" t="s">
        <v>74</v>
      </c>
      <c r="AY217" s="265" t="s">
        <v>157</v>
      </c>
    </row>
    <row r="218" s="15" customFormat="1">
      <c r="A218" s="15"/>
      <c r="B218" s="266"/>
      <c r="C218" s="267"/>
      <c r="D218" s="246" t="s">
        <v>166</v>
      </c>
      <c r="E218" s="268" t="s">
        <v>1</v>
      </c>
      <c r="F218" s="269" t="s">
        <v>173</v>
      </c>
      <c r="G218" s="267"/>
      <c r="H218" s="270">
        <v>5.2699999999999996</v>
      </c>
      <c r="I218" s="271"/>
      <c r="J218" s="267"/>
      <c r="K218" s="267"/>
      <c r="L218" s="272"/>
      <c r="M218" s="273"/>
      <c r="N218" s="274"/>
      <c r="O218" s="274"/>
      <c r="P218" s="274"/>
      <c r="Q218" s="274"/>
      <c r="R218" s="274"/>
      <c r="S218" s="274"/>
      <c r="T218" s="275"/>
      <c r="U218" s="15"/>
      <c r="V218" s="15"/>
      <c r="W218" s="15"/>
      <c r="X218" s="15"/>
      <c r="Y218" s="15"/>
      <c r="Z218" s="15"/>
      <c r="AA218" s="15"/>
      <c r="AB218" s="15"/>
      <c r="AC218" s="15"/>
      <c r="AD218" s="15"/>
      <c r="AE218" s="15"/>
      <c r="AT218" s="276" t="s">
        <v>166</v>
      </c>
      <c r="AU218" s="276" t="s">
        <v>156</v>
      </c>
      <c r="AV218" s="15" t="s">
        <v>174</v>
      </c>
      <c r="AW218" s="15" t="s">
        <v>31</v>
      </c>
      <c r="AX218" s="15" t="s">
        <v>82</v>
      </c>
      <c r="AY218" s="276" t="s">
        <v>157</v>
      </c>
    </row>
    <row r="219" s="2" customFormat="1" ht="49.05" customHeight="1">
      <c r="A219" s="39"/>
      <c r="B219" s="40"/>
      <c r="C219" s="230" t="s">
        <v>603</v>
      </c>
      <c r="D219" s="230" t="s">
        <v>160</v>
      </c>
      <c r="E219" s="231" t="s">
        <v>943</v>
      </c>
      <c r="F219" s="232" t="s">
        <v>944</v>
      </c>
      <c r="G219" s="233" t="s">
        <v>225</v>
      </c>
      <c r="H219" s="234">
        <v>5.2699999999999996</v>
      </c>
      <c r="I219" s="235"/>
      <c r="J219" s="236">
        <f>ROUND(I219*H219,2)</f>
        <v>0</v>
      </c>
      <c r="K219" s="237"/>
      <c r="L219" s="45"/>
      <c r="M219" s="238" t="s">
        <v>1</v>
      </c>
      <c r="N219" s="239" t="s">
        <v>40</v>
      </c>
      <c r="O219" s="98"/>
      <c r="P219" s="240">
        <f>O219*H219</f>
        <v>0</v>
      </c>
      <c r="Q219" s="240">
        <v>0</v>
      </c>
      <c r="R219" s="240">
        <f>Q219*H219</f>
        <v>0</v>
      </c>
      <c r="S219" s="240">
        <v>0</v>
      </c>
      <c r="T219" s="241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42" t="s">
        <v>164</v>
      </c>
      <c r="AT219" s="242" t="s">
        <v>160</v>
      </c>
      <c r="AU219" s="242" t="s">
        <v>156</v>
      </c>
      <c r="AY219" s="18" t="s">
        <v>157</v>
      </c>
      <c r="BE219" s="243">
        <f>IF(N219="základná",J219,0)</f>
        <v>0</v>
      </c>
      <c r="BF219" s="243">
        <f>IF(N219="znížená",J219,0)</f>
        <v>0</v>
      </c>
      <c r="BG219" s="243">
        <f>IF(N219="zákl. prenesená",J219,0)</f>
        <v>0</v>
      </c>
      <c r="BH219" s="243">
        <f>IF(N219="zníž. prenesená",J219,0)</f>
        <v>0</v>
      </c>
      <c r="BI219" s="243">
        <f>IF(N219="nulová",J219,0)</f>
        <v>0</v>
      </c>
      <c r="BJ219" s="18" t="s">
        <v>156</v>
      </c>
      <c r="BK219" s="243">
        <f>ROUND(I219*H219,2)</f>
        <v>0</v>
      </c>
      <c r="BL219" s="18" t="s">
        <v>164</v>
      </c>
      <c r="BM219" s="242" t="s">
        <v>945</v>
      </c>
    </row>
    <row r="220" s="14" customFormat="1">
      <c r="A220" s="14"/>
      <c r="B220" s="255"/>
      <c r="C220" s="256"/>
      <c r="D220" s="246" t="s">
        <v>166</v>
      </c>
      <c r="E220" s="257" t="s">
        <v>1</v>
      </c>
      <c r="F220" s="258" t="s">
        <v>942</v>
      </c>
      <c r="G220" s="256"/>
      <c r="H220" s="259">
        <v>5.2699999999999996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166</v>
      </c>
      <c r="AU220" s="265" t="s">
        <v>156</v>
      </c>
      <c r="AV220" s="14" t="s">
        <v>156</v>
      </c>
      <c r="AW220" s="14" t="s">
        <v>31</v>
      </c>
      <c r="AX220" s="14" t="s">
        <v>74</v>
      </c>
      <c r="AY220" s="265" t="s">
        <v>157</v>
      </c>
    </row>
    <row r="221" s="15" customFormat="1">
      <c r="A221" s="15"/>
      <c r="B221" s="266"/>
      <c r="C221" s="267"/>
      <c r="D221" s="246" t="s">
        <v>166</v>
      </c>
      <c r="E221" s="268" t="s">
        <v>1</v>
      </c>
      <c r="F221" s="269" t="s">
        <v>173</v>
      </c>
      <c r="G221" s="267"/>
      <c r="H221" s="270">
        <v>5.2699999999999996</v>
      </c>
      <c r="I221" s="271"/>
      <c r="J221" s="267"/>
      <c r="K221" s="267"/>
      <c r="L221" s="272"/>
      <c r="M221" s="273"/>
      <c r="N221" s="274"/>
      <c r="O221" s="274"/>
      <c r="P221" s="274"/>
      <c r="Q221" s="274"/>
      <c r="R221" s="274"/>
      <c r="S221" s="274"/>
      <c r="T221" s="27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76" t="s">
        <v>166</v>
      </c>
      <c r="AU221" s="276" t="s">
        <v>156</v>
      </c>
      <c r="AV221" s="15" t="s">
        <v>174</v>
      </c>
      <c r="AW221" s="15" t="s">
        <v>31</v>
      </c>
      <c r="AX221" s="15" t="s">
        <v>82</v>
      </c>
      <c r="AY221" s="276" t="s">
        <v>157</v>
      </c>
    </row>
    <row r="222" s="2" customFormat="1" ht="49.05" customHeight="1">
      <c r="A222" s="39"/>
      <c r="B222" s="40"/>
      <c r="C222" s="230" t="s">
        <v>609</v>
      </c>
      <c r="D222" s="230" t="s">
        <v>160</v>
      </c>
      <c r="E222" s="231" t="s">
        <v>946</v>
      </c>
      <c r="F222" s="232" t="s">
        <v>944</v>
      </c>
      <c r="G222" s="233" t="s">
        <v>225</v>
      </c>
      <c r="H222" s="234">
        <v>5.1150000000000002</v>
      </c>
      <c r="I222" s="235"/>
      <c r="J222" s="236">
        <f>ROUND(I222*H222,2)</f>
        <v>0</v>
      </c>
      <c r="K222" s="237"/>
      <c r="L222" s="45"/>
      <c r="M222" s="238" t="s">
        <v>1</v>
      </c>
      <c r="N222" s="239" t="s">
        <v>40</v>
      </c>
      <c r="O222" s="98"/>
      <c r="P222" s="240">
        <f>O222*H222</f>
        <v>0</v>
      </c>
      <c r="Q222" s="240">
        <v>0</v>
      </c>
      <c r="R222" s="240">
        <f>Q222*H222</f>
        <v>0</v>
      </c>
      <c r="S222" s="240">
        <v>0</v>
      </c>
      <c r="T222" s="241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42" t="s">
        <v>164</v>
      </c>
      <c r="AT222" s="242" t="s">
        <v>160</v>
      </c>
      <c r="AU222" s="242" t="s">
        <v>156</v>
      </c>
      <c r="AY222" s="18" t="s">
        <v>157</v>
      </c>
      <c r="BE222" s="243">
        <f>IF(N222="základná",J222,0)</f>
        <v>0</v>
      </c>
      <c r="BF222" s="243">
        <f>IF(N222="znížená",J222,0)</f>
        <v>0</v>
      </c>
      <c r="BG222" s="243">
        <f>IF(N222="zákl. prenesená",J222,0)</f>
        <v>0</v>
      </c>
      <c r="BH222" s="243">
        <f>IF(N222="zníž. prenesená",J222,0)</f>
        <v>0</v>
      </c>
      <c r="BI222" s="243">
        <f>IF(N222="nulová",J222,0)</f>
        <v>0</v>
      </c>
      <c r="BJ222" s="18" t="s">
        <v>156</v>
      </c>
      <c r="BK222" s="243">
        <f>ROUND(I222*H222,2)</f>
        <v>0</v>
      </c>
      <c r="BL222" s="18" t="s">
        <v>164</v>
      </c>
      <c r="BM222" s="242" t="s">
        <v>947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948</v>
      </c>
      <c r="G223" s="256"/>
      <c r="H223" s="259">
        <v>5.1150000000000002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156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5" customFormat="1">
      <c r="A224" s="15"/>
      <c r="B224" s="266"/>
      <c r="C224" s="267"/>
      <c r="D224" s="246" t="s">
        <v>166</v>
      </c>
      <c r="E224" s="268" t="s">
        <v>1</v>
      </c>
      <c r="F224" s="269" t="s">
        <v>173</v>
      </c>
      <c r="G224" s="267"/>
      <c r="H224" s="270">
        <v>5.1150000000000002</v>
      </c>
      <c r="I224" s="271"/>
      <c r="J224" s="267"/>
      <c r="K224" s="267"/>
      <c r="L224" s="272"/>
      <c r="M224" s="273"/>
      <c r="N224" s="274"/>
      <c r="O224" s="274"/>
      <c r="P224" s="274"/>
      <c r="Q224" s="274"/>
      <c r="R224" s="274"/>
      <c r="S224" s="274"/>
      <c r="T224" s="275"/>
      <c r="U224" s="15"/>
      <c r="V224" s="15"/>
      <c r="W224" s="15"/>
      <c r="X224" s="15"/>
      <c r="Y224" s="15"/>
      <c r="Z224" s="15"/>
      <c r="AA224" s="15"/>
      <c r="AB224" s="15"/>
      <c r="AC224" s="15"/>
      <c r="AD224" s="15"/>
      <c r="AE224" s="15"/>
      <c r="AT224" s="276" t="s">
        <v>166</v>
      </c>
      <c r="AU224" s="276" t="s">
        <v>156</v>
      </c>
      <c r="AV224" s="15" t="s">
        <v>174</v>
      </c>
      <c r="AW224" s="15" t="s">
        <v>31</v>
      </c>
      <c r="AX224" s="15" t="s">
        <v>82</v>
      </c>
      <c r="AY224" s="276" t="s">
        <v>157</v>
      </c>
    </row>
    <row r="225" s="2" customFormat="1" ht="24.15" customHeight="1">
      <c r="A225" s="39"/>
      <c r="B225" s="40"/>
      <c r="C225" s="230" t="s">
        <v>613</v>
      </c>
      <c r="D225" s="230" t="s">
        <v>160</v>
      </c>
      <c r="E225" s="231" t="s">
        <v>949</v>
      </c>
      <c r="F225" s="232" t="s">
        <v>950</v>
      </c>
      <c r="G225" s="233" t="s">
        <v>921</v>
      </c>
      <c r="H225" s="234">
        <v>1</v>
      </c>
      <c r="I225" s="235"/>
      <c r="J225" s="236">
        <f>ROUND(I225*H225,2)</f>
        <v>0</v>
      </c>
      <c r="K225" s="237"/>
      <c r="L225" s="45"/>
      <c r="M225" s="238" t="s">
        <v>1</v>
      </c>
      <c r="N225" s="239" t="s">
        <v>40</v>
      </c>
      <c r="O225" s="98"/>
      <c r="P225" s="240">
        <f>O225*H225</f>
        <v>0</v>
      </c>
      <c r="Q225" s="240">
        <v>0</v>
      </c>
      <c r="R225" s="240">
        <f>Q225*H225</f>
        <v>0</v>
      </c>
      <c r="S225" s="240">
        <v>0</v>
      </c>
      <c r="T225" s="241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42" t="s">
        <v>164</v>
      </c>
      <c r="AT225" s="242" t="s">
        <v>160</v>
      </c>
      <c r="AU225" s="242" t="s">
        <v>156</v>
      </c>
      <c r="AY225" s="18" t="s">
        <v>157</v>
      </c>
      <c r="BE225" s="243">
        <f>IF(N225="základná",J225,0)</f>
        <v>0</v>
      </c>
      <c r="BF225" s="243">
        <f>IF(N225="znížená",J225,0)</f>
        <v>0</v>
      </c>
      <c r="BG225" s="243">
        <f>IF(N225="zákl. prenesená",J225,0)</f>
        <v>0</v>
      </c>
      <c r="BH225" s="243">
        <f>IF(N225="zníž. prenesená",J225,0)</f>
        <v>0</v>
      </c>
      <c r="BI225" s="243">
        <f>IF(N225="nulová",J225,0)</f>
        <v>0</v>
      </c>
      <c r="BJ225" s="18" t="s">
        <v>156</v>
      </c>
      <c r="BK225" s="243">
        <f>ROUND(I225*H225,2)</f>
        <v>0</v>
      </c>
      <c r="BL225" s="18" t="s">
        <v>164</v>
      </c>
      <c r="BM225" s="242" t="s">
        <v>951</v>
      </c>
    </row>
    <row r="226" s="13" customFormat="1">
      <c r="A226" s="13"/>
      <c r="B226" s="244"/>
      <c r="C226" s="245"/>
      <c r="D226" s="246" t="s">
        <v>166</v>
      </c>
      <c r="E226" s="247" t="s">
        <v>1</v>
      </c>
      <c r="F226" s="248" t="s">
        <v>805</v>
      </c>
      <c r="G226" s="245"/>
      <c r="H226" s="247" t="s">
        <v>1</v>
      </c>
      <c r="I226" s="249"/>
      <c r="J226" s="245"/>
      <c r="K226" s="245"/>
      <c r="L226" s="250"/>
      <c r="M226" s="251"/>
      <c r="N226" s="252"/>
      <c r="O226" s="252"/>
      <c r="P226" s="252"/>
      <c r="Q226" s="252"/>
      <c r="R226" s="252"/>
      <c r="S226" s="252"/>
      <c r="T226" s="253"/>
      <c r="U226" s="13"/>
      <c r="V226" s="13"/>
      <c r="W226" s="13"/>
      <c r="X226" s="13"/>
      <c r="Y226" s="13"/>
      <c r="Z226" s="13"/>
      <c r="AA226" s="13"/>
      <c r="AB226" s="13"/>
      <c r="AC226" s="13"/>
      <c r="AD226" s="13"/>
      <c r="AE226" s="13"/>
      <c r="AT226" s="254" t="s">
        <v>166</v>
      </c>
      <c r="AU226" s="254" t="s">
        <v>156</v>
      </c>
      <c r="AV226" s="13" t="s">
        <v>82</v>
      </c>
      <c r="AW226" s="13" t="s">
        <v>31</v>
      </c>
      <c r="AX226" s="13" t="s">
        <v>74</v>
      </c>
      <c r="AY226" s="254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952</v>
      </c>
      <c r="G227" s="256"/>
      <c r="H227" s="259">
        <v>1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156</v>
      </c>
      <c r="AV227" s="14" t="s">
        <v>156</v>
      </c>
      <c r="AW227" s="14" t="s">
        <v>31</v>
      </c>
      <c r="AX227" s="14" t="s">
        <v>82</v>
      </c>
      <c r="AY227" s="265" t="s">
        <v>157</v>
      </c>
    </row>
    <row r="228" s="2" customFormat="1" ht="76.35" customHeight="1">
      <c r="A228" s="39"/>
      <c r="B228" s="40"/>
      <c r="C228" s="230" t="s">
        <v>617</v>
      </c>
      <c r="D228" s="230" t="s">
        <v>160</v>
      </c>
      <c r="E228" s="231" t="s">
        <v>953</v>
      </c>
      <c r="F228" s="232" t="s">
        <v>954</v>
      </c>
      <c r="G228" s="233" t="s">
        <v>225</v>
      </c>
      <c r="H228" s="234">
        <v>3.3799999999999999</v>
      </c>
      <c r="I228" s="235"/>
      <c r="J228" s="236">
        <f>ROUND(I228*H228,2)</f>
        <v>0</v>
      </c>
      <c r="K228" s="237"/>
      <c r="L228" s="45"/>
      <c r="M228" s="238" t="s">
        <v>1</v>
      </c>
      <c r="N228" s="239" t="s">
        <v>40</v>
      </c>
      <c r="O228" s="98"/>
      <c r="P228" s="240">
        <f>O228*H228</f>
        <v>0</v>
      </c>
      <c r="Q228" s="240">
        <v>0</v>
      </c>
      <c r="R228" s="240">
        <f>Q228*H228</f>
        <v>0</v>
      </c>
      <c r="S228" s="240">
        <v>0</v>
      </c>
      <c r="T228" s="241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42" t="s">
        <v>164</v>
      </c>
      <c r="AT228" s="242" t="s">
        <v>160</v>
      </c>
      <c r="AU228" s="242" t="s">
        <v>156</v>
      </c>
      <c r="AY228" s="18" t="s">
        <v>157</v>
      </c>
      <c r="BE228" s="243">
        <f>IF(N228="základná",J228,0)</f>
        <v>0</v>
      </c>
      <c r="BF228" s="243">
        <f>IF(N228="znížená",J228,0)</f>
        <v>0</v>
      </c>
      <c r="BG228" s="243">
        <f>IF(N228="zákl. prenesená",J228,0)</f>
        <v>0</v>
      </c>
      <c r="BH228" s="243">
        <f>IF(N228="zníž. prenesená",J228,0)</f>
        <v>0</v>
      </c>
      <c r="BI228" s="243">
        <f>IF(N228="nulová",J228,0)</f>
        <v>0</v>
      </c>
      <c r="BJ228" s="18" t="s">
        <v>156</v>
      </c>
      <c r="BK228" s="243">
        <f>ROUND(I228*H228,2)</f>
        <v>0</v>
      </c>
      <c r="BL228" s="18" t="s">
        <v>164</v>
      </c>
      <c r="BM228" s="242" t="s">
        <v>955</v>
      </c>
    </row>
    <row r="229" s="13" customFormat="1">
      <c r="A229" s="13"/>
      <c r="B229" s="244"/>
      <c r="C229" s="245"/>
      <c r="D229" s="246" t="s">
        <v>166</v>
      </c>
      <c r="E229" s="247" t="s">
        <v>1</v>
      </c>
      <c r="F229" s="248" t="s">
        <v>956</v>
      </c>
      <c r="G229" s="245"/>
      <c r="H229" s="247" t="s">
        <v>1</v>
      </c>
      <c r="I229" s="249"/>
      <c r="J229" s="245"/>
      <c r="K229" s="245"/>
      <c r="L229" s="250"/>
      <c r="M229" s="251"/>
      <c r="N229" s="252"/>
      <c r="O229" s="252"/>
      <c r="P229" s="252"/>
      <c r="Q229" s="252"/>
      <c r="R229" s="252"/>
      <c r="S229" s="252"/>
      <c r="T229" s="25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54" t="s">
        <v>166</v>
      </c>
      <c r="AU229" s="254" t="s">
        <v>156</v>
      </c>
      <c r="AV229" s="13" t="s">
        <v>82</v>
      </c>
      <c r="AW229" s="13" t="s">
        <v>31</v>
      </c>
      <c r="AX229" s="13" t="s">
        <v>74</v>
      </c>
      <c r="AY229" s="254" t="s">
        <v>157</v>
      </c>
    </row>
    <row r="230" s="13" customFormat="1">
      <c r="A230" s="13"/>
      <c r="B230" s="244"/>
      <c r="C230" s="245"/>
      <c r="D230" s="246" t="s">
        <v>166</v>
      </c>
      <c r="E230" s="247" t="s">
        <v>1</v>
      </c>
      <c r="F230" s="248" t="s">
        <v>957</v>
      </c>
      <c r="G230" s="245"/>
      <c r="H230" s="247" t="s">
        <v>1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3"/>
      <c r="V230" s="13"/>
      <c r="W230" s="13"/>
      <c r="X230" s="13"/>
      <c r="Y230" s="13"/>
      <c r="Z230" s="13"/>
      <c r="AA230" s="13"/>
      <c r="AB230" s="13"/>
      <c r="AC230" s="13"/>
      <c r="AD230" s="13"/>
      <c r="AE230" s="13"/>
      <c r="AT230" s="254" t="s">
        <v>166</v>
      </c>
      <c r="AU230" s="254" t="s">
        <v>156</v>
      </c>
      <c r="AV230" s="13" t="s">
        <v>82</v>
      </c>
      <c r="AW230" s="13" t="s">
        <v>31</v>
      </c>
      <c r="AX230" s="13" t="s">
        <v>74</v>
      </c>
      <c r="AY230" s="254" t="s">
        <v>157</v>
      </c>
    </row>
    <row r="231" s="14" customFormat="1">
      <c r="A231" s="14"/>
      <c r="B231" s="255"/>
      <c r="C231" s="256"/>
      <c r="D231" s="246" t="s">
        <v>166</v>
      </c>
      <c r="E231" s="257" t="s">
        <v>1</v>
      </c>
      <c r="F231" s="258" t="s">
        <v>958</v>
      </c>
      <c r="G231" s="256"/>
      <c r="H231" s="259">
        <v>3.3799999999999999</v>
      </c>
      <c r="I231" s="260"/>
      <c r="J231" s="256"/>
      <c r="K231" s="256"/>
      <c r="L231" s="261"/>
      <c r="M231" s="262"/>
      <c r="N231" s="263"/>
      <c r="O231" s="263"/>
      <c r="P231" s="263"/>
      <c r="Q231" s="263"/>
      <c r="R231" s="263"/>
      <c r="S231" s="263"/>
      <c r="T231" s="264"/>
      <c r="U231" s="14"/>
      <c r="V231" s="14"/>
      <c r="W231" s="14"/>
      <c r="X231" s="14"/>
      <c r="Y231" s="14"/>
      <c r="Z231" s="14"/>
      <c r="AA231" s="14"/>
      <c r="AB231" s="14"/>
      <c r="AC231" s="14"/>
      <c r="AD231" s="14"/>
      <c r="AE231" s="14"/>
      <c r="AT231" s="265" t="s">
        <v>166</v>
      </c>
      <c r="AU231" s="265" t="s">
        <v>156</v>
      </c>
      <c r="AV231" s="14" t="s">
        <v>156</v>
      </c>
      <c r="AW231" s="14" t="s">
        <v>31</v>
      </c>
      <c r="AX231" s="14" t="s">
        <v>74</v>
      </c>
      <c r="AY231" s="265" t="s">
        <v>157</v>
      </c>
    </row>
    <row r="232" s="15" customFormat="1">
      <c r="A232" s="15"/>
      <c r="B232" s="266"/>
      <c r="C232" s="267"/>
      <c r="D232" s="246" t="s">
        <v>166</v>
      </c>
      <c r="E232" s="268" t="s">
        <v>1</v>
      </c>
      <c r="F232" s="269" t="s">
        <v>173</v>
      </c>
      <c r="G232" s="267"/>
      <c r="H232" s="270">
        <v>3.3799999999999999</v>
      </c>
      <c r="I232" s="271"/>
      <c r="J232" s="267"/>
      <c r="K232" s="267"/>
      <c r="L232" s="272"/>
      <c r="M232" s="273"/>
      <c r="N232" s="274"/>
      <c r="O232" s="274"/>
      <c r="P232" s="274"/>
      <c r="Q232" s="274"/>
      <c r="R232" s="274"/>
      <c r="S232" s="274"/>
      <c r="T232" s="275"/>
      <c r="U232" s="15"/>
      <c r="V232" s="15"/>
      <c r="W232" s="15"/>
      <c r="X232" s="15"/>
      <c r="Y232" s="15"/>
      <c r="Z232" s="15"/>
      <c r="AA232" s="15"/>
      <c r="AB232" s="15"/>
      <c r="AC232" s="15"/>
      <c r="AD232" s="15"/>
      <c r="AE232" s="15"/>
      <c r="AT232" s="276" t="s">
        <v>166</v>
      </c>
      <c r="AU232" s="276" t="s">
        <v>156</v>
      </c>
      <c r="AV232" s="15" t="s">
        <v>174</v>
      </c>
      <c r="AW232" s="15" t="s">
        <v>31</v>
      </c>
      <c r="AX232" s="15" t="s">
        <v>82</v>
      </c>
      <c r="AY232" s="276" t="s">
        <v>157</v>
      </c>
    </row>
    <row r="233" s="2" customFormat="1" ht="76.35" customHeight="1">
      <c r="A233" s="39"/>
      <c r="B233" s="40"/>
      <c r="C233" s="230" t="s">
        <v>623</v>
      </c>
      <c r="D233" s="230" t="s">
        <v>160</v>
      </c>
      <c r="E233" s="231" t="s">
        <v>959</v>
      </c>
      <c r="F233" s="232" t="s">
        <v>960</v>
      </c>
      <c r="G233" s="233" t="s">
        <v>921</v>
      </c>
      <c r="H233" s="234">
        <v>6</v>
      </c>
      <c r="I233" s="235"/>
      <c r="J233" s="236">
        <f>ROUND(I233*H233,2)</f>
        <v>0</v>
      </c>
      <c r="K233" s="237"/>
      <c r="L233" s="45"/>
      <c r="M233" s="238" t="s">
        <v>1</v>
      </c>
      <c r="N233" s="239" t="s">
        <v>40</v>
      </c>
      <c r="O233" s="98"/>
      <c r="P233" s="240">
        <f>O233*H233</f>
        <v>0</v>
      </c>
      <c r="Q233" s="240">
        <v>0</v>
      </c>
      <c r="R233" s="240">
        <f>Q233*H233</f>
        <v>0</v>
      </c>
      <c r="S233" s="240">
        <v>0</v>
      </c>
      <c r="T233" s="241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42" t="s">
        <v>164</v>
      </c>
      <c r="AT233" s="242" t="s">
        <v>160</v>
      </c>
      <c r="AU233" s="242" t="s">
        <v>156</v>
      </c>
      <c r="AY233" s="18" t="s">
        <v>157</v>
      </c>
      <c r="BE233" s="243">
        <f>IF(N233="základná",J233,0)</f>
        <v>0</v>
      </c>
      <c r="BF233" s="243">
        <f>IF(N233="znížená",J233,0)</f>
        <v>0</v>
      </c>
      <c r="BG233" s="243">
        <f>IF(N233="zákl. prenesená",J233,0)</f>
        <v>0</v>
      </c>
      <c r="BH233" s="243">
        <f>IF(N233="zníž. prenesená",J233,0)</f>
        <v>0</v>
      </c>
      <c r="BI233" s="243">
        <f>IF(N233="nulová",J233,0)</f>
        <v>0</v>
      </c>
      <c r="BJ233" s="18" t="s">
        <v>156</v>
      </c>
      <c r="BK233" s="243">
        <f>ROUND(I233*H233,2)</f>
        <v>0</v>
      </c>
      <c r="BL233" s="18" t="s">
        <v>164</v>
      </c>
      <c r="BM233" s="242" t="s">
        <v>961</v>
      </c>
    </row>
    <row r="234" s="2" customFormat="1" ht="76.35" customHeight="1">
      <c r="A234" s="39"/>
      <c r="B234" s="40"/>
      <c r="C234" s="230" t="s">
        <v>629</v>
      </c>
      <c r="D234" s="230" t="s">
        <v>160</v>
      </c>
      <c r="E234" s="231" t="s">
        <v>962</v>
      </c>
      <c r="F234" s="232" t="s">
        <v>960</v>
      </c>
      <c r="G234" s="233" t="s">
        <v>225</v>
      </c>
      <c r="H234" s="234">
        <v>2.8599999999999999</v>
      </c>
      <c r="I234" s="235"/>
      <c r="J234" s="236">
        <f>ROUND(I234*H234,2)</f>
        <v>0</v>
      </c>
      <c r="K234" s="237"/>
      <c r="L234" s="45"/>
      <c r="M234" s="238" t="s">
        <v>1</v>
      </c>
      <c r="N234" s="239" t="s">
        <v>40</v>
      </c>
      <c r="O234" s="98"/>
      <c r="P234" s="240">
        <f>O234*H234</f>
        <v>0</v>
      </c>
      <c r="Q234" s="240">
        <v>0</v>
      </c>
      <c r="R234" s="240">
        <f>Q234*H234</f>
        <v>0</v>
      </c>
      <c r="S234" s="240">
        <v>0</v>
      </c>
      <c r="T234" s="241">
        <f>S234*H234</f>
        <v>0</v>
      </c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R234" s="242" t="s">
        <v>164</v>
      </c>
      <c r="AT234" s="242" t="s">
        <v>160</v>
      </c>
      <c r="AU234" s="242" t="s">
        <v>156</v>
      </c>
      <c r="AY234" s="18" t="s">
        <v>157</v>
      </c>
      <c r="BE234" s="243">
        <f>IF(N234="základná",J234,0)</f>
        <v>0</v>
      </c>
      <c r="BF234" s="243">
        <f>IF(N234="znížená",J234,0)</f>
        <v>0</v>
      </c>
      <c r="BG234" s="243">
        <f>IF(N234="zákl. prenesená",J234,0)</f>
        <v>0</v>
      </c>
      <c r="BH234" s="243">
        <f>IF(N234="zníž. prenesená",J234,0)</f>
        <v>0</v>
      </c>
      <c r="BI234" s="243">
        <f>IF(N234="nulová",J234,0)</f>
        <v>0</v>
      </c>
      <c r="BJ234" s="18" t="s">
        <v>156</v>
      </c>
      <c r="BK234" s="243">
        <f>ROUND(I234*H234,2)</f>
        <v>0</v>
      </c>
      <c r="BL234" s="18" t="s">
        <v>164</v>
      </c>
      <c r="BM234" s="242" t="s">
        <v>963</v>
      </c>
    </row>
    <row r="235" s="13" customFormat="1">
      <c r="A235" s="13"/>
      <c r="B235" s="244"/>
      <c r="C235" s="245"/>
      <c r="D235" s="246" t="s">
        <v>166</v>
      </c>
      <c r="E235" s="247" t="s">
        <v>1</v>
      </c>
      <c r="F235" s="248" t="s">
        <v>964</v>
      </c>
      <c r="G235" s="245"/>
      <c r="H235" s="247" t="s">
        <v>1</v>
      </c>
      <c r="I235" s="249"/>
      <c r="J235" s="245"/>
      <c r="K235" s="245"/>
      <c r="L235" s="250"/>
      <c r="M235" s="251"/>
      <c r="N235" s="252"/>
      <c r="O235" s="252"/>
      <c r="P235" s="252"/>
      <c r="Q235" s="252"/>
      <c r="R235" s="252"/>
      <c r="S235" s="252"/>
      <c r="T235" s="25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254" t="s">
        <v>166</v>
      </c>
      <c r="AU235" s="254" t="s">
        <v>156</v>
      </c>
      <c r="AV235" s="13" t="s">
        <v>82</v>
      </c>
      <c r="AW235" s="13" t="s">
        <v>31</v>
      </c>
      <c r="AX235" s="13" t="s">
        <v>74</v>
      </c>
      <c r="AY235" s="254" t="s">
        <v>157</v>
      </c>
    </row>
    <row r="236" s="14" customFormat="1">
      <c r="A236" s="14"/>
      <c r="B236" s="255"/>
      <c r="C236" s="256"/>
      <c r="D236" s="246" t="s">
        <v>166</v>
      </c>
      <c r="E236" s="257" t="s">
        <v>1</v>
      </c>
      <c r="F236" s="258" t="s">
        <v>965</v>
      </c>
      <c r="G236" s="256"/>
      <c r="H236" s="259">
        <v>2.8599999999999999</v>
      </c>
      <c r="I236" s="260"/>
      <c r="J236" s="256"/>
      <c r="K236" s="256"/>
      <c r="L236" s="261"/>
      <c r="M236" s="262"/>
      <c r="N236" s="263"/>
      <c r="O236" s="263"/>
      <c r="P236" s="263"/>
      <c r="Q236" s="263"/>
      <c r="R236" s="263"/>
      <c r="S236" s="263"/>
      <c r="T236" s="264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5" t="s">
        <v>166</v>
      </c>
      <c r="AU236" s="265" t="s">
        <v>156</v>
      </c>
      <c r="AV236" s="14" t="s">
        <v>156</v>
      </c>
      <c r="AW236" s="14" t="s">
        <v>31</v>
      </c>
      <c r="AX236" s="14" t="s">
        <v>74</v>
      </c>
      <c r="AY236" s="265" t="s">
        <v>157</v>
      </c>
    </row>
    <row r="237" s="15" customFormat="1">
      <c r="A237" s="15"/>
      <c r="B237" s="266"/>
      <c r="C237" s="267"/>
      <c r="D237" s="246" t="s">
        <v>166</v>
      </c>
      <c r="E237" s="268" t="s">
        <v>1</v>
      </c>
      <c r="F237" s="269" t="s">
        <v>173</v>
      </c>
      <c r="G237" s="267"/>
      <c r="H237" s="270">
        <v>2.8599999999999999</v>
      </c>
      <c r="I237" s="271"/>
      <c r="J237" s="267"/>
      <c r="K237" s="267"/>
      <c r="L237" s="272"/>
      <c r="M237" s="273"/>
      <c r="N237" s="274"/>
      <c r="O237" s="274"/>
      <c r="P237" s="274"/>
      <c r="Q237" s="274"/>
      <c r="R237" s="274"/>
      <c r="S237" s="274"/>
      <c r="T237" s="275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6" t="s">
        <v>166</v>
      </c>
      <c r="AU237" s="276" t="s">
        <v>156</v>
      </c>
      <c r="AV237" s="15" t="s">
        <v>174</v>
      </c>
      <c r="AW237" s="15" t="s">
        <v>31</v>
      </c>
      <c r="AX237" s="15" t="s">
        <v>82</v>
      </c>
      <c r="AY237" s="276" t="s">
        <v>157</v>
      </c>
    </row>
    <row r="238" s="2" customFormat="1" ht="76.35" customHeight="1">
      <c r="A238" s="39"/>
      <c r="B238" s="40"/>
      <c r="C238" s="230" t="s">
        <v>632</v>
      </c>
      <c r="D238" s="230" t="s">
        <v>160</v>
      </c>
      <c r="E238" s="231" t="s">
        <v>966</v>
      </c>
      <c r="F238" s="232" t="s">
        <v>960</v>
      </c>
      <c r="G238" s="233" t="s">
        <v>921</v>
      </c>
      <c r="H238" s="234">
        <v>6</v>
      </c>
      <c r="I238" s="235"/>
      <c r="J238" s="236">
        <f>ROUND(I238*H238,2)</f>
        <v>0</v>
      </c>
      <c r="K238" s="237"/>
      <c r="L238" s="45"/>
      <c r="M238" s="238" t="s">
        <v>1</v>
      </c>
      <c r="N238" s="239" t="s">
        <v>40</v>
      </c>
      <c r="O238" s="98"/>
      <c r="P238" s="240">
        <f>O238*H238</f>
        <v>0</v>
      </c>
      <c r="Q238" s="240">
        <v>0</v>
      </c>
      <c r="R238" s="240">
        <f>Q238*H238</f>
        <v>0</v>
      </c>
      <c r="S238" s="240">
        <v>0</v>
      </c>
      <c r="T238" s="241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42" t="s">
        <v>164</v>
      </c>
      <c r="AT238" s="242" t="s">
        <v>160</v>
      </c>
      <c r="AU238" s="242" t="s">
        <v>156</v>
      </c>
      <c r="AY238" s="18" t="s">
        <v>157</v>
      </c>
      <c r="BE238" s="243">
        <f>IF(N238="základná",J238,0)</f>
        <v>0</v>
      </c>
      <c r="BF238" s="243">
        <f>IF(N238="znížená",J238,0)</f>
        <v>0</v>
      </c>
      <c r="BG238" s="243">
        <f>IF(N238="zákl. prenesená",J238,0)</f>
        <v>0</v>
      </c>
      <c r="BH238" s="243">
        <f>IF(N238="zníž. prenesená",J238,0)</f>
        <v>0</v>
      </c>
      <c r="BI238" s="243">
        <f>IF(N238="nulová",J238,0)</f>
        <v>0</v>
      </c>
      <c r="BJ238" s="18" t="s">
        <v>156</v>
      </c>
      <c r="BK238" s="243">
        <f>ROUND(I238*H238,2)</f>
        <v>0</v>
      </c>
      <c r="BL238" s="18" t="s">
        <v>164</v>
      </c>
      <c r="BM238" s="242" t="s">
        <v>967</v>
      </c>
    </row>
    <row r="239" s="2" customFormat="1" ht="76.35" customHeight="1">
      <c r="A239" s="39"/>
      <c r="B239" s="40"/>
      <c r="C239" s="230" t="s">
        <v>636</v>
      </c>
      <c r="D239" s="230" t="s">
        <v>160</v>
      </c>
      <c r="E239" s="231" t="s">
        <v>968</v>
      </c>
      <c r="F239" s="232" t="s">
        <v>960</v>
      </c>
      <c r="G239" s="233" t="s">
        <v>921</v>
      </c>
      <c r="H239" s="234">
        <v>2</v>
      </c>
      <c r="I239" s="235"/>
      <c r="J239" s="236">
        <f>ROUND(I239*H239,2)</f>
        <v>0</v>
      </c>
      <c r="K239" s="237"/>
      <c r="L239" s="45"/>
      <c r="M239" s="238" t="s">
        <v>1</v>
      </c>
      <c r="N239" s="239" t="s">
        <v>40</v>
      </c>
      <c r="O239" s="98"/>
      <c r="P239" s="240">
        <f>O239*H239</f>
        <v>0</v>
      </c>
      <c r="Q239" s="240">
        <v>0</v>
      </c>
      <c r="R239" s="240">
        <f>Q239*H239</f>
        <v>0</v>
      </c>
      <c r="S239" s="240">
        <v>0</v>
      </c>
      <c r="T239" s="241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42" t="s">
        <v>164</v>
      </c>
      <c r="AT239" s="242" t="s">
        <v>160</v>
      </c>
      <c r="AU239" s="242" t="s">
        <v>156</v>
      </c>
      <c r="AY239" s="18" t="s">
        <v>157</v>
      </c>
      <c r="BE239" s="243">
        <f>IF(N239="základná",J239,0)</f>
        <v>0</v>
      </c>
      <c r="BF239" s="243">
        <f>IF(N239="znížená",J239,0)</f>
        <v>0</v>
      </c>
      <c r="BG239" s="243">
        <f>IF(N239="zákl. prenesená",J239,0)</f>
        <v>0</v>
      </c>
      <c r="BH239" s="243">
        <f>IF(N239="zníž. prenesená",J239,0)</f>
        <v>0</v>
      </c>
      <c r="BI239" s="243">
        <f>IF(N239="nulová",J239,0)</f>
        <v>0</v>
      </c>
      <c r="BJ239" s="18" t="s">
        <v>156</v>
      </c>
      <c r="BK239" s="243">
        <f>ROUND(I239*H239,2)</f>
        <v>0</v>
      </c>
      <c r="BL239" s="18" t="s">
        <v>164</v>
      </c>
      <c r="BM239" s="242" t="s">
        <v>969</v>
      </c>
    </row>
    <row r="240" s="2" customFormat="1" ht="76.35" customHeight="1">
      <c r="A240" s="39"/>
      <c r="B240" s="40"/>
      <c r="C240" s="230" t="s">
        <v>641</v>
      </c>
      <c r="D240" s="230" t="s">
        <v>160</v>
      </c>
      <c r="E240" s="231" t="s">
        <v>970</v>
      </c>
      <c r="F240" s="232" t="s">
        <v>971</v>
      </c>
      <c r="G240" s="233" t="s">
        <v>225</v>
      </c>
      <c r="H240" s="234">
        <v>1.105</v>
      </c>
      <c r="I240" s="235"/>
      <c r="J240" s="236">
        <f>ROUND(I240*H240,2)</f>
        <v>0</v>
      </c>
      <c r="K240" s="237"/>
      <c r="L240" s="45"/>
      <c r="M240" s="238" t="s">
        <v>1</v>
      </c>
      <c r="N240" s="239" t="s">
        <v>40</v>
      </c>
      <c r="O240" s="98"/>
      <c r="P240" s="240">
        <f>O240*H240</f>
        <v>0</v>
      </c>
      <c r="Q240" s="240">
        <v>0</v>
      </c>
      <c r="R240" s="240">
        <f>Q240*H240</f>
        <v>0</v>
      </c>
      <c r="S240" s="240">
        <v>0</v>
      </c>
      <c r="T240" s="241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42" t="s">
        <v>164</v>
      </c>
      <c r="AT240" s="242" t="s">
        <v>160</v>
      </c>
      <c r="AU240" s="242" t="s">
        <v>156</v>
      </c>
      <c r="AY240" s="18" t="s">
        <v>157</v>
      </c>
      <c r="BE240" s="243">
        <f>IF(N240="základná",J240,0)</f>
        <v>0</v>
      </c>
      <c r="BF240" s="243">
        <f>IF(N240="znížená",J240,0)</f>
        <v>0</v>
      </c>
      <c r="BG240" s="243">
        <f>IF(N240="zákl. prenesená",J240,0)</f>
        <v>0</v>
      </c>
      <c r="BH240" s="243">
        <f>IF(N240="zníž. prenesená",J240,0)</f>
        <v>0</v>
      </c>
      <c r="BI240" s="243">
        <f>IF(N240="nulová",J240,0)</f>
        <v>0</v>
      </c>
      <c r="BJ240" s="18" t="s">
        <v>156</v>
      </c>
      <c r="BK240" s="243">
        <f>ROUND(I240*H240,2)</f>
        <v>0</v>
      </c>
      <c r="BL240" s="18" t="s">
        <v>164</v>
      </c>
      <c r="BM240" s="242" t="s">
        <v>972</v>
      </c>
    </row>
    <row r="241" s="13" customFormat="1">
      <c r="A241" s="13"/>
      <c r="B241" s="244"/>
      <c r="C241" s="245"/>
      <c r="D241" s="246" t="s">
        <v>166</v>
      </c>
      <c r="E241" s="247" t="s">
        <v>1</v>
      </c>
      <c r="F241" s="248" t="s">
        <v>957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166</v>
      </c>
      <c r="AU241" s="254" t="s">
        <v>156</v>
      </c>
      <c r="AV241" s="13" t="s">
        <v>82</v>
      </c>
      <c r="AW241" s="13" t="s">
        <v>31</v>
      </c>
      <c r="AX241" s="13" t="s">
        <v>74</v>
      </c>
      <c r="AY241" s="254" t="s">
        <v>157</v>
      </c>
    </row>
    <row r="242" s="14" customFormat="1">
      <c r="A242" s="14"/>
      <c r="B242" s="255"/>
      <c r="C242" s="256"/>
      <c r="D242" s="246" t="s">
        <v>166</v>
      </c>
      <c r="E242" s="257" t="s">
        <v>1</v>
      </c>
      <c r="F242" s="258" t="s">
        <v>973</v>
      </c>
      <c r="G242" s="256"/>
      <c r="H242" s="259">
        <v>1.105</v>
      </c>
      <c r="I242" s="260"/>
      <c r="J242" s="256"/>
      <c r="K242" s="256"/>
      <c r="L242" s="261"/>
      <c r="M242" s="262"/>
      <c r="N242" s="263"/>
      <c r="O242" s="263"/>
      <c r="P242" s="263"/>
      <c r="Q242" s="263"/>
      <c r="R242" s="263"/>
      <c r="S242" s="263"/>
      <c r="T242" s="264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65" t="s">
        <v>166</v>
      </c>
      <c r="AU242" s="265" t="s">
        <v>156</v>
      </c>
      <c r="AV242" s="14" t="s">
        <v>156</v>
      </c>
      <c r="AW242" s="14" t="s">
        <v>31</v>
      </c>
      <c r="AX242" s="14" t="s">
        <v>74</v>
      </c>
      <c r="AY242" s="265" t="s">
        <v>157</v>
      </c>
    </row>
    <row r="243" s="15" customFormat="1">
      <c r="A243" s="15"/>
      <c r="B243" s="266"/>
      <c r="C243" s="267"/>
      <c r="D243" s="246" t="s">
        <v>166</v>
      </c>
      <c r="E243" s="268" t="s">
        <v>1</v>
      </c>
      <c r="F243" s="269" t="s">
        <v>173</v>
      </c>
      <c r="G243" s="267"/>
      <c r="H243" s="270">
        <v>1.105</v>
      </c>
      <c r="I243" s="271"/>
      <c r="J243" s="267"/>
      <c r="K243" s="267"/>
      <c r="L243" s="272"/>
      <c r="M243" s="273"/>
      <c r="N243" s="274"/>
      <c r="O243" s="274"/>
      <c r="P243" s="274"/>
      <c r="Q243" s="274"/>
      <c r="R243" s="274"/>
      <c r="S243" s="274"/>
      <c r="T243" s="275"/>
      <c r="U243" s="15"/>
      <c r="V243" s="15"/>
      <c r="W243" s="15"/>
      <c r="X243" s="15"/>
      <c r="Y243" s="15"/>
      <c r="Z243" s="15"/>
      <c r="AA243" s="15"/>
      <c r="AB243" s="15"/>
      <c r="AC243" s="15"/>
      <c r="AD243" s="15"/>
      <c r="AE243" s="15"/>
      <c r="AT243" s="276" t="s">
        <v>166</v>
      </c>
      <c r="AU243" s="276" t="s">
        <v>156</v>
      </c>
      <c r="AV243" s="15" t="s">
        <v>174</v>
      </c>
      <c r="AW243" s="15" t="s">
        <v>31</v>
      </c>
      <c r="AX243" s="15" t="s">
        <v>82</v>
      </c>
      <c r="AY243" s="276" t="s">
        <v>157</v>
      </c>
    </row>
    <row r="244" s="2" customFormat="1" ht="16.5" customHeight="1">
      <c r="A244" s="39"/>
      <c r="B244" s="40"/>
      <c r="C244" s="230" t="s">
        <v>646</v>
      </c>
      <c r="D244" s="230" t="s">
        <v>160</v>
      </c>
      <c r="E244" s="231" t="s">
        <v>974</v>
      </c>
      <c r="F244" s="232" t="s">
        <v>975</v>
      </c>
      <c r="G244" s="233" t="s">
        <v>225</v>
      </c>
      <c r="H244" s="234">
        <v>18.135000000000002</v>
      </c>
      <c r="I244" s="235"/>
      <c r="J244" s="236">
        <f>ROUND(I244*H244,2)</f>
        <v>0</v>
      </c>
      <c r="K244" s="237"/>
      <c r="L244" s="45"/>
      <c r="M244" s="238" t="s">
        <v>1</v>
      </c>
      <c r="N244" s="239" t="s">
        <v>40</v>
      </c>
      <c r="O244" s="98"/>
      <c r="P244" s="240">
        <f>O244*H244</f>
        <v>0</v>
      </c>
      <c r="Q244" s="240">
        <v>0</v>
      </c>
      <c r="R244" s="240">
        <f>Q244*H244</f>
        <v>0</v>
      </c>
      <c r="S244" s="240">
        <v>0</v>
      </c>
      <c r="T244" s="241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42" t="s">
        <v>164</v>
      </c>
      <c r="AT244" s="242" t="s">
        <v>160</v>
      </c>
      <c r="AU244" s="242" t="s">
        <v>156</v>
      </c>
      <c r="AY244" s="18" t="s">
        <v>157</v>
      </c>
      <c r="BE244" s="243">
        <f>IF(N244="základná",J244,0)</f>
        <v>0</v>
      </c>
      <c r="BF244" s="243">
        <f>IF(N244="znížená",J244,0)</f>
        <v>0</v>
      </c>
      <c r="BG244" s="243">
        <f>IF(N244="zákl. prenesená",J244,0)</f>
        <v>0</v>
      </c>
      <c r="BH244" s="243">
        <f>IF(N244="zníž. prenesená",J244,0)</f>
        <v>0</v>
      </c>
      <c r="BI244" s="243">
        <f>IF(N244="nulová",J244,0)</f>
        <v>0</v>
      </c>
      <c r="BJ244" s="18" t="s">
        <v>156</v>
      </c>
      <c r="BK244" s="243">
        <f>ROUND(I244*H244,2)</f>
        <v>0</v>
      </c>
      <c r="BL244" s="18" t="s">
        <v>164</v>
      </c>
      <c r="BM244" s="242" t="s">
        <v>976</v>
      </c>
    </row>
    <row r="245" s="2" customFormat="1" ht="55.5" customHeight="1">
      <c r="A245" s="39"/>
      <c r="B245" s="40"/>
      <c r="C245" s="230" t="s">
        <v>651</v>
      </c>
      <c r="D245" s="230" t="s">
        <v>160</v>
      </c>
      <c r="E245" s="231" t="s">
        <v>977</v>
      </c>
      <c r="F245" s="232" t="s">
        <v>978</v>
      </c>
      <c r="G245" s="233" t="s">
        <v>184</v>
      </c>
      <c r="H245" s="234">
        <v>1</v>
      </c>
      <c r="I245" s="235"/>
      <c r="J245" s="236">
        <f>ROUND(I245*H245,2)</f>
        <v>0</v>
      </c>
      <c r="K245" s="237"/>
      <c r="L245" s="45"/>
      <c r="M245" s="238" t="s">
        <v>1</v>
      </c>
      <c r="N245" s="239" t="s">
        <v>40</v>
      </c>
      <c r="O245" s="98"/>
      <c r="P245" s="240">
        <f>O245*H245</f>
        <v>0</v>
      </c>
      <c r="Q245" s="240">
        <v>0</v>
      </c>
      <c r="R245" s="240">
        <f>Q245*H245</f>
        <v>0</v>
      </c>
      <c r="S245" s="240">
        <v>0</v>
      </c>
      <c r="T245" s="241">
        <f>S245*H245</f>
        <v>0</v>
      </c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R245" s="242" t="s">
        <v>164</v>
      </c>
      <c r="AT245" s="242" t="s">
        <v>160</v>
      </c>
      <c r="AU245" s="242" t="s">
        <v>156</v>
      </c>
      <c r="AY245" s="18" t="s">
        <v>157</v>
      </c>
      <c r="BE245" s="243">
        <f>IF(N245="základná",J245,0)</f>
        <v>0</v>
      </c>
      <c r="BF245" s="243">
        <f>IF(N245="znížená",J245,0)</f>
        <v>0</v>
      </c>
      <c r="BG245" s="243">
        <f>IF(N245="zákl. prenesená",J245,0)</f>
        <v>0</v>
      </c>
      <c r="BH245" s="243">
        <f>IF(N245="zníž. prenesená",J245,0)</f>
        <v>0</v>
      </c>
      <c r="BI245" s="243">
        <f>IF(N245="nulová",J245,0)</f>
        <v>0</v>
      </c>
      <c r="BJ245" s="18" t="s">
        <v>156</v>
      </c>
      <c r="BK245" s="243">
        <f>ROUND(I245*H245,2)</f>
        <v>0</v>
      </c>
      <c r="BL245" s="18" t="s">
        <v>164</v>
      </c>
      <c r="BM245" s="242" t="s">
        <v>979</v>
      </c>
    </row>
    <row r="246" s="13" customFormat="1">
      <c r="A246" s="13"/>
      <c r="B246" s="244"/>
      <c r="C246" s="245"/>
      <c r="D246" s="246" t="s">
        <v>166</v>
      </c>
      <c r="E246" s="247" t="s">
        <v>1</v>
      </c>
      <c r="F246" s="248" t="s">
        <v>980</v>
      </c>
      <c r="G246" s="245"/>
      <c r="H246" s="247" t="s">
        <v>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166</v>
      </c>
      <c r="AU246" s="254" t="s">
        <v>156</v>
      </c>
      <c r="AV246" s="13" t="s">
        <v>82</v>
      </c>
      <c r="AW246" s="13" t="s">
        <v>31</v>
      </c>
      <c r="AX246" s="13" t="s">
        <v>74</v>
      </c>
      <c r="AY246" s="254" t="s">
        <v>157</v>
      </c>
    </row>
    <row r="247" s="14" customFormat="1">
      <c r="A247" s="14"/>
      <c r="B247" s="255"/>
      <c r="C247" s="256"/>
      <c r="D247" s="246" t="s">
        <v>166</v>
      </c>
      <c r="E247" s="257" t="s">
        <v>1</v>
      </c>
      <c r="F247" s="258" t="s">
        <v>981</v>
      </c>
      <c r="G247" s="256"/>
      <c r="H247" s="259">
        <v>1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166</v>
      </c>
      <c r="AU247" s="265" t="s">
        <v>156</v>
      </c>
      <c r="AV247" s="14" t="s">
        <v>156</v>
      </c>
      <c r="AW247" s="14" t="s">
        <v>31</v>
      </c>
      <c r="AX247" s="14" t="s">
        <v>74</v>
      </c>
      <c r="AY247" s="265" t="s">
        <v>157</v>
      </c>
    </row>
    <row r="248" s="15" customFormat="1">
      <c r="A248" s="15"/>
      <c r="B248" s="266"/>
      <c r="C248" s="267"/>
      <c r="D248" s="246" t="s">
        <v>166</v>
      </c>
      <c r="E248" s="268" t="s">
        <v>1</v>
      </c>
      <c r="F248" s="269" t="s">
        <v>173</v>
      </c>
      <c r="G248" s="267"/>
      <c r="H248" s="270">
        <v>1</v>
      </c>
      <c r="I248" s="271"/>
      <c r="J248" s="267"/>
      <c r="K248" s="267"/>
      <c r="L248" s="272"/>
      <c r="M248" s="273"/>
      <c r="N248" s="274"/>
      <c r="O248" s="274"/>
      <c r="P248" s="274"/>
      <c r="Q248" s="274"/>
      <c r="R248" s="274"/>
      <c r="S248" s="274"/>
      <c r="T248" s="275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6" t="s">
        <v>166</v>
      </c>
      <c r="AU248" s="276" t="s">
        <v>156</v>
      </c>
      <c r="AV248" s="15" t="s">
        <v>174</v>
      </c>
      <c r="AW248" s="15" t="s">
        <v>31</v>
      </c>
      <c r="AX248" s="15" t="s">
        <v>82</v>
      </c>
      <c r="AY248" s="276" t="s">
        <v>157</v>
      </c>
    </row>
    <row r="249" s="2" customFormat="1" ht="62.7" customHeight="1">
      <c r="A249" s="39"/>
      <c r="B249" s="40"/>
      <c r="C249" s="230" t="s">
        <v>655</v>
      </c>
      <c r="D249" s="230" t="s">
        <v>160</v>
      </c>
      <c r="E249" s="231" t="s">
        <v>982</v>
      </c>
      <c r="F249" s="232" t="s">
        <v>983</v>
      </c>
      <c r="G249" s="233" t="s">
        <v>184</v>
      </c>
      <c r="H249" s="234">
        <v>2</v>
      </c>
      <c r="I249" s="235"/>
      <c r="J249" s="236">
        <f>ROUND(I249*H249,2)</f>
        <v>0</v>
      </c>
      <c r="K249" s="237"/>
      <c r="L249" s="45"/>
      <c r="M249" s="238" t="s">
        <v>1</v>
      </c>
      <c r="N249" s="239" t="s">
        <v>40</v>
      </c>
      <c r="O249" s="98"/>
      <c r="P249" s="240">
        <f>O249*H249</f>
        <v>0</v>
      </c>
      <c r="Q249" s="240">
        <v>0</v>
      </c>
      <c r="R249" s="240">
        <f>Q249*H249</f>
        <v>0</v>
      </c>
      <c r="S249" s="240">
        <v>0</v>
      </c>
      <c r="T249" s="241">
        <f>S249*H249</f>
        <v>0</v>
      </c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R249" s="242" t="s">
        <v>164</v>
      </c>
      <c r="AT249" s="242" t="s">
        <v>160</v>
      </c>
      <c r="AU249" s="242" t="s">
        <v>156</v>
      </c>
      <c r="AY249" s="18" t="s">
        <v>157</v>
      </c>
      <c r="BE249" s="243">
        <f>IF(N249="základná",J249,0)</f>
        <v>0</v>
      </c>
      <c r="BF249" s="243">
        <f>IF(N249="znížená",J249,0)</f>
        <v>0</v>
      </c>
      <c r="BG249" s="243">
        <f>IF(N249="zákl. prenesená",J249,0)</f>
        <v>0</v>
      </c>
      <c r="BH249" s="243">
        <f>IF(N249="zníž. prenesená",J249,0)</f>
        <v>0</v>
      </c>
      <c r="BI249" s="243">
        <f>IF(N249="nulová",J249,0)</f>
        <v>0</v>
      </c>
      <c r="BJ249" s="18" t="s">
        <v>156</v>
      </c>
      <c r="BK249" s="243">
        <f>ROUND(I249*H249,2)</f>
        <v>0</v>
      </c>
      <c r="BL249" s="18" t="s">
        <v>164</v>
      </c>
      <c r="BM249" s="242" t="s">
        <v>984</v>
      </c>
    </row>
    <row r="250" s="13" customFormat="1">
      <c r="A250" s="13"/>
      <c r="B250" s="244"/>
      <c r="C250" s="245"/>
      <c r="D250" s="246" t="s">
        <v>166</v>
      </c>
      <c r="E250" s="247" t="s">
        <v>1</v>
      </c>
      <c r="F250" s="248" t="s">
        <v>980</v>
      </c>
      <c r="G250" s="245"/>
      <c r="H250" s="247" t="s">
        <v>1</v>
      </c>
      <c r="I250" s="249"/>
      <c r="J250" s="245"/>
      <c r="K250" s="245"/>
      <c r="L250" s="250"/>
      <c r="M250" s="251"/>
      <c r="N250" s="252"/>
      <c r="O250" s="252"/>
      <c r="P250" s="252"/>
      <c r="Q250" s="252"/>
      <c r="R250" s="252"/>
      <c r="S250" s="252"/>
      <c r="T250" s="25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4" t="s">
        <v>166</v>
      </c>
      <c r="AU250" s="254" t="s">
        <v>156</v>
      </c>
      <c r="AV250" s="13" t="s">
        <v>82</v>
      </c>
      <c r="AW250" s="13" t="s">
        <v>31</v>
      </c>
      <c r="AX250" s="13" t="s">
        <v>74</v>
      </c>
      <c r="AY250" s="254" t="s">
        <v>157</v>
      </c>
    </row>
    <row r="251" s="14" customFormat="1">
      <c r="A251" s="14"/>
      <c r="B251" s="255"/>
      <c r="C251" s="256"/>
      <c r="D251" s="246" t="s">
        <v>166</v>
      </c>
      <c r="E251" s="257" t="s">
        <v>1</v>
      </c>
      <c r="F251" s="258" t="s">
        <v>985</v>
      </c>
      <c r="G251" s="256"/>
      <c r="H251" s="259">
        <v>2</v>
      </c>
      <c r="I251" s="260"/>
      <c r="J251" s="256"/>
      <c r="K251" s="256"/>
      <c r="L251" s="261"/>
      <c r="M251" s="262"/>
      <c r="N251" s="263"/>
      <c r="O251" s="263"/>
      <c r="P251" s="263"/>
      <c r="Q251" s="263"/>
      <c r="R251" s="263"/>
      <c r="S251" s="263"/>
      <c r="T251" s="264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5" t="s">
        <v>166</v>
      </c>
      <c r="AU251" s="265" t="s">
        <v>156</v>
      </c>
      <c r="AV251" s="14" t="s">
        <v>156</v>
      </c>
      <c r="AW251" s="14" t="s">
        <v>31</v>
      </c>
      <c r="AX251" s="14" t="s">
        <v>74</v>
      </c>
      <c r="AY251" s="265" t="s">
        <v>157</v>
      </c>
    </row>
    <row r="252" s="15" customFormat="1">
      <c r="A252" s="15"/>
      <c r="B252" s="266"/>
      <c r="C252" s="267"/>
      <c r="D252" s="246" t="s">
        <v>166</v>
      </c>
      <c r="E252" s="268" t="s">
        <v>1</v>
      </c>
      <c r="F252" s="269" t="s">
        <v>173</v>
      </c>
      <c r="G252" s="267"/>
      <c r="H252" s="270">
        <v>2</v>
      </c>
      <c r="I252" s="271"/>
      <c r="J252" s="267"/>
      <c r="K252" s="267"/>
      <c r="L252" s="272"/>
      <c r="M252" s="273"/>
      <c r="N252" s="274"/>
      <c r="O252" s="274"/>
      <c r="P252" s="274"/>
      <c r="Q252" s="274"/>
      <c r="R252" s="274"/>
      <c r="S252" s="274"/>
      <c r="T252" s="275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6" t="s">
        <v>166</v>
      </c>
      <c r="AU252" s="276" t="s">
        <v>156</v>
      </c>
      <c r="AV252" s="15" t="s">
        <v>174</v>
      </c>
      <c r="AW252" s="15" t="s">
        <v>31</v>
      </c>
      <c r="AX252" s="15" t="s">
        <v>82</v>
      </c>
      <c r="AY252" s="276" t="s">
        <v>157</v>
      </c>
    </row>
    <row r="253" s="2" customFormat="1" ht="66.75" customHeight="1">
      <c r="A253" s="39"/>
      <c r="B253" s="40"/>
      <c r="C253" s="230" t="s">
        <v>660</v>
      </c>
      <c r="D253" s="230" t="s">
        <v>160</v>
      </c>
      <c r="E253" s="231" t="s">
        <v>986</v>
      </c>
      <c r="F253" s="232" t="s">
        <v>987</v>
      </c>
      <c r="G253" s="233" t="s">
        <v>184</v>
      </c>
      <c r="H253" s="234">
        <v>1</v>
      </c>
      <c r="I253" s="235"/>
      <c r="J253" s="236">
        <f>ROUND(I253*H253,2)</f>
        <v>0</v>
      </c>
      <c r="K253" s="237"/>
      <c r="L253" s="45"/>
      <c r="M253" s="238" t="s">
        <v>1</v>
      </c>
      <c r="N253" s="239" t="s">
        <v>40</v>
      </c>
      <c r="O253" s="98"/>
      <c r="P253" s="240">
        <f>O253*H253</f>
        <v>0</v>
      </c>
      <c r="Q253" s="240">
        <v>0</v>
      </c>
      <c r="R253" s="240">
        <f>Q253*H253</f>
        <v>0</v>
      </c>
      <c r="S253" s="240">
        <v>0</v>
      </c>
      <c r="T253" s="241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42" t="s">
        <v>164</v>
      </c>
      <c r="AT253" s="242" t="s">
        <v>160</v>
      </c>
      <c r="AU253" s="242" t="s">
        <v>156</v>
      </c>
      <c r="AY253" s="18" t="s">
        <v>157</v>
      </c>
      <c r="BE253" s="243">
        <f>IF(N253="základná",J253,0)</f>
        <v>0</v>
      </c>
      <c r="BF253" s="243">
        <f>IF(N253="znížená",J253,0)</f>
        <v>0</v>
      </c>
      <c r="BG253" s="243">
        <f>IF(N253="zákl. prenesená",J253,0)</f>
        <v>0</v>
      </c>
      <c r="BH253" s="243">
        <f>IF(N253="zníž. prenesená",J253,0)</f>
        <v>0</v>
      </c>
      <c r="BI253" s="243">
        <f>IF(N253="nulová",J253,0)</f>
        <v>0</v>
      </c>
      <c r="BJ253" s="18" t="s">
        <v>156</v>
      </c>
      <c r="BK253" s="243">
        <f>ROUND(I253*H253,2)</f>
        <v>0</v>
      </c>
      <c r="BL253" s="18" t="s">
        <v>164</v>
      </c>
      <c r="BM253" s="242" t="s">
        <v>988</v>
      </c>
    </row>
    <row r="254" s="13" customFormat="1">
      <c r="A254" s="13"/>
      <c r="B254" s="244"/>
      <c r="C254" s="245"/>
      <c r="D254" s="246" t="s">
        <v>166</v>
      </c>
      <c r="E254" s="247" t="s">
        <v>1</v>
      </c>
      <c r="F254" s="248" t="s">
        <v>980</v>
      </c>
      <c r="G254" s="245"/>
      <c r="H254" s="247" t="s">
        <v>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166</v>
      </c>
      <c r="AU254" s="254" t="s">
        <v>156</v>
      </c>
      <c r="AV254" s="13" t="s">
        <v>82</v>
      </c>
      <c r="AW254" s="13" t="s">
        <v>31</v>
      </c>
      <c r="AX254" s="13" t="s">
        <v>74</v>
      </c>
      <c r="AY254" s="254" t="s">
        <v>157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989</v>
      </c>
      <c r="G255" s="256"/>
      <c r="H255" s="259">
        <v>1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156</v>
      </c>
      <c r="AV255" s="14" t="s">
        <v>156</v>
      </c>
      <c r="AW255" s="14" t="s">
        <v>31</v>
      </c>
      <c r="AX255" s="14" t="s">
        <v>74</v>
      </c>
      <c r="AY255" s="265" t="s">
        <v>157</v>
      </c>
    </row>
    <row r="256" s="15" customFormat="1">
      <c r="A256" s="15"/>
      <c r="B256" s="266"/>
      <c r="C256" s="267"/>
      <c r="D256" s="246" t="s">
        <v>166</v>
      </c>
      <c r="E256" s="268" t="s">
        <v>1</v>
      </c>
      <c r="F256" s="269" t="s">
        <v>173</v>
      </c>
      <c r="G256" s="267"/>
      <c r="H256" s="270">
        <v>1</v>
      </c>
      <c r="I256" s="271"/>
      <c r="J256" s="267"/>
      <c r="K256" s="267"/>
      <c r="L256" s="272"/>
      <c r="M256" s="273"/>
      <c r="N256" s="274"/>
      <c r="O256" s="274"/>
      <c r="P256" s="274"/>
      <c r="Q256" s="274"/>
      <c r="R256" s="274"/>
      <c r="S256" s="274"/>
      <c r="T256" s="275"/>
      <c r="U256" s="15"/>
      <c r="V256" s="15"/>
      <c r="W256" s="15"/>
      <c r="X256" s="15"/>
      <c r="Y256" s="15"/>
      <c r="Z256" s="15"/>
      <c r="AA256" s="15"/>
      <c r="AB256" s="15"/>
      <c r="AC256" s="15"/>
      <c r="AD256" s="15"/>
      <c r="AE256" s="15"/>
      <c r="AT256" s="276" t="s">
        <v>166</v>
      </c>
      <c r="AU256" s="276" t="s">
        <v>156</v>
      </c>
      <c r="AV256" s="15" t="s">
        <v>174</v>
      </c>
      <c r="AW256" s="15" t="s">
        <v>31</v>
      </c>
      <c r="AX256" s="15" t="s">
        <v>82</v>
      </c>
      <c r="AY256" s="276" t="s">
        <v>157</v>
      </c>
    </row>
    <row r="257" s="2" customFormat="1" ht="66.75" customHeight="1">
      <c r="A257" s="39"/>
      <c r="B257" s="40"/>
      <c r="C257" s="230" t="s">
        <v>663</v>
      </c>
      <c r="D257" s="230" t="s">
        <v>160</v>
      </c>
      <c r="E257" s="231" t="s">
        <v>990</v>
      </c>
      <c r="F257" s="232" t="s">
        <v>991</v>
      </c>
      <c r="G257" s="233" t="s">
        <v>184</v>
      </c>
      <c r="H257" s="234">
        <v>1</v>
      </c>
      <c r="I257" s="235"/>
      <c r="J257" s="236">
        <f>ROUND(I257*H257,2)</f>
        <v>0</v>
      </c>
      <c r="K257" s="237"/>
      <c r="L257" s="45"/>
      <c r="M257" s="238" t="s">
        <v>1</v>
      </c>
      <c r="N257" s="239" t="s">
        <v>40</v>
      </c>
      <c r="O257" s="98"/>
      <c r="P257" s="240">
        <f>O257*H257</f>
        <v>0</v>
      </c>
      <c r="Q257" s="240">
        <v>0</v>
      </c>
      <c r="R257" s="240">
        <f>Q257*H257</f>
        <v>0</v>
      </c>
      <c r="S257" s="240">
        <v>0</v>
      </c>
      <c r="T257" s="241">
        <f>S257*H257</f>
        <v>0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42" t="s">
        <v>164</v>
      </c>
      <c r="AT257" s="242" t="s">
        <v>160</v>
      </c>
      <c r="AU257" s="242" t="s">
        <v>156</v>
      </c>
      <c r="AY257" s="18" t="s">
        <v>157</v>
      </c>
      <c r="BE257" s="243">
        <f>IF(N257="základná",J257,0)</f>
        <v>0</v>
      </c>
      <c r="BF257" s="243">
        <f>IF(N257="znížená",J257,0)</f>
        <v>0</v>
      </c>
      <c r="BG257" s="243">
        <f>IF(N257="zákl. prenesená",J257,0)</f>
        <v>0</v>
      </c>
      <c r="BH257" s="243">
        <f>IF(N257="zníž. prenesená",J257,0)</f>
        <v>0</v>
      </c>
      <c r="BI257" s="243">
        <f>IF(N257="nulová",J257,0)</f>
        <v>0</v>
      </c>
      <c r="BJ257" s="18" t="s">
        <v>156</v>
      </c>
      <c r="BK257" s="243">
        <f>ROUND(I257*H257,2)</f>
        <v>0</v>
      </c>
      <c r="BL257" s="18" t="s">
        <v>164</v>
      </c>
      <c r="BM257" s="242" t="s">
        <v>992</v>
      </c>
    </row>
    <row r="258" s="13" customFormat="1">
      <c r="A258" s="13"/>
      <c r="B258" s="244"/>
      <c r="C258" s="245"/>
      <c r="D258" s="246" t="s">
        <v>166</v>
      </c>
      <c r="E258" s="247" t="s">
        <v>1</v>
      </c>
      <c r="F258" s="248" t="s">
        <v>980</v>
      </c>
      <c r="G258" s="245"/>
      <c r="H258" s="247" t="s">
        <v>1</v>
      </c>
      <c r="I258" s="249"/>
      <c r="J258" s="245"/>
      <c r="K258" s="245"/>
      <c r="L258" s="250"/>
      <c r="M258" s="251"/>
      <c r="N258" s="252"/>
      <c r="O258" s="252"/>
      <c r="P258" s="252"/>
      <c r="Q258" s="252"/>
      <c r="R258" s="252"/>
      <c r="S258" s="252"/>
      <c r="T258" s="253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54" t="s">
        <v>166</v>
      </c>
      <c r="AU258" s="254" t="s">
        <v>156</v>
      </c>
      <c r="AV258" s="13" t="s">
        <v>82</v>
      </c>
      <c r="AW258" s="13" t="s">
        <v>31</v>
      </c>
      <c r="AX258" s="13" t="s">
        <v>74</v>
      </c>
      <c r="AY258" s="254" t="s">
        <v>157</v>
      </c>
    </row>
    <row r="259" s="14" customFormat="1">
      <c r="A259" s="14"/>
      <c r="B259" s="255"/>
      <c r="C259" s="256"/>
      <c r="D259" s="246" t="s">
        <v>166</v>
      </c>
      <c r="E259" s="257" t="s">
        <v>1</v>
      </c>
      <c r="F259" s="258" t="s">
        <v>989</v>
      </c>
      <c r="G259" s="256"/>
      <c r="H259" s="259">
        <v>1</v>
      </c>
      <c r="I259" s="260"/>
      <c r="J259" s="256"/>
      <c r="K259" s="256"/>
      <c r="L259" s="261"/>
      <c r="M259" s="262"/>
      <c r="N259" s="263"/>
      <c r="O259" s="263"/>
      <c r="P259" s="263"/>
      <c r="Q259" s="263"/>
      <c r="R259" s="263"/>
      <c r="S259" s="263"/>
      <c r="T259" s="264"/>
      <c r="U259" s="14"/>
      <c r="V259" s="14"/>
      <c r="W259" s="14"/>
      <c r="X259" s="14"/>
      <c r="Y259" s="14"/>
      <c r="Z259" s="14"/>
      <c r="AA259" s="14"/>
      <c r="AB259" s="14"/>
      <c r="AC259" s="14"/>
      <c r="AD259" s="14"/>
      <c r="AE259" s="14"/>
      <c r="AT259" s="265" t="s">
        <v>166</v>
      </c>
      <c r="AU259" s="265" t="s">
        <v>156</v>
      </c>
      <c r="AV259" s="14" t="s">
        <v>156</v>
      </c>
      <c r="AW259" s="14" t="s">
        <v>31</v>
      </c>
      <c r="AX259" s="14" t="s">
        <v>74</v>
      </c>
      <c r="AY259" s="265" t="s">
        <v>157</v>
      </c>
    </row>
    <row r="260" s="15" customFormat="1">
      <c r="A260" s="15"/>
      <c r="B260" s="266"/>
      <c r="C260" s="267"/>
      <c r="D260" s="246" t="s">
        <v>166</v>
      </c>
      <c r="E260" s="268" t="s">
        <v>1</v>
      </c>
      <c r="F260" s="269" t="s">
        <v>173</v>
      </c>
      <c r="G260" s="267"/>
      <c r="H260" s="270">
        <v>1</v>
      </c>
      <c r="I260" s="271"/>
      <c r="J260" s="267"/>
      <c r="K260" s="267"/>
      <c r="L260" s="272"/>
      <c r="M260" s="273"/>
      <c r="N260" s="274"/>
      <c r="O260" s="274"/>
      <c r="P260" s="274"/>
      <c r="Q260" s="274"/>
      <c r="R260" s="274"/>
      <c r="S260" s="274"/>
      <c r="T260" s="275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76" t="s">
        <v>166</v>
      </c>
      <c r="AU260" s="276" t="s">
        <v>156</v>
      </c>
      <c r="AV260" s="15" t="s">
        <v>174</v>
      </c>
      <c r="AW260" s="15" t="s">
        <v>31</v>
      </c>
      <c r="AX260" s="15" t="s">
        <v>82</v>
      </c>
      <c r="AY260" s="276" t="s">
        <v>157</v>
      </c>
    </row>
    <row r="261" s="2" customFormat="1" ht="62.7" customHeight="1">
      <c r="A261" s="39"/>
      <c r="B261" s="40"/>
      <c r="C261" s="230" t="s">
        <v>667</v>
      </c>
      <c r="D261" s="230" t="s">
        <v>160</v>
      </c>
      <c r="E261" s="231" t="s">
        <v>993</v>
      </c>
      <c r="F261" s="232" t="s">
        <v>994</v>
      </c>
      <c r="G261" s="233" t="s">
        <v>184</v>
      </c>
      <c r="H261" s="234">
        <v>2</v>
      </c>
      <c r="I261" s="235"/>
      <c r="J261" s="236">
        <f>ROUND(I261*H261,2)</f>
        <v>0</v>
      </c>
      <c r="K261" s="237"/>
      <c r="L261" s="45"/>
      <c r="M261" s="238" t="s">
        <v>1</v>
      </c>
      <c r="N261" s="239" t="s">
        <v>40</v>
      </c>
      <c r="O261" s="98"/>
      <c r="P261" s="240">
        <f>O261*H261</f>
        <v>0</v>
      </c>
      <c r="Q261" s="240">
        <v>0</v>
      </c>
      <c r="R261" s="240">
        <f>Q261*H261</f>
        <v>0</v>
      </c>
      <c r="S261" s="240">
        <v>0</v>
      </c>
      <c r="T261" s="241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42" t="s">
        <v>164</v>
      </c>
      <c r="AT261" s="242" t="s">
        <v>160</v>
      </c>
      <c r="AU261" s="242" t="s">
        <v>156</v>
      </c>
      <c r="AY261" s="18" t="s">
        <v>157</v>
      </c>
      <c r="BE261" s="243">
        <f>IF(N261="základná",J261,0)</f>
        <v>0</v>
      </c>
      <c r="BF261" s="243">
        <f>IF(N261="znížená",J261,0)</f>
        <v>0</v>
      </c>
      <c r="BG261" s="243">
        <f>IF(N261="zákl. prenesená",J261,0)</f>
        <v>0</v>
      </c>
      <c r="BH261" s="243">
        <f>IF(N261="zníž. prenesená",J261,0)</f>
        <v>0</v>
      </c>
      <c r="BI261" s="243">
        <f>IF(N261="nulová",J261,0)</f>
        <v>0</v>
      </c>
      <c r="BJ261" s="18" t="s">
        <v>156</v>
      </c>
      <c r="BK261" s="243">
        <f>ROUND(I261*H261,2)</f>
        <v>0</v>
      </c>
      <c r="BL261" s="18" t="s">
        <v>164</v>
      </c>
      <c r="BM261" s="242" t="s">
        <v>995</v>
      </c>
    </row>
    <row r="262" s="13" customFormat="1">
      <c r="A262" s="13"/>
      <c r="B262" s="244"/>
      <c r="C262" s="245"/>
      <c r="D262" s="246" t="s">
        <v>166</v>
      </c>
      <c r="E262" s="247" t="s">
        <v>1</v>
      </c>
      <c r="F262" s="248" t="s">
        <v>980</v>
      </c>
      <c r="G262" s="245"/>
      <c r="H262" s="247" t="s">
        <v>1</v>
      </c>
      <c r="I262" s="249"/>
      <c r="J262" s="245"/>
      <c r="K262" s="245"/>
      <c r="L262" s="250"/>
      <c r="M262" s="251"/>
      <c r="N262" s="252"/>
      <c r="O262" s="252"/>
      <c r="P262" s="252"/>
      <c r="Q262" s="252"/>
      <c r="R262" s="252"/>
      <c r="S262" s="252"/>
      <c r="T262" s="253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54" t="s">
        <v>166</v>
      </c>
      <c r="AU262" s="254" t="s">
        <v>156</v>
      </c>
      <c r="AV262" s="13" t="s">
        <v>82</v>
      </c>
      <c r="AW262" s="13" t="s">
        <v>31</v>
      </c>
      <c r="AX262" s="13" t="s">
        <v>74</v>
      </c>
      <c r="AY262" s="254" t="s">
        <v>157</v>
      </c>
    </row>
    <row r="263" s="14" customFormat="1">
      <c r="A263" s="14"/>
      <c r="B263" s="255"/>
      <c r="C263" s="256"/>
      <c r="D263" s="246" t="s">
        <v>166</v>
      </c>
      <c r="E263" s="257" t="s">
        <v>1</v>
      </c>
      <c r="F263" s="258" t="s">
        <v>996</v>
      </c>
      <c r="G263" s="256"/>
      <c r="H263" s="259">
        <v>2</v>
      </c>
      <c r="I263" s="260"/>
      <c r="J263" s="256"/>
      <c r="K263" s="256"/>
      <c r="L263" s="261"/>
      <c r="M263" s="262"/>
      <c r="N263" s="263"/>
      <c r="O263" s="263"/>
      <c r="P263" s="263"/>
      <c r="Q263" s="263"/>
      <c r="R263" s="263"/>
      <c r="S263" s="263"/>
      <c r="T263" s="264"/>
      <c r="U263" s="14"/>
      <c r="V263" s="14"/>
      <c r="W263" s="14"/>
      <c r="X263" s="14"/>
      <c r="Y263" s="14"/>
      <c r="Z263" s="14"/>
      <c r="AA263" s="14"/>
      <c r="AB263" s="14"/>
      <c r="AC263" s="14"/>
      <c r="AD263" s="14"/>
      <c r="AE263" s="14"/>
      <c r="AT263" s="265" t="s">
        <v>166</v>
      </c>
      <c r="AU263" s="265" t="s">
        <v>156</v>
      </c>
      <c r="AV263" s="14" t="s">
        <v>156</v>
      </c>
      <c r="AW263" s="14" t="s">
        <v>31</v>
      </c>
      <c r="AX263" s="14" t="s">
        <v>74</v>
      </c>
      <c r="AY263" s="265" t="s">
        <v>157</v>
      </c>
    </row>
    <row r="264" s="15" customFormat="1">
      <c r="A264" s="15"/>
      <c r="B264" s="266"/>
      <c r="C264" s="267"/>
      <c r="D264" s="246" t="s">
        <v>166</v>
      </c>
      <c r="E264" s="268" t="s">
        <v>1</v>
      </c>
      <c r="F264" s="269" t="s">
        <v>173</v>
      </c>
      <c r="G264" s="267"/>
      <c r="H264" s="270">
        <v>2</v>
      </c>
      <c r="I264" s="271"/>
      <c r="J264" s="267"/>
      <c r="K264" s="267"/>
      <c r="L264" s="272"/>
      <c r="M264" s="273"/>
      <c r="N264" s="274"/>
      <c r="O264" s="274"/>
      <c r="P264" s="274"/>
      <c r="Q264" s="274"/>
      <c r="R264" s="274"/>
      <c r="S264" s="274"/>
      <c r="T264" s="275"/>
      <c r="U264" s="15"/>
      <c r="V264" s="15"/>
      <c r="W264" s="15"/>
      <c r="X264" s="15"/>
      <c r="Y264" s="15"/>
      <c r="Z264" s="15"/>
      <c r="AA264" s="15"/>
      <c r="AB264" s="15"/>
      <c r="AC264" s="15"/>
      <c r="AD264" s="15"/>
      <c r="AE264" s="15"/>
      <c r="AT264" s="276" t="s">
        <v>166</v>
      </c>
      <c r="AU264" s="276" t="s">
        <v>156</v>
      </c>
      <c r="AV264" s="15" t="s">
        <v>174</v>
      </c>
      <c r="AW264" s="15" t="s">
        <v>31</v>
      </c>
      <c r="AX264" s="15" t="s">
        <v>82</v>
      </c>
      <c r="AY264" s="276" t="s">
        <v>157</v>
      </c>
    </row>
    <row r="265" s="2" customFormat="1" ht="24.15" customHeight="1">
      <c r="A265" s="39"/>
      <c r="B265" s="40"/>
      <c r="C265" s="230" t="s">
        <v>671</v>
      </c>
      <c r="D265" s="230" t="s">
        <v>160</v>
      </c>
      <c r="E265" s="231" t="s">
        <v>997</v>
      </c>
      <c r="F265" s="232" t="s">
        <v>998</v>
      </c>
      <c r="G265" s="233" t="s">
        <v>225</v>
      </c>
      <c r="H265" s="234">
        <v>23.375</v>
      </c>
      <c r="I265" s="235"/>
      <c r="J265" s="236">
        <f>ROUND(I265*H265,2)</f>
        <v>0</v>
      </c>
      <c r="K265" s="237"/>
      <c r="L265" s="45"/>
      <c r="M265" s="238" t="s">
        <v>1</v>
      </c>
      <c r="N265" s="239" t="s">
        <v>40</v>
      </c>
      <c r="O265" s="98"/>
      <c r="P265" s="240">
        <f>O265*H265</f>
        <v>0</v>
      </c>
      <c r="Q265" s="240">
        <v>0</v>
      </c>
      <c r="R265" s="240">
        <f>Q265*H265</f>
        <v>0</v>
      </c>
      <c r="S265" s="240">
        <v>0</v>
      </c>
      <c r="T265" s="241">
        <f>S265*H265</f>
        <v>0</v>
      </c>
      <c r="U265" s="39"/>
      <c r="V265" s="39"/>
      <c r="W265" s="39"/>
      <c r="X265" s="39"/>
      <c r="Y265" s="39"/>
      <c r="Z265" s="39"/>
      <c r="AA265" s="39"/>
      <c r="AB265" s="39"/>
      <c r="AC265" s="39"/>
      <c r="AD265" s="39"/>
      <c r="AE265" s="39"/>
      <c r="AR265" s="242" t="s">
        <v>164</v>
      </c>
      <c r="AT265" s="242" t="s">
        <v>160</v>
      </c>
      <c r="AU265" s="242" t="s">
        <v>156</v>
      </c>
      <c r="AY265" s="18" t="s">
        <v>157</v>
      </c>
      <c r="BE265" s="243">
        <f>IF(N265="základná",J265,0)</f>
        <v>0</v>
      </c>
      <c r="BF265" s="243">
        <f>IF(N265="znížená",J265,0)</f>
        <v>0</v>
      </c>
      <c r="BG265" s="243">
        <f>IF(N265="zákl. prenesená",J265,0)</f>
        <v>0</v>
      </c>
      <c r="BH265" s="243">
        <f>IF(N265="zníž. prenesená",J265,0)</f>
        <v>0</v>
      </c>
      <c r="BI265" s="243">
        <f>IF(N265="nulová",J265,0)</f>
        <v>0</v>
      </c>
      <c r="BJ265" s="18" t="s">
        <v>156</v>
      </c>
      <c r="BK265" s="243">
        <f>ROUND(I265*H265,2)</f>
        <v>0</v>
      </c>
      <c r="BL265" s="18" t="s">
        <v>164</v>
      </c>
      <c r="BM265" s="242" t="s">
        <v>999</v>
      </c>
    </row>
    <row r="266" s="13" customFormat="1">
      <c r="A266" s="13"/>
      <c r="B266" s="244"/>
      <c r="C266" s="245"/>
      <c r="D266" s="246" t="s">
        <v>166</v>
      </c>
      <c r="E266" s="247" t="s">
        <v>1</v>
      </c>
      <c r="F266" s="248" t="s">
        <v>1000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166</v>
      </c>
      <c r="AU266" s="254" t="s">
        <v>156</v>
      </c>
      <c r="AV266" s="13" t="s">
        <v>82</v>
      </c>
      <c r="AW266" s="13" t="s">
        <v>31</v>
      </c>
      <c r="AX266" s="13" t="s">
        <v>74</v>
      </c>
      <c r="AY266" s="254" t="s">
        <v>157</v>
      </c>
    </row>
    <row r="267" s="13" customFormat="1">
      <c r="A267" s="13"/>
      <c r="B267" s="244"/>
      <c r="C267" s="245"/>
      <c r="D267" s="246" t="s">
        <v>166</v>
      </c>
      <c r="E267" s="247" t="s">
        <v>1</v>
      </c>
      <c r="F267" s="248" t="s">
        <v>1001</v>
      </c>
      <c r="G267" s="245"/>
      <c r="H267" s="247" t="s">
        <v>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166</v>
      </c>
      <c r="AU267" s="254" t="s">
        <v>156</v>
      </c>
      <c r="AV267" s="13" t="s">
        <v>82</v>
      </c>
      <c r="AW267" s="13" t="s">
        <v>31</v>
      </c>
      <c r="AX267" s="13" t="s">
        <v>74</v>
      </c>
      <c r="AY267" s="254" t="s">
        <v>157</v>
      </c>
    </row>
    <row r="268" s="13" customFormat="1">
      <c r="A268" s="13"/>
      <c r="B268" s="244"/>
      <c r="C268" s="245"/>
      <c r="D268" s="246" t="s">
        <v>166</v>
      </c>
      <c r="E268" s="247" t="s">
        <v>1</v>
      </c>
      <c r="F268" s="248" t="s">
        <v>1002</v>
      </c>
      <c r="G268" s="245"/>
      <c r="H268" s="247" t="s">
        <v>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4" t="s">
        <v>166</v>
      </c>
      <c r="AU268" s="254" t="s">
        <v>156</v>
      </c>
      <c r="AV268" s="13" t="s">
        <v>82</v>
      </c>
      <c r="AW268" s="13" t="s">
        <v>31</v>
      </c>
      <c r="AX268" s="13" t="s">
        <v>74</v>
      </c>
      <c r="AY268" s="254" t="s">
        <v>157</v>
      </c>
    </row>
    <row r="269" s="13" customFormat="1">
      <c r="A269" s="13"/>
      <c r="B269" s="244"/>
      <c r="C269" s="245"/>
      <c r="D269" s="246" t="s">
        <v>166</v>
      </c>
      <c r="E269" s="247" t="s">
        <v>1</v>
      </c>
      <c r="F269" s="248" t="s">
        <v>1003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166</v>
      </c>
      <c r="AU269" s="254" t="s">
        <v>156</v>
      </c>
      <c r="AV269" s="13" t="s">
        <v>82</v>
      </c>
      <c r="AW269" s="13" t="s">
        <v>31</v>
      </c>
      <c r="AX269" s="13" t="s">
        <v>74</v>
      </c>
      <c r="AY269" s="254" t="s">
        <v>157</v>
      </c>
    </row>
    <row r="270" s="14" customFormat="1">
      <c r="A270" s="14"/>
      <c r="B270" s="255"/>
      <c r="C270" s="256"/>
      <c r="D270" s="246" t="s">
        <v>166</v>
      </c>
      <c r="E270" s="257" t="s">
        <v>1</v>
      </c>
      <c r="F270" s="258" t="s">
        <v>1004</v>
      </c>
      <c r="G270" s="256"/>
      <c r="H270" s="259">
        <v>12.154999999999999</v>
      </c>
      <c r="I270" s="260"/>
      <c r="J270" s="256"/>
      <c r="K270" s="256"/>
      <c r="L270" s="261"/>
      <c r="M270" s="262"/>
      <c r="N270" s="263"/>
      <c r="O270" s="263"/>
      <c r="P270" s="263"/>
      <c r="Q270" s="263"/>
      <c r="R270" s="263"/>
      <c r="S270" s="263"/>
      <c r="T270" s="264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65" t="s">
        <v>166</v>
      </c>
      <c r="AU270" s="265" t="s">
        <v>156</v>
      </c>
      <c r="AV270" s="14" t="s">
        <v>156</v>
      </c>
      <c r="AW270" s="14" t="s">
        <v>31</v>
      </c>
      <c r="AX270" s="14" t="s">
        <v>74</v>
      </c>
      <c r="AY270" s="265" t="s">
        <v>157</v>
      </c>
    </row>
    <row r="271" s="13" customFormat="1">
      <c r="A271" s="13"/>
      <c r="B271" s="244"/>
      <c r="C271" s="245"/>
      <c r="D271" s="246" t="s">
        <v>166</v>
      </c>
      <c r="E271" s="247" t="s">
        <v>1</v>
      </c>
      <c r="F271" s="248" t="s">
        <v>1005</v>
      </c>
      <c r="G271" s="245"/>
      <c r="H271" s="247" t="s">
        <v>1</v>
      </c>
      <c r="I271" s="249"/>
      <c r="J271" s="245"/>
      <c r="K271" s="245"/>
      <c r="L271" s="250"/>
      <c r="M271" s="251"/>
      <c r="N271" s="252"/>
      <c r="O271" s="252"/>
      <c r="P271" s="252"/>
      <c r="Q271" s="252"/>
      <c r="R271" s="252"/>
      <c r="S271" s="252"/>
      <c r="T271" s="253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54" t="s">
        <v>166</v>
      </c>
      <c r="AU271" s="254" t="s">
        <v>156</v>
      </c>
      <c r="AV271" s="13" t="s">
        <v>82</v>
      </c>
      <c r="AW271" s="13" t="s">
        <v>31</v>
      </c>
      <c r="AX271" s="13" t="s">
        <v>74</v>
      </c>
      <c r="AY271" s="254" t="s">
        <v>157</v>
      </c>
    </row>
    <row r="272" s="14" customFormat="1">
      <c r="A272" s="14"/>
      <c r="B272" s="255"/>
      <c r="C272" s="256"/>
      <c r="D272" s="246" t="s">
        <v>166</v>
      </c>
      <c r="E272" s="257" t="s">
        <v>1</v>
      </c>
      <c r="F272" s="258" t="s">
        <v>1006</v>
      </c>
      <c r="G272" s="256"/>
      <c r="H272" s="259">
        <v>11.220000000000001</v>
      </c>
      <c r="I272" s="260"/>
      <c r="J272" s="256"/>
      <c r="K272" s="256"/>
      <c r="L272" s="261"/>
      <c r="M272" s="262"/>
      <c r="N272" s="263"/>
      <c r="O272" s="263"/>
      <c r="P272" s="263"/>
      <c r="Q272" s="263"/>
      <c r="R272" s="263"/>
      <c r="S272" s="263"/>
      <c r="T272" s="264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65" t="s">
        <v>166</v>
      </c>
      <c r="AU272" s="265" t="s">
        <v>156</v>
      </c>
      <c r="AV272" s="14" t="s">
        <v>156</v>
      </c>
      <c r="AW272" s="14" t="s">
        <v>31</v>
      </c>
      <c r="AX272" s="14" t="s">
        <v>74</v>
      </c>
      <c r="AY272" s="265" t="s">
        <v>157</v>
      </c>
    </row>
    <row r="273" s="15" customFormat="1">
      <c r="A273" s="15"/>
      <c r="B273" s="266"/>
      <c r="C273" s="267"/>
      <c r="D273" s="246" t="s">
        <v>166</v>
      </c>
      <c r="E273" s="268" t="s">
        <v>1</v>
      </c>
      <c r="F273" s="269" t="s">
        <v>173</v>
      </c>
      <c r="G273" s="267"/>
      <c r="H273" s="270">
        <v>23.375</v>
      </c>
      <c r="I273" s="271"/>
      <c r="J273" s="267"/>
      <c r="K273" s="267"/>
      <c r="L273" s="272"/>
      <c r="M273" s="273"/>
      <c r="N273" s="274"/>
      <c r="O273" s="274"/>
      <c r="P273" s="274"/>
      <c r="Q273" s="274"/>
      <c r="R273" s="274"/>
      <c r="S273" s="274"/>
      <c r="T273" s="275"/>
      <c r="U273" s="15"/>
      <c r="V273" s="15"/>
      <c r="W273" s="15"/>
      <c r="X273" s="15"/>
      <c r="Y273" s="15"/>
      <c r="Z273" s="15"/>
      <c r="AA273" s="15"/>
      <c r="AB273" s="15"/>
      <c r="AC273" s="15"/>
      <c r="AD273" s="15"/>
      <c r="AE273" s="15"/>
      <c r="AT273" s="276" t="s">
        <v>166</v>
      </c>
      <c r="AU273" s="276" t="s">
        <v>156</v>
      </c>
      <c r="AV273" s="15" t="s">
        <v>174</v>
      </c>
      <c r="AW273" s="15" t="s">
        <v>31</v>
      </c>
      <c r="AX273" s="15" t="s">
        <v>82</v>
      </c>
      <c r="AY273" s="276" t="s">
        <v>157</v>
      </c>
    </row>
    <row r="274" s="2" customFormat="1" ht="24.15" customHeight="1">
      <c r="A274" s="39"/>
      <c r="B274" s="40"/>
      <c r="C274" s="230" t="s">
        <v>674</v>
      </c>
      <c r="D274" s="230" t="s">
        <v>160</v>
      </c>
      <c r="E274" s="231" t="s">
        <v>1007</v>
      </c>
      <c r="F274" s="232" t="s">
        <v>1008</v>
      </c>
      <c r="G274" s="233" t="s">
        <v>177</v>
      </c>
      <c r="H274" s="234">
        <v>5.883</v>
      </c>
      <c r="I274" s="235"/>
      <c r="J274" s="236">
        <f>ROUND(I274*H274,2)</f>
        <v>0</v>
      </c>
      <c r="K274" s="237"/>
      <c r="L274" s="45"/>
      <c r="M274" s="238" t="s">
        <v>1</v>
      </c>
      <c r="N274" s="239" t="s">
        <v>40</v>
      </c>
      <c r="O274" s="98"/>
      <c r="P274" s="240">
        <f>O274*H274</f>
        <v>0</v>
      </c>
      <c r="Q274" s="240">
        <v>0</v>
      </c>
      <c r="R274" s="240">
        <f>Q274*H274</f>
        <v>0</v>
      </c>
      <c r="S274" s="240">
        <v>0</v>
      </c>
      <c r="T274" s="241">
        <f>S274*H274</f>
        <v>0</v>
      </c>
      <c r="U274" s="39"/>
      <c r="V274" s="39"/>
      <c r="W274" s="39"/>
      <c r="X274" s="39"/>
      <c r="Y274" s="39"/>
      <c r="Z274" s="39"/>
      <c r="AA274" s="39"/>
      <c r="AB274" s="39"/>
      <c r="AC274" s="39"/>
      <c r="AD274" s="39"/>
      <c r="AE274" s="39"/>
      <c r="AR274" s="242" t="s">
        <v>164</v>
      </c>
      <c r="AT274" s="242" t="s">
        <v>160</v>
      </c>
      <c r="AU274" s="242" t="s">
        <v>156</v>
      </c>
      <c r="AY274" s="18" t="s">
        <v>157</v>
      </c>
      <c r="BE274" s="243">
        <f>IF(N274="základná",J274,0)</f>
        <v>0</v>
      </c>
      <c r="BF274" s="243">
        <f>IF(N274="znížená",J274,0)</f>
        <v>0</v>
      </c>
      <c r="BG274" s="243">
        <f>IF(N274="zákl. prenesená",J274,0)</f>
        <v>0</v>
      </c>
      <c r="BH274" s="243">
        <f>IF(N274="zníž. prenesená",J274,0)</f>
        <v>0</v>
      </c>
      <c r="BI274" s="243">
        <f>IF(N274="nulová",J274,0)</f>
        <v>0</v>
      </c>
      <c r="BJ274" s="18" t="s">
        <v>156</v>
      </c>
      <c r="BK274" s="243">
        <f>ROUND(I274*H274,2)</f>
        <v>0</v>
      </c>
      <c r="BL274" s="18" t="s">
        <v>164</v>
      </c>
      <c r="BM274" s="242" t="s">
        <v>1009</v>
      </c>
    </row>
    <row r="275" s="2" customFormat="1" ht="24.15" customHeight="1">
      <c r="A275" s="39"/>
      <c r="B275" s="40"/>
      <c r="C275" s="230" t="s">
        <v>680</v>
      </c>
      <c r="D275" s="230" t="s">
        <v>160</v>
      </c>
      <c r="E275" s="231" t="s">
        <v>1010</v>
      </c>
      <c r="F275" s="232" t="s">
        <v>1011</v>
      </c>
      <c r="G275" s="233" t="s">
        <v>797</v>
      </c>
      <c r="H275" s="235"/>
      <c r="I275" s="235"/>
      <c r="J275" s="236">
        <f>ROUND(I275*H275,2)</f>
        <v>0</v>
      </c>
      <c r="K275" s="237"/>
      <c r="L275" s="45"/>
      <c r="M275" s="238" t="s">
        <v>1</v>
      </c>
      <c r="N275" s="239" t="s">
        <v>40</v>
      </c>
      <c r="O275" s="98"/>
      <c r="P275" s="240">
        <f>O275*H275</f>
        <v>0</v>
      </c>
      <c r="Q275" s="240">
        <v>0</v>
      </c>
      <c r="R275" s="240">
        <f>Q275*H275</f>
        <v>0</v>
      </c>
      <c r="S275" s="240">
        <v>0</v>
      </c>
      <c r="T275" s="241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42" t="s">
        <v>164</v>
      </c>
      <c r="AT275" s="242" t="s">
        <v>160</v>
      </c>
      <c r="AU275" s="242" t="s">
        <v>156</v>
      </c>
      <c r="AY275" s="18" t="s">
        <v>157</v>
      </c>
      <c r="BE275" s="243">
        <f>IF(N275="základná",J275,0)</f>
        <v>0</v>
      </c>
      <c r="BF275" s="243">
        <f>IF(N275="znížená",J275,0)</f>
        <v>0</v>
      </c>
      <c r="BG275" s="243">
        <f>IF(N275="zákl. prenesená",J275,0)</f>
        <v>0</v>
      </c>
      <c r="BH275" s="243">
        <f>IF(N275="zníž. prenesená",J275,0)</f>
        <v>0</v>
      </c>
      <c r="BI275" s="243">
        <f>IF(N275="nulová",J275,0)</f>
        <v>0</v>
      </c>
      <c r="BJ275" s="18" t="s">
        <v>156</v>
      </c>
      <c r="BK275" s="243">
        <f>ROUND(I275*H275,2)</f>
        <v>0</v>
      </c>
      <c r="BL275" s="18" t="s">
        <v>164</v>
      </c>
      <c r="BM275" s="242" t="s">
        <v>1012</v>
      </c>
    </row>
    <row r="276" s="12" customFormat="1" ht="22.8" customHeight="1">
      <c r="A276" s="12"/>
      <c r="B276" s="214"/>
      <c r="C276" s="215"/>
      <c r="D276" s="216" t="s">
        <v>73</v>
      </c>
      <c r="E276" s="228" t="s">
        <v>758</v>
      </c>
      <c r="F276" s="228" t="s">
        <v>759</v>
      </c>
      <c r="G276" s="215"/>
      <c r="H276" s="215"/>
      <c r="I276" s="218"/>
      <c r="J276" s="229">
        <f>BK276</f>
        <v>0</v>
      </c>
      <c r="K276" s="215"/>
      <c r="L276" s="220"/>
      <c r="M276" s="221"/>
      <c r="N276" s="222"/>
      <c r="O276" s="222"/>
      <c r="P276" s="223">
        <f>SUM(P277:P281)</f>
        <v>0</v>
      </c>
      <c r="Q276" s="222"/>
      <c r="R276" s="223">
        <f>SUM(R277:R281)</f>
        <v>0</v>
      </c>
      <c r="S276" s="222"/>
      <c r="T276" s="224">
        <f>SUM(T277:T281)</f>
        <v>0</v>
      </c>
      <c r="U276" s="12"/>
      <c r="V276" s="12"/>
      <c r="W276" s="12"/>
      <c r="X276" s="12"/>
      <c r="Y276" s="12"/>
      <c r="Z276" s="12"/>
      <c r="AA276" s="12"/>
      <c r="AB276" s="12"/>
      <c r="AC276" s="12"/>
      <c r="AD276" s="12"/>
      <c r="AE276" s="12"/>
      <c r="AR276" s="225" t="s">
        <v>156</v>
      </c>
      <c r="AT276" s="226" t="s">
        <v>73</v>
      </c>
      <c r="AU276" s="226" t="s">
        <v>82</v>
      </c>
      <c r="AY276" s="225" t="s">
        <v>157</v>
      </c>
      <c r="BK276" s="227">
        <f>SUM(BK277:BK281)</f>
        <v>0</v>
      </c>
    </row>
    <row r="277" s="2" customFormat="1" ht="24.15" customHeight="1">
      <c r="A277" s="39"/>
      <c r="B277" s="40"/>
      <c r="C277" s="230" t="s">
        <v>687</v>
      </c>
      <c r="D277" s="230" t="s">
        <v>160</v>
      </c>
      <c r="E277" s="231" t="s">
        <v>1013</v>
      </c>
      <c r="F277" s="232" t="s">
        <v>1014</v>
      </c>
      <c r="G277" s="233" t="s">
        <v>163</v>
      </c>
      <c r="H277" s="234">
        <v>34.750999999999998</v>
      </c>
      <c r="I277" s="235"/>
      <c r="J277" s="236">
        <f>ROUND(I277*H277,2)</f>
        <v>0</v>
      </c>
      <c r="K277" s="237"/>
      <c r="L277" s="45"/>
      <c r="M277" s="238" t="s">
        <v>1</v>
      </c>
      <c r="N277" s="239" t="s">
        <v>40</v>
      </c>
      <c r="O277" s="98"/>
      <c r="P277" s="240">
        <f>O277*H277</f>
        <v>0</v>
      </c>
      <c r="Q277" s="240">
        <v>0</v>
      </c>
      <c r="R277" s="240">
        <f>Q277*H277</f>
        <v>0</v>
      </c>
      <c r="S277" s="240">
        <v>0</v>
      </c>
      <c r="T277" s="241">
        <f>S277*H277</f>
        <v>0</v>
      </c>
      <c r="U277" s="39"/>
      <c r="V277" s="39"/>
      <c r="W277" s="39"/>
      <c r="X277" s="39"/>
      <c r="Y277" s="39"/>
      <c r="Z277" s="39"/>
      <c r="AA277" s="39"/>
      <c r="AB277" s="39"/>
      <c r="AC277" s="39"/>
      <c r="AD277" s="39"/>
      <c r="AE277" s="39"/>
      <c r="AR277" s="242" t="s">
        <v>164</v>
      </c>
      <c r="AT277" s="242" t="s">
        <v>160</v>
      </c>
      <c r="AU277" s="242" t="s">
        <v>156</v>
      </c>
      <c r="AY277" s="18" t="s">
        <v>157</v>
      </c>
      <c r="BE277" s="243">
        <f>IF(N277="základná",J277,0)</f>
        <v>0</v>
      </c>
      <c r="BF277" s="243">
        <f>IF(N277="znížená",J277,0)</f>
        <v>0</v>
      </c>
      <c r="BG277" s="243">
        <f>IF(N277="zákl. prenesená",J277,0)</f>
        <v>0</v>
      </c>
      <c r="BH277" s="243">
        <f>IF(N277="zníž. prenesená",J277,0)</f>
        <v>0</v>
      </c>
      <c r="BI277" s="243">
        <f>IF(N277="nulová",J277,0)</f>
        <v>0</v>
      </c>
      <c r="BJ277" s="18" t="s">
        <v>156</v>
      </c>
      <c r="BK277" s="243">
        <f>ROUND(I277*H277,2)</f>
        <v>0</v>
      </c>
      <c r="BL277" s="18" t="s">
        <v>164</v>
      </c>
      <c r="BM277" s="242" t="s">
        <v>1015</v>
      </c>
    </row>
    <row r="278" s="13" customFormat="1">
      <c r="A278" s="13"/>
      <c r="B278" s="244"/>
      <c r="C278" s="245"/>
      <c r="D278" s="246" t="s">
        <v>166</v>
      </c>
      <c r="E278" s="247" t="s">
        <v>1</v>
      </c>
      <c r="F278" s="248" t="s">
        <v>1016</v>
      </c>
      <c r="G278" s="245"/>
      <c r="H278" s="247" t="s">
        <v>1</v>
      </c>
      <c r="I278" s="249"/>
      <c r="J278" s="245"/>
      <c r="K278" s="245"/>
      <c r="L278" s="250"/>
      <c r="M278" s="251"/>
      <c r="N278" s="252"/>
      <c r="O278" s="252"/>
      <c r="P278" s="252"/>
      <c r="Q278" s="252"/>
      <c r="R278" s="252"/>
      <c r="S278" s="252"/>
      <c r="T278" s="253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54" t="s">
        <v>166</v>
      </c>
      <c r="AU278" s="254" t="s">
        <v>156</v>
      </c>
      <c r="AV278" s="13" t="s">
        <v>82</v>
      </c>
      <c r="AW278" s="13" t="s">
        <v>31</v>
      </c>
      <c r="AX278" s="13" t="s">
        <v>74</v>
      </c>
      <c r="AY278" s="254" t="s">
        <v>157</v>
      </c>
    </row>
    <row r="279" s="14" customFormat="1">
      <c r="A279" s="14"/>
      <c r="B279" s="255"/>
      <c r="C279" s="256"/>
      <c r="D279" s="246" t="s">
        <v>166</v>
      </c>
      <c r="E279" s="257" t="s">
        <v>1</v>
      </c>
      <c r="F279" s="258" t="s">
        <v>1017</v>
      </c>
      <c r="G279" s="256"/>
      <c r="H279" s="259">
        <v>18.77</v>
      </c>
      <c r="I279" s="260"/>
      <c r="J279" s="256"/>
      <c r="K279" s="256"/>
      <c r="L279" s="261"/>
      <c r="M279" s="262"/>
      <c r="N279" s="263"/>
      <c r="O279" s="263"/>
      <c r="P279" s="263"/>
      <c r="Q279" s="263"/>
      <c r="R279" s="263"/>
      <c r="S279" s="263"/>
      <c r="T279" s="264"/>
      <c r="U279" s="14"/>
      <c r="V279" s="14"/>
      <c r="W279" s="14"/>
      <c r="X279" s="14"/>
      <c r="Y279" s="14"/>
      <c r="Z279" s="14"/>
      <c r="AA279" s="14"/>
      <c r="AB279" s="14"/>
      <c r="AC279" s="14"/>
      <c r="AD279" s="14"/>
      <c r="AE279" s="14"/>
      <c r="AT279" s="265" t="s">
        <v>166</v>
      </c>
      <c r="AU279" s="265" t="s">
        <v>156</v>
      </c>
      <c r="AV279" s="14" t="s">
        <v>156</v>
      </c>
      <c r="AW279" s="14" t="s">
        <v>31</v>
      </c>
      <c r="AX279" s="14" t="s">
        <v>74</v>
      </c>
      <c r="AY279" s="265" t="s">
        <v>157</v>
      </c>
    </row>
    <row r="280" s="14" customFormat="1">
      <c r="A280" s="14"/>
      <c r="B280" s="255"/>
      <c r="C280" s="256"/>
      <c r="D280" s="246" t="s">
        <v>166</v>
      </c>
      <c r="E280" s="257" t="s">
        <v>1</v>
      </c>
      <c r="F280" s="258" t="s">
        <v>1018</v>
      </c>
      <c r="G280" s="256"/>
      <c r="H280" s="259">
        <v>15.981</v>
      </c>
      <c r="I280" s="260"/>
      <c r="J280" s="256"/>
      <c r="K280" s="256"/>
      <c r="L280" s="261"/>
      <c r="M280" s="262"/>
      <c r="N280" s="263"/>
      <c r="O280" s="263"/>
      <c r="P280" s="263"/>
      <c r="Q280" s="263"/>
      <c r="R280" s="263"/>
      <c r="S280" s="263"/>
      <c r="T280" s="264"/>
      <c r="U280" s="14"/>
      <c r="V280" s="14"/>
      <c r="W280" s="14"/>
      <c r="X280" s="14"/>
      <c r="Y280" s="14"/>
      <c r="Z280" s="14"/>
      <c r="AA280" s="14"/>
      <c r="AB280" s="14"/>
      <c r="AC280" s="14"/>
      <c r="AD280" s="14"/>
      <c r="AE280" s="14"/>
      <c r="AT280" s="265" t="s">
        <v>166</v>
      </c>
      <c r="AU280" s="265" t="s">
        <v>156</v>
      </c>
      <c r="AV280" s="14" t="s">
        <v>156</v>
      </c>
      <c r="AW280" s="14" t="s">
        <v>31</v>
      </c>
      <c r="AX280" s="14" t="s">
        <v>74</v>
      </c>
      <c r="AY280" s="265" t="s">
        <v>157</v>
      </c>
    </row>
    <row r="281" s="15" customFormat="1">
      <c r="A281" s="15"/>
      <c r="B281" s="266"/>
      <c r="C281" s="267"/>
      <c r="D281" s="246" t="s">
        <v>166</v>
      </c>
      <c r="E281" s="268" t="s">
        <v>1</v>
      </c>
      <c r="F281" s="269" t="s">
        <v>173</v>
      </c>
      <c r="G281" s="267"/>
      <c r="H281" s="270">
        <v>34.750999999999998</v>
      </c>
      <c r="I281" s="271"/>
      <c r="J281" s="267"/>
      <c r="K281" s="267"/>
      <c r="L281" s="272"/>
      <c r="M281" s="306"/>
      <c r="N281" s="307"/>
      <c r="O281" s="307"/>
      <c r="P281" s="307"/>
      <c r="Q281" s="307"/>
      <c r="R281" s="307"/>
      <c r="S281" s="307"/>
      <c r="T281" s="308"/>
      <c r="U281" s="15"/>
      <c r="V281" s="15"/>
      <c r="W281" s="15"/>
      <c r="X281" s="15"/>
      <c r="Y281" s="15"/>
      <c r="Z281" s="15"/>
      <c r="AA281" s="15"/>
      <c r="AB281" s="15"/>
      <c r="AC281" s="15"/>
      <c r="AD281" s="15"/>
      <c r="AE281" s="15"/>
      <c r="AT281" s="276" t="s">
        <v>166</v>
      </c>
      <c r="AU281" s="276" t="s">
        <v>156</v>
      </c>
      <c r="AV281" s="15" t="s">
        <v>174</v>
      </c>
      <c r="AW281" s="15" t="s">
        <v>31</v>
      </c>
      <c r="AX281" s="15" t="s">
        <v>82</v>
      </c>
      <c r="AY281" s="276" t="s">
        <v>157</v>
      </c>
    </row>
    <row r="282" s="2" customFormat="1" ht="6.96" customHeight="1">
      <c r="A282" s="39"/>
      <c r="B282" s="73"/>
      <c r="C282" s="74"/>
      <c r="D282" s="74"/>
      <c r="E282" s="74"/>
      <c r="F282" s="74"/>
      <c r="G282" s="74"/>
      <c r="H282" s="74"/>
      <c r="I282" s="74"/>
      <c r="J282" s="74"/>
      <c r="K282" s="74"/>
      <c r="L282" s="45"/>
      <c r="M282" s="39"/>
      <c r="O282" s="39"/>
      <c r="P282" s="39"/>
      <c r="Q282" s="39"/>
      <c r="R282" s="39"/>
      <c r="S282" s="39"/>
      <c r="T282" s="39"/>
      <c r="U282" s="39"/>
      <c r="V282" s="39"/>
      <c r="W282" s="39"/>
      <c r="X282" s="39"/>
      <c r="Y282" s="39"/>
      <c r="Z282" s="39"/>
      <c r="AA282" s="39"/>
      <c r="AB282" s="39"/>
      <c r="AC282" s="39"/>
      <c r="AD282" s="39"/>
      <c r="AE282" s="39"/>
    </row>
  </sheetData>
  <sheetProtection sheet="1" autoFilter="0" formatColumns="0" formatRows="0" objects="1" scenarios="1" spinCount="100000" saltValue="l0oQP2dmr1lLMuGDCQ8kpw6Y6QN45xFD53Bsj/jqNUMuOE9Vd7Y9pTu7wsJtGnEKacMsz6t7StJvv4QrL4pUiw==" hashValue="BWqxW2+AyO/LwXxnLomx3vr3wde5yoZbOKZjZhYV3cPEmP0LNltXqRNXWJ265qJx1/QPHu0gg1WyyN94sv9odw==" algorithmName="SHA-512" password="CC35"/>
  <autoFilter ref="C121:K281"/>
  <mergeCells count="9">
    <mergeCell ref="E7:H7"/>
    <mergeCell ref="E9:H9"/>
    <mergeCell ref="E18:H18"/>
    <mergeCell ref="E27:H27"/>
    <mergeCell ref="E85:H85"/>
    <mergeCell ref="E87:H87"/>
    <mergeCell ref="E112:H112"/>
    <mergeCell ref="E114:H114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101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1019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ROUND(J117,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ROUND((SUM(BE117:BE124)),  2)</f>
        <v>0</v>
      </c>
      <c r="G33" s="163"/>
      <c r="H33" s="163"/>
      <c r="I33" s="164">
        <v>0.20000000000000001</v>
      </c>
      <c r="J33" s="162">
        <f>ROUND(((SUM(BE117:BE124))*I33),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ROUND((SUM(BF117:BF124)),  2)</f>
        <v>0</v>
      </c>
      <c r="G34" s="163"/>
      <c r="H34" s="163"/>
      <c r="I34" s="164">
        <v>0.20000000000000001</v>
      </c>
      <c r="J34" s="162">
        <f>ROUND(((SUM(BF117:BF124))*I34),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ROUND((SUM(BG117:BG124)),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ROUND((SUM(BH117:BH124)),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ROUND((SUM(BI117:BI124)),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20180308 - Kaštieľ-Meranie a regulácia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J117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1020</v>
      </c>
      <c r="E97" s="193"/>
      <c r="F97" s="193"/>
      <c r="G97" s="193"/>
      <c r="H97" s="193"/>
      <c r="I97" s="193"/>
      <c r="J97" s="194">
        <f>J118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70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73"/>
      <c r="C99" s="74"/>
      <c r="D99" s="74"/>
      <c r="E99" s="74"/>
      <c r="F99" s="74"/>
      <c r="G99" s="74"/>
      <c r="H99" s="74"/>
      <c r="I99" s="74"/>
      <c r="J99" s="74"/>
      <c r="K99" s="74"/>
      <c r="L99" s="70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75"/>
      <c r="C103" s="76"/>
      <c r="D103" s="76"/>
      <c r="E103" s="76"/>
      <c r="F103" s="76"/>
      <c r="G103" s="76"/>
      <c r="H103" s="76"/>
      <c r="I103" s="76"/>
      <c r="J103" s="76"/>
      <c r="K103" s="76"/>
      <c r="L103" s="70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142</v>
      </c>
      <c r="D104" s="41"/>
      <c r="E104" s="41"/>
      <c r="F104" s="41"/>
      <c r="G104" s="41"/>
      <c r="H104" s="41"/>
      <c r="I104" s="41"/>
      <c r="J104" s="41"/>
      <c r="K104" s="41"/>
      <c r="L104" s="70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70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70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85" t="str">
        <f>E7</f>
        <v>Obnova areálu a kaštieľa Dolná Krupá</v>
      </c>
      <c r="F107" s="33"/>
      <c r="G107" s="33"/>
      <c r="H107" s="33"/>
      <c r="I107" s="41"/>
      <c r="J107" s="41"/>
      <c r="K107" s="41"/>
      <c r="L107" s="70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131</v>
      </c>
      <c r="D108" s="41"/>
      <c r="E108" s="41"/>
      <c r="F108" s="41"/>
      <c r="G108" s="41"/>
      <c r="H108" s="41"/>
      <c r="I108" s="41"/>
      <c r="J108" s="41"/>
      <c r="K108" s="41"/>
      <c r="L108" s="70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83" t="str">
        <f>E9</f>
        <v>20180308 - Kaštieľ-Meranie a regulácia</v>
      </c>
      <c r="F109" s="41"/>
      <c r="G109" s="41"/>
      <c r="H109" s="41"/>
      <c r="I109" s="41"/>
      <c r="J109" s="41"/>
      <c r="K109" s="41"/>
      <c r="L109" s="70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70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>Kaštieľ Dolná Krupá</v>
      </c>
      <c r="G111" s="41"/>
      <c r="H111" s="41"/>
      <c r="I111" s="33" t="s">
        <v>21</v>
      </c>
      <c r="J111" s="86" t="str">
        <f>IF(J12="","",J12)</f>
        <v>30. 1. 2023</v>
      </c>
      <c r="K111" s="41"/>
      <c r="L111" s="70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70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>SNM, Vajanského nábrežie 2, 810 06 Bratislava</v>
      </c>
      <c r="G113" s="41"/>
      <c r="H113" s="41"/>
      <c r="I113" s="33" t="s">
        <v>29</v>
      </c>
      <c r="J113" s="37" t="str">
        <f>E21</f>
        <v>Ing.Vladimír Kobliška</v>
      </c>
      <c r="K113" s="41"/>
      <c r="L113" s="70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>Ing.Vladimír Kobliška</v>
      </c>
      <c r="K114" s="41"/>
      <c r="L114" s="70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70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202"/>
      <c r="B116" s="203"/>
      <c r="C116" s="204" t="s">
        <v>143</v>
      </c>
      <c r="D116" s="205" t="s">
        <v>59</v>
      </c>
      <c r="E116" s="205" t="s">
        <v>55</v>
      </c>
      <c r="F116" s="205" t="s">
        <v>56</v>
      </c>
      <c r="G116" s="205" t="s">
        <v>144</v>
      </c>
      <c r="H116" s="205" t="s">
        <v>145</v>
      </c>
      <c r="I116" s="205" t="s">
        <v>146</v>
      </c>
      <c r="J116" s="206" t="s">
        <v>135</v>
      </c>
      <c r="K116" s="207" t="s">
        <v>147</v>
      </c>
      <c r="L116" s="208"/>
      <c r="M116" s="107" t="s">
        <v>1</v>
      </c>
      <c r="N116" s="108" t="s">
        <v>38</v>
      </c>
      <c r="O116" s="108" t="s">
        <v>148</v>
      </c>
      <c r="P116" s="108" t="s">
        <v>149</v>
      </c>
      <c r="Q116" s="108" t="s">
        <v>150</v>
      </c>
      <c r="R116" s="108" t="s">
        <v>151</v>
      </c>
      <c r="S116" s="108" t="s">
        <v>152</v>
      </c>
      <c r="T116" s="109" t="s">
        <v>153</v>
      </c>
      <c r="U116" s="202"/>
      <c r="V116" s="202"/>
      <c r="W116" s="202"/>
      <c r="X116" s="202"/>
      <c r="Y116" s="202"/>
      <c r="Z116" s="202"/>
      <c r="AA116" s="202"/>
      <c r="AB116" s="202"/>
      <c r="AC116" s="202"/>
      <c r="AD116" s="202"/>
      <c r="AE116" s="202"/>
    </row>
    <row r="117" s="2" customFormat="1" ht="22.8" customHeight="1">
      <c r="A117" s="39"/>
      <c r="B117" s="40"/>
      <c r="C117" s="114" t="s">
        <v>136</v>
      </c>
      <c r="D117" s="41"/>
      <c r="E117" s="41"/>
      <c r="F117" s="41"/>
      <c r="G117" s="41"/>
      <c r="H117" s="41"/>
      <c r="I117" s="41"/>
      <c r="J117" s="209">
        <f>BK117</f>
        <v>0</v>
      </c>
      <c r="K117" s="41"/>
      <c r="L117" s="45"/>
      <c r="M117" s="110"/>
      <c r="N117" s="210"/>
      <c r="O117" s="111"/>
      <c r="P117" s="211">
        <f>P118</f>
        <v>0</v>
      </c>
      <c r="Q117" s="111"/>
      <c r="R117" s="211">
        <f>R118</f>
        <v>0</v>
      </c>
      <c r="S117" s="111"/>
      <c r="T117" s="21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73</v>
      </c>
      <c r="AU117" s="18" t="s">
        <v>137</v>
      </c>
      <c r="BK117" s="213">
        <f>BK118</f>
        <v>0</v>
      </c>
    </row>
    <row r="118" s="12" customFormat="1" ht="25.92" customHeight="1">
      <c r="A118" s="12"/>
      <c r="B118" s="214"/>
      <c r="C118" s="215"/>
      <c r="D118" s="216" t="s">
        <v>73</v>
      </c>
      <c r="E118" s="217" t="s">
        <v>1021</v>
      </c>
      <c r="F118" s="217" t="s">
        <v>1022</v>
      </c>
      <c r="G118" s="215"/>
      <c r="H118" s="215"/>
      <c r="I118" s="218"/>
      <c r="J118" s="219">
        <f>BK118</f>
        <v>0</v>
      </c>
      <c r="K118" s="215"/>
      <c r="L118" s="220"/>
      <c r="M118" s="221"/>
      <c r="N118" s="222"/>
      <c r="O118" s="222"/>
      <c r="P118" s="223">
        <f>SUM(P119:P124)</f>
        <v>0</v>
      </c>
      <c r="Q118" s="222"/>
      <c r="R118" s="223">
        <f>SUM(R119:R124)</f>
        <v>0</v>
      </c>
      <c r="S118" s="222"/>
      <c r="T118" s="224">
        <f>SUM(T119:T124)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25" t="s">
        <v>82</v>
      </c>
      <c r="AT118" s="226" t="s">
        <v>73</v>
      </c>
      <c r="AU118" s="226" t="s">
        <v>74</v>
      </c>
      <c r="AY118" s="225" t="s">
        <v>157</v>
      </c>
      <c r="BK118" s="227">
        <f>SUM(BK119:BK124)</f>
        <v>0</v>
      </c>
    </row>
    <row r="119" s="2" customFormat="1" ht="24.15" customHeight="1">
      <c r="A119" s="39"/>
      <c r="B119" s="40"/>
      <c r="C119" s="230" t="s">
        <v>82</v>
      </c>
      <c r="D119" s="230" t="s">
        <v>160</v>
      </c>
      <c r="E119" s="231" t="s">
        <v>1023</v>
      </c>
      <c r="F119" s="232" t="s">
        <v>1024</v>
      </c>
      <c r="G119" s="233" t="s">
        <v>921</v>
      </c>
      <c r="H119" s="234">
        <v>1</v>
      </c>
      <c r="I119" s="235"/>
      <c r="J119" s="236">
        <f>ROUND(I119*H119,2)</f>
        <v>0</v>
      </c>
      <c r="K119" s="237"/>
      <c r="L119" s="45"/>
      <c r="M119" s="238" t="s">
        <v>1</v>
      </c>
      <c r="N119" s="239" t="s">
        <v>40</v>
      </c>
      <c r="O119" s="98"/>
      <c r="P119" s="240">
        <f>O119*H119</f>
        <v>0</v>
      </c>
      <c r="Q119" s="240">
        <v>0</v>
      </c>
      <c r="R119" s="240">
        <f>Q119*H119</f>
        <v>0</v>
      </c>
      <c r="S119" s="240">
        <v>0</v>
      </c>
      <c r="T119" s="241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42" t="s">
        <v>174</v>
      </c>
      <c r="AT119" s="242" t="s">
        <v>160</v>
      </c>
      <c r="AU119" s="242" t="s">
        <v>82</v>
      </c>
      <c r="AY119" s="18" t="s">
        <v>157</v>
      </c>
      <c r="BE119" s="243">
        <f>IF(N119="základná",J119,0)</f>
        <v>0</v>
      </c>
      <c r="BF119" s="243">
        <f>IF(N119="znížená",J119,0)</f>
        <v>0</v>
      </c>
      <c r="BG119" s="243">
        <f>IF(N119="zákl. prenesená",J119,0)</f>
        <v>0</v>
      </c>
      <c r="BH119" s="243">
        <f>IF(N119="zníž. prenesená",J119,0)</f>
        <v>0</v>
      </c>
      <c r="BI119" s="243">
        <f>IF(N119="nulová",J119,0)</f>
        <v>0</v>
      </c>
      <c r="BJ119" s="18" t="s">
        <v>156</v>
      </c>
      <c r="BK119" s="243">
        <f>ROUND(I119*H119,2)</f>
        <v>0</v>
      </c>
      <c r="BL119" s="18" t="s">
        <v>174</v>
      </c>
      <c r="BM119" s="242" t="s">
        <v>1025</v>
      </c>
    </row>
    <row r="120" s="2" customFormat="1" ht="16.5" customHeight="1">
      <c r="A120" s="39"/>
      <c r="B120" s="40"/>
      <c r="C120" s="230" t="s">
        <v>156</v>
      </c>
      <c r="D120" s="230" t="s">
        <v>160</v>
      </c>
      <c r="E120" s="231" t="s">
        <v>1026</v>
      </c>
      <c r="F120" s="232" t="s">
        <v>1027</v>
      </c>
      <c r="G120" s="233" t="s">
        <v>921</v>
      </c>
      <c r="H120" s="234">
        <v>1</v>
      </c>
      <c r="I120" s="235"/>
      <c r="J120" s="236">
        <f>ROUND(I120*H120,2)</f>
        <v>0</v>
      </c>
      <c r="K120" s="237"/>
      <c r="L120" s="45"/>
      <c r="M120" s="238" t="s">
        <v>1</v>
      </c>
      <c r="N120" s="239" t="s">
        <v>40</v>
      </c>
      <c r="O120" s="98"/>
      <c r="P120" s="240">
        <f>O120*H120</f>
        <v>0</v>
      </c>
      <c r="Q120" s="240">
        <v>0</v>
      </c>
      <c r="R120" s="240">
        <f>Q120*H120</f>
        <v>0</v>
      </c>
      <c r="S120" s="240">
        <v>0</v>
      </c>
      <c r="T120" s="241">
        <f>S120*H120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R120" s="242" t="s">
        <v>174</v>
      </c>
      <c r="AT120" s="242" t="s">
        <v>160</v>
      </c>
      <c r="AU120" s="242" t="s">
        <v>82</v>
      </c>
      <c r="AY120" s="18" t="s">
        <v>157</v>
      </c>
      <c r="BE120" s="243">
        <f>IF(N120="základná",J120,0)</f>
        <v>0</v>
      </c>
      <c r="BF120" s="243">
        <f>IF(N120="znížená",J120,0)</f>
        <v>0</v>
      </c>
      <c r="BG120" s="243">
        <f>IF(N120="zákl. prenesená",J120,0)</f>
        <v>0</v>
      </c>
      <c r="BH120" s="243">
        <f>IF(N120="zníž. prenesená",J120,0)</f>
        <v>0</v>
      </c>
      <c r="BI120" s="243">
        <f>IF(N120="nulová",J120,0)</f>
        <v>0</v>
      </c>
      <c r="BJ120" s="18" t="s">
        <v>156</v>
      </c>
      <c r="BK120" s="243">
        <f>ROUND(I120*H120,2)</f>
        <v>0</v>
      </c>
      <c r="BL120" s="18" t="s">
        <v>174</v>
      </c>
      <c r="BM120" s="242" t="s">
        <v>1028</v>
      </c>
    </row>
    <row r="121" s="2" customFormat="1" ht="16.5" customHeight="1">
      <c r="A121" s="39"/>
      <c r="B121" s="40"/>
      <c r="C121" s="230" t="s">
        <v>181</v>
      </c>
      <c r="D121" s="230" t="s">
        <v>160</v>
      </c>
      <c r="E121" s="231" t="s">
        <v>1029</v>
      </c>
      <c r="F121" s="232" t="s">
        <v>1030</v>
      </c>
      <c r="G121" s="233" t="s">
        <v>921</v>
      </c>
      <c r="H121" s="234">
        <v>1</v>
      </c>
      <c r="I121" s="235"/>
      <c r="J121" s="236">
        <f>ROUND(I121*H121,2)</f>
        <v>0</v>
      </c>
      <c r="K121" s="237"/>
      <c r="L121" s="45"/>
      <c r="M121" s="238" t="s">
        <v>1</v>
      </c>
      <c r="N121" s="239" t="s">
        <v>40</v>
      </c>
      <c r="O121" s="98"/>
      <c r="P121" s="240">
        <f>O121*H121</f>
        <v>0</v>
      </c>
      <c r="Q121" s="240">
        <v>0</v>
      </c>
      <c r="R121" s="240">
        <f>Q121*H121</f>
        <v>0</v>
      </c>
      <c r="S121" s="240">
        <v>0</v>
      </c>
      <c r="T121" s="241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42" t="s">
        <v>174</v>
      </c>
      <c r="AT121" s="242" t="s">
        <v>160</v>
      </c>
      <c r="AU121" s="242" t="s">
        <v>82</v>
      </c>
      <c r="AY121" s="18" t="s">
        <v>157</v>
      </c>
      <c r="BE121" s="243">
        <f>IF(N121="základná",J121,0)</f>
        <v>0</v>
      </c>
      <c r="BF121" s="243">
        <f>IF(N121="znížená",J121,0)</f>
        <v>0</v>
      </c>
      <c r="BG121" s="243">
        <f>IF(N121="zákl. prenesená",J121,0)</f>
        <v>0</v>
      </c>
      <c r="BH121" s="243">
        <f>IF(N121="zníž. prenesená",J121,0)</f>
        <v>0</v>
      </c>
      <c r="BI121" s="243">
        <f>IF(N121="nulová",J121,0)</f>
        <v>0</v>
      </c>
      <c r="BJ121" s="18" t="s">
        <v>156</v>
      </c>
      <c r="BK121" s="243">
        <f>ROUND(I121*H121,2)</f>
        <v>0</v>
      </c>
      <c r="BL121" s="18" t="s">
        <v>174</v>
      </c>
      <c r="BM121" s="242" t="s">
        <v>1031</v>
      </c>
    </row>
    <row r="122" s="2" customFormat="1" ht="16.5" customHeight="1">
      <c r="A122" s="39"/>
      <c r="B122" s="40"/>
      <c r="C122" s="230" t="s">
        <v>174</v>
      </c>
      <c r="D122" s="230" t="s">
        <v>160</v>
      </c>
      <c r="E122" s="231" t="s">
        <v>1032</v>
      </c>
      <c r="F122" s="232" t="s">
        <v>1033</v>
      </c>
      <c r="G122" s="233" t="s">
        <v>921</v>
      </c>
      <c r="H122" s="234">
        <v>1</v>
      </c>
      <c r="I122" s="235"/>
      <c r="J122" s="236">
        <f>ROUND(I122*H122,2)</f>
        <v>0</v>
      </c>
      <c r="K122" s="237"/>
      <c r="L122" s="45"/>
      <c r="M122" s="238" t="s">
        <v>1</v>
      </c>
      <c r="N122" s="239" t="s">
        <v>40</v>
      </c>
      <c r="O122" s="98"/>
      <c r="P122" s="240">
        <f>O122*H122</f>
        <v>0</v>
      </c>
      <c r="Q122" s="240">
        <v>0</v>
      </c>
      <c r="R122" s="240">
        <f>Q122*H122</f>
        <v>0</v>
      </c>
      <c r="S122" s="240">
        <v>0</v>
      </c>
      <c r="T122" s="241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42" t="s">
        <v>174</v>
      </c>
      <c r="AT122" s="242" t="s">
        <v>160</v>
      </c>
      <c r="AU122" s="242" t="s">
        <v>82</v>
      </c>
      <c r="AY122" s="18" t="s">
        <v>157</v>
      </c>
      <c r="BE122" s="243">
        <f>IF(N122="základná",J122,0)</f>
        <v>0</v>
      </c>
      <c r="BF122" s="243">
        <f>IF(N122="znížená",J122,0)</f>
        <v>0</v>
      </c>
      <c r="BG122" s="243">
        <f>IF(N122="zákl. prenesená",J122,0)</f>
        <v>0</v>
      </c>
      <c r="BH122" s="243">
        <f>IF(N122="zníž. prenesená",J122,0)</f>
        <v>0</v>
      </c>
      <c r="BI122" s="243">
        <f>IF(N122="nulová",J122,0)</f>
        <v>0</v>
      </c>
      <c r="BJ122" s="18" t="s">
        <v>156</v>
      </c>
      <c r="BK122" s="243">
        <f>ROUND(I122*H122,2)</f>
        <v>0</v>
      </c>
      <c r="BL122" s="18" t="s">
        <v>174</v>
      </c>
      <c r="BM122" s="242" t="s">
        <v>1034</v>
      </c>
    </row>
    <row r="123" s="2" customFormat="1" ht="16.5" customHeight="1">
      <c r="A123" s="39"/>
      <c r="B123" s="40"/>
      <c r="C123" s="230" t="s">
        <v>197</v>
      </c>
      <c r="D123" s="230" t="s">
        <v>160</v>
      </c>
      <c r="E123" s="231" t="s">
        <v>1035</v>
      </c>
      <c r="F123" s="232" t="s">
        <v>1036</v>
      </c>
      <c r="G123" s="233" t="s">
        <v>797</v>
      </c>
      <c r="H123" s="235"/>
      <c r="I123" s="235"/>
      <c r="J123" s="236">
        <f>ROUND(I123*H123,2)</f>
        <v>0</v>
      </c>
      <c r="K123" s="237"/>
      <c r="L123" s="45"/>
      <c r="M123" s="238" t="s">
        <v>1</v>
      </c>
      <c r="N123" s="239" t="s">
        <v>40</v>
      </c>
      <c r="O123" s="98"/>
      <c r="P123" s="240">
        <f>O123*H123</f>
        <v>0</v>
      </c>
      <c r="Q123" s="240">
        <v>0</v>
      </c>
      <c r="R123" s="240">
        <f>Q123*H123</f>
        <v>0</v>
      </c>
      <c r="S123" s="240">
        <v>0</v>
      </c>
      <c r="T123" s="24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42" t="s">
        <v>174</v>
      </c>
      <c r="AT123" s="242" t="s">
        <v>160</v>
      </c>
      <c r="AU123" s="242" t="s">
        <v>82</v>
      </c>
      <c r="AY123" s="18" t="s">
        <v>157</v>
      </c>
      <c r="BE123" s="243">
        <f>IF(N123="základná",J123,0)</f>
        <v>0</v>
      </c>
      <c r="BF123" s="243">
        <f>IF(N123="znížená",J123,0)</f>
        <v>0</v>
      </c>
      <c r="BG123" s="243">
        <f>IF(N123="zákl. prenesená",J123,0)</f>
        <v>0</v>
      </c>
      <c r="BH123" s="243">
        <f>IF(N123="zníž. prenesená",J123,0)</f>
        <v>0</v>
      </c>
      <c r="BI123" s="243">
        <f>IF(N123="nulová",J123,0)</f>
        <v>0</v>
      </c>
      <c r="BJ123" s="18" t="s">
        <v>156</v>
      </c>
      <c r="BK123" s="243">
        <f>ROUND(I123*H123,2)</f>
        <v>0</v>
      </c>
      <c r="BL123" s="18" t="s">
        <v>174</v>
      </c>
      <c r="BM123" s="242" t="s">
        <v>1037</v>
      </c>
    </row>
    <row r="124" s="2" customFormat="1" ht="16.5" customHeight="1">
      <c r="A124" s="39"/>
      <c r="B124" s="40"/>
      <c r="C124" s="230" t="s">
        <v>201</v>
      </c>
      <c r="D124" s="230" t="s">
        <v>160</v>
      </c>
      <c r="E124" s="231" t="s">
        <v>1038</v>
      </c>
      <c r="F124" s="232" t="s">
        <v>1039</v>
      </c>
      <c r="G124" s="233" t="s">
        <v>797</v>
      </c>
      <c r="H124" s="235"/>
      <c r="I124" s="235"/>
      <c r="J124" s="236">
        <f>ROUND(I124*H124,2)</f>
        <v>0</v>
      </c>
      <c r="K124" s="237"/>
      <c r="L124" s="45"/>
      <c r="M124" s="277" t="s">
        <v>1</v>
      </c>
      <c r="N124" s="278" t="s">
        <v>40</v>
      </c>
      <c r="O124" s="279"/>
      <c r="P124" s="280">
        <f>O124*H124</f>
        <v>0</v>
      </c>
      <c r="Q124" s="280">
        <v>0</v>
      </c>
      <c r="R124" s="280">
        <f>Q124*H124</f>
        <v>0</v>
      </c>
      <c r="S124" s="280">
        <v>0</v>
      </c>
      <c r="T124" s="281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42" t="s">
        <v>174</v>
      </c>
      <c r="AT124" s="242" t="s">
        <v>160</v>
      </c>
      <c r="AU124" s="242" t="s">
        <v>82</v>
      </c>
      <c r="AY124" s="18" t="s">
        <v>157</v>
      </c>
      <c r="BE124" s="243">
        <f>IF(N124="základná",J124,0)</f>
        <v>0</v>
      </c>
      <c r="BF124" s="243">
        <f>IF(N124="znížená",J124,0)</f>
        <v>0</v>
      </c>
      <c r="BG124" s="243">
        <f>IF(N124="zákl. prenesená",J124,0)</f>
        <v>0</v>
      </c>
      <c r="BH124" s="243">
        <f>IF(N124="zníž. prenesená",J124,0)</f>
        <v>0</v>
      </c>
      <c r="BI124" s="243">
        <f>IF(N124="nulová",J124,0)</f>
        <v>0</v>
      </c>
      <c r="BJ124" s="18" t="s">
        <v>156</v>
      </c>
      <c r="BK124" s="243">
        <f>ROUND(I124*H124,2)</f>
        <v>0</v>
      </c>
      <c r="BL124" s="18" t="s">
        <v>174</v>
      </c>
      <c r="BM124" s="242" t="s">
        <v>1040</v>
      </c>
    </row>
    <row r="125" s="2" customFormat="1" ht="6.96" customHeight="1">
      <c r="A125" s="39"/>
      <c r="B125" s="73"/>
      <c r="C125" s="74"/>
      <c r="D125" s="74"/>
      <c r="E125" s="74"/>
      <c r="F125" s="74"/>
      <c r="G125" s="74"/>
      <c r="H125" s="74"/>
      <c r="I125" s="74"/>
      <c r="J125" s="74"/>
      <c r="K125" s="74"/>
      <c r="L125" s="45"/>
      <c r="M125" s="39"/>
      <c r="O125" s="39"/>
      <c r="P125" s="39"/>
      <c r="Q125" s="39"/>
      <c r="R125" s="39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</sheetData>
  <sheetProtection sheet="1" autoFilter="0" formatColumns="0" formatRows="0" objects="1" scenarios="1" spinCount="100000" saltValue="nKs7XRukJvxNe6pYQ0hSxMYdQQeFvdfHWwzWzbAiiTD1Ik0lmQr64ql+sHY4079kZRYBZlf9DPoEtpwUiV8WSA==" hashValue="t0nUDWwjEzALOLDFFOGSfTiXB6JOd4HE+/yXXHt5z3AP9INh4mF1b2+lOkVKbazGkATODSRc43hYV8wpz434RQ==" algorithmName="SHA-512" password="CC35"/>
  <autoFilter ref="C116:K124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9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104</v>
      </c>
    </row>
    <row r="3" s="1" customFormat="1" ht="6.96" customHeight="1">
      <c r="B3" s="143"/>
      <c r="C3" s="144"/>
      <c r="D3" s="144"/>
      <c r="E3" s="144"/>
      <c r="F3" s="144"/>
      <c r="G3" s="144"/>
      <c r="H3" s="144"/>
      <c r="I3" s="144"/>
      <c r="J3" s="144"/>
      <c r="K3" s="144"/>
      <c r="L3" s="21"/>
      <c r="AT3" s="18" t="s">
        <v>74</v>
      </c>
    </row>
    <row r="4" s="1" customFormat="1" ht="24.96" customHeight="1">
      <c r="B4" s="21"/>
      <c r="D4" s="145" t="s">
        <v>130</v>
      </c>
      <c r="L4" s="21"/>
      <c r="M4" s="146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7" t="s">
        <v>15</v>
      </c>
      <c r="L6" s="21"/>
    </row>
    <row r="7" s="1" customFormat="1" ht="16.5" customHeight="1">
      <c r="B7" s="21"/>
      <c r="E7" s="148" t="str">
        <f>'Rekapitulácia stavby'!K6</f>
        <v>Obnova areálu a kaštieľa Dolná Krupá</v>
      </c>
      <c r="F7" s="147"/>
      <c r="G7" s="147"/>
      <c r="H7" s="147"/>
      <c r="L7" s="21"/>
    </row>
    <row r="8" s="2" customFormat="1" ht="12" customHeight="1">
      <c r="A8" s="39"/>
      <c r="B8" s="45"/>
      <c r="C8" s="39"/>
      <c r="D8" s="147" t="s">
        <v>131</v>
      </c>
      <c r="E8" s="39"/>
      <c r="F8" s="39"/>
      <c r="G8" s="39"/>
      <c r="H8" s="39"/>
      <c r="I8" s="39"/>
      <c r="J8" s="39"/>
      <c r="K8" s="39"/>
      <c r="L8" s="70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9" t="s">
        <v>1041</v>
      </c>
      <c r="F9" s="39"/>
      <c r="G9" s="39"/>
      <c r="H9" s="39"/>
      <c r="I9" s="39"/>
      <c r="J9" s="39"/>
      <c r="K9" s="39"/>
      <c r="L9" s="70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70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7" t="s">
        <v>17</v>
      </c>
      <c r="E11" s="39"/>
      <c r="F11" s="150" t="s">
        <v>1</v>
      </c>
      <c r="G11" s="39"/>
      <c r="H11" s="39"/>
      <c r="I11" s="147" t="s">
        <v>18</v>
      </c>
      <c r="J11" s="150" t="s">
        <v>1</v>
      </c>
      <c r="K11" s="39"/>
      <c r="L11" s="70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7" t="s">
        <v>19</v>
      </c>
      <c r="E12" s="39"/>
      <c r="F12" s="150" t="s">
        <v>20</v>
      </c>
      <c r="G12" s="39"/>
      <c r="H12" s="39"/>
      <c r="I12" s="147" t="s">
        <v>21</v>
      </c>
      <c r="J12" s="151" t="str">
        <f>'Rekapitulácia stavby'!AN8</f>
        <v>30. 1. 2023</v>
      </c>
      <c r="K12" s="39"/>
      <c r="L12" s="70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70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7" t="s">
        <v>23</v>
      </c>
      <c r="E14" s="39"/>
      <c r="F14" s="39"/>
      <c r="G14" s="39"/>
      <c r="H14" s="39"/>
      <c r="I14" s="147" t="s">
        <v>24</v>
      </c>
      <c r="J14" s="150" t="s">
        <v>1</v>
      </c>
      <c r="K14" s="39"/>
      <c r="L14" s="70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50" t="s">
        <v>25</v>
      </c>
      <c r="F15" s="39"/>
      <c r="G15" s="39"/>
      <c r="H15" s="39"/>
      <c r="I15" s="147" t="s">
        <v>26</v>
      </c>
      <c r="J15" s="150" t="s">
        <v>1</v>
      </c>
      <c r="K15" s="39"/>
      <c r="L15" s="70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70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7" t="s">
        <v>27</v>
      </c>
      <c r="E17" s="39"/>
      <c r="F17" s="39"/>
      <c r="G17" s="39"/>
      <c r="H17" s="39"/>
      <c r="I17" s="147" t="s">
        <v>24</v>
      </c>
      <c r="J17" s="34" t="str">
        <f>'Rekapitulácia stavby'!AN13</f>
        <v>Vyplň údaj</v>
      </c>
      <c r="K17" s="39"/>
      <c r="L17" s="70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'Rekapitulácia stavby'!E14</f>
        <v>Vyplň údaj</v>
      </c>
      <c r="F18" s="150"/>
      <c r="G18" s="150"/>
      <c r="H18" s="150"/>
      <c r="I18" s="147" t="s">
        <v>26</v>
      </c>
      <c r="J18" s="34" t="str">
        <f>'Rekapitulácia stavby'!AN14</f>
        <v>Vyplň údaj</v>
      </c>
      <c r="K18" s="39"/>
      <c r="L18" s="70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70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7" t="s">
        <v>29</v>
      </c>
      <c r="E20" s="39"/>
      <c r="F20" s="39"/>
      <c r="G20" s="39"/>
      <c r="H20" s="39"/>
      <c r="I20" s="147" t="s">
        <v>24</v>
      </c>
      <c r="J20" s="150" t="s">
        <v>1</v>
      </c>
      <c r="K20" s="39"/>
      <c r="L20" s="70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50" t="s">
        <v>30</v>
      </c>
      <c r="F21" s="39"/>
      <c r="G21" s="39"/>
      <c r="H21" s="39"/>
      <c r="I21" s="147" t="s">
        <v>26</v>
      </c>
      <c r="J21" s="150" t="s">
        <v>1</v>
      </c>
      <c r="K21" s="39"/>
      <c r="L21" s="70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70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7" t="s">
        <v>32</v>
      </c>
      <c r="E23" s="39"/>
      <c r="F23" s="39"/>
      <c r="G23" s="39"/>
      <c r="H23" s="39"/>
      <c r="I23" s="147" t="s">
        <v>24</v>
      </c>
      <c r="J23" s="150" t="s">
        <v>1</v>
      </c>
      <c r="K23" s="39"/>
      <c r="L23" s="70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50" t="s">
        <v>30</v>
      </c>
      <c r="F24" s="39"/>
      <c r="G24" s="39"/>
      <c r="H24" s="39"/>
      <c r="I24" s="147" t="s">
        <v>26</v>
      </c>
      <c r="J24" s="150" t="s">
        <v>1</v>
      </c>
      <c r="K24" s="39"/>
      <c r="L24" s="70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70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7" t="s">
        <v>33</v>
      </c>
      <c r="E26" s="39"/>
      <c r="F26" s="39"/>
      <c r="G26" s="39"/>
      <c r="H26" s="39"/>
      <c r="I26" s="39"/>
      <c r="J26" s="39"/>
      <c r="K26" s="39"/>
      <c r="L26" s="70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52"/>
      <c r="B27" s="153"/>
      <c r="C27" s="152"/>
      <c r="D27" s="152"/>
      <c r="E27" s="154" t="s">
        <v>1</v>
      </c>
      <c r="F27" s="154"/>
      <c r="G27" s="154"/>
      <c r="H27" s="154"/>
      <c r="I27" s="152"/>
      <c r="J27" s="152"/>
      <c r="K27" s="152"/>
      <c r="L27" s="155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70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6"/>
      <c r="E29" s="156"/>
      <c r="F29" s="156"/>
      <c r="G29" s="156"/>
      <c r="H29" s="156"/>
      <c r="I29" s="156"/>
      <c r="J29" s="156"/>
      <c r="K29" s="156"/>
      <c r="L29" s="70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7" t="s">
        <v>34</v>
      </c>
      <c r="E30" s="39"/>
      <c r="F30" s="39"/>
      <c r="G30" s="39"/>
      <c r="H30" s="39"/>
      <c r="I30" s="39"/>
      <c r="J30" s="158">
        <f>ROUND(J136, 2)</f>
        <v>0</v>
      </c>
      <c r="K30" s="39"/>
      <c r="L30" s="70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6"/>
      <c r="E31" s="156"/>
      <c r="F31" s="156"/>
      <c r="G31" s="156"/>
      <c r="H31" s="156"/>
      <c r="I31" s="156"/>
      <c r="J31" s="156"/>
      <c r="K31" s="156"/>
      <c r="L31" s="70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9" t="s">
        <v>36</v>
      </c>
      <c r="G32" s="39"/>
      <c r="H32" s="39"/>
      <c r="I32" s="159" t="s">
        <v>35</v>
      </c>
      <c r="J32" s="159" t="s">
        <v>37</v>
      </c>
      <c r="K32" s="39"/>
      <c r="L32" s="70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60" t="s">
        <v>38</v>
      </c>
      <c r="E33" s="161" t="s">
        <v>39</v>
      </c>
      <c r="F33" s="162">
        <f>ROUND((SUM(BE136:BE1084)),  2)</f>
        <v>0</v>
      </c>
      <c r="G33" s="163"/>
      <c r="H33" s="163"/>
      <c r="I33" s="164">
        <v>0.20000000000000001</v>
      </c>
      <c r="J33" s="162">
        <f>ROUND(((SUM(BE136:BE1084))*I33),  2)</f>
        <v>0</v>
      </c>
      <c r="K33" s="39"/>
      <c r="L33" s="70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61" t="s">
        <v>40</v>
      </c>
      <c r="F34" s="162">
        <f>ROUND((SUM(BF136:BF1084)),  2)</f>
        <v>0</v>
      </c>
      <c r="G34" s="163"/>
      <c r="H34" s="163"/>
      <c r="I34" s="164">
        <v>0.20000000000000001</v>
      </c>
      <c r="J34" s="162">
        <f>ROUND(((SUM(BF136:BF1084))*I34),  2)</f>
        <v>0</v>
      </c>
      <c r="K34" s="39"/>
      <c r="L34" s="70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7" t="s">
        <v>41</v>
      </c>
      <c r="F35" s="165">
        <f>ROUND((SUM(BG136:BG1084)),  2)</f>
        <v>0</v>
      </c>
      <c r="G35" s="39"/>
      <c r="H35" s="39"/>
      <c r="I35" s="166">
        <v>0.20000000000000001</v>
      </c>
      <c r="J35" s="165">
        <f>0</f>
        <v>0</v>
      </c>
      <c r="K35" s="39"/>
      <c r="L35" s="70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7" t="s">
        <v>42</v>
      </c>
      <c r="F36" s="165">
        <f>ROUND((SUM(BH136:BH1084)),  2)</f>
        <v>0</v>
      </c>
      <c r="G36" s="39"/>
      <c r="H36" s="39"/>
      <c r="I36" s="166">
        <v>0.20000000000000001</v>
      </c>
      <c r="J36" s="165">
        <f>0</f>
        <v>0</v>
      </c>
      <c r="K36" s="39"/>
      <c r="L36" s="70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61" t="s">
        <v>43</v>
      </c>
      <c r="F37" s="162">
        <f>ROUND((SUM(BI136:BI1084)),  2)</f>
        <v>0</v>
      </c>
      <c r="G37" s="163"/>
      <c r="H37" s="163"/>
      <c r="I37" s="164">
        <v>0</v>
      </c>
      <c r="J37" s="162">
        <f>0</f>
        <v>0</v>
      </c>
      <c r="K37" s="39"/>
      <c r="L37" s="70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70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67"/>
      <c r="D39" s="168" t="s">
        <v>44</v>
      </c>
      <c r="E39" s="169"/>
      <c r="F39" s="169"/>
      <c r="G39" s="170" t="s">
        <v>45</v>
      </c>
      <c r="H39" s="171" t="s">
        <v>46</v>
      </c>
      <c r="I39" s="169"/>
      <c r="J39" s="172">
        <f>SUM(J30:J37)</f>
        <v>0</v>
      </c>
      <c r="K39" s="173"/>
      <c r="L39" s="70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70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70"/>
      <c r="D50" s="174" t="s">
        <v>47</v>
      </c>
      <c r="E50" s="175"/>
      <c r="F50" s="175"/>
      <c r="G50" s="174" t="s">
        <v>48</v>
      </c>
      <c r="H50" s="175"/>
      <c r="I50" s="175"/>
      <c r="J50" s="175"/>
      <c r="K50" s="175"/>
      <c r="L50" s="70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76" t="s">
        <v>49</v>
      </c>
      <c r="E61" s="177"/>
      <c r="F61" s="178" t="s">
        <v>50</v>
      </c>
      <c r="G61" s="176" t="s">
        <v>49</v>
      </c>
      <c r="H61" s="177"/>
      <c r="I61" s="177"/>
      <c r="J61" s="179" t="s">
        <v>50</v>
      </c>
      <c r="K61" s="177"/>
      <c r="L61" s="70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74" t="s">
        <v>51</v>
      </c>
      <c r="E65" s="180"/>
      <c r="F65" s="180"/>
      <c r="G65" s="174" t="s">
        <v>52</v>
      </c>
      <c r="H65" s="180"/>
      <c r="I65" s="180"/>
      <c r="J65" s="180"/>
      <c r="K65" s="180"/>
      <c r="L65" s="70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76" t="s">
        <v>49</v>
      </c>
      <c r="E76" s="177"/>
      <c r="F76" s="178" t="s">
        <v>50</v>
      </c>
      <c r="G76" s="176" t="s">
        <v>49</v>
      </c>
      <c r="H76" s="177"/>
      <c r="I76" s="177"/>
      <c r="J76" s="179" t="s">
        <v>50</v>
      </c>
      <c r="K76" s="177"/>
      <c r="L76" s="70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81"/>
      <c r="C77" s="182"/>
      <c r="D77" s="182"/>
      <c r="E77" s="182"/>
      <c r="F77" s="182"/>
      <c r="G77" s="182"/>
      <c r="H77" s="182"/>
      <c r="I77" s="182"/>
      <c r="J77" s="182"/>
      <c r="K77" s="182"/>
      <c r="L77" s="70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83"/>
      <c r="C81" s="184"/>
      <c r="D81" s="184"/>
      <c r="E81" s="184"/>
      <c r="F81" s="184"/>
      <c r="G81" s="184"/>
      <c r="H81" s="184"/>
      <c r="I81" s="184"/>
      <c r="J81" s="184"/>
      <c r="K81" s="184"/>
      <c r="L81" s="70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133</v>
      </c>
      <c r="D82" s="41"/>
      <c r="E82" s="41"/>
      <c r="F82" s="41"/>
      <c r="G82" s="41"/>
      <c r="H82" s="41"/>
      <c r="I82" s="41"/>
      <c r="J82" s="41"/>
      <c r="K82" s="41"/>
      <c r="L82" s="70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70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70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85" t="str">
        <f>E7</f>
        <v>Obnova areálu a kaštieľa Dolná Krupá</v>
      </c>
      <c r="F85" s="33"/>
      <c r="G85" s="33"/>
      <c r="H85" s="33"/>
      <c r="I85" s="41"/>
      <c r="J85" s="41"/>
      <c r="K85" s="41"/>
      <c r="L85" s="70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131</v>
      </c>
      <c r="D86" s="41"/>
      <c r="E86" s="41"/>
      <c r="F86" s="41"/>
      <c r="G86" s="41"/>
      <c r="H86" s="41"/>
      <c r="I86" s="41"/>
      <c r="J86" s="41"/>
      <c r="K86" s="41"/>
      <c r="L86" s="70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83" t="str">
        <f>E9</f>
        <v>20230101 - Kaštieľ-Suterén</v>
      </c>
      <c r="F87" s="41"/>
      <c r="G87" s="41"/>
      <c r="H87" s="41"/>
      <c r="I87" s="41"/>
      <c r="J87" s="41"/>
      <c r="K87" s="41"/>
      <c r="L87" s="70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70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Kaštieľ Dolná Krupá</v>
      </c>
      <c r="G89" s="41"/>
      <c r="H89" s="41"/>
      <c r="I89" s="33" t="s">
        <v>21</v>
      </c>
      <c r="J89" s="86" t="str">
        <f>IF(J12="","",J12)</f>
        <v>30. 1. 2023</v>
      </c>
      <c r="K89" s="41"/>
      <c r="L89" s="70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70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SNM, Vajanského nábrežie 2, 810 06 Bratislava</v>
      </c>
      <c r="G91" s="41"/>
      <c r="H91" s="41"/>
      <c r="I91" s="33" t="s">
        <v>29</v>
      </c>
      <c r="J91" s="37" t="str">
        <f>E21</f>
        <v>Ing.Vladimír Kobliška</v>
      </c>
      <c r="K91" s="41"/>
      <c r="L91" s="70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Ing.Vladimír Kobliška</v>
      </c>
      <c r="K92" s="41"/>
      <c r="L92" s="70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70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86" t="s">
        <v>134</v>
      </c>
      <c r="D94" s="187"/>
      <c r="E94" s="187"/>
      <c r="F94" s="187"/>
      <c r="G94" s="187"/>
      <c r="H94" s="187"/>
      <c r="I94" s="187"/>
      <c r="J94" s="188" t="s">
        <v>135</v>
      </c>
      <c r="K94" s="187"/>
      <c r="L94" s="70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70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89" t="s">
        <v>136</v>
      </c>
      <c r="D96" s="41"/>
      <c r="E96" s="41"/>
      <c r="F96" s="41"/>
      <c r="G96" s="41"/>
      <c r="H96" s="41"/>
      <c r="I96" s="41"/>
      <c r="J96" s="117">
        <f>J136</f>
        <v>0</v>
      </c>
      <c r="K96" s="41"/>
      <c r="L96" s="70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137</v>
      </c>
    </row>
    <row r="97" s="9" customFormat="1" ht="24.96" customHeight="1">
      <c r="A97" s="9"/>
      <c r="B97" s="190"/>
      <c r="C97" s="191"/>
      <c r="D97" s="192" t="s">
        <v>216</v>
      </c>
      <c r="E97" s="193"/>
      <c r="F97" s="193"/>
      <c r="G97" s="193"/>
      <c r="H97" s="193"/>
      <c r="I97" s="193"/>
      <c r="J97" s="194">
        <f>J137</f>
        <v>0</v>
      </c>
      <c r="K97" s="191"/>
      <c r="L97" s="19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96"/>
      <c r="C98" s="197"/>
      <c r="D98" s="198" t="s">
        <v>1042</v>
      </c>
      <c r="E98" s="199"/>
      <c r="F98" s="199"/>
      <c r="G98" s="199"/>
      <c r="H98" s="199"/>
      <c r="I98" s="199"/>
      <c r="J98" s="200">
        <f>J138</f>
        <v>0</v>
      </c>
      <c r="K98" s="197"/>
      <c r="L98" s="20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96"/>
      <c r="C99" s="197"/>
      <c r="D99" s="198" t="s">
        <v>1043</v>
      </c>
      <c r="E99" s="199"/>
      <c r="F99" s="199"/>
      <c r="G99" s="199"/>
      <c r="H99" s="199"/>
      <c r="I99" s="199"/>
      <c r="J99" s="200">
        <f>J230</f>
        <v>0</v>
      </c>
      <c r="K99" s="197"/>
      <c r="L99" s="20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96"/>
      <c r="C100" s="197"/>
      <c r="D100" s="198" t="s">
        <v>217</v>
      </c>
      <c r="E100" s="199"/>
      <c r="F100" s="199"/>
      <c r="G100" s="199"/>
      <c r="H100" s="199"/>
      <c r="I100" s="199"/>
      <c r="J100" s="200">
        <f>J307</f>
        <v>0</v>
      </c>
      <c r="K100" s="197"/>
      <c r="L100" s="20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96"/>
      <c r="C101" s="197"/>
      <c r="D101" s="198" t="s">
        <v>310</v>
      </c>
      <c r="E101" s="199"/>
      <c r="F101" s="199"/>
      <c r="G101" s="199"/>
      <c r="H101" s="199"/>
      <c r="I101" s="199"/>
      <c r="J101" s="200">
        <f>J599</f>
        <v>0</v>
      </c>
      <c r="K101" s="197"/>
      <c r="L101" s="20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96"/>
      <c r="C102" s="197"/>
      <c r="D102" s="198" t="s">
        <v>218</v>
      </c>
      <c r="E102" s="199"/>
      <c r="F102" s="199"/>
      <c r="G102" s="199"/>
      <c r="H102" s="199"/>
      <c r="I102" s="199"/>
      <c r="J102" s="200">
        <f>J843</f>
        <v>0</v>
      </c>
      <c r="K102" s="197"/>
      <c r="L102" s="20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90"/>
      <c r="C103" s="191"/>
      <c r="D103" s="192" t="s">
        <v>138</v>
      </c>
      <c r="E103" s="193"/>
      <c r="F103" s="193"/>
      <c r="G103" s="193"/>
      <c r="H103" s="193"/>
      <c r="I103" s="193"/>
      <c r="J103" s="194">
        <f>J847</f>
        <v>0</v>
      </c>
      <c r="K103" s="191"/>
      <c r="L103" s="195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96"/>
      <c r="C104" s="197"/>
      <c r="D104" s="198" t="s">
        <v>139</v>
      </c>
      <c r="E104" s="199"/>
      <c r="F104" s="199"/>
      <c r="G104" s="199"/>
      <c r="H104" s="199"/>
      <c r="I104" s="199"/>
      <c r="J104" s="200">
        <f>J848</f>
        <v>0</v>
      </c>
      <c r="K104" s="197"/>
      <c r="L104" s="20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96"/>
      <c r="C105" s="197"/>
      <c r="D105" s="198" t="s">
        <v>140</v>
      </c>
      <c r="E105" s="199"/>
      <c r="F105" s="199"/>
      <c r="G105" s="199"/>
      <c r="H105" s="199"/>
      <c r="I105" s="199"/>
      <c r="J105" s="200">
        <f>J855</f>
        <v>0</v>
      </c>
      <c r="K105" s="197"/>
      <c r="L105" s="20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96"/>
      <c r="C106" s="197"/>
      <c r="D106" s="198" t="s">
        <v>817</v>
      </c>
      <c r="E106" s="199"/>
      <c r="F106" s="199"/>
      <c r="G106" s="199"/>
      <c r="H106" s="199"/>
      <c r="I106" s="199"/>
      <c r="J106" s="200">
        <f>J888</f>
        <v>0</v>
      </c>
      <c r="K106" s="197"/>
      <c r="L106" s="20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96"/>
      <c r="C107" s="197"/>
      <c r="D107" s="198" t="s">
        <v>1044</v>
      </c>
      <c r="E107" s="199"/>
      <c r="F107" s="199"/>
      <c r="G107" s="199"/>
      <c r="H107" s="199"/>
      <c r="I107" s="199"/>
      <c r="J107" s="200">
        <f>J948</f>
        <v>0</v>
      </c>
      <c r="K107" s="197"/>
      <c r="L107" s="20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96"/>
      <c r="C108" s="197"/>
      <c r="D108" s="198" t="s">
        <v>440</v>
      </c>
      <c r="E108" s="199"/>
      <c r="F108" s="199"/>
      <c r="G108" s="199"/>
      <c r="H108" s="199"/>
      <c r="I108" s="199"/>
      <c r="J108" s="200">
        <f>J974</f>
        <v>0</v>
      </c>
      <c r="K108" s="197"/>
      <c r="L108" s="201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96"/>
      <c r="C109" s="197"/>
      <c r="D109" s="198" t="s">
        <v>311</v>
      </c>
      <c r="E109" s="199"/>
      <c r="F109" s="199"/>
      <c r="G109" s="199"/>
      <c r="H109" s="199"/>
      <c r="I109" s="199"/>
      <c r="J109" s="200">
        <f>J989</f>
        <v>0</v>
      </c>
      <c r="K109" s="197"/>
      <c r="L109" s="20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96"/>
      <c r="C110" s="197"/>
      <c r="D110" s="198" t="s">
        <v>312</v>
      </c>
      <c r="E110" s="199"/>
      <c r="F110" s="199"/>
      <c r="G110" s="199"/>
      <c r="H110" s="199"/>
      <c r="I110" s="199"/>
      <c r="J110" s="200">
        <f>J995</f>
        <v>0</v>
      </c>
      <c r="K110" s="197"/>
      <c r="L110" s="20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96"/>
      <c r="C111" s="197"/>
      <c r="D111" s="198" t="s">
        <v>313</v>
      </c>
      <c r="E111" s="199"/>
      <c r="F111" s="199"/>
      <c r="G111" s="199"/>
      <c r="H111" s="199"/>
      <c r="I111" s="199"/>
      <c r="J111" s="200">
        <f>J1013</f>
        <v>0</v>
      </c>
      <c r="K111" s="197"/>
      <c r="L111" s="20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96"/>
      <c r="C112" s="197"/>
      <c r="D112" s="198" t="s">
        <v>818</v>
      </c>
      <c r="E112" s="199"/>
      <c r="F112" s="199"/>
      <c r="G112" s="199"/>
      <c r="H112" s="199"/>
      <c r="I112" s="199"/>
      <c r="J112" s="200">
        <f>J1022</f>
        <v>0</v>
      </c>
      <c r="K112" s="197"/>
      <c r="L112" s="20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96"/>
      <c r="C113" s="197"/>
      <c r="D113" s="198" t="s">
        <v>219</v>
      </c>
      <c r="E113" s="199"/>
      <c r="F113" s="199"/>
      <c r="G113" s="199"/>
      <c r="H113" s="199"/>
      <c r="I113" s="199"/>
      <c r="J113" s="200">
        <f>J1037</f>
        <v>0</v>
      </c>
      <c r="K113" s="197"/>
      <c r="L113" s="20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4.96" customHeight="1">
      <c r="A114" s="9"/>
      <c r="B114" s="190"/>
      <c r="C114" s="191"/>
      <c r="D114" s="192" t="s">
        <v>1045</v>
      </c>
      <c r="E114" s="193"/>
      <c r="F114" s="193"/>
      <c r="G114" s="193"/>
      <c r="H114" s="193"/>
      <c r="I114" s="193"/>
      <c r="J114" s="194">
        <f>J1073</f>
        <v>0</v>
      </c>
      <c r="K114" s="191"/>
      <c r="L114" s="195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10" customFormat="1" ht="19.92" customHeight="1">
      <c r="A115" s="10"/>
      <c r="B115" s="196"/>
      <c r="C115" s="197"/>
      <c r="D115" s="198" t="s">
        <v>1046</v>
      </c>
      <c r="E115" s="199"/>
      <c r="F115" s="199"/>
      <c r="G115" s="199"/>
      <c r="H115" s="199"/>
      <c r="I115" s="199"/>
      <c r="J115" s="200">
        <f>J1074</f>
        <v>0</v>
      </c>
      <c r="K115" s="197"/>
      <c r="L115" s="20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9" customFormat="1" ht="24.96" customHeight="1">
      <c r="A116" s="9"/>
      <c r="B116" s="190"/>
      <c r="C116" s="191"/>
      <c r="D116" s="192" t="s">
        <v>1047</v>
      </c>
      <c r="E116" s="193"/>
      <c r="F116" s="193"/>
      <c r="G116" s="193"/>
      <c r="H116" s="193"/>
      <c r="I116" s="193"/>
      <c r="J116" s="194">
        <f>J1079</f>
        <v>0</v>
      </c>
      <c r="K116" s="191"/>
      <c r="L116" s="195"/>
      <c r="S116" s="9"/>
      <c r="T116" s="9"/>
      <c r="U116" s="9"/>
      <c r="V116" s="9"/>
      <c r="W116" s="9"/>
      <c r="X116" s="9"/>
      <c r="Y116" s="9"/>
      <c r="Z116" s="9"/>
      <c r="AA116" s="9"/>
      <c r="AB116" s="9"/>
      <c r="AC116" s="9"/>
      <c r="AD116" s="9"/>
      <c r="AE116" s="9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70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73"/>
      <c r="C118" s="74"/>
      <c r="D118" s="74"/>
      <c r="E118" s="74"/>
      <c r="F118" s="74"/>
      <c r="G118" s="74"/>
      <c r="H118" s="74"/>
      <c r="I118" s="74"/>
      <c r="J118" s="74"/>
      <c r="K118" s="74"/>
      <c r="L118" s="70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75"/>
      <c r="C122" s="76"/>
      <c r="D122" s="76"/>
      <c r="E122" s="76"/>
      <c r="F122" s="76"/>
      <c r="G122" s="76"/>
      <c r="H122" s="76"/>
      <c r="I122" s="76"/>
      <c r="J122" s="76"/>
      <c r="K122" s="76"/>
      <c r="L122" s="70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142</v>
      </c>
      <c r="D123" s="41"/>
      <c r="E123" s="41"/>
      <c r="F123" s="41"/>
      <c r="G123" s="41"/>
      <c r="H123" s="41"/>
      <c r="I123" s="41"/>
      <c r="J123" s="41"/>
      <c r="K123" s="41"/>
      <c r="L123" s="70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70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15</v>
      </c>
      <c r="D125" s="41"/>
      <c r="E125" s="41"/>
      <c r="F125" s="41"/>
      <c r="G125" s="41"/>
      <c r="H125" s="41"/>
      <c r="I125" s="41"/>
      <c r="J125" s="41"/>
      <c r="K125" s="41"/>
      <c r="L125" s="70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185" t="str">
        <f>E7</f>
        <v>Obnova areálu a kaštieľa Dolná Krupá</v>
      </c>
      <c r="F126" s="33"/>
      <c r="G126" s="33"/>
      <c r="H126" s="33"/>
      <c r="I126" s="41"/>
      <c r="J126" s="41"/>
      <c r="K126" s="41"/>
      <c r="L126" s="70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131</v>
      </c>
      <c r="D127" s="41"/>
      <c r="E127" s="41"/>
      <c r="F127" s="41"/>
      <c r="G127" s="41"/>
      <c r="H127" s="41"/>
      <c r="I127" s="41"/>
      <c r="J127" s="41"/>
      <c r="K127" s="41"/>
      <c r="L127" s="70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83" t="str">
        <f>E9</f>
        <v>20230101 - Kaštieľ-Suterén</v>
      </c>
      <c r="F128" s="41"/>
      <c r="G128" s="41"/>
      <c r="H128" s="41"/>
      <c r="I128" s="41"/>
      <c r="J128" s="41"/>
      <c r="K128" s="41"/>
      <c r="L128" s="70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70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19</v>
      </c>
      <c r="D130" s="41"/>
      <c r="E130" s="41"/>
      <c r="F130" s="28" t="str">
        <f>F12</f>
        <v>Kaštieľ Dolná Krupá</v>
      </c>
      <c r="G130" s="41"/>
      <c r="H130" s="41"/>
      <c r="I130" s="33" t="s">
        <v>21</v>
      </c>
      <c r="J130" s="86" t="str">
        <f>IF(J12="","",J12)</f>
        <v>30. 1. 2023</v>
      </c>
      <c r="K130" s="41"/>
      <c r="L130" s="70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70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23</v>
      </c>
      <c r="D132" s="41"/>
      <c r="E132" s="41"/>
      <c r="F132" s="28" t="str">
        <f>E15</f>
        <v>SNM, Vajanského nábrežie 2, 810 06 Bratislava</v>
      </c>
      <c r="G132" s="41"/>
      <c r="H132" s="41"/>
      <c r="I132" s="33" t="s">
        <v>29</v>
      </c>
      <c r="J132" s="37" t="str">
        <f>E21</f>
        <v>Ing.Vladimír Kobliška</v>
      </c>
      <c r="K132" s="41"/>
      <c r="L132" s="70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15.15" customHeight="1">
      <c r="A133" s="39"/>
      <c r="B133" s="40"/>
      <c r="C133" s="33" t="s">
        <v>27</v>
      </c>
      <c r="D133" s="41"/>
      <c r="E133" s="41"/>
      <c r="F133" s="28" t="str">
        <f>IF(E18="","",E18)</f>
        <v>Vyplň údaj</v>
      </c>
      <c r="G133" s="41"/>
      <c r="H133" s="41"/>
      <c r="I133" s="33" t="s">
        <v>32</v>
      </c>
      <c r="J133" s="37" t="str">
        <f>E24</f>
        <v>Ing.Vladimír Kobliška</v>
      </c>
      <c r="K133" s="41"/>
      <c r="L133" s="70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70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202"/>
      <c r="B135" s="203"/>
      <c r="C135" s="204" t="s">
        <v>143</v>
      </c>
      <c r="D135" s="205" t="s">
        <v>59</v>
      </c>
      <c r="E135" s="205" t="s">
        <v>55</v>
      </c>
      <c r="F135" s="205" t="s">
        <v>56</v>
      </c>
      <c r="G135" s="205" t="s">
        <v>144</v>
      </c>
      <c r="H135" s="205" t="s">
        <v>145</v>
      </c>
      <c r="I135" s="205" t="s">
        <v>146</v>
      </c>
      <c r="J135" s="206" t="s">
        <v>135</v>
      </c>
      <c r="K135" s="207" t="s">
        <v>147</v>
      </c>
      <c r="L135" s="208"/>
      <c r="M135" s="107" t="s">
        <v>1</v>
      </c>
      <c r="N135" s="108" t="s">
        <v>38</v>
      </c>
      <c r="O135" s="108" t="s">
        <v>148</v>
      </c>
      <c r="P135" s="108" t="s">
        <v>149</v>
      </c>
      <c r="Q135" s="108" t="s">
        <v>150</v>
      </c>
      <c r="R135" s="108" t="s">
        <v>151</v>
      </c>
      <c r="S135" s="108" t="s">
        <v>152</v>
      </c>
      <c r="T135" s="109" t="s">
        <v>153</v>
      </c>
      <c r="U135" s="202"/>
      <c r="V135" s="202"/>
      <c r="W135" s="202"/>
      <c r="X135" s="202"/>
      <c r="Y135" s="202"/>
      <c r="Z135" s="202"/>
      <c r="AA135" s="202"/>
      <c r="AB135" s="202"/>
      <c r="AC135" s="202"/>
      <c r="AD135" s="202"/>
      <c r="AE135" s="202"/>
    </row>
    <row r="136" s="2" customFormat="1" ht="22.8" customHeight="1">
      <c r="A136" s="39"/>
      <c r="B136" s="40"/>
      <c r="C136" s="114" t="s">
        <v>136</v>
      </c>
      <c r="D136" s="41"/>
      <c r="E136" s="41"/>
      <c r="F136" s="41"/>
      <c r="G136" s="41"/>
      <c r="H136" s="41"/>
      <c r="I136" s="41"/>
      <c r="J136" s="209">
        <f>BK136</f>
        <v>0</v>
      </c>
      <c r="K136" s="41"/>
      <c r="L136" s="45"/>
      <c r="M136" s="110"/>
      <c r="N136" s="210"/>
      <c r="O136" s="111"/>
      <c r="P136" s="211">
        <f>P137+P847+P1073+P1079</f>
        <v>0</v>
      </c>
      <c r="Q136" s="111"/>
      <c r="R136" s="211">
        <f>R137+R847+R1073+R1079</f>
        <v>70.767695400000008</v>
      </c>
      <c r="S136" s="111"/>
      <c r="T136" s="212">
        <f>T137+T847+T1073+T1079</f>
        <v>12.283329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73</v>
      </c>
      <c r="AU136" s="18" t="s">
        <v>137</v>
      </c>
      <c r="BK136" s="213">
        <f>BK137+BK847+BK1073+BK1079</f>
        <v>0</v>
      </c>
    </row>
    <row r="137" s="12" customFormat="1" ht="25.92" customHeight="1">
      <c r="A137" s="12"/>
      <c r="B137" s="214"/>
      <c r="C137" s="215"/>
      <c r="D137" s="216" t="s">
        <v>73</v>
      </c>
      <c r="E137" s="217" t="s">
        <v>220</v>
      </c>
      <c r="F137" s="217" t="s">
        <v>221</v>
      </c>
      <c r="G137" s="215"/>
      <c r="H137" s="215"/>
      <c r="I137" s="218"/>
      <c r="J137" s="219">
        <f>BK137</f>
        <v>0</v>
      </c>
      <c r="K137" s="215"/>
      <c r="L137" s="220"/>
      <c r="M137" s="221"/>
      <c r="N137" s="222"/>
      <c r="O137" s="222"/>
      <c r="P137" s="223">
        <f>P138+P230+P307+P599+P843</f>
        <v>0</v>
      </c>
      <c r="Q137" s="222"/>
      <c r="R137" s="223">
        <f>R138+R230+R307+R599+R843</f>
        <v>67.087146040000007</v>
      </c>
      <c r="S137" s="222"/>
      <c r="T137" s="224">
        <f>T138+T230+T307+T599+T843</f>
        <v>12.283329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25" t="s">
        <v>82</v>
      </c>
      <c r="AT137" s="226" t="s">
        <v>73</v>
      </c>
      <c r="AU137" s="226" t="s">
        <v>74</v>
      </c>
      <c r="AY137" s="225" t="s">
        <v>157</v>
      </c>
      <c r="BK137" s="227">
        <f>BK138+BK230+BK307+BK599+BK843</f>
        <v>0</v>
      </c>
    </row>
    <row r="138" s="12" customFormat="1" ht="22.8" customHeight="1">
      <c r="A138" s="12"/>
      <c r="B138" s="214"/>
      <c r="C138" s="215"/>
      <c r="D138" s="216" t="s">
        <v>73</v>
      </c>
      <c r="E138" s="228" t="s">
        <v>156</v>
      </c>
      <c r="F138" s="228" t="s">
        <v>441</v>
      </c>
      <c r="G138" s="215"/>
      <c r="H138" s="215"/>
      <c r="I138" s="218"/>
      <c r="J138" s="229">
        <f>BK138</f>
        <v>0</v>
      </c>
      <c r="K138" s="215"/>
      <c r="L138" s="220"/>
      <c r="M138" s="221"/>
      <c r="N138" s="222"/>
      <c r="O138" s="222"/>
      <c r="P138" s="223">
        <f>SUM(P139:P229)</f>
        <v>0</v>
      </c>
      <c r="Q138" s="222"/>
      <c r="R138" s="223">
        <f>SUM(R139:R229)</f>
        <v>0</v>
      </c>
      <c r="S138" s="222"/>
      <c r="T138" s="224">
        <f>SUM(T139:T229)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25" t="s">
        <v>82</v>
      </c>
      <c r="AT138" s="226" t="s">
        <v>73</v>
      </c>
      <c r="AU138" s="226" t="s">
        <v>82</v>
      </c>
      <c r="AY138" s="225" t="s">
        <v>157</v>
      </c>
      <c r="BK138" s="227">
        <f>SUM(BK139:BK229)</f>
        <v>0</v>
      </c>
    </row>
    <row r="139" s="2" customFormat="1" ht="16.5" customHeight="1">
      <c r="A139" s="39"/>
      <c r="B139" s="40"/>
      <c r="C139" s="230" t="s">
        <v>82</v>
      </c>
      <c r="D139" s="230" t="s">
        <v>160</v>
      </c>
      <c r="E139" s="231" t="s">
        <v>1048</v>
      </c>
      <c r="F139" s="232" t="s">
        <v>1049</v>
      </c>
      <c r="G139" s="233" t="s">
        <v>225</v>
      </c>
      <c r="H139" s="234">
        <v>520.76999999999998</v>
      </c>
      <c r="I139" s="235"/>
      <c r="J139" s="236">
        <f>ROUND(I139*H139,2)</f>
        <v>0</v>
      </c>
      <c r="K139" s="237"/>
      <c r="L139" s="45"/>
      <c r="M139" s="238" t="s">
        <v>1</v>
      </c>
      <c r="N139" s="239" t="s">
        <v>40</v>
      </c>
      <c r="O139" s="98"/>
      <c r="P139" s="240">
        <f>O139*H139</f>
        <v>0</v>
      </c>
      <c r="Q139" s="240">
        <v>0</v>
      </c>
      <c r="R139" s="240">
        <f>Q139*H139</f>
        <v>0</v>
      </c>
      <c r="S139" s="240">
        <v>0</v>
      </c>
      <c r="T139" s="241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42" t="s">
        <v>174</v>
      </c>
      <c r="AT139" s="242" t="s">
        <v>160</v>
      </c>
      <c r="AU139" s="242" t="s">
        <v>156</v>
      </c>
      <c r="AY139" s="18" t="s">
        <v>157</v>
      </c>
      <c r="BE139" s="243">
        <f>IF(N139="základná",J139,0)</f>
        <v>0</v>
      </c>
      <c r="BF139" s="243">
        <f>IF(N139="znížená",J139,0)</f>
        <v>0</v>
      </c>
      <c r="BG139" s="243">
        <f>IF(N139="zákl. prenesená",J139,0)</f>
        <v>0</v>
      </c>
      <c r="BH139" s="243">
        <f>IF(N139="zníž. prenesená",J139,0)</f>
        <v>0</v>
      </c>
      <c r="BI139" s="243">
        <f>IF(N139="nulová",J139,0)</f>
        <v>0</v>
      </c>
      <c r="BJ139" s="18" t="s">
        <v>156</v>
      </c>
      <c r="BK139" s="243">
        <f>ROUND(I139*H139,2)</f>
        <v>0</v>
      </c>
      <c r="BL139" s="18" t="s">
        <v>174</v>
      </c>
      <c r="BM139" s="242" t="s">
        <v>1050</v>
      </c>
    </row>
    <row r="140" s="13" customFormat="1">
      <c r="A140" s="13"/>
      <c r="B140" s="244"/>
      <c r="C140" s="245"/>
      <c r="D140" s="246" t="s">
        <v>166</v>
      </c>
      <c r="E140" s="247" t="s">
        <v>1</v>
      </c>
      <c r="F140" s="248" t="s">
        <v>1051</v>
      </c>
      <c r="G140" s="245"/>
      <c r="H140" s="247" t="s">
        <v>1</v>
      </c>
      <c r="I140" s="249"/>
      <c r="J140" s="245"/>
      <c r="K140" s="245"/>
      <c r="L140" s="250"/>
      <c r="M140" s="251"/>
      <c r="N140" s="252"/>
      <c r="O140" s="252"/>
      <c r="P140" s="252"/>
      <c r="Q140" s="252"/>
      <c r="R140" s="252"/>
      <c r="S140" s="252"/>
      <c r="T140" s="253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4" t="s">
        <v>166</v>
      </c>
      <c r="AU140" s="254" t="s">
        <v>156</v>
      </c>
      <c r="AV140" s="13" t="s">
        <v>82</v>
      </c>
      <c r="AW140" s="13" t="s">
        <v>31</v>
      </c>
      <c r="AX140" s="13" t="s">
        <v>74</v>
      </c>
      <c r="AY140" s="254" t="s">
        <v>157</v>
      </c>
    </row>
    <row r="141" s="13" customFormat="1">
      <c r="A141" s="13"/>
      <c r="B141" s="244"/>
      <c r="C141" s="245"/>
      <c r="D141" s="246" t="s">
        <v>166</v>
      </c>
      <c r="E141" s="247" t="s">
        <v>1</v>
      </c>
      <c r="F141" s="248" t="s">
        <v>1052</v>
      </c>
      <c r="G141" s="245"/>
      <c r="H141" s="247" t="s">
        <v>1</v>
      </c>
      <c r="I141" s="249"/>
      <c r="J141" s="245"/>
      <c r="K141" s="245"/>
      <c r="L141" s="250"/>
      <c r="M141" s="251"/>
      <c r="N141" s="252"/>
      <c r="O141" s="252"/>
      <c r="P141" s="252"/>
      <c r="Q141" s="252"/>
      <c r="R141" s="252"/>
      <c r="S141" s="252"/>
      <c r="T141" s="253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54" t="s">
        <v>166</v>
      </c>
      <c r="AU141" s="254" t="s">
        <v>156</v>
      </c>
      <c r="AV141" s="13" t="s">
        <v>82</v>
      </c>
      <c r="AW141" s="13" t="s">
        <v>31</v>
      </c>
      <c r="AX141" s="13" t="s">
        <v>74</v>
      </c>
      <c r="AY141" s="254" t="s">
        <v>157</v>
      </c>
    </row>
    <row r="142" s="14" customFormat="1">
      <c r="A142" s="14"/>
      <c r="B142" s="255"/>
      <c r="C142" s="256"/>
      <c r="D142" s="246" t="s">
        <v>166</v>
      </c>
      <c r="E142" s="257" t="s">
        <v>1</v>
      </c>
      <c r="F142" s="258" t="s">
        <v>1053</v>
      </c>
      <c r="G142" s="256"/>
      <c r="H142" s="259">
        <v>48.32</v>
      </c>
      <c r="I142" s="260"/>
      <c r="J142" s="256"/>
      <c r="K142" s="256"/>
      <c r="L142" s="261"/>
      <c r="M142" s="262"/>
      <c r="N142" s="263"/>
      <c r="O142" s="263"/>
      <c r="P142" s="263"/>
      <c r="Q142" s="263"/>
      <c r="R142" s="263"/>
      <c r="S142" s="263"/>
      <c r="T142" s="264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65" t="s">
        <v>166</v>
      </c>
      <c r="AU142" s="265" t="s">
        <v>156</v>
      </c>
      <c r="AV142" s="14" t="s">
        <v>156</v>
      </c>
      <c r="AW142" s="14" t="s">
        <v>31</v>
      </c>
      <c r="AX142" s="14" t="s">
        <v>74</v>
      </c>
      <c r="AY142" s="265" t="s">
        <v>157</v>
      </c>
    </row>
    <row r="143" s="13" customFormat="1">
      <c r="A143" s="13"/>
      <c r="B143" s="244"/>
      <c r="C143" s="245"/>
      <c r="D143" s="246" t="s">
        <v>166</v>
      </c>
      <c r="E143" s="247" t="s">
        <v>1</v>
      </c>
      <c r="F143" s="248" t="s">
        <v>1054</v>
      </c>
      <c r="G143" s="245"/>
      <c r="H143" s="247" t="s">
        <v>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54" t="s">
        <v>166</v>
      </c>
      <c r="AU143" s="254" t="s">
        <v>156</v>
      </c>
      <c r="AV143" s="13" t="s">
        <v>82</v>
      </c>
      <c r="AW143" s="13" t="s">
        <v>31</v>
      </c>
      <c r="AX143" s="13" t="s">
        <v>74</v>
      </c>
      <c r="AY143" s="254" t="s">
        <v>157</v>
      </c>
    </row>
    <row r="144" s="14" customFormat="1">
      <c r="A144" s="14"/>
      <c r="B144" s="255"/>
      <c r="C144" s="256"/>
      <c r="D144" s="246" t="s">
        <v>166</v>
      </c>
      <c r="E144" s="257" t="s">
        <v>1</v>
      </c>
      <c r="F144" s="258" t="s">
        <v>1055</v>
      </c>
      <c r="G144" s="256"/>
      <c r="H144" s="259">
        <v>72</v>
      </c>
      <c r="I144" s="260"/>
      <c r="J144" s="256"/>
      <c r="K144" s="256"/>
      <c r="L144" s="261"/>
      <c r="M144" s="262"/>
      <c r="N144" s="263"/>
      <c r="O144" s="263"/>
      <c r="P144" s="263"/>
      <c r="Q144" s="263"/>
      <c r="R144" s="263"/>
      <c r="S144" s="263"/>
      <c r="T144" s="264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5" t="s">
        <v>166</v>
      </c>
      <c r="AU144" s="265" t="s">
        <v>156</v>
      </c>
      <c r="AV144" s="14" t="s">
        <v>156</v>
      </c>
      <c r="AW144" s="14" t="s">
        <v>31</v>
      </c>
      <c r="AX144" s="14" t="s">
        <v>74</v>
      </c>
      <c r="AY144" s="265" t="s">
        <v>157</v>
      </c>
    </row>
    <row r="145" s="13" customFormat="1">
      <c r="A145" s="13"/>
      <c r="B145" s="244"/>
      <c r="C145" s="245"/>
      <c r="D145" s="246" t="s">
        <v>166</v>
      </c>
      <c r="E145" s="247" t="s">
        <v>1</v>
      </c>
      <c r="F145" s="248" t="s">
        <v>1056</v>
      </c>
      <c r="G145" s="245"/>
      <c r="H145" s="247" t="s">
        <v>1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4" t="s">
        <v>166</v>
      </c>
      <c r="AU145" s="254" t="s">
        <v>156</v>
      </c>
      <c r="AV145" s="13" t="s">
        <v>82</v>
      </c>
      <c r="AW145" s="13" t="s">
        <v>31</v>
      </c>
      <c r="AX145" s="13" t="s">
        <v>74</v>
      </c>
      <c r="AY145" s="254" t="s">
        <v>157</v>
      </c>
    </row>
    <row r="146" s="14" customFormat="1">
      <c r="A146" s="14"/>
      <c r="B146" s="255"/>
      <c r="C146" s="256"/>
      <c r="D146" s="246" t="s">
        <v>166</v>
      </c>
      <c r="E146" s="257" t="s">
        <v>1</v>
      </c>
      <c r="F146" s="258" t="s">
        <v>1057</v>
      </c>
      <c r="G146" s="256"/>
      <c r="H146" s="259">
        <v>92.5</v>
      </c>
      <c r="I146" s="260"/>
      <c r="J146" s="256"/>
      <c r="K146" s="256"/>
      <c r="L146" s="261"/>
      <c r="M146" s="262"/>
      <c r="N146" s="263"/>
      <c r="O146" s="263"/>
      <c r="P146" s="263"/>
      <c r="Q146" s="263"/>
      <c r="R146" s="263"/>
      <c r="S146" s="263"/>
      <c r="T146" s="26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5" t="s">
        <v>166</v>
      </c>
      <c r="AU146" s="265" t="s">
        <v>156</v>
      </c>
      <c r="AV146" s="14" t="s">
        <v>156</v>
      </c>
      <c r="AW146" s="14" t="s">
        <v>31</v>
      </c>
      <c r="AX146" s="14" t="s">
        <v>74</v>
      </c>
      <c r="AY146" s="265" t="s">
        <v>157</v>
      </c>
    </row>
    <row r="147" s="13" customFormat="1">
      <c r="A147" s="13"/>
      <c r="B147" s="244"/>
      <c r="C147" s="245"/>
      <c r="D147" s="246" t="s">
        <v>166</v>
      </c>
      <c r="E147" s="247" t="s">
        <v>1</v>
      </c>
      <c r="F147" s="248" t="s">
        <v>1058</v>
      </c>
      <c r="G147" s="245"/>
      <c r="H147" s="247" t="s">
        <v>1</v>
      </c>
      <c r="I147" s="249"/>
      <c r="J147" s="245"/>
      <c r="K147" s="245"/>
      <c r="L147" s="250"/>
      <c r="M147" s="251"/>
      <c r="N147" s="252"/>
      <c r="O147" s="252"/>
      <c r="P147" s="252"/>
      <c r="Q147" s="252"/>
      <c r="R147" s="252"/>
      <c r="S147" s="252"/>
      <c r="T147" s="25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4" t="s">
        <v>166</v>
      </c>
      <c r="AU147" s="254" t="s">
        <v>156</v>
      </c>
      <c r="AV147" s="13" t="s">
        <v>82</v>
      </c>
      <c r="AW147" s="13" t="s">
        <v>31</v>
      </c>
      <c r="AX147" s="13" t="s">
        <v>74</v>
      </c>
      <c r="AY147" s="254" t="s">
        <v>157</v>
      </c>
    </row>
    <row r="148" s="14" customFormat="1">
      <c r="A148" s="14"/>
      <c r="B148" s="255"/>
      <c r="C148" s="256"/>
      <c r="D148" s="246" t="s">
        <v>166</v>
      </c>
      <c r="E148" s="257" t="s">
        <v>1</v>
      </c>
      <c r="F148" s="258" t="s">
        <v>1059</v>
      </c>
      <c r="G148" s="256"/>
      <c r="H148" s="259">
        <v>52.799999999999997</v>
      </c>
      <c r="I148" s="260"/>
      <c r="J148" s="256"/>
      <c r="K148" s="256"/>
      <c r="L148" s="261"/>
      <c r="M148" s="262"/>
      <c r="N148" s="263"/>
      <c r="O148" s="263"/>
      <c r="P148" s="263"/>
      <c r="Q148" s="263"/>
      <c r="R148" s="263"/>
      <c r="S148" s="263"/>
      <c r="T148" s="264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5" t="s">
        <v>166</v>
      </c>
      <c r="AU148" s="265" t="s">
        <v>156</v>
      </c>
      <c r="AV148" s="14" t="s">
        <v>156</v>
      </c>
      <c r="AW148" s="14" t="s">
        <v>31</v>
      </c>
      <c r="AX148" s="14" t="s">
        <v>74</v>
      </c>
      <c r="AY148" s="265" t="s">
        <v>157</v>
      </c>
    </row>
    <row r="149" s="13" customFormat="1">
      <c r="A149" s="13"/>
      <c r="B149" s="244"/>
      <c r="C149" s="245"/>
      <c r="D149" s="246" t="s">
        <v>166</v>
      </c>
      <c r="E149" s="247" t="s">
        <v>1</v>
      </c>
      <c r="F149" s="248" t="s">
        <v>1060</v>
      </c>
      <c r="G149" s="245"/>
      <c r="H149" s="247" t="s">
        <v>1</v>
      </c>
      <c r="I149" s="249"/>
      <c r="J149" s="245"/>
      <c r="K149" s="245"/>
      <c r="L149" s="250"/>
      <c r="M149" s="251"/>
      <c r="N149" s="252"/>
      <c r="O149" s="252"/>
      <c r="P149" s="252"/>
      <c r="Q149" s="252"/>
      <c r="R149" s="252"/>
      <c r="S149" s="252"/>
      <c r="T149" s="253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54" t="s">
        <v>166</v>
      </c>
      <c r="AU149" s="254" t="s">
        <v>156</v>
      </c>
      <c r="AV149" s="13" t="s">
        <v>82</v>
      </c>
      <c r="AW149" s="13" t="s">
        <v>31</v>
      </c>
      <c r="AX149" s="13" t="s">
        <v>74</v>
      </c>
      <c r="AY149" s="254" t="s">
        <v>157</v>
      </c>
    </row>
    <row r="150" s="14" customFormat="1">
      <c r="A150" s="14"/>
      <c r="B150" s="255"/>
      <c r="C150" s="256"/>
      <c r="D150" s="246" t="s">
        <v>166</v>
      </c>
      <c r="E150" s="257" t="s">
        <v>1</v>
      </c>
      <c r="F150" s="258" t="s">
        <v>1061</v>
      </c>
      <c r="G150" s="256"/>
      <c r="H150" s="259">
        <v>50.560000000000002</v>
      </c>
      <c r="I150" s="260"/>
      <c r="J150" s="256"/>
      <c r="K150" s="256"/>
      <c r="L150" s="261"/>
      <c r="M150" s="262"/>
      <c r="N150" s="263"/>
      <c r="O150" s="263"/>
      <c r="P150" s="263"/>
      <c r="Q150" s="263"/>
      <c r="R150" s="263"/>
      <c r="S150" s="263"/>
      <c r="T150" s="264"/>
      <c r="U150" s="14"/>
      <c r="V150" s="14"/>
      <c r="W150" s="14"/>
      <c r="X150" s="14"/>
      <c r="Y150" s="14"/>
      <c r="Z150" s="14"/>
      <c r="AA150" s="14"/>
      <c r="AB150" s="14"/>
      <c r="AC150" s="14"/>
      <c r="AD150" s="14"/>
      <c r="AE150" s="14"/>
      <c r="AT150" s="265" t="s">
        <v>166</v>
      </c>
      <c r="AU150" s="265" t="s">
        <v>156</v>
      </c>
      <c r="AV150" s="14" t="s">
        <v>156</v>
      </c>
      <c r="AW150" s="14" t="s">
        <v>31</v>
      </c>
      <c r="AX150" s="14" t="s">
        <v>74</v>
      </c>
      <c r="AY150" s="265" t="s">
        <v>157</v>
      </c>
    </row>
    <row r="151" s="13" customFormat="1">
      <c r="A151" s="13"/>
      <c r="B151" s="244"/>
      <c r="C151" s="245"/>
      <c r="D151" s="246" t="s">
        <v>166</v>
      </c>
      <c r="E151" s="247" t="s">
        <v>1</v>
      </c>
      <c r="F151" s="248" t="s">
        <v>1062</v>
      </c>
      <c r="G151" s="245"/>
      <c r="H151" s="247" t="s">
        <v>1</v>
      </c>
      <c r="I151" s="249"/>
      <c r="J151" s="245"/>
      <c r="K151" s="245"/>
      <c r="L151" s="250"/>
      <c r="M151" s="251"/>
      <c r="N151" s="252"/>
      <c r="O151" s="252"/>
      <c r="P151" s="252"/>
      <c r="Q151" s="252"/>
      <c r="R151" s="252"/>
      <c r="S151" s="252"/>
      <c r="T151" s="25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54" t="s">
        <v>166</v>
      </c>
      <c r="AU151" s="254" t="s">
        <v>156</v>
      </c>
      <c r="AV151" s="13" t="s">
        <v>82</v>
      </c>
      <c r="AW151" s="13" t="s">
        <v>31</v>
      </c>
      <c r="AX151" s="13" t="s">
        <v>74</v>
      </c>
      <c r="AY151" s="254" t="s">
        <v>157</v>
      </c>
    </row>
    <row r="152" s="14" customFormat="1">
      <c r="A152" s="14"/>
      <c r="B152" s="255"/>
      <c r="C152" s="256"/>
      <c r="D152" s="246" t="s">
        <v>166</v>
      </c>
      <c r="E152" s="257" t="s">
        <v>1</v>
      </c>
      <c r="F152" s="258" t="s">
        <v>1063</v>
      </c>
      <c r="G152" s="256"/>
      <c r="H152" s="259">
        <v>18.75</v>
      </c>
      <c r="I152" s="260"/>
      <c r="J152" s="256"/>
      <c r="K152" s="256"/>
      <c r="L152" s="261"/>
      <c r="M152" s="262"/>
      <c r="N152" s="263"/>
      <c r="O152" s="263"/>
      <c r="P152" s="263"/>
      <c r="Q152" s="263"/>
      <c r="R152" s="263"/>
      <c r="S152" s="263"/>
      <c r="T152" s="264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65" t="s">
        <v>166</v>
      </c>
      <c r="AU152" s="265" t="s">
        <v>156</v>
      </c>
      <c r="AV152" s="14" t="s">
        <v>156</v>
      </c>
      <c r="AW152" s="14" t="s">
        <v>31</v>
      </c>
      <c r="AX152" s="14" t="s">
        <v>74</v>
      </c>
      <c r="AY152" s="265" t="s">
        <v>157</v>
      </c>
    </row>
    <row r="153" s="13" customFormat="1">
      <c r="A153" s="13"/>
      <c r="B153" s="244"/>
      <c r="C153" s="245"/>
      <c r="D153" s="246" t="s">
        <v>166</v>
      </c>
      <c r="E153" s="247" t="s">
        <v>1</v>
      </c>
      <c r="F153" s="248" t="s">
        <v>1064</v>
      </c>
      <c r="G153" s="245"/>
      <c r="H153" s="247" t="s">
        <v>1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3"/>
      <c r="V153" s="13"/>
      <c r="W153" s="13"/>
      <c r="X153" s="13"/>
      <c r="Y153" s="13"/>
      <c r="Z153" s="13"/>
      <c r="AA153" s="13"/>
      <c r="AB153" s="13"/>
      <c r="AC153" s="13"/>
      <c r="AD153" s="13"/>
      <c r="AE153" s="13"/>
      <c r="AT153" s="254" t="s">
        <v>166</v>
      </c>
      <c r="AU153" s="254" t="s">
        <v>156</v>
      </c>
      <c r="AV153" s="13" t="s">
        <v>82</v>
      </c>
      <c r="AW153" s="13" t="s">
        <v>31</v>
      </c>
      <c r="AX153" s="13" t="s">
        <v>74</v>
      </c>
      <c r="AY153" s="254" t="s">
        <v>157</v>
      </c>
    </row>
    <row r="154" s="14" customFormat="1">
      <c r="A154" s="14"/>
      <c r="B154" s="255"/>
      <c r="C154" s="256"/>
      <c r="D154" s="246" t="s">
        <v>166</v>
      </c>
      <c r="E154" s="257" t="s">
        <v>1</v>
      </c>
      <c r="F154" s="258" t="s">
        <v>1065</v>
      </c>
      <c r="G154" s="256"/>
      <c r="H154" s="259">
        <v>12.800000000000001</v>
      </c>
      <c r="I154" s="260"/>
      <c r="J154" s="256"/>
      <c r="K154" s="256"/>
      <c r="L154" s="261"/>
      <c r="M154" s="262"/>
      <c r="N154" s="263"/>
      <c r="O154" s="263"/>
      <c r="P154" s="263"/>
      <c r="Q154" s="263"/>
      <c r="R154" s="263"/>
      <c r="S154" s="263"/>
      <c r="T154" s="264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5" t="s">
        <v>166</v>
      </c>
      <c r="AU154" s="265" t="s">
        <v>156</v>
      </c>
      <c r="AV154" s="14" t="s">
        <v>156</v>
      </c>
      <c r="AW154" s="14" t="s">
        <v>31</v>
      </c>
      <c r="AX154" s="14" t="s">
        <v>74</v>
      </c>
      <c r="AY154" s="265" t="s">
        <v>157</v>
      </c>
    </row>
    <row r="155" s="13" customFormat="1">
      <c r="A155" s="13"/>
      <c r="B155" s="244"/>
      <c r="C155" s="245"/>
      <c r="D155" s="246" t="s">
        <v>166</v>
      </c>
      <c r="E155" s="247" t="s">
        <v>1</v>
      </c>
      <c r="F155" s="248" t="s">
        <v>1066</v>
      </c>
      <c r="G155" s="245"/>
      <c r="H155" s="247" t="s">
        <v>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3"/>
      <c r="V155" s="13"/>
      <c r="W155" s="13"/>
      <c r="X155" s="13"/>
      <c r="Y155" s="13"/>
      <c r="Z155" s="13"/>
      <c r="AA155" s="13"/>
      <c r="AB155" s="13"/>
      <c r="AC155" s="13"/>
      <c r="AD155" s="13"/>
      <c r="AE155" s="13"/>
      <c r="AT155" s="254" t="s">
        <v>166</v>
      </c>
      <c r="AU155" s="254" t="s">
        <v>156</v>
      </c>
      <c r="AV155" s="13" t="s">
        <v>82</v>
      </c>
      <c r="AW155" s="13" t="s">
        <v>31</v>
      </c>
      <c r="AX155" s="13" t="s">
        <v>74</v>
      </c>
      <c r="AY155" s="254" t="s">
        <v>157</v>
      </c>
    </row>
    <row r="156" s="14" customFormat="1">
      <c r="A156" s="14"/>
      <c r="B156" s="255"/>
      <c r="C156" s="256"/>
      <c r="D156" s="246" t="s">
        <v>166</v>
      </c>
      <c r="E156" s="257" t="s">
        <v>1</v>
      </c>
      <c r="F156" s="258" t="s">
        <v>1067</v>
      </c>
      <c r="G156" s="256"/>
      <c r="H156" s="259">
        <v>23.039999999999999</v>
      </c>
      <c r="I156" s="260"/>
      <c r="J156" s="256"/>
      <c r="K156" s="256"/>
      <c r="L156" s="261"/>
      <c r="M156" s="262"/>
      <c r="N156" s="263"/>
      <c r="O156" s="263"/>
      <c r="P156" s="263"/>
      <c r="Q156" s="263"/>
      <c r="R156" s="263"/>
      <c r="S156" s="263"/>
      <c r="T156" s="264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65" t="s">
        <v>166</v>
      </c>
      <c r="AU156" s="265" t="s">
        <v>156</v>
      </c>
      <c r="AV156" s="14" t="s">
        <v>156</v>
      </c>
      <c r="AW156" s="14" t="s">
        <v>31</v>
      </c>
      <c r="AX156" s="14" t="s">
        <v>74</v>
      </c>
      <c r="AY156" s="265" t="s">
        <v>157</v>
      </c>
    </row>
    <row r="157" s="13" customFormat="1">
      <c r="A157" s="13"/>
      <c r="B157" s="244"/>
      <c r="C157" s="245"/>
      <c r="D157" s="246" t="s">
        <v>166</v>
      </c>
      <c r="E157" s="247" t="s">
        <v>1</v>
      </c>
      <c r="F157" s="248" t="s">
        <v>1068</v>
      </c>
      <c r="G157" s="245"/>
      <c r="H157" s="247" t="s">
        <v>1</v>
      </c>
      <c r="I157" s="249"/>
      <c r="J157" s="245"/>
      <c r="K157" s="245"/>
      <c r="L157" s="250"/>
      <c r="M157" s="251"/>
      <c r="N157" s="252"/>
      <c r="O157" s="252"/>
      <c r="P157" s="252"/>
      <c r="Q157" s="252"/>
      <c r="R157" s="252"/>
      <c r="S157" s="252"/>
      <c r="T157" s="253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54" t="s">
        <v>166</v>
      </c>
      <c r="AU157" s="254" t="s">
        <v>156</v>
      </c>
      <c r="AV157" s="13" t="s">
        <v>82</v>
      </c>
      <c r="AW157" s="13" t="s">
        <v>31</v>
      </c>
      <c r="AX157" s="13" t="s">
        <v>74</v>
      </c>
      <c r="AY157" s="254" t="s">
        <v>157</v>
      </c>
    </row>
    <row r="158" s="14" customFormat="1">
      <c r="A158" s="14"/>
      <c r="B158" s="255"/>
      <c r="C158" s="256"/>
      <c r="D158" s="246" t="s">
        <v>166</v>
      </c>
      <c r="E158" s="257" t="s">
        <v>1</v>
      </c>
      <c r="F158" s="258" t="s">
        <v>1069</v>
      </c>
      <c r="G158" s="256"/>
      <c r="H158" s="259">
        <v>98.099999999999994</v>
      </c>
      <c r="I158" s="260"/>
      <c r="J158" s="256"/>
      <c r="K158" s="256"/>
      <c r="L158" s="261"/>
      <c r="M158" s="262"/>
      <c r="N158" s="263"/>
      <c r="O158" s="263"/>
      <c r="P158" s="263"/>
      <c r="Q158" s="263"/>
      <c r="R158" s="263"/>
      <c r="S158" s="263"/>
      <c r="T158" s="264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65" t="s">
        <v>166</v>
      </c>
      <c r="AU158" s="265" t="s">
        <v>156</v>
      </c>
      <c r="AV158" s="14" t="s">
        <v>156</v>
      </c>
      <c r="AW158" s="14" t="s">
        <v>31</v>
      </c>
      <c r="AX158" s="14" t="s">
        <v>74</v>
      </c>
      <c r="AY158" s="265" t="s">
        <v>157</v>
      </c>
    </row>
    <row r="159" s="13" customFormat="1">
      <c r="A159" s="13"/>
      <c r="B159" s="244"/>
      <c r="C159" s="245"/>
      <c r="D159" s="246" t="s">
        <v>166</v>
      </c>
      <c r="E159" s="247" t="s">
        <v>1</v>
      </c>
      <c r="F159" s="248" t="s">
        <v>1070</v>
      </c>
      <c r="G159" s="245"/>
      <c r="H159" s="247" t="s">
        <v>1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54" t="s">
        <v>166</v>
      </c>
      <c r="AU159" s="254" t="s">
        <v>156</v>
      </c>
      <c r="AV159" s="13" t="s">
        <v>82</v>
      </c>
      <c r="AW159" s="13" t="s">
        <v>31</v>
      </c>
      <c r="AX159" s="13" t="s">
        <v>74</v>
      </c>
      <c r="AY159" s="254" t="s">
        <v>157</v>
      </c>
    </row>
    <row r="160" s="14" customFormat="1">
      <c r="A160" s="14"/>
      <c r="B160" s="255"/>
      <c r="C160" s="256"/>
      <c r="D160" s="246" t="s">
        <v>166</v>
      </c>
      <c r="E160" s="257" t="s">
        <v>1</v>
      </c>
      <c r="F160" s="258" t="s">
        <v>1071</v>
      </c>
      <c r="G160" s="256"/>
      <c r="H160" s="259">
        <v>24.32</v>
      </c>
      <c r="I160" s="260"/>
      <c r="J160" s="256"/>
      <c r="K160" s="256"/>
      <c r="L160" s="261"/>
      <c r="M160" s="262"/>
      <c r="N160" s="263"/>
      <c r="O160" s="263"/>
      <c r="P160" s="263"/>
      <c r="Q160" s="263"/>
      <c r="R160" s="263"/>
      <c r="S160" s="263"/>
      <c r="T160" s="26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5" t="s">
        <v>166</v>
      </c>
      <c r="AU160" s="265" t="s">
        <v>156</v>
      </c>
      <c r="AV160" s="14" t="s">
        <v>156</v>
      </c>
      <c r="AW160" s="14" t="s">
        <v>31</v>
      </c>
      <c r="AX160" s="14" t="s">
        <v>74</v>
      </c>
      <c r="AY160" s="265" t="s">
        <v>157</v>
      </c>
    </row>
    <row r="161" s="13" customFormat="1">
      <c r="A161" s="13"/>
      <c r="B161" s="244"/>
      <c r="C161" s="245"/>
      <c r="D161" s="246" t="s">
        <v>166</v>
      </c>
      <c r="E161" s="247" t="s">
        <v>1</v>
      </c>
      <c r="F161" s="248" t="s">
        <v>1072</v>
      </c>
      <c r="G161" s="245"/>
      <c r="H161" s="247" t="s">
        <v>1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4" t="s">
        <v>166</v>
      </c>
      <c r="AU161" s="254" t="s">
        <v>156</v>
      </c>
      <c r="AV161" s="13" t="s">
        <v>82</v>
      </c>
      <c r="AW161" s="13" t="s">
        <v>31</v>
      </c>
      <c r="AX161" s="13" t="s">
        <v>74</v>
      </c>
      <c r="AY161" s="254" t="s">
        <v>157</v>
      </c>
    </row>
    <row r="162" s="14" customFormat="1">
      <c r="A162" s="14"/>
      <c r="B162" s="255"/>
      <c r="C162" s="256"/>
      <c r="D162" s="246" t="s">
        <v>166</v>
      </c>
      <c r="E162" s="257" t="s">
        <v>1</v>
      </c>
      <c r="F162" s="258" t="s">
        <v>1073</v>
      </c>
      <c r="G162" s="256"/>
      <c r="H162" s="259">
        <v>13.5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5" t="s">
        <v>166</v>
      </c>
      <c r="AU162" s="265" t="s">
        <v>156</v>
      </c>
      <c r="AV162" s="14" t="s">
        <v>156</v>
      </c>
      <c r="AW162" s="14" t="s">
        <v>31</v>
      </c>
      <c r="AX162" s="14" t="s">
        <v>74</v>
      </c>
      <c r="AY162" s="265" t="s">
        <v>157</v>
      </c>
    </row>
    <row r="163" s="13" customFormat="1">
      <c r="A163" s="13"/>
      <c r="B163" s="244"/>
      <c r="C163" s="245"/>
      <c r="D163" s="246" t="s">
        <v>166</v>
      </c>
      <c r="E163" s="247" t="s">
        <v>1</v>
      </c>
      <c r="F163" s="248" t="s">
        <v>1074</v>
      </c>
      <c r="G163" s="245"/>
      <c r="H163" s="247" t="s">
        <v>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54" t="s">
        <v>166</v>
      </c>
      <c r="AU163" s="254" t="s">
        <v>156</v>
      </c>
      <c r="AV163" s="13" t="s">
        <v>82</v>
      </c>
      <c r="AW163" s="13" t="s">
        <v>31</v>
      </c>
      <c r="AX163" s="13" t="s">
        <v>74</v>
      </c>
      <c r="AY163" s="254" t="s">
        <v>157</v>
      </c>
    </row>
    <row r="164" s="14" customFormat="1">
      <c r="A164" s="14"/>
      <c r="B164" s="255"/>
      <c r="C164" s="256"/>
      <c r="D164" s="246" t="s">
        <v>166</v>
      </c>
      <c r="E164" s="257" t="s">
        <v>1</v>
      </c>
      <c r="F164" s="258" t="s">
        <v>1075</v>
      </c>
      <c r="G164" s="256"/>
      <c r="H164" s="259">
        <v>14.08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65" t="s">
        <v>166</v>
      </c>
      <c r="AU164" s="265" t="s">
        <v>156</v>
      </c>
      <c r="AV164" s="14" t="s">
        <v>156</v>
      </c>
      <c r="AW164" s="14" t="s">
        <v>31</v>
      </c>
      <c r="AX164" s="14" t="s">
        <v>74</v>
      </c>
      <c r="AY164" s="265" t="s">
        <v>157</v>
      </c>
    </row>
    <row r="165" s="15" customFormat="1">
      <c r="A165" s="15"/>
      <c r="B165" s="266"/>
      <c r="C165" s="267"/>
      <c r="D165" s="246" t="s">
        <v>166</v>
      </c>
      <c r="E165" s="268" t="s">
        <v>1</v>
      </c>
      <c r="F165" s="269" t="s">
        <v>173</v>
      </c>
      <c r="G165" s="267"/>
      <c r="H165" s="270">
        <v>520.76999999999998</v>
      </c>
      <c r="I165" s="271"/>
      <c r="J165" s="267"/>
      <c r="K165" s="267"/>
      <c r="L165" s="272"/>
      <c r="M165" s="273"/>
      <c r="N165" s="274"/>
      <c r="O165" s="274"/>
      <c r="P165" s="274"/>
      <c r="Q165" s="274"/>
      <c r="R165" s="274"/>
      <c r="S165" s="274"/>
      <c r="T165" s="275"/>
      <c r="U165" s="15"/>
      <c r="V165" s="15"/>
      <c r="W165" s="15"/>
      <c r="X165" s="15"/>
      <c r="Y165" s="15"/>
      <c r="Z165" s="15"/>
      <c r="AA165" s="15"/>
      <c r="AB165" s="15"/>
      <c r="AC165" s="15"/>
      <c r="AD165" s="15"/>
      <c r="AE165" s="15"/>
      <c r="AT165" s="276" t="s">
        <v>166</v>
      </c>
      <c r="AU165" s="276" t="s">
        <v>156</v>
      </c>
      <c r="AV165" s="15" t="s">
        <v>174</v>
      </c>
      <c r="AW165" s="15" t="s">
        <v>31</v>
      </c>
      <c r="AX165" s="15" t="s">
        <v>82</v>
      </c>
      <c r="AY165" s="276" t="s">
        <v>157</v>
      </c>
    </row>
    <row r="166" s="2" customFormat="1" ht="16.5" customHeight="1">
      <c r="A166" s="39"/>
      <c r="B166" s="40"/>
      <c r="C166" s="230" t="s">
        <v>156</v>
      </c>
      <c r="D166" s="230" t="s">
        <v>160</v>
      </c>
      <c r="E166" s="231" t="s">
        <v>1048</v>
      </c>
      <c r="F166" s="232" t="s">
        <v>1049</v>
      </c>
      <c r="G166" s="233" t="s">
        <v>225</v>
      </c>
      <c r="H166" s="234">
        <v>296.118</v>
      </c>
      <c r="I166" s="235"/>
      <c r="J166" s="236">
        <f>ROUND(I166*H166,2)</f>
        <v>0</v>
      </c>
      <c r="K166" s="237"/>
      <c r="L166" s="45"/>
      <c r="M166" s="238" t="s">
        <v>1</v>
      </c>
      <c r="N166" s="239" t="s">
        <v>40</v>
      </c>
      <c r="O166" s="98"/>
      <c r="P166" s="240">
        <f>O166*H166</f>
        <v>0</v>
      </c>
      <c r="Q166" s="240">
        <v>0</v>
      </c>
      <c r="R166" s="240">
        <f>Q166*H166</f>
        <v>0</v>
      </c>
      <c r="S166" s="240">
        <v>0</v>
      </c>
      <c r="T166" s="241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42" t="s">
        <v>174</v>
      </c>
      <c r="AT166" s="242" t="s">
        <v>160</v>
      </c>
      <c r="AU166" s="242" t="s">
        <v>156</v>
      </c>
      <c r="AY166" s="18" t="s">
        <v>157</v>
      </c>
      <c r="BE166" s="243">
        <f>IF(N166="základná",J166,0)</f>
        <v>0</v>
      </c>
      <c r="BF166" s="243">
        <f>IF(N166="znížená",J166,0)</f>
        <v>0</v>
      </c>
      <c r="BG166" s="243">
        <f>IF(N166="zákl. prenesená",J166,0)</f>
        <v>0</v>
      </c>
      <c r="BH166" s="243">
        <f>IF(N166="zníž. prenesená",J166,0)</f>
        <v>0</v>
      </c>
      <c r="BI166" s="243">
        <f>IF(N166="nulová",J166,0)</f>
        <v>0</v>
      </c>
      <c r="BJ166" s="18" t="s">
        <v>156</v>
      </c>
      <c r="BK166" s="243">
        <f>ROUND(I166*H166,2)</f>
        <v>0</v>
      </c>
      <c r="BL166" s="18" t="s">
        <v>174</v>
      </c>
      <c r="BM166" s="242" t="s">
        <v>1076</v>
      </c>
    </row>
    <row r="167" s="13" customFormat="1">
      <c r="A167" s="13"/>
      <c r="B167" s="244"/>
      <c r="C167" s="245"/>
      <c r="D167" s="246" t="s">
        <v>166</v>
      </c>
      <c r="E167" s="247" t="s">
        <v>1</v>
      </c>
      <c r="F167" s="248" t="s">
        <v>1077</v>
      </c>
      <c r="G167" s="245"/>
      <c r="H167" s="247" t="s">
        <v>1</v>
      </c>
      <c r="I167" s="249"/>
      <c r="J167" s="245"/>
      <c r="K167" s="245"/>
      <c r="L167" s="250"/>
      <c r="M167" s="251"/>
      <c r="N167" s="252"/>
      <c r="O167" s="252"/>
      <c r="P167" s="252"/>
      <c r="Q167" s="252"/>
      <c r="R167" s="252"/>
      <c r="S167" s="252"/>
      <c r="T167" s="25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54" t="s">
        <v>166</v>
      </c>
      <c r="AU167" s="254" t="s">
        <v>156</v>
      </c>
      <c r="AV167" s="13" t="s">
        <v>82</v>
      </c>
      <c r="AW167" s="13" t="s">
        <v>31</v>
      </c>
      <c r="AX167" s="13" t="s">
        <v>74</v>
      </c>
      <c r="AY167" s="254" t="s">
        <v>157</v>
      </c>
    </row>
    <row r="168" s="13" customFormat="1">
      <c r="A168" s="13"/>
      <c r="B168" s="244"/>
      <c r="C168" s="245"/>
      <c r="D168" s="246" t="s">
        <v>166</v>
      </c>
      <c r="E168" s="247" t="s">
        <v>1</v>
      </c>
      <c r="F168" s="248" t="s">
        <v>1078</v>
      </c>
      <c r="G168" s="245"/>
      <c r="H168" s="247" t="s">
        <v>1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54" t="s">
        <v>166</v>
      </c>
      <c r="AU168" s="254" t="s">
        <v>156</v>
      </c>
      <c r="AV168" s="13" t="s">
        <v>82</v>
      </c>
      <c r="AW168" s="13" t="s">
        <v>31</v>
      </c>
      <c r="AX168" s="13" t="s">
        <v>74</v>
      </c>
      <c r="AY168" s="254" t="s">
        <v>157</v>
      </c>
    </row>
    <row r="169" s="14" customFormat="1">
      <c r="A169" s="14"/>
      <c r="B169" s="255"/>
      <c r="C169" s="256"/>
      <c r="D169" s="246" t="s">
        <v>166</v>
      </c>
      <c r="E169" s="257" t="s">
        <v>1</v>
      </c>
      <c r="F169" s="258" t="s">
        <v>1079</v>
      </c>
      <c r="G169" s="256"/>
      <c r="H169" s="259">
        <v>17.731999999999999</v>
      </c>
      <c r="I169" s="260"/>
      <c r="J169" s="256"/>
      <c r="K169" s="256"/>
      <c r="L169" s="261"/>
      <c r="M169" s="262"/>
      <c r="N169" s="263"/>
      <c r="O169" s="263"/>
      <c r="P169" s="263"/>
      <c r="Q169" s="263"/>
      <c r="R169" s="263"/>
      <c r="S169" s="263"/>
      <c r="T169" s="264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65" t="s">
        <v>166</v>
      </c>
      <c r="AU169" s="265" t="s">
        <v>156</v>
      </c>
      <c r="AV169" s="14" t="s">
        <v>156</v>
      </c>
      <c r="AW169" s="14" t="s">
        <v>31</v>
      </c>
      <c r="AX169" s="14" t="s">
        <v>74</v>
      </c>
      <c r="AY169" s="265" t="s">
        <v>157</v>
      </c>
    </row>
    <row r="170" s="14" customFormat="1">
      <c r="A170" s="14"/>
      <c r="B170" s="255"/>
      <c r="C170" s="256"/>
      <c r="D170" s="246" t="s">
        <v>166</v>
      </c>
      <c r="E170" s="257" t="s">
        <v>1</v>
      </c>
      <c r="F170" s="258" t="s">
        <v>1080</v>
      </c>
      <c r="G170" s="256"/>
      <c r="H170" s="259">
        <v>27.934000000000001</v>
      </c>
      <c r="I170" s="260"/>
      <c r="J170" s="256"/>
      <c r="K170" s="256"/>
      <c r="L170" s="261"/>
      <c r="M170" s="262"/>
      <c r="N170" s="263"/>
      <c r="O170" s="263"/>
      <c r="P170" s="263"/>
      <c r="Q170" s="263"/>
      <c r="R170" s="263"/>
      <c r="S170" s="263"/>
      <c r="T170" s="264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5" t="s">
        <v>166</v>
      </c>
      <c r="AU170" s="265" t="s">
        <v>156</v>
      </c>
      <c r="AV170" s="14" t="s">
        <v>156</v>
      </c>
      <c r="AW170" s="14" t="s">
        <v>31</v>
      </c>
      <c r="AX170" s="14" t="s">
        <v>74</v>
      </c>
      <c r="AY170" s="265" t="s">
        <v>157</v>
      </c>
    </row>
    <row r="171" s="14" customFormat="1">
      <c r="A171" s="14"/>
      <c r="B171" s="255"/>
      <c r="C171" s="256"/>
      <c r="D171" s="246" t="s">
        <v>166</v>
      </c>
      <c r="E171" s="257" t="s">
        <v>1</v>
      </c>
      <c r="F171" s="258" t="s">
        <v>1081</v>
      </c>
      <c r="G171" s="256"/>
      <c r="H171" s="259">
        <v>63.128999999999998</v>
      </c>
      <c r="I171" s="260"/>
      <c r="J171" s="256"/>
      <c r="K171" s="256"/>
      <c r="L171" s="261"/>
      <c r="M171" s="262"/>
      <c r="N171" s="263"/>
      <c r="O171" s="263"/>
      <c r="P171" s="263"/>
      <c r="Q171" s="263"/>
      <c r="R171" s="263"/>
      <c r="S171" s="263"/>
      <c r="T171" s="264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65" t="s">
        <v>166</v>
      </c>
      <c r="AU171" s="265" t="s">
        <v>156</v>
      </c>
      <c r="AV171" s="14" t="s">
        <v>156</v>
      </c>
      <c r="AW171" s="14" t="s">
        <v>31</v>
      </c>
      <c r="AX171" s="14" t="s">
        <v>74</v>
      </c>
      <c r="AY171" s="265" t="s">
        <v>157</v>
      </c>
    </row>
    <row r="172" s="16" customFormat="1">
      <c r="A172" s="16"/>
      <c r="B172" s="295"/>
      <c r="C172" s="296"/>
      <c r="D172" s="246" t="s">
        <v>166</v>
      </c>
      <c r="E172" s="297" t="s">
        <v>1</v>
      </c>
      <c r="F172" s="298" t="s">
        <v>468</v>
      </c>
      <c r="G172" s="296"/>
      <c r="H172" s="299">
        <v>108.79499999999999</v>
      </c>
      <c r="I172" s="300"/>
      <c r="J172" s="296"/>
      <c r="K172" s="296"/>
      <c r="L172" s="301"/>
      <c r="M172" s="302"/>
      <c r="N172" s="303"/>
      <c r="O172" s="303"/>
      <c r="P172" s="303"/>
      <c r="Q172" s="303"/>
      <c r="R172" s="303"/>
      <c r="S172" s="303"/>
      <c r="T172" s="304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T172" s="305" t="s">
        <v>166</v>
      </c>
      <c r="AU172" s="305" t="s">
        <v>156</v>
      </c>
      <c r="AV172" s="16" t="s">
        <v>181</v>
      </c>
      <c r="AW172" s="16" t="s">
        <v>31</v>
      </c>
      <c r="AX172" s="16" t="s">
        <v>74</v>
      </c>
      <c r="AY172" s="305" t="s">
        <v>157</v>
      </c>
    </row>
    <row r="173" s="13" customFormat="1">
      <c r="A173" s="13"/>
      <c r="B173" s="244"/>
      <c r="C173" s="245"/>
      <c r="D173" s="246" t="s">
        <v>166</v>
      </c>
      <c r="E173" s="247" t="s">
        <v>1</v>
      </c>
      <c r="F173" s="248" t="s">
        <v>1082</v>
      </c>
      <c r="G173" s="245"/>
      <c r="H173" s="247" t="s">
        <v>1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4" t="s">
        <v>166</v>
      </c>
      <c r="AU173" s="254" t="s">
        <v>156</v>
      </c>
      <c r="AV173" s="13" t="s">
        <v>82</v>
      </c>
      <c r="AW173" s="13" t="s">
        <v>31</v>
      </c>
      <c r="AX173" s="13" t="s">
        <v>74</v>
      </c>
      <c r="AY173" s="254" t="s">
        <v>157</v>
      </c>
    </row>
    <row r="174" s="14" customFormat="1">
      <c r="A174" s="14"/>
      <c r="B174" s="255"/>
      <c r="C174" s="256"/>
      <c r="D174" s="246" t="s">
        <v>166</v>
      </c>
      <c r="E174" s="257" t="s">
        <v>1</v>
      </c>
      <c r="F174" s="258" t="s">
        <v>1083</v>
      </c>
      <c r="G174" s="256"/>
      <c r="H174" s="259">
        <v>21.651</v>
      </c>
      <c r="I174" s="260"/>
      <c r="J174" s="256"/>
      <c r="K174" s="256"/>
      <c r="L174" s="261"/>
      <c r="M174" s="262"/>
      <c r="N174" s="263"/>
      <c r="O174" s="263"/>
      <c r="P174" s="263"/>
      <c r="Q174" s="263"/>
      <c r="R174" s="263"/>
      <c r="S174" s="263"/>
      <c r="T174" s="264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5" t="s">
        <v>166</v>
      </c>
      <c r="AU174" s="265" t="s">
        <v>156</v>
      </c>
      <c r="AV174" s="14" t="s">
        <v>156</v>
      </c>
      <c r="AW174" s="14" t="s">
        <v>31</v>
      </c>
      <c r="AX174" s="14" t="s">
        <v>74</v>
      </c>
      <c r="AY174" s="265" t="s">
        <v>157</v>
      </c>
    </row>
    <row r="175" s="14" customFormat="1">
      <c r="A175" s="14"/>
      <c r="B175" s="255"/>
      <c r="C175" s="256"/>
      <c r="D175" s="246" t="s">
        <v>166</v>
      </c>
      <c r="E175" s="257" t="s">
        <v>1</v>
      </c>
      <c r="F175" s="258" t="s">
        <v>1084</v>
      </c>
      <c r="G175" s="256"/>
      <c r="H175" s="259">
        <v>34.979999999999997</v>
      </c>
      <c r="I175" s="260"/>
      <c r="J175" s="256"/>
      <c r="K175" s="256"/>
      <c r="L175" s="261"/>
      <c r="M175" s="262"/>
      <c r="N175" s="263"/>
      <c r="O175" s="263"/>
      <c r="P175" s="263"/>
      <c r="Q175" s="263"/>
      <c r="R175" s="263"/>
      <c r="S175" s="263"/>
      <c r="T175" s="264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65" t="s">
        <v>166</v>
      </c>
      <c r="AU175" s="265" t="s">
        <v>156</v>
      </c>
      <c r="AV175" s="14" t="s">
        <v>156</v>
      </c>
      <c r="AW175" s="14" t="s">
        <v>31</v>
      </c>
      <c r="AX175" s="14" t="s">
        <v>74</v>
      </c>
      <c r="AY175" s="265" t="s">
        <v>157</v>
      </c>
    </row>
    <row r="176" s="14" customFormat="1">
      <c r="A176" s="14"/>
      <c r="B176" s="255"/>
      <c r="C176" s="256"/>
      <c r="D176" s="246" t="s">
        <v>166</v>
      </c>
      <c r="E176" s="257" t="s">
        <v>1</v>
      </c>
      <c r="F176" s="258" t="s">
        <v>1085</v>
      </c>
      <c r="G176" s="256"/>
      <c r="H176" s="259">
        <v>59.695999999999998</v>
      </c>
      <c r="I176" s="260"/>
      <c r="J176" s="256"/>
      <c r="K176" s="256"/>
      <c r="L176" s="261"/>
      <c r="M176" s="262"/>
      <c r="N176" s="263"/>
      <c r="O176" s="263"/>
      <c r="P176" s="263"/>
      <c r="Q176" s="263"/>
      <c r="R176" s="263"/>
      <c r="S176" s="263"/>
      <c r="T176" s="26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T176" s="265" t="s">
        <v>166</v>
      </c>
      <c r="AU176" s="265" t="s">
        <v>156</v>
      </c>
      <c r="AV176" s="14" t="s">
        <v>156</v>
      </c>
      <c r="AW176" s="14" t="s">
        <v>31</v>
      </c>
      <c r="AX176" s="14" t="s">
        <v>74</v>
      </c>
      <c r="AY176" s="265" t="s">
        <v>157</v>
      </c>
    </row>
    <row r="177" s="14" customFormat="1">
      <c r="A177" s="14"/>
      <c r="B177" s="255"/>
      <c r="C177" s="256"/>
      <c r="D177" s="246" t="s">
        <v>166</v>
      </c>
      <c r="E177" s="257" t="s">
        <v>1</v>
      </c>
      <c r="F177" s="258" t="s">
        <v>1086</v>
      </c>
      <c r="G177" s="256"/>
      <c r="H177" s="259">
        <v>45.686</v>
      </c>
      <c r="I177" s="260"/>
      <c r="J177" s="256"/>
      <c r="K177" s="256"/>
      <c r="L177" s="261"/>
      <c r="M177" s="262"/>
      <c r="N177" s="263"/>
      <c r="O177" s="263"/>
      <c r="P177" s="263"/>
      <c r="Q177" s="263"/>
      <c r="R177" s="263"/>
      <c r="S177" s="263"/>
      <c r="T177" s="26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T177" s="265" t="s">
        <v>166</v>
      </c>
      <c r="AU177" s="265" t="s">
        <v>156</v>
      </c>
      <c r="AV177" s="14" t="s">
        <v>156</v>
      </c>
      <c r="AW177" s="14" t="s">
        <v>31</v>
      </c>
      <c r="AX177" s="14" t="s">
        <v>74</v>
      </c>
      <c r="AY177" s="265" t="s">
        <v>157</v>
      </c>
    </row>
    <row r="178" s="14" customFormat="1">
      <c r="A178" s="14"/>
      <c r="B178" s="255"/>
      <c r="C178" s="256"/>
      <c r="D178" s="246" t="s">
        <v>166</v>
      </c>
      <c r="E178" s="257" t="s">
        <v>1</v>
      </c>
      <c r="F178" s="258" t="s">
        <v>1087</v>
      </c>
      <c r="G178" s="256"/>
      <c r="H178" s="259">
        <v>6.1799999999999997</v>
      </c>
      <c r="I178" s="260"/>
      <c r="J178" s="256"/>
      <c r="K178" s="256"/>
      <c r="L178" s="261"/>
      <c r="M178" s="262"/>
      <c r="N178" s="263"/>
      <c r="O178" s="263"/>
      <c r="P178" s="263"/>
      <c r="Q178" s="263"/>
      <c r="R178" s="263"/>
      <c r="S178" s="263"/>
      <c r="T178" s="26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5" t="s">
        <v>166</v>
      </c>
      <c r="AU178" s="265" t="s">
        <v>156</v>
      </c>
      <c r="AV178" s="14" t="s">
        <v>156</v>
      </c>
      <c r="AW178" s="14" t="s">
        <v>31</v>
      </c>
      <c r="AX178" s="14" t="s">
        <v>74</v>
      </c>
      <c r="AY178" s="265" t="s">
        <v>157</v>
      </c>
    </row>
    <row r="179" s="14" customFormat="1">
      <c r="A179" s="14"/>
      <c r="B179" s="255"/>
      <c r="C179" s="256"/>
      <c r="D179" s="246" t="s">
        <v>166</v>
      </c>
      <c r="E179" s="257" t="s">
        <v>1</v>
      </c>
      <c r="F179" s="258" t="s">
        <v>1088</v>
      </c>
      <c r="G179" s="256"/>
      <c r="H179" s="259">
        <v>5.4240000000000004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65" t="s">
        <v>166</v>
      </c>
      <c r="AU179" s="265" t="s">
        <v>156</v>
      </c>
      <c r="AV179" s="14" t="s">
        <v>156</v>
      </c>
      <c r="AW179" s="14" t="s">
        <v>31</v>
      </c>
      <c r="AX179" s="14" t="s">
        <v>74</v>
      </c>
      <c r="AY179" s="265" t="s">
        <v>157</v>
      </c>
    </row>
    <row r="180" s="14" customFormat="1">
      <c r="A180" s="14"/>
      <c r="B180" s="255"/>
      <c r="C180" s="256"/>
      <c r="D180" s="246" t="s">
        <v>166</v>
      </c>
      <c r="E180" s="257" t="s">
        <v>1</v>
      </c>
      <c r="F180" s="258" t="s">
        <v>1089</v>
      </c>
      <c r="G180" s="256"/>
      <c r="H180" s="259">
        <v>10.720000000000001</v>
      </c>
      <c r="I180" s="260"/>
      <c r="J180" s="256"/>
      <c r="K180" s="256"/>
      <c r="L180" s="261"/>
      <c r="M180" s="262"/>
      <c r="N180" s="263"/>
      <c r="O180" s="263"/>
      <c r="P180" s="263"/>
      <c r="Q180" s="263"/>
      <c r="R180" s="263"/>
      <c r="S180" s="263"/>
      <c r="T180" s="26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65" t="s">
        <v>166</v>
      </c>
      <c r="AU180" s="265" t="s">
        <v>156</v>
      </c>
      <c r="AV180" s="14" t="s">
        <v>156</v>
      </c>
      <c r="AW180" s="14" t="s">
        <v>31</v>
      </c>
      <c r="AX180" s="14" t="s">
        <v>74</v>
      </c>
      <c r="AY180" s="265" t="s">
        <v>157</v>
      </c>
    </row>
    <row r="181" s="14" customFormat="1">
      <c r="A181" s="14"/>
      <c r="B181" s="255"/>
      <c r="C181" s="256"/>
      <c r="D181" s="246" t="s">
        <v>166</v>
      </c>
      <c r="E181" s="257" t="s">
        <v>1</v>
      </c>
      <c r="F181" s="258" t="s">
        <v>1090</v>
      </c>
      <c r="G181" s="256"/>
      <c r="H181" s="259">
        <v>2.9860000000000002</v>
      </c>
      <c r="I181" s="260"/>
      <c r="J181" s="256"/>
      <c r="K181" s="256"/>
      <c r="L181" s="261"/>
      <c r="M181" s="262"/>
      <c r="N181" s="263"/>
      <c r="O181" s="263"/>
      <c r="P181" s="263"/>
      <c r="Q181" s="263"/>
      <c r="R181" s="263"/>
      <c r="S181" s="263"/>
      <c r="T181" s="264"/>
      <c r="U181" s="14"/>
      <c r="V181" s="14"/>
      <c r="W181" s="14"/>
      <c r="X181" s="14"/>
      <c r="Y181" s="14"/>
      <c r="Z181" s="14"/>
      <c r="AA181" s="14"/>
      <c r="AB181" s="14"/>
      <c r="AC181" s="14"/>
      <c r="AD181" s="14"/>
      <c r="AE181" s="14"/>
      <c r="AT181" s="265" t="s">
        <v>166</v>
      </c>
      <c r="AU181" s="265" t="s">
        <v>156</v>
      </c>
      <c r="AV181" s="14" t="s">
        <v>156</v>
      </c>
      <c r="AW181" s="14" t="s">
        <v>31</v>
      </c>
      <c r="AX181" s="14" t="s">
        <v>74</v>
      </c>
      <c r="AY181" s="265" t="s">
        <v>157</v>
      </c>
    </row>
    <row r="182" s="16" customFormat="1">
      <c r="A182" s="16"/>
      <c r="B182" s="295"/>
      <c r="C182" s="296"/>
      <c r="D182" s="246" t="s">
        <v>166</v>
      </c>
      <c r="E182" s="297" t="s">
        <v>1</v>
      </c>
      <c r="F182" s="298" t="s">
        <v>468</v>
      </c>
      <c r="G182" s="296"/>
      <c r="H182" s="299">
        <v>187.32300000000001</v>
      </c>
      <c r="I182" s="300"/>
      <c r="J182" s="296"/>
      <c r="K182" s="296"/>
      <c r="L182" s="301"/>
      <c r="M182" s="302"/>
      <c r="N182" s="303"/>
      <c r="O182" s="303"/>
      <c r="P182" s="303"/>
      <c r="Q182" s="303"/>
      <c r="R182" s="303"/>
      <c r="S182" s="303"/>
      <c r="T182" s="304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T182" s="305" t="s">
        <v>166</v>
      </c>
      <c r="AU182" s="305" t="s">
        <v>156</v>
      </c>
      <c r="AV182" s="16" t="s">
        <v>181</v>
      </c>
      <c r="AW182" s="16" t="s">
        <v>31</v>
      </c>
      <c r="AX182" s="16" t="s">
        <v>74</v>
      </c>
      <c r="AY182" s="305" t="s">
        <v>157</v>
      </c>
    </row>
    <row r="183" s="15" customFormat="1">
      <c r="A183" s="15"/>
      <c r="B183" s="266"/>
      <c r="C183" s="267"/>
      <c r="D183" s="246" t="s">
        <v>166</v>
      </c>
      <c r="E183" s="268" t="s">
        <v>1</v>
      </c>
      <c r="F183" s="269" t="s">
        <v>173</v>
      </c>
      <c r="G183" s="267"/>
      <c r="H183" s="270">
        <v>296.118</v>
      </c>
      <c r="I183" s="271"/>
      <c r="J183" s="267"/>
      <c r="K183" s="267"/>
      <c r="L183" s="272"/>
      <c r="M183" s="273"/>
      <c r="N183" s="274"/>
      <c r="O183" s="274"/>
      <c r="P183" s="274"/>
      <c r="Q183" s="274"/>
      <c r="R183" s="274"/>
      <c r="S183" s="274"/>
      <c r="T183" s="27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76" t="s">
        <v>166</v>
      </c>
      <c r="AU183" s="276" t="s">
        <v>156</v>
      </c>
      <c r="AV183" s="15" t="s">
        <v>174</v>
      </c>
      <c r="AW183" s="15" t="s">
        <v>31</v>
      </c>
      <c r="AX183" s="15" t="s">
        <v>82</v>
      </c>
      <c r="AY183" s="276" t="s">
        <v>157</v>
      </c>
    </row>
    <row r="184" s="2" customFormat="1" ht="21.75" customHeight="1">
      <c r="A184" s="39"/>
      <c r="B184" s="40"/>
      <c r="C184" s="230" t="s">
        <v>181</v>
      </c>
      <c r="D184" s="230" t="s">
        <v>160</v>
      </c>
      <c r="E184" s="231" t="s">
        <v>442</v>
      </c>
      <c r="F184" s="232" t="s">
        <v>443</v>
      </c>
      <c r="G184" s="233" t="s">
        <v>225</v>
      </c>
      <c r="H184" s="234">
        <v>520.76999999999998</v>
      </c>
      <c r="I184" s="235"/>
      <c r="J184" s="236">
        <f>ROUND(I184*H184,2)</f>
        <v>0</v>
      </c>
      <c r="K184" s="237"/>
      <c r="L184" s="45"/>
      <c r="M184" s="238" t="s">
        <v>1</v>
      </c>
      <c r="N184" s="239" t="s">
        <v>40</v>
      </c>
      <c r="O184" s="98"/>
      <c r="P184" s="240">
        <f>O184*H184</f>
        <v>0</v>
      </c>
      <c r="Q184" s="240">
        <v>0</v>
      </c>
      <c r="R184" s="240">
        <f>Q184*H184</f>
        <v>0</v>
      </c>
      <c r="S184" s="240">
        <v>0</v>
      </c>
      <c r="T184" s="241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42" t="s">
        <v>174</v>
      </c>
      <c r="AT184" s="242" t="s">
        <v>160</v>
      </c>
      <c r="AU184" s="242" t="s">
        <v>156</v>
      </c>
      <c r="AY184" s="18" t="s">
        <v>157</v>
      </c>
      <c r="BE184" s="243">
        <f>IF(N184="základná",J184,0)</f>
        <v>0</v>
      </c>
      <c r="BF184" s="243">
        <f>IF(N184="znížená",J184,0)</f>
        <v>0</v>
      </c>
      <c r="BG184" s="243">
        <f>IF(N184="zákl. prenesená",J184,0)</f>
        <v>0</v>
      </c>
      <c r="BH184" s="243">
        <f>IF(N184="zníž. prenesená",J184,0)</f>
        <v>0</v>
      </c>
      <c r="BI184" s="243">
        <f>IF(N184="nulová",J184,0)</f>
        <v>0</v>
      </c>
      <c r="BJ184" s="18" t="s">
        <v>156</v>
      </c>
      <c r="BK184" s="243">
        <f>ROUND(I184*H184,2)</f>
        <v>0</v>
      </c>
      <c r="BL184" s="18" t="s">
        <v>174</v>
      </c>
      <c r="BM184" s="242" t="s">
        <v>1091</v>
      </c>
    </row>
    <row r="185" s="13" customFormat="1">
      <c r="A185" s="13"/>
      <c r="B185" s="244"/>
      <c r="C185" s="245"/>
      <c r="D185" s="246" t="s">
        <v>166</v>
      </c>
      <c r="E185" s="247" t="s">
        <v>1</v>
      </c>
      <c r="F185" s="248" t="s">
        <v>1051</v>
      </c>
      <c r="G185" s="245"/>
      <c r="H185" s="247" t="s">
        <v>1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54" t="s">
        <v>166</v>
      </c>
      <c r="AU185" s="254" t="s">
        <v>156</v>
      </c>
      <c r="AV185" s="13" t="s">
        <v>82</v>
      </c>
      <c r="AW185" s="13" t="s">
        <v>31</v>
      </c>
      <c r="AX185" s="13" t="s">
        <v>74</v>
      </c>
      <c r="AY185" s="254" t="s">
        <v>157</v>
      </c>
    </row>
    <row r="186" s="13" customFormat="1">
      <c r="A186" s="13"/>
      <c r="B186" s="244"/>
      <c r="C186" s="245"/>
      <c r="D186" s="246" t="s">
        <v>166</v>
      </c>
      <c r="E186" s="247" t="s">
        <v>1</v>
      </c>
      <c r="F186" s="248" t="s">
        <v>1052</v>
      </c>
      <c r="G186" s="245"/>
      <c r="H186" s="247" t="s">
        <v>1</v>
      </c>
      <c r="I186" s="249"/>
      <c r="J186" s="245"/>
      <c r="K186" s="245"/>
      <c r="L186" s="250"/>
      <c r="M186" s="251"/>
      <c r="N186" s="252"/>
      <c r="O186" s="252"/>
      <c r="P186" s="252"/>
      <c r="Q186" s="252"/>
      <c r="R186" s="252"/>
      <c r="S186" s="252"/>
      <c r="T186" s="25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4" t="s">
        <v>166</v>
      </c>
      <c r="AU186" s="254" t="s">
        <v>156</v>
      </c>
      <c r="AV186" s="13" t="s">
        <v>82</v>
      </c>
      <c r="AW186" s="13" t="s">
        <v>31</v>
      </c>
      <c r="AX186" s="13" t="s">
        <v>74</v>
      </c>
      <c r="AY186" s="254" t="s">
        <v>157</v>
      </c>
    </row>
    <row r="187" s="14" customFormat="1">
      <c r="A187" s="14"/>
      <c r="B187" s="255"/>
      <c r="C187" s="256"/>
      <c r="D187" s="246" t="s">
        <v>166</v>
      </c>
      <c r="E187" s="257" t="s">
        <v>1</v>
      </c>
      <c r="F187" s="258" t="s">
        <v>1053</v>
      </c>
      <c r="G187" s="256"/>
      <c r="H187" s="259">
        <v>48.32</v>
      </c>
      <c r="I187" s="260"/>
      <c r="J187" s="256"/>
      <c r="K187" s="256"/>
      <c r="L187" s="261"/>
      <c r="M187" s="262"/>
      <c r="N187" s="263"/>
      <c r="O187" s="263"/>
      <c r="P187" s="263"/>
      <c r="Q187" s="263"/>
      <c r="R187" s="263"/>
      <c r="S187" s="263"/>
      <c r="T187" s="264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5" t="s">
        <v>166</v>
      </c>
      <c r="AU187" s="265" t="s">
        <v>156</v>
      </c>
      <c r="AV187" s="14" t="s">
        <v>156</v>
      </c>
      <c r="AW187" s="14" t="s">
        <v>31</v>
      </c>
      <c r="AX187" s="14" t="s">
        <v>74</v>
      </c>
      <c r="AY187" s="265" t="s">
        <v>157</v>
      </c>
    </row>
    <row r="188" s="13" customFormat="1">
      <c r="A188" s="13"/>
      <c r="B188" s="244"/>
      <c r="C188" s="245"/>
      <c r="D188" s="246" t="s">
        <v>166</v>
      </c>
      <c r="E188" s="247" t="s">
        <v>1</v>
      </c>
      <c r="F188" s="248" t="s">
        <v>1054</v>
      </c>
      <c r="G188" s="245"/>
      <c r="H188" s="247" t="s">
        <v>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54" t="s">
        <v>166</v>
      </c>
      <c r="AU188" s="254" t="s">
        <v>156</v>
      </c>
      <c r="AV188" s="13" t="s">
        <v>82</v>
      </c>
      <c r="AW188" s="13" t="s">
        <v>31</v>
      </c>
      <c r="AX188" s="13" t="s">
        <v>74</v>
      </c>
      <c r="AY188" s="254" t="s">
        <v>157</v>
      </c>
    </row>
    <row r="189" s="14" customFormat="1">
      <c r="A189" s="14"/>
      <c r="B189" s="255"/>
      <c r="C189" s="256"/>
      <c r="D189" s="246" t="s">
        <v>166</v>
      </c>
      <c r="E189" s="257" t="s">
        <v>1</v>
      </c>
      <c r="F189" s="258" t="s">
        <v>1055</v>
      </c>
      <c r="G189" s="256"/>
      <c r="H189" s="259">
        <v>72</v>
      </c>
      <c r="I189" s="260"/>
      <c r="J189" s="256"/>
      <c r="K189" s="256"/>
      <c r="L189" s="261"/>
      <c r="M189" s="262"/>
      <c r="N189" s="263"/>
      <c r="O189" s="263"/>
      <c r="P189" s="263"/>
      <c r="Q189" s="263"/>
      <c r="R189" s="263"/>
      <c r="S189" s="263"/>
      <c r="T189" s="26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T189" s="265" t="s">
        <v>166</v>
      </c>
      <c r="AU189" s="265" t="s">
        <v>156</v>
      </c>
      <c r="AV189" s="14" t="s">
        <v>156</v>
      </c>
      <c r="AW189" s="14" t="s">
        <v>31</v>
      </c>
      <c r="AX189" s="14" t="s">
        <v>74</v>
      </c>
      <c r="AY189" s="265" t="s">
        <v>157</v>
      </c>
    </row>
    <row r="190" s="13" customFormat="1">
      <c r="A190" s="13"/>
      <c r="B190" s="244"/>
      <c r="C190" s="245"/>
      <c r="D190" s="246" t="s">
        <v>166</v>
      </c>
      <c r="E190" s="247" t="s">
        <v>1</v>
      </c>
      <c r="F190" s="248" t="s">
        <v>1054</v>
      </c>
      <c r="G190" s="245"/>
      <c r="H190" s="247" t="s">
        <v>1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54" t="s">
        <v>166</v>
      </c>
      <c r="AU190" s="254" t="s">
        <v>156</v>
      </c>
      <c r="AV190" s="13" t="s">
        <v>82</v>
      </c>
      <c r="AW190" s="13" t="s">
        <v>31</v>
      </c>
      <c r="AX190" s="13" t="s">
        <v>74</v>
      </c>
      <c r="AY190" s="254" t="s">
        <v>157</v>
      </c>
    </row>
    <row r="191" s="13" customFormat="1">
      <c r="A191" s="13"/>
      <c r="B191" s="244"/>
      <c r="C191" s="245"/>
      <c r="D191" s="246" t="s">
        <v>166</v>
      </c>
      <c r="E191" s="247" t="s">
        <v>1</v>
      </c>
      <c r="F191" s="248" t="s">
        <v>1056</v>
      </c>
      <c r="G191" s="245"/>
      <c r="H191" s="247" t="s">
        <v>1</v>
      </c>
      <c r="I191" s="249"/>
      <c r="J191" s="245"/>
      <c r="K191" s="245"/>
      <c r="L191" s="250"/>
      <c r="M191" s="251"/>
      <c r="N191" s="252"/>
      <c r="O191" s="252"/>
      <c r="P191" s="252"/>
      <c r="Q191" s="252"/>
      <c r="R191" s="252"/>
      <c r="S191" s="252"/>
      <c r="T191" s="25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4" t="s">
        <v>166</v>
      </c>
      <c r="AU191" s="254" t="s">
        <v>156</v>
      </c>
      <c r="AV191" s="13" t="s">
        <v>82</v>
      </c>
      <c r="AW191" s="13" t="s">
        <v>31</v>
      </c>
      <c r="AX191" s="13" t="s">
        <v>74</v>
      </c>
      <c r="AY191" s="254" t="s">
        <v>157</v>
      </c>
    </row>
    <row r="192" s="14" customFormat="1">
      <c r="A192" s="14"/>
      <c r="B192" s="255"/>
      <c r="C192" s="256"/>
      <c r="D192" s="246" t="s">
        <v>166</v>
      </c>
      <c r="E192" s="257" t="s">
        <v>1</v>
      </c>
      <c r="F192" s="258" t="s">
        <v>1057</v>
      </c>
      <c r="G192" s="256"/>
      <c r="H192" s="259">
        <v>92.5</v>
      </c>
      <c r="I192" s="260"/>
      <c r="J192" s="256"/>
      <c r="K192" s="256"/>
      <c r="L192" s="261"/>
      <c r="M192" s="262"/>
      <c r="N192" s="263"/>
      <c r="O192" s="263"/>
      <c r="P192" s="263"/>
      <c r="Q192" s="263"/>
      <c r="R192" s="263"/>
      <c r="S192" s="263"/>
      <c r="T192" s="264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5" t="s">
        <v>166</v>
      </c>
      <c r="AU192" s="265" t="s">
        <v>156</v>
      </c>
      <c r="AV192" s="14" t="s">
        <v>156</v>
      </c>
      <c r="AW192" s="14" t="s">
        <v>31</v>
      </c>
      <c r="AX192" s="14" t="s">
        <v>74</v>
      </c>
      <c r="AY192" s="265" t="s">
        <v>157</v>
      </c>
    </row>
    <row r="193" s="13" customFormat="1">
      <c r="A193" s="13"/>
      <c r="B193" s="244"/>
      <c r="C193" s="245"/>
      <c r="D193" s="246" t="s">
        <v>166</v>
      </c>
      <c r="E193" s="247" t="s">
        <v>1</v>
      </c>
      <c r="F193" s="248" t="s">
        <v>1058</v>
      </c>
      <c r="G193" s="245"/>
      <c r="H193" s="247" t="s">
        <v>1</v>
      </c>
      <c r="I193" s="249"/>
      <c r="J193" s="245"/>
      <c r="K193" s="245"/>
      <c r="L193" s="250"/>
      <c r="M193" s="251"/>
      <c r="N193" s="252"/>
      <c r="O193" s="252"/>
      <c r="P193" s="252"/>
      <c r="Q193" s="252"/>
      <c r="R193" s="252"/>
      <c r="S193" s="252"/>
      <c r="T193" s="253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4" t="s">
        <v>166</v>
      </c>
      <c r="AU193" s="254" t="s">
        <v>156</v>
      </c>
      <c r="AV193" s="13" t="s">
        <v>82</v>
      </c>
      <c r="AW193" s="13" t="s">
        <v>31</v>
      </c>
      <c r="AX193" s="13" t="s">
        <v>74</v>
      </c>
      <c r="AY193" s="254" t="s">
        <v>157</v>
      </c>
    </row>
    <row r="194" s="14" customFormat="1">
      <c r="A194" s="14"/>
      <c r="B194" s="255"/>
      <c r="C194" s="256"/>
      <c r="D194" s="246" t="s">
        <v>166</v>
      </c>
      <c r="E194" s="257" t="s">
        <v>1</v>
      </c>
      <c r="F194" s="258" t="s">
        <v>1059</v>
      </c>
      <c r="G194" s="256"/>
      <c r="H194" s="259">
        <v>52.799999999999997</v>
      </c>
      <c r="I194" s="260"/>
      <c r="J194" s="256"/>
      <c r="K194" s="256"/>
      <c r="L194" s="261"/>
      <c r="M194" s="262"/>
      <c r="N194" s="263"/>
      <c r="O194" s="263"/>
      <c r="P194" s="263"/>
      <c r="Q194" s="263"/>
      <c r="R194" s="263"/>
      <c r="S194" s="263"/>
      <c r="T194" s="264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5" t="s">
        <v>166</v>
      </c>
      <c r="AU194" s="265" t="s">
        <v>156</v>
      </c>
      <c r="AV194" s="14" t="s">
        <v>156</v>
      </c>
      <c r="AW194" s="14" t="s">
        <v>31</v>
      </c>
      <c r="AX194" s="14" t="s">
        <v>74</v>
      </c>
      <c r="AY194" s="265" t="s">
        <v>157</v>
      </c>
    </row>
    <row r="195" s="13" customFormat="1">
      <c r="A195" s="13"/>
      <c r="B195" s="244"/>
      <c r="C195" s="245"/>
      <c r="D195" s="246" t="s">
        <v>166</v>
      </c>
      <c r="E195" s="247" t="s">
        <v>1</v>
      </c>
      <c r="F195" s="248" t="s">
        <v>1060</v>
      </c>
      <c r="G195" s="245"/>
      <c r="H195" s="247" t="s">
        <v>1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3"/>
      <c r="V195" s="13"/>
      <c r="W195" s="13"/>
      <c r="X195" s="13"/>
      <c r="Y195" s="13"/>
      <c r="Z195" s="13"/>
      <c r="AA195" s="13"/>
      <c r="AB195" s="13"/>
      <c r="AC195" s="13"/>
      <c r="AD195" s="13"/>
      <c r="AE195" s="13"/>
      <c r="AT195" s="254" t="s">
        <v>166</v>
      </c>
      <c r="AU195" s="254" t="s">
        <v>156</v>
      </c>
      <c r="AV195" s="13" t="s">
        <v>82</v>
      </c>
      <c r="AW195" s="13" t="s">
        <v>31</v>
      </c>
      <c r="AX195" s="13" t="s">
        <v>74</v>
      </c>
      <c r="AY195" s="254" t="s">
        <v>157</v>
      </c>
    </row>
    <row r="196" s="14" customFormat="1">
      <c r="A196" s="14"/>
      <c r="B196" s="255"/>
      <c r="C196" s="256"/>
      <c r="D196" s="246" t="s">
        <v>166</v>
      </c>
      <c r="E196" s="257" t="s">
        <v>1</v>
      </c>
      <c r="F196" s="258" t="s">
        <v>1061</v>
      </c>
      <c r="G196" s="256"/>
      <c r="H196" s="259">
        <v>50.560000000000002</v>
      </c>
      <c r="I196" s="260"/>
      <c r="J196" s="256"/>
      <c r="K196" s="256"/>
      <c r="L196" s="261"/>
      <c r="M196" s="262"/>
      <c r="N196" s="263"/>
      <c r="O196" s="263"/>
      <c r="P196" s="263"/>
      <c r="Q196" s="263"/>
      <c r="R196" s="263"/>
      <c r="S196" s="263"/>
      <c r="T196" s="26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65" t="s">
        <v>166</v>
      </c>
      <c r="AU196" s="265" t="s">
        <v>156</v>
      </c>
      <c r="AV196" s="14" t="s">
        <v>156</v>
      </c>
      <c r="AW196" s="14" t="s">
        <v>31</v>
      </c>
      <c r="AX196" s="14" t="s">
        <v>74</v>
      </c>
      <c r="AY196" s="265" t="s">
        <v>157</v>
      </c>
    </row>
    <row r="197" s="13" customFormat="1">
      <c r="A197" s="13"/>
      <c r="B197" s="244"/>
      <c r="C197" s="245"/>
      <c r="D197" s="246" t="s">
        <v>166</v>
      </c>
      <c r="E197" s="247" t="s">
        <v>1</v>
      </c>
      <c r="F197" s="248" t="s">
        <v>1062</v>
      </c>
      <c r="G197" s="245"/>
      <c r="H197" s="247" t="s">
        <v>1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4" t="s">
        <v>166</v>
      </c>
      <c r="AU197" s="254" t="s">
        <v>156</v>
      </c>
      <c r="AV197" s="13" t="s">
        <v>82</v>
      </c>
      <c r="AW197" s="13" t="s">
        <v>31</v>
      </c>
      <c r="AX197" s="13" t="s">
        <v>74</v>
      </c>
      <c r="AY197" s="254" t="s">
        <v>157</v>
      </c>
    </row>
    <row r="198" s="14" customFormat="1">
      <c r="A198" s="14"/>
      <c r="B198" s="255"/>
      <c r="C198" s="256"/>
      <c r="D198" s="246" t="s">
        <v>166</v>
      </c>
      <c r="E198" s="257" t="s">
        <v>1</v>
      </c>
      <c r="F198" s="258" t="s">
        <v>1063</v>
      </c>
      <c r="G198" s="256"/>
      <c r="H198" s="259">
        <v>18.75</v>
      </c>
      <c r="I198" s="260"/>
      <c r="J198" s="256"/>
      <c r="K198" s="256"/>
      <c r="L198" s="261"/>
      <c r="M198" s="262"/>
      <c r="N198" s="263"/>
      <c r="O198" s="263"/>
      <c r="P198" s="263"/>
      <c r="Q198" s="263"/>
      <c r="R198" s="263"/>
      <c r="S198" s="263"/>
      <c r="T198" s="264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5" t="s">
        <v>166</v>
      </c>
      <c r="AU198" s="265" t="s">
        <v>156</v>
      </c>
      <c r="AV198" s="14" t="s">
        <v>156</v>
      </c>
      <c r="AW198" s="14" t="s">
        <v>31</v>
      </c>
      <c r="AX198" s="14" t="s">
        <v>74</v>
      </c>
      <c r="AY198" s="265" t="s">
        <v>157</v>
      </c>
    </row>
    <row r="199" s="13" customFormat="1">
      <c r="A199" s="13"/>
      <c r="B199" s="244"/>
      <c r="C199" s="245"/>
      <c r="D199" s="246" t="s">
        <v>166</v>
      </c>
      <c r="E199" s="247" t="s">
        <v>1</v>
      </c>
      <c r="F199" s="248" t="s">
        <v>1064</v>
      </c>
      <c r="G199" s="245"/>
      <c r="H199" s="247" t="s">
        <v>1</v>
      </c>
      <c r="I199" s="249"/>
      <c r="J199" s="245"/>
      <c r="K199" s="245"/>
      <c r="L199" s="250"/>
      <c r="M199" s="251"/>
      <c r="N199" s="252"/>
      <c r="O199" s="252"/>
      <c r="P199" s="252"/>
      <c r="Q199" s="252"/>
      <c r="R199" s="252"/>
      <c r="S199" s="252"/>
      <c r="T199" s="25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54" t="s">
        <v>166</v>
      </c>
      <c r="AU199" s="254" t="s">
        <v>156</v>
      </c>
      <c r="AV199" s="13" t="s">
        <v>82</v>
      </c>
      <c r="AW199" s="13" t="s">
        <v>31</v>
      </c>
      <c r="AX199" s="13" t="s">
        <v>74</v>
      </c>
      <c r="AY199" s="254" t="s">
        <v>157</v>
      </c>
    </row>
    <row r="200" s="14" customFormat="1">
      <c r="A200" s="14"/>
      <c r="B200" s="255"/>
      <c r="C200" s="256"/>
      <c r="D200" s="246" t="s">
        <v>166</v>
      </c>
      <c r="E200" s="257" t="s">
        <v>1</v>
      </c>
      <c r="F200" s="258" t="s">
        <v>1065</v>
      </c>
      <c r="G200" s="256"/>
      <c r="H200" s="259">
        <v>12.800000000000001</v>
      </c>
      <c r="I200" s="260"/>
      <c r="J200" s="256"/>
      <c r="K200" s="256"/>
      <c r="L200" s="261"/>
      <c r="M200" s="262"/>
      <c r="N200" s="263"/>
      <c r="O200" s="263"/>
      <c r="P200" s="263"/>
      <c r="Q200" s="263"/>
      <c r="R200" s="263"/>
      <c r="S200" s="263"/>
      <c r="T200" s="264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65" t="s">
        <v>166</v>
      </c>
      <c r="AU200" s="265" t="s">
        <v>156</v>
      </c>
      <c r="AV200" s="14" t="s">
        <v>156</v>
      </c>
      <c r="AW200" s="14" t="s">
        <v>31</v>
      </c>
      <c r="AX200" s="14" t="s">
        <v>74</v>
      </c>
      <c r="AY200" s="265" t="s">
        <v>157</v>
      </c>
    </row>
    <row r="201" s="13" customFormat="1">
      <c r="A201" s="13"/>
      <c r="B201" s="244"/>
      <c r="C201" s="245"/>
      <c r="D201" s="246" t="s">
        <v>166</v>
      </c>
      <c r="E201" s="247" t="s">
        <v>1</v>
      </c>
      <c r="F201" s="248" t="s">
        <v>1066</v>
      </c>
      <c r="G201" s="245"/>
      <c r="H201" s="247" t="s">
        <v>1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4" t="s">
        <v>166</v>
      </c>
      <c r="AU201" s="254" t="s">
        <v>156</v>
      </c>
      <c r="AV201" s="13" t="s">
        <v>82</v>
      </c>
      <c r="AW201" s="13" t="s">
        <v>31</v>
      </c>
      <c r="AX201" s="13" t="s">
        <v>74</v>
      </c>
      <c r="AY201" s="254" t="s">
        <v>157</v>
      </c>
    </row>
    <row r="202" s="14" customFormat="1">
      <c r="A202" s="14"/>
      <c r="B202" s="255"/>
      <c r="C202" s="256"/>
      <c r="D202" s="246" t="s">
        <v>166</v>
      </c>
      <c r="E202" s="257" t="s">
        <v>1</v>
      </c>
      <c r="F202" s="258" t="s">
        <v>1067</v>
      </c>
      <c r="G202" s="256"/>
      <c r="H202" s="259">
        <v>23.039999999999999</v>
      </c>
      <c r="I202" s="260"/>
      <c r="J202" s="256"/>
      <c r="K202" s="256"/>
      <c r="L202" s="261"/>
      <c r="M202" s="262"/>
      <c r="N202" s="263"/>
      <c r="O202" s="263"/>
      <c r="P202" s="263"/>
      <c r="Q202" s="263"/>
      <c r="R202" s="263"/>
      <c r="S202" s="263"/>
      <c r="T202" s="264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5" t="s">
        <v>166</v>
      </c>
      <c r="AU202" s="265" t="s">
        <v>156</v>
      </c>
      <c r="AV202" s="14" t="s">
        <v>156</v>
      </c>
      <c r="AW202" s="14" t="s">
        <v>31</v>
      </c>
      <c r="AX202" s="14" t="s">
        <v>74</v>
      </c>
      <c r="AY202" s="265" t="s">
        <v>157</v>
      </c>
    </row>
    <row r="203" s="13" customFormat="1">
      <c r="A203" s="13"/>
      <c r="B203" s="244"/>
      <c r="C203" s="245"/>
      <c r="D203" s="246" t="s">
        <v>166</v>
      </c>
      <c r="E203" s="247" t="s">
        <v>1</v>
      </c>
      <c r="F203" s="248" t="s">
        <v>1068</v>
      </c>
      <c r="G203" s="245"/>
      <c r="H203" s="247" t="s">
        <v>1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3"/>
      <c r="V203" s="13"/>
      <c r="W203" s="13"/>
      <c r="X203" s="13"/>
      <c r="Y203" s="13"/>
      <c r="Z203" s="13"/>
      <c r="AA203" s="13"/>
      <c r="AB203" s="13"/>
      <c r="AC203" s="13"/>
      <c r="AD203" s="13"/>
      <c r="AE203" s="13"/>
      <c r="AT203" s="254" t="s">
        <v>166</v>
      </c>
      <c r="AU203" s="254" t="s">
        <v>156</v>
      </c>
      <c r="AV203" s="13" t="s">
        <v>82</v>
      </c>
      <c r="AW203" s="13" t="s">
        <v>31</v>
      </c>
      <c r="AX203" s="13" t="s">
        <v>74</v>
      </c>
      <c r="AY203" s="254" t="s">
        <v>157</v>
      </c>
    </row>
    <row r="204" s="14" customFormat="1">
      <c r="A204" s="14"/>
      <c r="B204" s="255"/>
      <c r="C204" s="256"/>
      <c r="D204" s="246" t="s">
        <v>166</v>
      </c>
      <c r="E204" s="257" t="s">
        <v>1</v>
      </c>
      <c r="F204" s="258" t="s">
        <v>1069</v>
      </c>
      <c r="G204" s="256"/>
      <c r="H204" s="259">
        <v>98.099999999999994</v>
      </c>
      <c r="I204" s="260"/>
      <c r="J204" s="256"/>
      <c r="K204" s="256"/>
      <c r="L204" s="261"/>
      <c r="M204" s="262"/>
      <c r="N204" s="263"/>
      <c r="O204" s="263"/>
      <c r="P204" s="263"/>
      <c r="Q204" s="263"/>
      <c r="R204" s="263"/>
      <c r="S204" s="263"/>
      <c r="T204" s="264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65" t="s">
        <v>166</v>
      </c>
      <c r="AU204" s="265" t="s">
        <v>156</v>
      </c>
      <c r="AV204" s="14" t="s">
        <v>156</v>
      </c>
      <c r="AW204" s="14" t="s">
        <v>31</v>
      </c>
      <c r="AX204" s="14" t="s">
        <v>74</v>
      </c>
      <c r="AY204" s="265" t="s">
        <v>157</v>
      </c>
    </row>
    <row r="205" s="13" customFormat="1">
      <c r="A205" s="13"/>
      <c r="B205" s="244"/>
      <c r="C205" s="245"/>
      <c r="D205" s="246" t="s">
        <v>166</v>
      </c>
      <c r="E205" s="247" t="s">
        <v>1</v>
      </c>
      <c r="F205" s="248" t="s">
        <v>1070</v>
      </c>
      <c r="G205" s="245"/>
      <c r="H205" s="247" t="s">
        <v>1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4" t="s">
        <v>166</v>
      </c>
      <c r="AU205" s="254" t="s">
        <v>156</v>
      </c>
      <c r="AV205" s="13" t="s">
        <v>82</v>
      </c>
      <c r="AW205" s="13" t="s">
        <v>31</v>
      </c>
      <c r="AX205" s="13" t="s">
        <v>74</v>
      </c>
      <c r="AY205" s="254" t="s">
        <v>157</v>
      </c>
    </row>
    <row r="206" s="14" customFormat="1">
      <c r="A206" s="14"/>
      <c r="B206" s="255"/>
      <c r="C206" s="256"/>
      <c r="D206" s="246" t="s">
        <v>166</v>
      </c>
      <c r="E206" s="257" t="s">
        <v>1</v>
      </c>
      <c r="F206" s="258" t="s">
        <v>1071</v>
      </c>
      <c r="G206" s="256"/>
      <c r="H206" s="259">
        <v>24.32</v>
      </c>
      <c r="I206" s="260"/>
      <c r="J206" s="256"/>
      <c r="K206" s="256"/>
      <c r="L206" s="261"/>
      <c r="M206" s="262"/>
      <c r="N206" s="263"/>
      <c r="O206" s="263"/>
      <c r="P206" s="263"/>
      <c r="Q206" s="263"/>
      <c r="R206" s="263"/>
      <c r="S206" s="263"/>
      <c r="T206" s="264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5" t="s">
        <v>166</v>
      </c>
      <c r="AU206" s="265" t="s">
        <v>156</v>
      </c>
      <c r="AV206" s="14" t="s">
        <v>156</v>
      </c>
      <c r="AW206" s="14" t="s">
        <v>31</v>
      </c>
      <c r="AX206" s="14" t="s">
        <v>74</v>
      </c>
      <c r="AY206" s="265" t="s">
        <v>157</v>
      </c>
    </row>
    <row r="207" s="13" customFormat="1">
      <c r="A207" s="13"/>
      <c r="B207" s="244"/>
      <c r="C207" s="245"/>
      <c r="D207" s="246" t="s">
        <v>166</v>
      </c>
      <c r="E207" s="247" t="s">
        <v>1</v>
      </c>
      <c r="F207" s="248" t="s">
        <v>1072</v>
      </c>
      <c r="G207" s="245"/>
      <c r="H207" s="247" t="s">
        <v>1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54" t="s">
        <v>166</v>
      </c>
      <c r="AU207" s="254" t="s">
        <v>156</v>
      </c>
      <c r="AV207" s="13" t="s">
        <v>82</v>
      </c>
      <c r="AW207" s="13" t="s">
        <v>31</v>
      </c>
      <c r="AX207" s="13" t="s">
        <v>74</v>
      </c>
      <c r="AY207" s="254" t="s">
        <v>157</v>
      </c>
    </row>
    <row r="208" s="14" customFormat="1">
      <c r="A208" s="14"/>
      <c r="B208" s="255"/>
      <c r="C208" s="256"/>
      <c r="D208" s="246" t="s">
        <v>166</v>
      </c>
      <c r="E208" s="257" t="s">
        <v>1</v>
      </c>
      <c r="F208" s="258" t="s">
        <v>1073</v>
      </c>
      <c r="G208" s="256"/>
      <c r="H208" s="259">
        <v>13.5</v>
      </c>
      <c r="I208" s="260"/>
      <c r="J208" s="256"/>
      <c r="K208" s="256"/>
      <c r="L208" s="261"/>
      <c r="M208" s="262"/>
      <c r="N208" s="263"/>
      <c r="O208" s="263"/>
      <c r="P208" s="263"/>
      <c r="Q208" s="263"/>
      <c r="R208" s="263"/>
      <c r="S208" s="263"/>
      <c r="T208" s="264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65" t="s">
        <v>166</v>
      </c>
      <c r="AU208" s="265" t="s">
        <v>156</v>
      </c>
      <c r="AV208" s="14" t="s">
        <v>156</v>
      </c>
      <c r="AW208" s="14" t="s">
        <v>31</v>
      </c>
      <c r="AX208" s="14" t="s">
        <v>74</v>
      </c>
      <c r="AY208" s="265" t="s">
        <v>157</v>
      </c>
    </row>
    <row r="209" s="13" customFormat="1">
      <c r="A209" s="13"/>
      <c r="B209" s="244"/>
      <c r="C209" s="245"/>
      <c r="D209" s="246" t="s">
        <v>166</v>
      </c>
      <c r="E209" s="247" t="s">
        <v>1</v>
      </c>
      <c r="F209" s="248" t="s">
        <v>1074</v>
      </c>
      <c r="G209" s="245"/>
      <c r="H209" s="247" t="s">
        <v>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4" t="s">
        <v>166</v>
      </c>
      <c r="AU209" s="254" t="s">
        <v>156</v>
      </c>
      <c r="AV209" s="13" t="s">
        <v>82</v>
      </c>
      <c r="AW209" s="13" t="s">
        <v>31</v>
      </c>
      <c r="AX209" s="13" t="s">
        <v>74</v>
      </c>
      <c r="AY209" s="254" t="s">
        <v>157</v>
      </c>
    </row>
    <row r="210" s="14" customFormat="1">
      <c r="A210" s="14"/>
      <c r="B210" s="255"/>
      <c r="C210" s="256"/>
      <c r="D210" s="246" t="s">
        <v>166</v>
      </c>
      <c r="E210" s="257" t="s">
        <v>1</v>
      </c>
      <c r="F210" s="258" t="s">
        <v>1075</v>
      </c>
      <c r="G210" s="256"/>
      <c r="H210" s="259">
        <v>14.08</v>
      </c>
      <c r="I210" s="260"/>
      <c r="J210" s="256"/>
      <c r="K210" s="256"/>
      <c r="L210" s="261"/>
      <c r="M210" s="262"/>
      <c r="N210" s="263"/>
      <c r="O210" s="263"/>
      <c r="P210" s="263"/>
      <c r="Q210" s="263"/>
      <c r="R210" s="263"/>
      <c r="S210" s="263"/>
      <c r="T210" s="264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5" t="s">
        <v>166</v>
      </c>
      <c r="AU210" s="265" t="s">
        <v>156</v>
      </c>
      <c r="AV210" s="14" t="s">
        <v>156</v>
      </c>
      <c r="AW210" s="14" t="s">
        <v>31</v>
      </c>
      <c r="AX210" s="14" t="s">
        <v>74</v>
      </c>
      <c r="AY210" s="265" t="s">
        <v>157</v>
      </c>
    </row>
    <row r="211" s="15" customFormat="1">
      <c r="A211" s="15"/>
      <c r="B211" s="266"/>
      <c r="C211" s="267"/>
      <c r="D211" s="246" t="s">
        <v>166</v>
      </c>
      <c r="E211" s="268" t="s">
        <v>1</v>
      </c>
      <c r="F211" s="269" t="s">
        <v>173</v>
      </c>
      <c r="G211" s="267"/>
      <c r="H211" s="270">
        <v>520.76999999999998</v>
      </c>
      <c r="I211" s="271"/>
      <c r="J211" s="267"/>
      <c r="K211" s="267"/>
      <c r="L211" s="272"/>
      <c r="M211" s="273"/>
      <c r="N211" s="274"/>
      <c r="O211" s="274"/>
      <c r="P211" s="274"/>
      <c r="Q211" s="274"/>
      <c r="R211" s="274"/>
      <c r="S211" s="274"/>
      <c r="T211" s="275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6" t="s">
        <v>166</v>
      </c>
      <c r="AU211" s="276" t="s">
        <v>156</v>
      </c>
      <c r="AV211" s="15" t="s">
        <v>174</v>
      </c>
      <c r="AW211" s="15" t="s">
        <v>31</v>
      </c>
      <c r="AX211" s="15" t="s">
        <v>82</v>
      </c>
      <c r="AY211" s="276" t="s">
        <v>157</v>
      </c>
    </row>
    <row r="212" s="2" customFormat="1" ht="21.75" customHeight="1">
      <c r="A212" s="39"/>
      <c r="B212" s="40"/>
      <c r="C212" s="230" t="s">
        <v>174</v>
      </c>
      <c r="D212" s="230" t="s">
        <v>160</v>
      </c>
      <c r="E212" s="231" t="s">
        <v>442</v>
      </c>
      <c r="F212" s="232" t="s">
        <v>443</v>
      </c>
      <c r="G212" s="233" t="s">
        <v>225</v>
      </c>
      <c r="H212" s="234">
        <v>296.118</v>
      </c>
      <c r="I212" s="235"/>
      <c r="J212" s="236">
        <f>ROUND(I212*H212,2)</f>
        <v>0</v>
      </c>
      <c r="K212" s="237"/>
      <c r="L212" s="45"/>
      <c r="M212" s="238" t="s">
        <v>1</v>
      </c>
      <c r="N212" s="239" t="s">
        <v>40</v>
      </c>
      <c r="O212" s="98"/>
      <c r="P212" s="240">
        <f>O212*H212</f>
        <v>0</v>
      </c>
      <c r="Q212" s="240">
        <v>0</v>
      </c>
      <c r="R212" s="240">
        <f>Q212*H212</f>
        <v>0</v>
      </c>
      <c r="S212" s="240">
        <v>0</v>
      </c>
      <c r="T212" s="241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42" t="s">
        <v>174</v>
      </c>
      <c r="AT212" s="242" t="s">
        <v>160</v>
      </c>
      <c r="AU212" s="242" t="s">
        <v>156</v>
      </c>
      <c r="AY212" s="18" t="s">
        <v>157</v>
      </c>
      <c r="BE212" s="243">
        <f>IF(N212="základná",J212,0)</f>
        <v>0</v>
      </c>
      <c r="BF212" s="243">
        <f>IF(N212="znížená",J212,0)</f>
        <v>0</v>
      </c>
      <c r="BG212" s="243">
        <f>IF(N212="zákl. prenesená",J212,0)</f>
        <v>0</v>
      </c>
      <c r="BH212" s="243">
        <f>IF(N212="zníž. prenesená",J212,0)</f>
        <v>0</v>
      </c>
      <c r="BI212" s="243">
        <f>IF(N212="nulová",J212,0)</f>
        <v>0</v>
      </c>
      <c r="BJ212" s="18" t="s">
        <v>156</v>
      </c>
      <c r="BK212" s="243">
        <f>ROUND(I212*H212,2)</f>
        <v>0</v>
      </c>
      <c r="BL212" s="18" t="s">
        <v>174</v>
      </c>
      <c r="BM212" s="242" t="s">
        <v>1092</v>
      </c>
    </row>
    <row r="213" s="13" customFormat="1">
      <c r="A213" s="13"/>
      <c r="B213" s="244"/>
      <c r="C213" s="245"/>
      <c r="D213" s="246" t="s">
        <v>166</v>
      </c>
      <c r="E213" s="247" t="s">
        <v>1</v>
      </c>
      <c r="F213" s="248" t="s">
        <v>1077</v>
      </c>
      <c r="G213" s="245"/>
      <c r="H213" s="247" t="s">
        <v>1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54" t="s">
        <v>166</v>
      </c>
      <c r="AU213" s="254" t="s">
        <v>156</v>
      </c>
      <c r="AV213" s="13" t="s">
        <v>82</v>
      </c>
      <c r="AW213" s="13" t="s">
        <v>31</v>
      </c>
      <c r="AX213" s="13" t="s">
        <v>74</v>
      </c>
      <c r="AY213" s="254" t="s">
        <v>157</v>
      </c>
    </row>
    <row r="214" s="13" customFormat="1">
      <c r="A214" s="13"/>
      <c r="B214" s="244"/>
      <c r="C214" s="245"/>
      <c r="D214" s="246" t="s">
        <v>166</v>
      </c>
      <c r="E214" s="247" t="s">
        <v>1</v>
      </c>
      <c r="F214" s="248" t="s">
        <v>1078</v>
      </c>
      <c r="G214" s="245"/>
      <c r="H214" s="247" t="s">
        <v>1</v>
      </c>
      <c r="I214" s="249"/>
      <c r="J214" s="245"/>
      <c r="K214" s="245"/>
      <c r="L214" s="250"/>
      <c r="M214" s="251"/>
      <c r="N214" s="252"/>
      <c r="O214" s="252"/>
      <c r="P214" s="252"/>
      <c r="Q214" s="252"/>
      <c r="R214" s="252"/>
      <c r="S214" s="252"/>
      <c r="T214" s="25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54" t="s">
        <v>166</v>
      </c>
      <c r="AU214" s="254" t="s">
        <v>156</v>
      </c>
      <c r="AV214" s="13" t="s">
        <v>82</v>
      </c>
      <c r="AW214" s="13" t="s">
        <v>31</v>
      </c>
      <c r="AX214" s="13" t="s">
        <v>74</v>
      </c>
      <c r="AY214" s="254" t="s">
        <v>157</v>
      </c>
    </row>
    <row r="215" s="14" customFormat="1">
      <c r="A215" s="14"/>
      <c r="B215" s="255"/>
      <c r="C215" s="256"/>
      <c r="D215" s="246" t="s">
        <v>166</v>
      </c>
      <c r="E215" s="257" t="s">
        <v>1</v>
      </c>
      <c r="F215" s="258" t="s">
        <v>1079</v>
      </c>
      <c r="G215" s="256"/>
      <c r="H215" s="259">
        <v>17.731999999999999</v>
      </c>
      <c r="I215" s="260"/>
      <c r="J215" s="256"/>
      <c r="K215" s="256"/>
      <c r="L215" s="261"/>
      <c r="M215" s="262"/>
      <c r="N215" s="263"/>
      <c r="O215" s="263"/>
      <c r="P215" s="263"/>
      <c r="Q215" s="263"/>
      <c r="R215" s="263"/>
      <c r="S215" s="263"/>
      <c r="T215" s="264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5" t="s">
        <v>166</v>
      </c>
      <c r="AU215" s="265" t="s">
        <v>156</v>
      </c>
      <c r="AV215" s="14" t="s">
        <v>156</v>
      </c>
      <c r="AW215" s="14" t="s">
        <v>31</v>
      </c>
      <c r="AX215" s="14" t="s">
        <v>74</v>
      </c>
      <c r="AY215" s="265" t="s">
        <v>157</v>
      </c>
    </row>
    <row r="216" s="14" customFormat="1">
      <c r="A216" s="14"/>
      <c r="B216" s="255"/>
      <c r="C216" s="256"/>
      <c r="D216" s="246" t="s">
        <v>166</v>
      </c>
      <c r="E216" s="257" t="s">
        <v>1</v>
      </c>
      <c r="F216" s="258" t="s">
        <v>1080</v>
      </c>
      <c r="G216" s="256"/>
      <c r="H216" s="259">
        <v>27.934000000000001</v>
      </c>
      <c r="I216" s="260"/>
      <c r="J216" s="256"/>
      <c r="K216" s="256"/>
      <c r="L216" s="261"/>
      <c r="M216" s="262"/>
      <c r="N216" s="263"/>
      <c r="O216" s="263"/>
      <c r="P216" s="263"/>
      <c r="Q216" s="263"/>
      <c r="R216" s="263"/>
      <c r="S216" s="263"/>
      <c r="T216" s="264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65" t="s">
        <v>166</v>
      </c>
      <c r="AU216" s="265" t="s">
        <v>156</v>
      </c>
      <c r="AV216" s="14" t="s">
        <v>156</v>
      </c>
      <c r="AW216" s="14" t="s">
        <v>31</v>
      </c>
      <c r="AX216" s="14" t="s">
        <v>74</v>
      </c>
      <c r="AY216" s="265" t="s">
        <v>157</v>
      </c>
    </row>
    <row r="217" s="14" customFormat="1">
      <c r="A217" s="14"/>
      <c r="B217" s="255"/>
      <c r="C217" s="256"/>
      <c r="D217" s="246" t="s">
        <v>166</v>
      </c>
      <c r="E217" s="257" t="s">
        <v>1</v>
      </c>
      <c r="F217" s="258" t="s">
        <v>1081</v>
      </c>
      <c r="G217" s="256"/>
      <c r="H217" s="259">
        <v>63.128999999999998</v>
      </c>
      <c r="I217" s="260"/>
      <c r="J217" s="256"/>
      <c r="K217" s="256"/>
      <c r="L217" s="261"/>
      <c r="M217" s="262"/>
      <c r="N217" s="263"/>
      <c r="O217" s="263"/>
      <c r="P217" s="263"/>
      <c r="Q217" s="263"/>
      <c r="R217" s="263"/>
      <c r="S217" s="263"/>
      <c r="T217" s="264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65" t="s">
        <v>166</v>
      </c>
      <c r="AU217" s="265" t="s">
        <v>156</v>
      </c>
      <c r="AV217" s="14" t="s">
        <v>156</v>
      </c>
      <c r="AW217" s="14" t="s">
        <v>31</v>
      </c>
      <c r="AX217" s="14" t="s">
        <v>74</v>
      </c>
      <c r="AY217" s="265" t="s">
        <v>157</v>
      </c>
    </row>
    <row r="218" s="16" customFormat="1">
      <c r="A218" s="16"/>
      <c r="B218" s="295"/>
      <c r="C218" s="296"/>
      <c r="D218" s="246" t="s">
        <v>166</v>
      </c>
      <c r="E218" s="297" t="s">
        <v>1</v>
      </c>
      <c r="F218" s="298" t="s">
        <v>468</v>
      </c>
      <c r="G218" s="296"/>
      <c r="H218" s="299">
        <v>108.79499999999999</v>
      </c>
      <c r="I218" s="300"/>
      <c r="J218" s="296"/>
      <c r="K218" s="296"/>
      <c r="L218" s="301"/>
      <c r="M218" s="302"/>
      <c r="N218" s="303"/>
      <c r="O218" s="303"/>
      <c r="P218" s="303"/>
      <c r="Q218" s="303"/>
      <c r="R218" s="303"/>
      <c r="S218" s="303"/>
      <c r="T218" s="304"/>
      <c r="U218" s="16"/>
      <c r="V218" s="16"/>
      <c r="W218" s="16"/>
      <c r="X218" s="16"/>
      <c r="Y218" s="16"/>
      <c r="Z218" s="16"/>
      <c r="AA218" s="16"/>
      <c r="AB218" s="16"/>
      <c r="AC218" s="16"/>
      <c r="AD218" s="16"/>
      <c r="AE218" s="16"/>
      <c r="AT218" s="305" t="s">
        <v>166</v>
      </c>
      <c r="AU218" s="305" t="s">
        <v>156</v>
      </c>
      <c r="AV218" s="16" t="s">
        <v>181</v>
      </c>
      <c r="AW218" s="16" t="s">
        <v>31</v>
      </c>
      <c r="AX218" s="16" t="s">
        <v>74</v>
      </c>
      <c r="AY218" s="305" t="s">
        <v>157</v>
      </c>
    </row>
    <row r="219" s="13" customFormat="1">
      <c r="A219" s="13"/>
      <c r="B219" s="244"/>
      <c r="C219" s="245"/>
      <c r="D219" s="246" t="s">
        <v>166</v>
      </c>
      <c r="E219" s="247" t="s">
        <v>1</v>
      </c>
      <c r="F219" s="248" t="s">
        <v>1082</v>
      </c>
      <c r="G219" s="245"/>
      <c r="H219" s="247" t="s">
        <v>1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3"/>
      <c r="V219" s="13"/>
      <c r="W219" s="13"/>
      <c r="X219" s="13"/>
      <c r="Y219" s="13"/>
      <c r="Z219" s="13"/>
      <c r="AA219" s="13"/>
      <c r="AB219" s="13"/>
      <c r="AC219" s="13"/>
      <c r="AD219" s="13"/>
      <c r="AE219" s="13"/>
      <c r="AT219" s="254" t="s">
        <v>166</v>
      </c>
      <c r="AU219" s="254" t="s">
        <v>156</v>
      </c>
      <c r="AV219" s="13" t="s">
        <v>82</v>
      </c>
      <c r="AW219" s="13" t="s">
        <v>31</v>
      </c>
      <c r="AX219" s="13" t="s">
        <v>74</v>
      </c>
      <c r="AY219" s="254" t="s">
        <v>157</v>
      </c>
    </row>
    <row r="220" s="14" customFormat="1">
      <c r="A220" s="14"/>
      <c r="B220" s="255"/>
      <c r="C220" s="256"/>
      <c r="D220" s="246" t="s">
        <v>166</v>
      </c>
      <c r="E220" s="257" t="s">
        <v>1</v>
      </c>
      <c r="F220" s="258" t="s">
        <v>1083</v>
      </c>
      <c r="G220" s="256"/>
      <c r="H220" s="259">
        <v>21.651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4"/>
      <c r="V220" s="14"/>
      <c r="W220" s="14"/>
      <c r="X220" s="14"/>
      <c r="Y220" s="14"/>
      <c r="Z220" s="14"/>
      <c r="AA220" s="14"/>
      <c r="AB220" s="14"/>
      <c r="AC220" s="14"/>
      <c r="AD220" s="14"/>
      <c r="AE220" s="14"/>
      <c r="AT220" s="265" t="s">
        <v>166</v>
      </c>
      <c r="AU220" s="265" t="s">
        <v>156</v>
      </c>
      <c r="AV220" s="14" t="s">
        <v>156</v>
      </c>
      <c r="AW220" s="14" t="s">
        <v>31</v>
      </c>
      <c r="AX220" s="14" t="s">
        <v>74</v>
      </c>
      <c r="AY220" s="265" t="s">
        <v>157</v>
      </c>
    </row>
    <row r="221" s="14" customFormat="1">
      <c r="A221" s="14"/>
      <c r="B221" s="255"/>
      <c r="C221" s="256"/>
      <c r="D221" s="246" t="s">
        <v>166</v>
      </c>
      <c r="E221" s="257" t="s">
        <v>1</v>
      </c>
      <c r="F221" s="258" t="s">
        <v>1084</v>
      </c>
      <c r="G221" s="256"/>
      <c r="H221" s="259">
        <v>34.979999999999997</v>
      </c>
      <c r="I221" s="260"/>
      <c r="J221" s="256"/>
      <c r="K221" s="256"/>
      <c r="L221" s="261"/>
      <c r="M221" s="262"/>
      <c r="N221" s="263"/>
      <c r="O221" s="263"/>
      <c r="P221" s="263"/>
      <c r="Q221" s="263"/>
      <c r="R221" s="263"/>
      <c r="S221" s="263"/>
      <c r="T221" s="264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65" t="s">
        <v>166</v>
      </c>
      <c r="AU221" s="265" t="s">
        <v>156</v>
      </c>
      <c r="AV221" s="14" t="s">
        <v>156</v>
      </c>
      <c r="AW221" s="14" t="s">
        <v>31</v>
      </c>
      <c r="AX221" s="14" t="s">
        <v>74</v>
      </c>
      <c r="AY221" s="265" t="s">
        <v>157</v>
      </c>
    </row>
    <row r="222" s="14" customFormat="1">
      <c r="A222" s="14"/>
      <c r="B222" s="255"/>
      <c r="C222" s="256"/>
      <c r="D222" s="246" t="s">
        <v>166</v>
      </c>
      <c r="E222" s="257" t="s">
        <v>1</v>
      </c>
      <c r="F222" s="258" t="s">
        <v>1085</v>
      </c>
      <c r="G222" s="256"/>
      <c r="H222" s="259">
        <v>59.695999999999998</v>
      </c>
      <c r="I222" s="260"/>
      <c r="J222" s="256"/>
      <c r="K222" s="256"/>
      <c r="L222" s="261"/>
      <c r="M222" s="262"/>
      <c r="N222" s="263"/>
      <c r="O222" s="263"/>
      <c r="P222" s="263"/>
      <c r="Q222" s="263"/>
      <c r="R222" s="263"/>
      <c r="S222" s="263"/>
      <c r="T222" s="264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65" t="s">
        <v>166</v>
      </c>
      <c r="AU222" s="265" t="s">
        <v>156</v>
      </c>
      <c r="AV222" s="14" t="s">
        <v>156</v>
      </c>
      <c r="AW222" s="14" t="s">
        <v>31</v>
      </c>
      <c r="AX222" s="14" t="s">
        <v>74</v>
      </c>
      <c r="AY222" s="265" t="s">
        <v>157</v>
      </c>
    </row>
    <row r="223" s="14" customFormat="1">
      <c r="A223" s="14"/>
      <c r="B223" s="255"/>
      <c r="C223" s="256"/>
      <c r="D223" s="246" t="s">
        <v>166</v>
      </c>
      <c r="E223" s="257" t="s">
        <v>1</v>
      </c>
      <c r="F223" s="258" t="s">
        <v>1086</v>
      </c>
      <c r="G223" s="256"/>
      <c r="H223" s="259">
        <v>45.686</v>
      </c>
      <c r="I223" s="260"/>
      <c r="J223" s="256"/>
      <c r="K223" s="256"/>
      <c r="L223" s="261"/>
      <c r="M223" s="262"/>
      <c r="N223" s="263"/>
      <c r="O223" s="263"/>
      <c r="P223" s="263"/>
      <c r="Q223" s="263"/>
      <c r="R223" s="263"/>
      <c r="S223" s="263"/>
      <c r="T223" s="264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65" t="s">
        <v>166</v>
      </c>
      <c r="AU223" s="265" t="s">
        <v>156</v>
      </c>
      <c r="AV223" s="14" t="s">
        <v>156</v>
      </c>
      <c r="AW223" s="14" t="s">
        <v>31</v>
      </c>
      <c r="AX223" s="14" t="s">
        <v>74</v>
      </c>
      <c r="AY223" s="265" t="s">
        <v>157</v>
      </c>
    </row>
    <row r="224" s="14" customFormat="1">
      <c r="A224" s="14"/>
      <c r="B224" s="255"/>
      <c r="C224" s="256"/>
      <c r="D224" s="246" t="s">
        <v>166</v>
      </c>
      <c r="E224" s="257" t="s">
        <v>1</v>
      </c>
      <c r="F224" s="258" t="s">
        <v>1087</v>
      </c>
      <c r="G224" s="256"/>
      <c r="H224" s="259">
        <v>6.1799999999999997</v>
      </c>
      <c r="I224" s="260"/>
      <c r="J224" s="256"/>
      <c r="K224" s="256"/>
      <c r="L224" s="261"/>
      <c r="M224" s="262"/>
      <c r="N224" s="263"/>
      <c r="O224" s="263"/>
      <c r="P224" s="263"/>
      <c r="Q224" s="263"/>
      <c r="R224" s="263"/>
      <c r="S224" s="263"/>
      <c r="T224" s="264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5" t="s">
        <v>166</v>
      </c>
      <c r="AU224" s="265" t="s">
        <v>156</v>
      </c>
      <c r="AV224" s="14" t="s">
        <v>156</v>
      </c>
      <c r="AW224" s="14" t="s">
        <v>31</v>
      </c>
      <c r="AX224" s="14" t="s">
        <v>74</v>
      </c>
      <c r="AY224" s="265" t="s">
        <v>157</v>
      </c>
    </row>
    <row r="225" s="14" customFormat="1">
      <c r="A225" s="14"/>
      <c r="B225" s="255"/>
      <c r="C225" s="256"/>
      <c r="D225" s="246" t="s">
        <v>166</v>
      </c>
      <c r="E225" s="257" t="s">
        <v>1</v>
      </c>
      <c r="F225" s="258" t="s">
        <v>1088</v>
      </c>
      <c r="G225" s="256"/>
      <c r="H225" s="259">
        <v>5.4240000000000004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65" t="s">
        <v>166</v>
      </c>
      <c r="AU225" s="265" t="s">
        <v>156</v>
      </c>
      <c r="AV225" s="14" t="s">
        <v>156</v>
      </c>
      <c r="AW225" s="14" t="s">
        <v>31</v>
      </c>
      <c r="AX225" s="14" t="s">
        <v>74</v>
      </c>
      <c r="AY225" s="265" t="s">
        <v>157</v>
      </c>
    </row>
    <row r="226" s="14" customFormat="1">
      <c r="A226" s="14"/>
      <c r="B226" s="255"/>
      <c r="C226" s="256"/>
      <c r="D226" s="246" t="s">
        <v>166</v>
      </c>
      <c r="E226" s="257" t="s">
        <v>1</v>
      </c>
      <c r="F226" s="258" t="s">
        <v>1089</v>
      </c>
      <c r="G226" s="256"/>
      <c r="H226" s="259">
        <v>10.720000000000001</v>
      </c>
      <c r="I226" s="260"/>
      <c r="J226" s="256"/>
      <c r="K226" s="256"/>
      <c r="L226" s="261"/>
      <c r="M226" s="262"/>
      <c r="N226" s="263"/>
      <c r="O226" s="263"/>
      <c r="P226" s="263"/>
      <c r="Q226" s="263"/>
      <c r="R226" s="263"/>
      <c r="S226" s="263"/>
      <c r="T226" s="264"/>
      <c r="U226" s="14"/>
      <c r="V226" s="14"/>
      <c r="W226" s="14"/>
      <c r="X226" s="14"/>
      <c r="Y226" s="14"/>
      <c r="Z226" s="14"/>
      <c r="AA226" s="14"/>
      <c r="AB226" s="14"/>
      <c r="AC226" s="14"/>
      <c r="AD226" s="14"/>
      <c r="AE226" s="14"/>
      <c r="AT226" s="265" t="s">
        <v>166</v>
      </c>
      <c r="AU226" s="265" t="s">
        <v>156</v>
      </c>
      <c r="AV226" s="14" t="s">
        <v>156</v>
      </c>
      <c r="AW226" s="14" t="s">
        <v>31</v>
      </c>
      <c r="AX226" s="14" t="s">
        <v>74</v>
      </c>
      <c r="AY226" s="265" t="s">
        <v>157</v>
      </c>
    </row>
    <row r="227" s="14" customFormat="1">
      <c r="A227" s="14"/>
      <c r="B227" s="255"/>
      <c r="C227" s="256"/>
      <c r="D227" s="246" t="s">
        <v>166</v>
      </c>
      <c r="E227" s="257" t="s">
        <v>1</v>
      </c>
      <c r="F227" s="258" t="s">
        <v>1090</v>
      </c>
      <c r="G227" s="256"/>
      <c r="H227" s="259">
        <v>2.9860000000000002</v>
      </c>
      <c r="I227" s="260"/>
      <c r="J227" s="256"/>
      <c r="K227" s="256"/>
      <c r="L227" s="261"/>
      <c r="M227" s="262"/>
      <c r="N227" s="263"/>
      <c r="O227" s="263"/>
      <c r="P227" s="263"/>
      <c r="Q227" s="263"/>
      <c r="R227" s="263"/>
      <c r="S227" s="263"/>
      <c r="T227" s="264"/>
      <c r="U227" s="14"/>
      <c r="V227" s="14"/>
      <c r="W227" s="14"/>
      <c r="X227" s="14"/>
      <c r="Y227" s="14"/>
      <c r="Z227" s="14"/>
      <c r="AA227" s="14"/>
      <c r="AB227" s="14"/>
      <c r="AC227" s="14"/>
      <c r="AD227" s="14"/>
      <c r="AE227" s="14"/>
      <c r="AT227" s="265" t="s">
        <v>166</v>
      </c>
      <c r="AU227" s="265" t="s">
        <v>156</v>
      </c>
      <c r="AV227" s="14" t="s">
        <v>156</v>
      </c>
      <c r="AW227" s="14" t="s">
        <v>31</v>
      </c>
      <c r="AX227" s="14" t="s">
        <v>74</v>
      </c>
      <c r="AY227" s="265" t="s">
        <v>157</v>
      </c>
    </row>
    <row r="228" s="16" customFormat="1">
      <c r="A228" s="16"/>
      <c r="B228" s="295"/>
      <c r="C228" s="296"/>
      <c r="D228" s="246" t="s">
        <v>166</v>
      </c>
      <c r="E228" s="297" t="s">
        <v>1</v>
      </c>
      <c r="F228" s="298" t="s">
        <v>468</v>
      </c>
      <c r="G228" s="296"/>
      <c r="H228" s="299">
        <v>187.32300000000001</v>
      </c>
      <c r="I228" s="300"/>
      <c r="J228" s="296"/>
      <c r="K228" s="296"/>
      <c r="L228" s="301"/>
      <c r="M228" s="302"/>
      <c r="N228" s="303"/>
      <c r="O228" s="303"/>
      <c r="P228" s="303"/>
      <c r="Q228" s="303"/>
      <c r="R228" s="303"/>
      <c r="S228" s="303"/>
      <c r="T228" s="304"/>
      <c r="U228" s="16"/>
      <c r="V228" s="16"/>
      <c r="W228" s="16"/>
      <c r="X228" s="16"/>
      <c r="Y228" s="16"/>
      <c r="Z228" s="16"/>
      <c r="AA228" s="16"/>
      <c r="AB228" s="16"/>
      <c r="AC228" s="16"/>
      <c r="AD228" s="16"/>
      <c r="AE228" s="16"/>
      <c r="AT228" s="305" t="s">
        <v>166</v>
      </c>
      <c r="AU228" s="305" t="s">
        <v>156</v>
      </c>
      <c r="AV228" s="16" t="s">
        <v>181</v>
      </c>
      <c r="AW228" s="16" t="s">
        <v>31</v>
      </c>
      <c r="AX228" s="16" t="s">
        <v>74</v>
      </c>
      <c r="AY228" s="305" t="s">
        <v>157</v>
      </c>
    </row>
    <row r="229" s="15" customFormat="1">
      <c r="A229" s="15"/>
      <c r="B229" s="266"/>
      <c r="C229" s="267"/>
      <c r="D229" s="246" t="s">
        <v>166</v>
      </c>
      <c r="E229" s="268" t="s">
        <v>1</v>
      </c>
      <c r="F229" s="269" t="s">
        <v>173</v>
      </c>
      <c r="G229" s="267"/>
      <c r="H229" s="270">
        <v>296.118</v>
      </c>
      <c r="I229" s="271"/>
      <c r="J229" s="267"/>
      <c r="K229" s="267"/>
      <c r="L229" s="272"/>
      <c r="M229" s="273"/>
      <c r="N229" s="274"/>
      <c r="O229" s="274"/>
      <c r="P229" s="274"/>
      <c r="Q229" s="274"/>
      <c r="R229" s="274"/>
      <c r="S229" s="274"/>
      <c r="T229" s="275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6" t="s">
        <v>166</v>
      </c>
      <c r="AU229" s="276" t="s">
        <v>156</v>
      </c>
      <c r="AV229" s="15" t="s">
        <v>174</v>
      </c>
      <c r="AW229" s="15" t="s">
        <v>31</v>
      </c>
      <c r="AX229" s="15" t="s">
        <v>82</v>
      </c>
      <c r="AY229" s="276" t="s">
        <v>157</v>
      </c>
    </row>
    <row r="230" s="12" customFormat="1" ht="22.8" customHeight="1">
      <c r="A230" s="12"/>
      <c r="B230" s="214"/>
      <c r="C230" s="215"/>
      <c r="D230" s="216" t="s">
        <v>73</v>
      </c>
      <c r="E230" s="228" t="s">
        <v>181</v>
      </c>
      <c r="F230" s="228" t="s">
        <v>445</v>
      </c>
      <c r="G230" s="215"/>
      <c r="H230" s="215"/>
      <c r="I230" s="218"/>
      <c r="J230" s="229">
        <f>BK230</f>
        <v>0</v>
      </c>
      <c r="K230" s="215"/>
      <c r="L230" s="220"/>
      <c r="M230" s="221"/>
      <c r="N230" s="222"/>
      <c r="O230" s="222"/>
      <c r="P230" s="223">
        <f>SUM(P231:P306)</f>
        <v>0</v>
      </c>
      <c r="Q230" s="222"/>
      <c r="R230" s="223">
        <f>SUM(R231:R306)</f>
        <v>16.018018959999999</v>
      </c>
      <c r="S230" s="222"/>
      <c r="T230" s="224">
        <f>SUM(T231:T306)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225" t="s">
        <v>82</v>
      </c>
      <c r="AT230" s="226" t="s">
        <v>73</v>
      </c>
      <c r="AU230" s="226" t="s">
        <v>82</v>
      </c>
      <c r="AY230" s="225" t="s">
        <v>157</v>
      </c>
      <c r="BK230" s="227">
        <f>SUM(BK231:BK306)</f>
        <v>0</v>
      </c>
    </row>
    <row r="231" s="2" customFormat="1" ht="49.05" customHeight="1">
      <c r="A231" s="39"/>
      <c r="B231" s="40"/>
      <c r="C231" s="230" t="s">
        <v>197</v>
      </c>
      <c r="D231" s="230" t="s">
        <v>160</v>
      </c>
      <c r="E231" s="231" t="s">
        <v>1093</v>
      </c>
      <c r="F231" s="232" t="s">
        <v>1094</v>
      </c>
      <c r="G231" s="233" t="s">
        <v>318</v>
      </c>
      <c r="H231" s="234">
        <v>5.9989999999999997</v>
      </c>
      <c r="I231" s="235"/>
      <c r="J231" s="236">
        <f>ROUND(I231*H231,2)</f>
        <v>0</v>
      </c>
      <c r="K231" s="237"/>
      <c r="L231" s="45"/>
      <c r="M231" s="238" t="s">
        <v>1</v>
      </c>
      <c r="N231" s="239" t="s">
        <v>40</v>
      </c>
      <c r="O231" s="98"/>
      <c r="P231" s="240">
        <f>O231*H231</f>
        <v>0</v>
      </c>
      <c r="Q231" s="240">
        <v>1.92736</v>
      </c>
      <c r="R231" s="240">
        <f>Q231*H231</f>
        <v>11.56223264</v>
      </c>
      <c r="S231" s="240">
        <v>0</v>
      </c>
      <c r="T231" s="241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42" t="s">
        <v>174</v>
      </c>
      <c r="AT231" s="242" t="s">
        <v>160</v>
      </c>
      <c r="AU231" s="242" t="s">
        <v>156</v>
      </c>
      <c r="AY231" s="18" t="s">
        <v>157</v>
      </c>
      <c r="BE231" s="243">
        <f>IF(N231="základná",J231,0)</f>
        <v>0</v>
      </c>
      <c r="BF231" s="243">
        <f>IF(N231="znížená",J231,0)</f>
        <v>0</v>
      </c>
      <c r="BG231" s="243">
        <f>IF(N231="zákl. prenesená",J231,0)</f>
        <v>0</v>
      </c>
      <c r="BH231" s="243">
        <f>IF(N231="zníž. prenesená",J231,0)</f>
        <v>0</v>
      </c>
      <c r="BI231" s="243">
        <f>IF(N231="nulová",J231,0)</f>
        <v>0</v>
      </c>
      <c r="BJ231" s="18" t="s">
        <v>156</v>
      </c>
      <c r="BK231" s="243">
        <f>ROUND(I231*H231,2)</f>
        <v>0</v>
      </c>
      <c r="BL231" s="18" t="s">
        <v>174</v>
      </c>
      <c r="BM231" s="242" t="s">
        <v>1095</v>
      </c>
    </row>
    <row r="232" s="13" customFormat="1">
      <c r="A232" s="13"/>
      <c r="B232" s="244"/>
      <c r="C232" s="245"/>
      <c r="D232" s="246" t="s">
        <v>166</v>
      </c>
      <c r="E232" s="247" t="s">
        <v>1</v>
      </c>
      <c r="F232" s="248" t="s">
        <v>1051</v>
      </c>
      <c r="G232" s="245"/>
      <c r="H232" s="247" t="s">
        <v>1</v>
      </c>
      <c r="I232" s="249"/>
      <c r="J232" s="245"/>
      <c r="K232" s="245"/>
      <c r="L232" s="250"/>
      <c r="M232" s="251"/>
      <c r="N232" s="252"/>
      <c r="O232" s="252"/>
      <c r="P232" s="252"/>
      <c r="Q232" s="252"/>
      <c r="R232" s="252"/>
      <c r="S232" s="252"/>
      <c r="T232" s="25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254" t="s">
        <v>166</v>
      </c>
      <c r="AU232" s="254" t="s">
        <v>156</v>
      </c>
      <c r="AV232" s="13" t="s">
        <v>82</v>
      </c>
      <c r="AW232" s="13" t="s">
        <v>31</v>
      </c>
      <c r="AX232" s="13" t="s">
        <v>74</v>
      </c>
      <c r="AY232" s="254" t="s">
        <v>157</v>
      </c>
    </row>
    <row r="233" s="13" customFormat="1">
      <c r="A233" s="13"/>
      <c r="B233" s="244"/>
      <c r="C233" s="245"/>
      <c r="D233" s="246" t="s">
        <v>166</v>
      </c>
      <c r="E233" s="247" t="s">
        <v>1</v>
      </c>
      <c r="F233" s="248" t="s">
        <v>1052</v>
      </c>
      <c r="G233" s="245"/>
      <c r="H233" s="247" t="s">
        <v>1</v>
      </c>
      <c r="I233" s="249"/>
      <c r="J233" s="245"/>
      <c r="K233" s="245"/>
      <c r="L233" s="250"/>
      <c r="M233" s="251"/>
      <c r="N233" s="252"/>
      <c r="O233" s="252"/>
      <c r="P233" s="252"/>
      <c r="Q233" s="252"/>
      <c r="R233" s="252"/>
      <c r="S233" s="252"/>
      <c r="T233" s="253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54" t="s">
        <v>166</v>
      </c>
      <c r="AU233" s="254" t="s">
        <v>156</v>
      </c>
      <c r="AV233" s="13" t="s">
        <v>82</v>
      </c>
      <c r="AW233" s="13" t="s">
        <v>31</v>
      </c>
      <c r="AX233" s="13" t="s">
        <v>74</v>
      </c>
      <c r="AY233" s="254" t="s">
        <v>157</v>
      </c>
    </row>
    <row r="234" s="13" customFormat="1">
      <c r="A234" s="13"/>
      <c r="B234" s="244"/>
      <c r="C234" s="245"/>
      <c r="D234" s="246" t="s">
        <v>166</v>
      </c>
      <c r="E234" s="247" t="s">
        <v>1</v>
      </c>
      <c r="F234" s="248" t="s">
        <v>1096</v>
      </c>
      <c r="G234" s="245"/>
      <c r="H234" s="247" t="s">
        <v>1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3"/>
      <c r="V234" s="13"/>
      <c r="W234" s="13"/>
      <c r="X234" s="13"/>
      <c r="Y234" s="13"/>
      <c r="Z234" s="13"/>
      <c r="AA234" s="13"/>
      <c r="AB234" s="13"/>
      <c r="AC234" s="13"/>
      <c r="AD234" s="13"/>
      <c r="AE234" s="13"/>
      <c r="AT234" s="254" t="s">
        <v>166</v>
      </c>
      <c r="AU234" s="254" t="s">
        <v>156</v>
      </c>
      <c r="AV234" s="13" t="s">
        <v>82</v>
      </c>
      <c r="AW234" s="13" t="s">
        <v>31</v>
      </c>
      <c r="AX234" s="13" t="s">
        <v>74</v>
      </c>
      <c r="AY234" s="254" t="s">
        <v>157</v>
      </c>
    </row>
    <row r="235" s="14" customFormat="1">
      <c r="A235" s="14"/>
      <c r="B235" s="255"/>
      <c r="C235" s="256"/>
      <c r="D235" s="246" t="s">
        <v>166</v>
      </c>
      <c r="E235" s="257" t="s">
        <v>1</v>
      </c>
      <c r="F235" s="258" t="s">
        <v>1097</v>
      </c>
      <c r="G235" s="256"/>
      <c r="H235" s="259">
        <v>0.53000000000000003</v>
      </c>
      <c r="I235" s="260"/>
      <c r="J235" s="256"/>
      <c r="K235" s="256"/>
      <c r="L235" s="261"/>
      <c r="M235" s="262"/>
      <c r="N235" s="263"/>
      <c r="O235" s="263"/>
      <c r="P235" s="263"/>
      <c r="Q235" s="263"/>
      <c r="R235" s="263"/>
      <c r="S235" s="263"/>
      <c r="T235" s="264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5" t="s">
        <v>166</v>
      </c>
      <c r="AU235" s="265" t="s">
        <v>156</v>
      </c>
      <c r="AV235" s="14" t="s">
        <v>156</v>
      </c>
      <c r="AW235" s="14" t="s">
        <v>31</v>
      </c>
      <c r="AX235" s="14" t="s">
        <v>74</v>
      </c>
      <c r="AY235" s="265" t="s">
        <v>157</v>
      </c>
    </row>
    <row r="236" s="13" customFormat="1">
      <c r="A236" s="13"/>
      <c r="B236" s="244"/>
      <c r="C236" s="245"/>
      <c r="D236" s="246" t="s">
        <v>166</v>
      </c>
      <c r="E236" s="247" t="s">
        <v>1</v>
      </c>
      <c r="F236" s="248" t="s">
        <v>1098</v>
      </c>
      <c r="G236" s="245"/>
      <c r="H236" s="247" t="s">
        <v>1</v>
      </c>
      <c r="I236" s="249"/>
      <c r="J236" s="245"/>
      <c r="K236" s="245"/>
      <c r="L236" s="250"/>
      <c r="M236" s="251"/>
      <c r="N236" s="252"/>
      <c r="O236" s="252"/>
      <c r="P236" s="252"/>
      <c r="Q236" s="252"/>
      <c r="R236" s="252"/>
      <c r="S236" s="252"/>
      <c r="T236" s="25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54" t="s">
        <v>166</v>
      </c>
      <c r="AU236" s="254" t="s">
        <v>156</v>
      </c>
      <c r="AV236" s="13" t="s">
        <v>82</v>
      </c>
      <c r="AW236" s="13" t="s">
        <v>31</v>
      </c>
      <c r="AX236" s="13" t="s">
        <v>74</v>
      </c>
      <c r="AY236" s="254" t="s">
        <v>157</v>
      </c>
    </row>
    <row r="237" s="14" customFormat="1">
      <c r="A237" s="14"/>
      <c r="B237" s="255"/>
      <c r="C237" s="256"/>
      <c r="D237" s="246" t="s">
        <v>166</v>
      </c>
      <c r="E237" s="257" t="s">
        <v>1</v>
      </c>
      <c r="F237" s="258" t="s">
        <v>1099</v>
      </c>
      <c r="G237" s="256"/>
      <c r="H237" s="259">
        <v>0.080000000000000002</v>
      </c>
      <c r="I237" s="260"/>
      <c r="J237" s="256"/>
      <c r="K237" s="256"/>
      <c r="L237" s="261"/>
      <c r="M237" s="262"/>
      <c r="N237" s="263"/>
      <c r="O237" s="263"/>
      <c r="P237" s="263"/>
      <c r="Q237" s="263"/>
      <c r="R237" s="263"/>
      <c r="S237" s="263"/>
      <c r="T237" s="264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65" t="s">
        <v>166</v>
      </c>
      <c r="AU237" s="265" t="s">
        <v>156</v>
      </c>
      <c r="AV237" s="14" t="s">
        <v>156</v>
      </c>
      <c r="AW237" s="14" t="s">
        <v>31</v>
      </c>
      <c r="AX237" s="14" t="s">
        <v>74</v>
      </c>
      <c r="AY237" s="265" t="s">
        <v>157</v>
      </c>
    </row>
    <row r="238" s="13" customFormat="1">
      <c r="A238" s="13"/>
      <c r="B238" s="244"/>
      <c r="C238" s="245"/>
      <c r="D238" s="246" t="s">
        <v>166</v>
      </c>
      <c r="E238" s="247" t="s">
        <v>1</v>
      </c>
      <c r="F238" s="248" t="s">
        <v>1054</v>
      </c>
      <c r="G238" s="245"/>
      <c r="H238" s="247" t="s">
        <v>1</v>
      </c>
      <c r="I238" s="249"/>
      <c r="J238" s="245"/>
      <c r="K238" s="245"/>
      <c r="L238" s="250"/>
      <c r="M238" s="251"/>
      <c r="N238" s="252"/>
      <c r="O238" s="252"/>
      <c r="P238" s="252"/>
      <c r="Q238" s="252"/>
      <c r="R238" s="252"/>
      <c r="S238" s="252"/>
      <c r="T238" s="253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54" t="s">
        <v>166</v>
      </c>
      <c r="AU238" s="254" t="s">
        <v>156</v>
      </c>
      <c r="AV238" s="13" t="s">
        <v>82</v>
      </c>
      <c r="AW238" s="13" t="s">
        <v>31</v>
      </c>
      <c r="AX238" s="13" t="s">
        <v>74</v>
      </c>
      <c r="AY238" s="254" t="s">
        <v>157</v>
      </c>
    </row>
    <row r="239" s="13" customFormat="1">
      <c r="A239" s="13"/>
      <c r="B239" s="244"/>
      <c r="C239" s="245"/>
      <c r="D239" s="246" t="s">
        <v>166</v>
      </c>
      <c r="E239" s="247" t="s">
        <v>1</v>
      </c>
      <c r="F239" s="248" t="s">
        <v>1096</v>
      </c>
      <c r="G239" s="245"/>
      <c r="H239" s="247" t="s">
        <v>1</v>
      </c>
      <c r="I239" s="249"/>
      <c r="J239" s="245"/>
      <c r="K239" s="245"/>
      <c r="L239" s="250"/>
      <c r="M239" s="251"/>
      <c r="N239" s="252"/>
      <c r="O239" s="252"/>
      <c r="P239" s="252"/>
      <c r="Q239" s="252"/>
      <c r="R239" s="252"/>
      <c r="S239" s="252"/>
      <c r="T239" s="253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54" t="s">
        <v>166</v>
      </c>
      <c r="AU239" s="254" t="s">
        <v>156</v>
      </c>
      <c r="AV239" s="13" t="s">
        <v>82</v>
      </c>
      <c r="AW239" s="13" t="s">
        <v>31</v>
      </c>
      <c r="AX239" s="13" t="s">
        <v>74</v>
      </c>
      <c r="AY239" s="254" t="s">
        <v>157</v>
      </c>
    </row>
    <row r="240" s="14" customFormat="1">
      <c r="A240" s="14"/>
      <c r="B240" s="255"/>
      <c r="C240" s="256"/>
      <c r="D240" s="246" t="s">
        <v>166</v>
      </c>
      <c r="E240" s="257" t="s">
        <v>1</v>
      </c>
      <c r="F240" s="258" t="s">
        <v>1100</v>
      </c>
      <c r="G240" s="256"/>
      <c r="H240" s="259">
        <v>0.31</v>
      </c>
      <c r="I240" s="260"/>
      <c r="J240" s="256"/>
      <c r="K240" s="256"/>
      <c r="L240" s="261"/>
      <c r="M240" s="262"/>
      <c r="N240" s="263"/>
      <c r="O240" s="263"/>
      <c r="P240" s="263"/>
      <c r="Q240" s="263"/>
      <c r="R240" s="263"/>
      <c r="S240" s="263"/>
      <c r="T240" s="264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5" t="s">
        <v>166</v>
      </c>
      <c r="AU240" s="265" t="s">
        <v>156</v>
      </c>
      <c r="AV240" s="14" t="s">
        <v>156</v>
      </c>
      <c r="AW240" s="14" t="s">
        <v>31</v>
      </c>
      <c r="AX240" s="14" t="s">
        <v>74</v>
      </c>
      <c r="AY240" s="265" t="s">
        <v>157</v>
      </c>
    </row>
    <row r="241" s="13" customFormat="1">
      <c r="A241" s="13"/>
      <c r="B241" s="244"/>
      <c r="C241" s="245"/>
      <c r="D241" s="246" t="s">
        <v>166</v>
      </c>
      <c r="E241" s="247" t="s">
        <v>1</v>
      </c>
      <c r="F241" s="248" t="s">
        <v>1058</v>
      </c>
      <c r="G241" s="245"/>
      <c r="H241" s="247" t="s">
        <v>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3"/>
      <c r="V241" s="13"/>
      <c r="W241" s="13"/>
      <c r="X241" s="13"/>
      <c r="Y241" s="13"/>
      <c r="Z241" s="13"/>
      <c r="AA241" s="13"/>
      <c r="AB241" s="13"/>
      <c r="AC241" s="13"/>
      <c r="AD241" s="13"/>
      <c r="AE241" s="13"/>
      <c r="AT241" s="254" t="s">
        <v>166</v>
      </c>
      <c r="AU241" s="254" t="s">
        <v>156</v>
      </c>
      <c r="AV241" s="13" t="s">
        <v>82</v>
      </c>
      <c r="AW241" s="13" t="s">
        <v>31</v>
      </c>
      <c r="AX241" s="13" t="s">
        <v>74</v>
      </c>
      <c r="AY241" s="254" t="s">
        <v>157</v>
      </c>
    </row>
    <row r="242" s="13" customFormat="1">
      <c r="A242" s="13"/>
      <c r="B242" s="244"/>
      <c r="C242" s="245"/>
      <c r="D242" s="246" t="s">
        <v>166</v>
      </c>
      <c r="E242" s="247" t="s">
        <v>1</v>
      </c>
      <c r="F242" s="248" t="s">
        <v>1101</v>
      </c>
      <c r="G242" s="245"/>
      <c r="H242" s="247" t="s">
        <v>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4" t="s">
        <v>166</v>
      </c>
      <c r="AU242" s="254" t="s">
        <v>156</v>
      </c>
      <c r="AV242" s="13" t="s">
        <v>82</v>
      </c>
      <c r="AW242" s="13" t="s">
        <v>31</v>
      </c>
      <c r="AX242" s="13" t="s">
        <v>74</v>
      </c>
      <c r="AY242" s="254" t="s">
        <v>157</v>
      </c>
    </row>
    <row r="243" s="14" customFormat="1">
      <c r="A243" s="14"/>
      <c r="B243" s="255"/>
      <c r="C243" s="256"/>
      <c r="D243" s="246" t="s">
        <v>166</v>
      </c>
      <c r="E243" s="257" t="s">
        <v>1</v>
      </c>
      <c r="F243" s="258" t="s">
        <v>1102</v>
      </c>
      <c r="G243" s="256"/>
      <c r="H243" s="259">
        <v>0.437</v>
      </c>
      <c r="I243" s="260"/>
      <c r="J243" s="256"/>
      <c r="K243" s="256"/>
      <c r="L243" s="261"/>
      <c r="M243" s="262"/>
      <c r="N243" s="263"/>
      <c r="O243" s="263"/>
      <c r="P243" s="263"/>
      <c r="Q243" s="263"/>
      <c r="R243" s="263"/>
      <c r="S243" s="263"/>
      <c r="T243" s="264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5" t="s">
        <v>166</v>
      </c>
      <c r="AU243" s="265" t="s">
        <v>156</v>
      </c>
      <c r="AV243" s="14" t="s">
        <v>156</v>
      </c>
      <c r="AW243" s="14" t="s">
        <v>31</v>
      </c>
      <c r="AX243" s="14" t="s">
        <v>74</v>
      </c>
      <c r="AY243" s="265" t="s">
        <v>157</v>
      </c>
    </row>
    <row r="244" s="13" customFormat="1">
      <c r="A244" s="13"/>
      <c r="B244" s="244"/>
      <c r="C244" s="245"/>
      <c r="D244" s="246" t="s">
        <v>166</v>
      </c>
      <c r="E244" s="247" t="s">
        <v>1</v>
      </c>
      <c r="F244" s="248" t="s">
        <v>1103</v>
      </c>
      <c r="G244" s="245"/>
      <c r="H244" s="247" t="s">
        <v>1</v>
      </c>
      <c r="I244" s="249"/>
      <c r="J244" s="245"/>
      <c r="K244" s="245"/>
      <c r="L244" s="250"/>
      <c r="M244" s="251"/>
      <c r="N244" s="252"/>
      <c r="O244" s="252"/>
      <c r="P244" s="252"/>
      <c r="Q244" s="252"/>
      <c r="R244" s="252"/>
      <c r="S244" s="252"/>
      <c r="T244" s="25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254" t="s">
        <v>166</v>
      </c>
      <c r="AU244" s="254" t="s">
        <v>156</v>
      </c>
      <c r="AV244" s="13" t="s">
        <v>82</v>
      </c>
      <c r="AW244" s="13" t="s">
        <v>31</v>
      </c>
      <c r="AX244" s="13" t="s">
        <v>74</v>
      </c>
      <c r="AY244" s="254" t="s">
        <v>157</v>
      </c>
    </row>
    <row r="245" s="14" customFormat="1">
      <c r="A245" s="14"/>
      <c r="B245" s="255"/>
      <c r="C245" s="256"/>
      <c r="D245" s="246" t="s">
        <v>166</v>
      </c>
      <c r="E245" s="257" t="s">
        <v>1</v>
      </c>
      <c r="F245" s="258" t="s">
        <v>1104</v>
      </c>
      <c r="G245" s="256"/>
      <c r="H245" s="259">
        <v>0.34200000000000003</v>
      </c>
      <c r="I245" s="260"/>
      <c r="J245" s="256"/>
      <c r="K245" s="256"/>
      <c r="L245" s="261"/>
      <c r="M245" s="262"/>
      <c r="N245" s="263"/>
      <c r="O245" s="263"/>
      <c r="P245" s="263"/>
      <c r="Q245" s="263"/>
      <c r="R245" s="263"/>
      <c r="S245" s="263"/>
      <c r="T245" s="264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265" t="s">
        <v>166</v>
      </c>
      <c r="AU245" s="265" t="s">
        <v>156</v>
      </c>
      <c r="AV245" s="14" t="s">
        <v>156</v>
      </c>
      <c r="AW245" s="14" t="s">
        <v>31</v>
      </c>
      <c r="AX245" s="14" t="s">
        <v>74</v>
      </c>
      <c r="AY245" s="265" t="s">
        <v>157</v>
      </c>
    </row>
    <row r="246" s="13" customFormat="1">
      <c r="A246" s="13"/>
      <c r="B246" s="244"/>
      <c r="C246" s="245"/>
      <c r="D246" s="246" t="s">
        <v>166</v>
      </c>
      <c r="E246" s="247" t="s">
        <v>1</v>
      </c>
      <c r="F246" s="248" t="s">
        <v>1105</v>
      </c>
      <c r="G246" s="245"/>
      <c r="H246" s="247" t="s">
        <v>1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4" t="s">
        <v>166</v>
      </c>
      <c r="AU246" s="254" t="s">
        <v>156</v>
      </c>
      <c r="AV246" s="13" t="s">
        <v>82</v>
      </c>
      <c r="AW246" s="13" t="s">
        <v>31</v>
      </c>
      <c r="AX246" s="13" t="s">
        <v>74</v>
      </c>
      <c r="AY246" s="254" t="s">
        <v>157</v>
      </c>
    </row>
    <row r="247" s="14" customFormat="1">
      <c r="A247" s="14"/>
      <c r="B247" s="255"/>
      <c r="C247" s="256"/>
      <c r="D247" s="246" t="s">
        <v>166</v>
      </c>
      <c r="E247" s="257" t="s">
        <v>1</v>
      </c>
      <c r="F247" s="258" t="s">
        <v>1106</v>
      </c>
      <c r="G247" s="256"/>
      <c r="H247" s="259">
        <v>0.14399999999999999</v>
      </c>
      <c r="I247" s="260"/>
      <c r="J247" s="256"/>
      <c r="K247" s="256"/>
      <c r="L247" s="261"/>
      <c r="M247" s="262"/>
      <c r="N247" s="263"/>
      <c r="O247" s="263"/>
      <c r="P247" s="263"/>
      <c r="Q247" s="263"/>
      <c r="R247" s="263"/>
      <c r="S247" s="263"/>
      <c r="T247" s="264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5" t="s">
        <v>166</v>
      </c>
      <c r="AU247" s="265" t="s">
        <v>156</v>
      </c>
      <c r="AV247" s="14" t="s">
        <v>156</v>
      </c>
      <c r="AW247" s="14" t="s">
        <v>31</v>
      </c>
      <c r="AX247" s="14" t="s">
        <v>74</v>
      </c>
      <c r="AY247" s="265" t="s">
        <v>157</v>
      </c>
    </row>
    <row r="248" s="13" customFormat="1">
      <c r="A248" s="13"/>
      <c r="B248" s="244"/>
      <c r="C248" s="245"/>
      <c r="D248" s="246" t="s">
        <v>166</v>
      </c>
      <c r="E248" s="247" t="s">
        <v>1</v>
      </c>
      <c r="F248" s="248" t="s">
        <v>1107</v>
      </c>
      <c r="G248" s="245"/>
      <c r="H248" s="247" t="s">
        <v>1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54" t="s">
        <v>166</v>
      </c>
      <c r="AU248" s="254" t="s">
        <v>156</v>
      </c>
      <c r="AV248" s="13" t="s">
        <v>82</v>
      </c>
      <c r="AW248" s="13" t="s">
        <v>31</v>
      </c>
      <c r="AX248" s="13" t="s">
        <v>74</v>
      </c>
      <c r="AY248" s="254" t="s">
        <v>157</v>
      </c>
    </row>
    <row r="249" s="13" customFormat="1">
      <c r="A249" s="13"/>
      <c r="B249" s="244"/>
      <c r="C249" s="245"/>
      <c r="D249" s="246" t="s">
        <v>166</v>
      </c>
      <c r="E249" s="247" t="s">
        <v>1</v>
      </c>
      <c r="F249" s="248" t="s">
        <v>1101</v>
      </c>
      <c r="G249" s="245"/>
      <c r="H249" s="247" t="s">
        <v>1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54" t="s">
        <v>166</v>
      </c>
      <c r="AU249" s="254" t="s">
        <v>156</v>
      </c>
      <c r="AV249" s="13" t="s">
        <v>82</v>
      </c>
      <c r="AW249" s="13" t="s">
        <v>31</v>
      </c>
      <c r="AX249" s="13" t="s">
        <v>74</v>
      </c>
      <c r="AY249" s="254" t="s">
        <v>157</v>
      </c>
    </row>
    <row r="250" s="14" customFormat="1">
      <c r="A250" s="14"/>
      <c r="B250" s="255"/>
      <c r="C250" s="256"/>
      <c r="D250" s="246" t="s">
        <v>166</v>
      </c>
      <c r="E250" s="257" t="s">
        <v>1</v>
      </c>
      <c r="F250" s="258" t="s">
        <v>1108</v>
      </c>
      <c r="G250" s="256"/>
      <c r="H250" s="259">
        <v>0.28599999999999998</v>
      </c>
      <c r="I250" s="260"/>
      <c r="J250" s="256"/>
      <c r="K250" s="256"/>
      <c r="L250" s="261"/>
      <c r="M250" s="262"/>
      <c r="N250" s="263"/>
      <c r="O250" s="263"/>
      <c r="P250" s="263"/>
      <c r="Q250" s="263"/>
      <c r="R250" s="263"/>
      <c r="S250" s="263"/>
      <c r="T250" s="264"/>
      <c r="U250" s="14"/>
      <c r="V250" s="14"/>
      <c r="W250" s="14"/>
      <c r="X250" s="14"/>
      <c r="Y250" s="14"/>
      <c r="Z250" s="14"/>
      <c r="AA250" s="14"/>
      <c r="AB250" s="14"/>
      <c r="AC250" s="14"/>
      <c r="AD250" s="14"/>
      <c r="AE250" s="14"/>
      <c r="AT250" s="265" t="s">
        <v>166</v>
      </c>
      <c r="AU250" s="265" t="s">
        <v>156</v>
      </c>
      <c r="AV250" s="14" t="s">
        <v>156</v>
      </c>
      <c r="AW250" s="14" t="s">
        <v>31</v>
      </c>
      <c r="AX250" s="14" t="s">
        <v>74</v>
      </c>
      <c r="AY250" s="265" t="s">
        <v>157</v>
      </c>
    </row>
    <row r="251" s="13" customFormat="1">
      <c r="A251" s="13"/>
      <c r="B251" s="244"/>
      <c r="C251" s="245"/>
      <c r="D251" s="246" t="s">
        <v>166</v>
      </c>
      <c r="E251" s="247" t="s">
        <v>1</v>
      </c>
      <c r="F251" s="248" t="s">
        <v>1109</v>
      </c>
      <c r="G251" s="245"/>
      <c r="H251" s="247" t="s">
        <v>1</v>
      </c>
      <c r="I251" s="249"/>
      <c r="J251" s="245"/>
      <c r="K251" s="245"/>
      <c r="L251" s="250"/>
      <c r="M251" s="251"/>
      <c r="N251" s="252"/>
      <c r="O251" s="252"/>
      <c r="P251" s="252"/>
      <c r="Q251" s="252"/>
      <c r="R251" s="252"/>
      <c r="S251" s="252"/>
      <c r="T251" s="253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54" t="s">
        <v>166</v>
      </c>
      <c r="AU251" s="254" t="s">
        <v>156</v>
      </c>
      <c r="AV251" s="13" t="s">
        <v>82</v>
      </c>
      <c r="AW251" s="13" t="s">
        <v>31</v>
      </c>
      <c r="AX251" s="13" t="s">
        <v>74</v>
      </c>
      <c r="AY251" s="254" t="s">
        <v>157</v>
      </c>
    </row>
    <row r="252" s="14" customFormat="1">
      <c r="A252" s="14"/>
      <c r="B252" s="255"/>
      <c r="C252" s="256"/>
      <c r="D252" s="246" t="s">
        <v>166</v>
      </c>
      <c r="E252" s="257" t="s">
        <v>1</v>
      </c>
      <c r="F252" s="258" t="s">
        <v>1110</v>
      </c>
      <c r="G252" s="256"/>
      <c r="H252" s="259">
        <v>0.13500000000000001</v>
      </c>
      <c r="I252" s="260"/>
      <c r="J252" s="256"/>
      <c r="K252" s="256"/>
      <c r="L252" s="261"/>
      <c r="M252" s="262"/>
      <c r="N252" s="263"/>
      <c r="O252" s="263"/>
      <c r="P252" s="263"/>
      <c r="Q252" s="263"/>
      <c r="R252" s="263"/>
      <c r="S252" s="263"/>
      <c r="T252" s="264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65" t="s">
        <v>166</v>
      </c>
      <c r="AU252" s="265" t="s">
        <v>156</v>
      </c>
      <c r="AV252" s="14" t="s">
        <v>156</v>
      </c>
      <c r="AW252" s="14" t="s">
        <v>31</v>
      </c>
      <c r="AX252" s="14" t="s">
        <v>74</v>
      </c>
      <c r="AY252" s="265" t="s">
        <v>157</v>
      </c>
    </row>
    <row r="253" s="13" customFormat="1">
      <c r="A253" s="13"/>
      <c r="B253" s="244"/>
      <c r="C253" s="245"/>
      <c r="D253" s="246" t="s">
        <v>166</v>
      </c>
      <c r="E253" s="247" t="s">
        <v>1</v>
      </c>
      <c r="F253" s="248" t="s">
        <v>1066</v>
      </c>
      <c r="G253" s="245"/>
      <c r="H253" s="247" t="s">
        <v>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54" t="s">
        <v>166</v>
      </c>
      <c r="AU253" s="254" t="s">
        <v>156</v>
      </c>
      <c r="AV253" s="13" t="s">
        <v>82</v>
      </c>
      <c r="AW253" s="13" t="s">
        <v>31</v>
      </c>
      <c r="AX253" s="13" t="s">
        <v>74</v>
      </c>
      <c r="AY253" s="254" t="s">
        <v>157</v>
      </c>
    </row>
    <row r="254" s="13" customFormat="1">
      <c r="A254" s="13"/>
      <c r="B254" s="244"/>
      <c r="C254" s="245"/>
      <c r="D254" s="246" t="s">
        <v>166</v>
      </c>
      <c r="E254" s="247" t="s">
        <v>1</v>
      </c>
      <c r="F254" s="248" t="s">
        <v>1101</v>
      </c>
      <c r="G254" s="245"/>
      <c r="H254" s="247" t="s">
        <v>1</v>
      </c>
      <c r="I254" s="249"/>
      <c r="J254" s="245"/>
      <c r="K254" s="245"/>
      <c r="L254" s="250"/>
      <c r="M254" s="251"/>
      <c r="N254" s="252"/>
      <c r="O254" s="252"/>
      <c r="P254" s="252"/>
      <c r="Q254" s="252"/>
      <c r="R254" s="252"/>
      <c r="S254" s="252"/>
      <c r="T254" s="253"/>
      <c r="U254" s="13"/>
      <c r="V254" s="13"/>
      <c r="W254" s="13"/>
      <c r="X254" s="13"/>
      <c r="Y254" s="13"/>
      <c r="Z254" s="13"/>
      <c r="AA254" s="13"/>
      <c r="AB254" s="13"/>
      <c r="AC254" s="13"/>
      <c r="AD254" s="13"/>
      <c r="AE254" s="13"/>
      <c r="AT254" s="254" t="s">
        <v>166</v>
      </c>
      <c r="AU254" s="254" t="s">
        <v>156</v>
      </c>
      <c r="AV254" s="13" t="s">
        <v>82</v>
      </c>
      <c r="AW254" s="13" t="s">
        <v>31</v>
      </c>
      <c r="AX254" s="13" t="s">
        <v>74</v>
      </c>
      <c r="AY254" s="254" t="s">
        <v>157</v>
      </c>
    </row>
    <row r="255" s="14" customFormat="1">
      <c r="A255" s="14"/>
      <c r="B255" s="255"/>
      <c r="C255" s="256"/>
      <c r="D255" s="246" t="s">
        <v>166</v>
      </c>
      <c r="E255" s="257" t="s">
        <v>1</v>
      </c>
      <c r="F255" s="258" t="s">
        <v>1111</v>
      </c>
      <c r="G255" s="256"/>
      <c r="H255" s="259">
        <v>0.074999999999999997</v>
      </c>
      <c r="I255" s="260"/>
      <c r="J255" s="256"/>
      <c r="K255" s="256"/>
      <c r="L255" s="261"/>
      <c r="M255" s="262"/>
      <c r="N255" s="263"/>
      <c r="O255" s="263"/>
      <c r="P255" s="263"/>
      <c r="Q255" s="263"/>
      <c r="R255" s="263"/>
      <c r="S255" s="263"/>
      <c r="T255" s="264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5" t="s">
        <v>166</v>
      </c>
      <c r="AU255" s="265" t="s">
        <v>156</v>
      </c>
      <c r="AV255" s="14" t="s">
        <v>156</v>
      </c>
      <c r="AW255" s="14" t="s">
        <v>31</v>
      </c>
      <c r="AX255" s="14" t="s">
        <v>74</v>
      </c>
      <c r="AY255" s="265" t="s">
        <v>157</v>
      </c>
    </row>
    <row r="256" s="13" customFormat="1">
      <c r="A256" s="13"/>
      <c r="B256" s="244"/>
      <c r="C256" s="245"/>
      <c r="D256" s="246" t="s">
        <v>166</v>
      </c>
      <c r="E256" s="247" t="s">
        <v>1</v>
      </c>
      <c r="F256" s="248" t="s">
        <v>1068</v>
      </c>
      <c r="G256" s="245"/>
      <c r="H256" s="247" t="s">
        <v>1</v>
      </c>
      <c r="I256" s="249"/>
      <c r="J256" s="245"/>
      <c r="K256" s="245"/>
      <c r="L256" s="250"/>
      <c r="M256" s="251"/>
      <c r="N256" s="252"/>
      <c r="O256" s="252"/>
      <c r="P256" s="252"/>
      <c r="Q256" s="252"/>
      <c r="R256" s="252"/>
      <c r="S256" s="252"/>
      <c r="T256" s="25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54" t="s">
        <v>166</v>
      </c>
      <c r="AU256" s="254" t="s">
        <v>156</v>
      </c>
      <c r="AV256" s="13" t="s">
        <v>82</v>
      </c>
      <c r="AW256" s="13" t="s">
        <v>31</v>
      </c>
      <c r="AX256" s="13" t="s">
        <v>74</v>
      </c>
      <c r="AY256" s="254" t="s">
        <v>157</v>
      </c>
    </row>
    <row r="257" s="13" customFormat="1">
      <c r="A257" s="13"/>
      <c r="B257" s="244"/>
      <c r="C257" s="245"/>
      <c r="D257" s="246" t="s">
        <v>166</v>
      </c>
      <c r="E257" s="247" t="s">
        <v>1</v>
      </c>
      <c r="F257" s="248" t="s">
        <v>1112</v>
      </c>
      <c r="G257" s="245"/>
      <c r="H257" s="247" t="s">
        <v>1</v>
      </c>
      <c r="I257" s="249"/>
      <c r="J257" s="245"/>
      <c r="K257" s="245"/>
      <c r="L257" s="250"/>
      <c r="M257" s="251"/>
      <c r="N257" s="252"/>
      <c r="O257" s="252"/>
      <c r="P257" s="252"/>
      <c r="Q257" s="252"/>
      <c r="R257" s="252"/>
      <c r="S257" s="252"/>
      <c r="T257" s="25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4" t="s">
        <v>166</v>
      </c>
      <c r="AU257" s="254" t="s">
        <v>156</v>
      </c>
      <c r="AV257" s="13" t="s">
        <v>82</v>
      </c>
      <c r="AW257" s="13" t="s">
        <v>31</v>
      </c>
      <c r="AX257" s="13" t="s">
        <v>74</v>
      </c>
      <c r="AY257" s="254" t="s">
        <v>157</v>
      </c>
    </row>
    <row r="258" s="14" customFormat="1">
      <c r="A258" s="14"/>
      <c r="B258" s="255"/>
      <c r="C258" s="256"/>
      <c r="D258" s="246" t="s">
        <v>166</v>
      </c>
      <c r="E258" s="257" t="s">
        <v>1</v>
      </c>
      <c r="F258" s="258" t="s">
        <v>1113</v>
      </c>
      <c r="G258" s="256"/>
      <c r="H258" s="259">
        <v>1.1339999999999999</v>
      </c>
      <c r="I258" s="260"/>
      <c r="J258" s="256"/>
      <c r="K258" s="256"/>
      <c r="L258" s="261"/>
      <c r="M258" s="262"/>
      <c r="N258" s="263"/>
      <c r="O258" s="263"/>
      <c r="P258" s="263"/>
      <c r="Q258" s="263"/>
      <c r="R258" s="263"/>
      <c r="S258" s="263"/>
      <c r="T258" s="264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5" t="s">
        <v>166</v>
      </c>
      <c r="AU258" s="265" t="s">
        <v>156</v>
      </c>
      <c r="AV258" s="14" t="s">
        <v>156</v>
      </c>
      <c r="AW258" s="14" t="s">
        <v>31</v>
      </c>
      <c r="AX258" s="14" t="s">
        <v>74</v>
      </c>
      <c r="AY258" s="265" t="s">
        <v>157</v>
      </c>
    </row>
    <row r="259" s="13" customFormat="1">
      <c r="A259" s="13"/>
      <c r="B259" s="244"/>
      <c r="C259" s="245"/>
      <c r="D259" s="246" t="s">
        <v>166</v>
      </c>
      <c r="E259" s="247" t="s">
        <v>1</v>
      </c>
      <c r="F259" s="248" t="s">
        <v>1114</v>
      </c>
      <c r="G259" s="245"/>
      <c r="H259" s="247" t="s">
        <v>1</v>
      </c>
      <c r="I259" s="249"/>
      <c r="J259" s="245"/>
      <c r="K259" s="245"/>
      <c r="L259" s="250"/>
      <c r="M259" s="251"/>
      <c r="N259" s="252"/>
      <c r="O259" s="252"/>
      <c r="P259" s="252"/>
      <c r="Q259" s="252"/>
      <c r="R259" s="252"/>
      <c r="S259" s="252"/>
      <c r="T259" s="253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4" t="s">
        <v>166</v>
      </c>
      <c r="AU259" s="254" t="s">
        <v>156</v>
      </c>
      <c r="AV259" s="13" t="s">
        <v>82</v>
      </c>
      <c r="AW259" s="13" t="s">
        <v>31</v>
      </c>
      <c r="AX259" s="13" t="s">
        <v>74</v>
      </c>
      <c r="AY259" s="254" t="s">
        <v>157</v>
      </c>
    </row>
    <row r="260" s="14" customFormat="1">
      <c r="A260" s="14"/>
      <c r="B260" s="255"/>
      <c r="C260" s="256"/>
      <c r="D260" s="246" t="s">
        <v>166</v>
      </c>
      <c r="E260" s="257" t="s">
        <v>1</v>
      </c>
      <c r="F260" s="258" t="s">
        <v>1115</v>
      </c>
      <c r="G260" s="256"/>
      <c r="H260" s="259">
        <v>1.5</v>
      </c>
      <c r="I260" s="260"/>
      <c r="J260" s="256"/>
      <c r="K260" s="256"/>
      <c r="L260" s="261"/>
      <c r="M260" s="262"/>
      <c r="N260" s="263"/>
      <c r="O260" s="263"/>
      <c r="P260" s="263"/>
      <c r="Q260" s="263"/>
      <c r="R260" s="263"/>
      <c r="S260" s="263"/>
      <c r="T260" s="264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5" t="s">
        <v>166</v>
      </c>
      <c r="AU260" s="265" t="s">
        <v>156</v>
      </c>
      <c r="AV260" s="14" t="s">
        <v>156</v>
      </c>
      <c r="AW260" s="14" t="s">
        <v>31</v>
      </c>
      <c r="AX260" s="14" t="s">
        <v>74</v>
      </c>
      <c r="AY260" s="265" t="s">
        <v>157</v>
      </c>
    </row>
    <row r="261" s="13" customFormat="1">
      <c r="A261" s="13"/>
      <c r="B261" s="244"/>
      <c r="C261" s="245"/>
      <c r="D261" s="246" t="s">
        <v>166</v>
      </c>
      <c r="E261" s="247" t="s">
        <v>1</v>
      </c>
      <c r="F261" s="248" t="s">
        <v>1116</v>
      </c>
      <c r="G261" s="245"/>
      <c r="H261" s="247" t="s">
        <v>1</v>
      </c>
      <c r="I261" s="249"/>
      <c r="J261" s="245"/>
      <c r="K261" s="245"/>
      <c r="L261" s="250"/>
      <c r="M261" s="251"/>
      <c r="N261" s="252"/>
      <c r="O261" s="252"/>
      <c r="P261" s="252"/>
      <c r="Q261" s="252"/>
      <c r="R261" s="252"/>
      <c r="S261" s="252"/>
      <c r="T261" s="25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254" t="s">
        <v>166</v>
      </c>
      <c r="AU261" s="254" t="s">
        <v>156</v>
      </c>
      <c r="AV261" s="13" t="s">
        <v>82</v>
      </c>
      <c r="AW261" s="13" t="s">
        <v>31</v>
      </c>
      <c r="AX261" s="13" t="s">
        <v>74</v>
      </c>
      <c r="AY261" s="254" t="s">
        <v>157</v>
      </c>
    </row>
    <row r="262" s="14" customFormat="1">
      <c r="A262" s="14"/>
      <c r="B262" s="255"/>
      <c r="C262" s="256"/>
      <c r="D262" s="246" t="s">
        <v>166</v>
      </c>
      <c r="E262" s="257" t="s">
        <v>1</v>
      </c>
      <c r="F262" s="258" t="s">
        <v>1117</v>
      </c>
      <c r="G262" s="256"/>
      <c r="H262" s="259">
        <v>0.157</v>
      </c>
      <c r="I262" s="260"/>
      <c r="J262" s="256"/>
      <c r="K262" s="256"/>
      <c r="L262" s="261"/>
      <c r="M262" s="262"/>
      <c r="N262" s="263"/>
      <c r="O262" s="263"/>
      <c r="P262" s="263"/>
      <c r="Q262" s="263"/>
      <c r="R262" s="263"/>
      <c r="S262" s="263"/>
      <c r="T262" s="264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265" t="s">
        <v>166</v>
      </c>
      <c r="AU262" s="265" t="s">
        <v>156</v>
      </c>
      <c r="AV262" s="14" t="s">
        <v>156</v>
      </c>
      <c r="AW262" s="14" t="s">
        <v>31</v>
      </c>
      <c r="AX262" s="14" t="s">
        <v>74</v>
      </c>
      <c r="AY262" s="265" t="s">
        <v>157</v>
      </c>
    </row>
    <row r="263" s="13" customFormat="1">
      <c r="A263" s="13"/>
      <c r="B263" s="244"/>
      <c r="C263" s="245"/>
      <c r="D263" s="246" t="s">
        <v>166</v>
      </c>
      <c r="E263" s="247" t="s">
        <v>1</v>
      </c>
      <c r="F263" s="248" t="s">
        <v>1118</v>
      </c>
      <c r="G263" s="245"/>
      <c r="H263" s="247" t="s">
        <v>1</v>
      </c>
      <c r="I263" s="249"/>
      <c r="J263" s="245"/>
      <c r="K263" s="245"/>
      <c r="L263" s="250"/>
      <c r="M263" s="251"/>
      <c r="N263" s="252"/>
      <c r="O263" s="252"/>
      <c r="P263" s="252"/>
      <c r="Q263" s="252"/>
      <c r="R263" s="252"/>
      <c r="S263" s="252"/>
      <c r="T263" s="253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54" t="s">
        <v>166</v>
      </c>
      <c r="AU263" s="254" t="s">
        <v>156</v>
      </c>
      <c r="AV263" s="13" t="s">
        <v>82</v>
      </c>
      <c r="AW263" s="13" t="s">
        <v>31</v>
      </c>
      <c r="AX263" s="13" t="s">
        <v>74</v>
      </c>
      <c r="AY263" s="254" t="s">
        <v>157</v>
      </c>
    </row>
    <row r="264" s="13" customFormat="1">
      <c r="A264" s="13"/>
      <c r="B264" s="244"/>
      <c r="C264" s="245"/>
      <c r="D264" s="246" t="s">
        <v>166</v>
      </c>
      <c r="E264" s="247" t="s">
        <v>1</v>
      </c>
      <c r="F264" s="248" t="s">
        <v>1119</v>
      </c>
      <c r="G264" s="245"/>
      <c r="H264" s="247" t="s">
        <v>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4" t="s">
        <v>166</v>
      </c>
      <c r="AU264" s="254" t="s">
        <v>156</v>
      </c>
      <c r="AV264" s="13" t="s">
        <v>82</v>
      </c>
      <c r="AW264" s="13" t="s">
        <v>31</v>
      </c>
      <c r="AX264" s="13" t="s">
        <v>74</v>
      </c>
      <c r="AY264" s="254" t="s">
        <v>157</v>
      </c>
    </row>
    <row r="265" s="14" customFormat="1">
      <c r="A265" s="14"/>
      <c r="B265" s="255"/>
      <c r="C265" s="256"/>
      <c r="D265" s="246" t="s">
        <v>166</v>
      </c>
      <c r="E265" s="257" t="s">
        <v>1</v>
      </c>
      <c r="F265" s="258" t="s">
        <v>1120</v>
      </c>
      <c r="G265" s="256"/>
      <c r="H265" s="259">
        <v>0.014</v>
      </c>
      <c r="I265" s="260"/>
      <c r="J265" s="256"/>
      <c r="K265" s="256"/>
      <c r="L265" s="261"/>
      <c r="M265" s="262"/>
      <c r="N265" s="263"/>
      <c r="O265" s="263"/>
      <c r="P265" s="263"/>
      <c r="Q265" s="263"/>
      <c r="R265" s="263"/>
      <c r="S265" s="263"/>
      <c r="T265" s="264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5" t="s">
        <v>166</v>
      </c>
      <c r="AU265" s="265" t="s">
        <v>156</v>
      </c>
      <c r="AV265" s="14" t="s">
        <v>156</v>
      </c>
      <c r="AW265" s="14" t="s">
        <v>31</v>
      </c>
      <c r="AX265" s="14" t="s">
        <v>74</v>
      </c>
      <c r="AY265" s="265" t="s">
        <v>157</v>
      </c>
    </row>
    <row r="266" s="13" customFormat="1">
      <c r="A266" s="13"/>
      <c r="B266" s="244"/>
      <c r="C266" s="245"/>
      <c r="D266" s="246" t="s">
        <v>166</v>
      </c>
      <c r="E266" s="247" t="s">
        <v>1</v>
      </c>
      <c r="F266" s="248" t="s">
        <v>1121</v>
      </c>
      <c r="G266" s="245"/>
      <c r="H266" s="247" t="s">
        <v>1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3"/>
      <c r="V266" s="13"/>
      <c r="W266" s="13"/>
      <c r="X266" s="13"/>
      <c r="Y266" s="13"/>
      <c r="Z266" s="13"/>
      <c r="AA266" s="13"/>
      <c r="AB266" s="13"/>
      <c r="AC266" s="13"/>
      <c r="AD266" s="13"/>
      <c r="AE266" s="13"/>
      <c r="AT266" s="254" t="s">
        <v>166</v>
      </c>
      <c r="AU266" s="254" t="s">
        <v>156</v>
      </c>
      <c r="AV266" s="13" t="s">
        <v>82</v>
      </c>
      <c r="AW266" s="13" t="s">
        <v>31</v>
      </c>
      <c r="AX266" s="13" t="s">
        <v>74</v>
      </c>
      <c r="AY266" s="254" t="s">
        <v>157</v>
      </c>
    </row>
    <row r="267" s="13" customFormat="1">
      <c r="A267" s="13"/>
      <c r="B267" s="244"/>
      <c r="C267" s="245"/>
      <c r="D267" s="246" t="s">
        <v>166</v>
      </c>
      <c r="E267" s="247" t="s">
        <v>1</v>
      </c>
      <c r="F267" s="248" t="s">
        <v>1122</v>
      </c>
      <c r="G267" s="245"/>
      <c r="H267" s="247" t="s">
        <v>1</v>
      </c>
      <c r="I267" s="249"/>
      <c r="J267" s="245"/>
      <c r="K267" s="245"/>
      <c r="L267" s="250"/>
      <c r="M267" s="251"/>
      <c r="N267" s="252"/>
      <c r="O267" s="252"/>
      <c r="P267" s="252"/>
      <c r="Q267" s="252"/>
      <c r="R267" s="252"/>
      <c r="S267" s="252"/>
      <c r="T267" s="25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54" t="s">
        <v>166</v>
      </c>
      <c r="AU267" s="254" t="s">
        <v>156</v>
      </c>
      <c r="AV267" s="13" t="s">
        <v>82</v>
      </c>
      <c r="AW267" s="13" t="s">
        <v>31</v>
      </c>
      <c r="AX267" s="13" t="s">
        <v>74</v>
      </c>
      <c r="AY267" s="254" t="s">
        <v>157</v>
      </c>
    </row>
    <row r="268" s="14" customFormat="1">
      <c r="A268" s="14"/>
      <c r="B268" s="255"/>
      <c r="C268" s="256"/>
      <c r="D268" s="246" t="s">
        <v>166</v>
      </c>
      <c r="E268" s="257" t="s">
        <v>1</v>
      </c>
      <c r="F268" s="258" t="s">
        <v>1123</v>
      </c>
      <c r="G268" s="256"/>
      <c r="H268" s="259">
        <v>0.29999999999999999</v>
      </c>
      <c r="I268" s="260"/>
      <c r="J268" s="256"/>
      <c r="K268" s="256"/>
      <c r="L268" s="261"/>
      <c r="M268" s="262"/>
      <c r="N268" s="263"/>
      <c r="O268" s="263"/>
      <c r="P268" s="263"/>
      <c r="Q268" s="263"/>
      <c r="R268" s="263"/>
      <c r="S268" s="263"/>
      <c r="T268" s="264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65" t="s">
        <v>166</v>
      </c>
      <c r="AU268" s="265" t="s">
        <v>156</v>
      </c>
      <c r="AV268" s="14" t="s">
        <v>156</v>
      </c>
      <c r="AW268" s="14" t="s">
        <v>31</v>
      </c>
      <c r="AX268" s="14" t="s">
        <v>74</v>
      </c>
      <c r="AY268" s="265" t="s">
        <v>157</v>
      </c>
    </row>
    <row r="269" s="13" customFormat="1">
      <c r="A269" s="13"/>
      <c r="B269" s="244"/>
      <c r="C269" s="245"/>
      <c r="D269" s="246" t="s">
        <v>166</v>
      </c>
      <c r="E269" s="247" t="s">
        <v>1</v>
      </c>
      <c r="F269" s="248" t="s">
        <v>1072</v>
      </c>
      <c r="G269" s="245"/>
      <c r="H269" s="247" t="s">
        <v>1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3"/>
      <c r="V269" s="13"/>
      <c r="W269" s="13"/>
      <c r="X269" s="13"/>
      <c r="Y269" s="13"/>
      <c r="Z269" s="13"/>
      <c r="AA269" s="13"/>
      <c r="AB269" s="13"/>
      <c r="AC269" s="13"/>
      <c r="AD269" s="13"/>
      <c r="AE269" s="13"/>
      <c r="AT269" s="254" t="s">
        <v>166</v>
      </c>
      <c r="AU269" s="254" t="s">
        <v>156</v>
      </c>
      <c r="AV269" s="13" t="s">
        <v>82</v>
      </c>
      <c r="AW269" s="13" t="s">
        <v>31</v>
      </c>
      <c r="AX269" s="13" t="s">
        <v>74</v>
      </c>
      <c r="AY269" s="254" t="s">
        <v>157</v>
      </c>
    </row>
    <row r="270" s="13" customFormat="1">
      <c r="A270" s="13"/>
      <c r="B270" s="244"/>
      <c r="C270" s="245"/>
      <c r="D270" s="246" t="s">
        <v>166</v>
      </c>
      <c r="E270" s="247" t="s">
        <v>1</v>
      </c>
      <c r="F270" s="248" t="s">
        <v>1124</v>
      </c>
      <c r="G270" s="245"/>
      <c r="H270" s="247" t="s">
        <v>1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254" t="s">
        <v>166</v>
      </c>
      <c r="AU270" s="254" t="s">
        <v>156</v>
      </c>
      <c r="AV270" s="13" t="s">
        <v>82</v>
      </c>
      <c r="AW270" s="13" t="s">
        <v>31</v>
      </c>
      <c r="AX270" s="13" t="s">
        <v>74</v>
      </c>
      <c r="AY270" s="254" t="s">
        <v>157</v>
      </c>
    </row>
    <row r="271" s="14" customFormat="1">
      <c r="A271" s="14"/>
      <c r="B271" s="255"/>
      <c r="C271" s="256"/>
      <c r="D271" s="246" t="s">
        <v>166</v>
      </c>
      <c r="E271" s="257" t="s">
        <v>1</v>
      </c>
      <c r="F271" s="258" t="s">
        <v>1125</v>
      </c>
      <c r="G271" s="256"/>
      <c r="H271" s="259">
        <v>0.13200000000000001</v>
      </c>
      <c r="I271" s="260"/>
      <c r="J271" s="256"/>
      <c r="K271" s="256"/>
      <c r="L271" s="261"/>
      <c r="M271" s="262"/>
      <c r="N271" s="263"/>
      <c r="O271" s="263"/>
      <c r="P271" s="263"/>
      <c r="Q271" s="263"/>
      <c r="R271" s="263"/>
      <c r="S271" s="263"/>
      <c r="T271" s="264"/>
      <c r="U271" s="14"/>
      <c r="V271" s="14"/>
      <c r="W271" s="14"/>
      <c r="X271" s="14"/>
      <c r="Y271" s="14"/>
      <c r="Z271" s="14"/>
      <c r="AA271" s="14"/>
      <c r="AB271" s="14"/>
      <c r="AC271" s="14"/>
      <c r="AD271" s="14"/>
      <c r="AE271" s="14"/>
      <c r="AT271" s="265" t="s">
        <v>166</v>
      </c>
      <c r="AU271" s="265" t="s">
        <v>156</v>
      </c>
      <c r="AV271" s="14" t="s">
        <v>156</v>
      </c>
      <c r="AW271" s="14" t="s">
        <v>31</v>
      </c>
      <c r="AX271" s="14" t="s">
        <v>74</v>
      </c>
      <c r="AY271" s="265" t="s">
        <v>157</v>
      </c>
    </row>
    <row r="272" s="13" customFormat="1">
      <c r="A272" s="13"/>
      <c r="B272" s="244"/>
      <c r="C272" s="245"/>
      <c r="D272" s="246" t="s">
        <v>166</v>
      </c>
      <c r="E272" s="247" t="s">
        <v>1</v>
      </c>
      <c r="F272" s="248" t="s">
        <v>1074</v>
      </c>
      <c r="G272" s="245"/>
      <c r="H272" s="247" t="s">
        <v>1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4" t="s">
        <v>166</v>
      </c>
      <c r="AU272" s="254" t="s">
        <v>156</v>
      </c>
      <c r="AV272" s="13" t="s">
        <v>82</v>
      </c>
      <c r="AW272" s="13" t="s">
        <v>31</v>
      </c>
      <c r="AX272" s="13" t="s">
        <v>74</v>
      </c>
      <c r="AY272" s="254" t="s">
        <v>157</v>
      </c>
    </row>
    <row r="273" s="13" customFormat="1">
      <c r="A273" s="13"/>
      <c r="B273" s="244"/>
      <c r="C273" s="245"/>
      <c r="D273" s="246" t="s">
        <v>166</v>
      </c>
      <c r="E273" s="247" t="s">
        <v>1</v>
      </c>
      <c r="F273" s="248" t="s">
        <v>1126</v>
      </c>
      <c r="G273" s="245"/>
      <c r="H273" s="247" t="s">
        <v>1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254" t="s">
        <v>166</v>
      </c>
      <c r="AU273" s="254" t="s">
        <v>156</v>
      </c>
      <c r="AV273" s="13" t="s">
        <v>82</v>
      </c>
      <c r="AW273" s="13" t="s">
        <v>31</v>
      </c>
      <c r="AX273" s="13" t="s">
        <v>74</v>
      </c>
      <c r="AY273" s="254" t="s">
        <v>157</v>
      </c>
    </row>
    <row r="274" s="14" customFormat="1">
      <c r="A274" s="14"/>
      <c r="B274" s="255"/>
      <c r="C274" s="256"/>
      <c r="D274" s="246" t="s">
        <v>166</v>
      </c>
      <c r="E274" s="257" t="s">
        <v>1</v>
      </c>
      <c r="F274" s="258" t="s">
        <v>1127</v>
      </c>
      <c r="G274" s="256"/>
      <c r="H274" s="259">
        <v>0.098000000000000004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4"/>
      <c r="V274" s="14"/>
      <c r="W274" s="14"/>
      <c r="X274" s="14"/>
      <c r="Y274" s="14"/>
      <c r="Z274" s="14"/>
      <c r="AA274" s="14"/>
      <c r="AB274" s="14"/>
      <c r="AC274" s="14"/>
      <c r="AD274" s="14"/>
      <c r="AE274" s="14"/>
      <c r="AT274" s="265" t="s">
        <v>166</v>
      </c>
      <c r="AU274" s="265" t="s">
        <v>156</v>
      </c>
      <c r="AV274" s="14" t="s">
        <v>156</v>
      </c>
      <c r="AW274" s="14" t="s">
        <v>31</v>
      </c>
      <c r="AX274" s="14" t="s">
        <v>74</v>
      </c>
      <c r="AY274" s="265" t="s">
        <v>157</v>
      </c>
    </row>
    <row r="275" s="13" customFormat="1">
      <c r="A275" s="13"/>
      <c r="B275" s="244"/>
      <c r="C275" s="245"/>
      <c r="D275" s="246" t="s">
        <v>166</v>
      </c>
      <c r="E275" s="247" t="s">
        <v>1</v>
      </c>
      <c r="F275" s="248" t="s">
        <v>1128</v>
      </c>
      <c r="G275" s="245"/>
      <c r="H275" s="247" t="s">
        <v>1</v>
      </c>
      <c r="I275" s="249"/>
      <c r="J275" s="245"/>
      <c r="K275" s="245"/>
      <c r="L275" s="250"/>
      <c r="M275" s="251"/>
      <c r="N275" s="252"/>
      <c r="O275" s="252"/>
      <c r="P275" s="252"/>
      <c r="Q275" s="252"/>
      <c r="R275" s="252"/>
      <c r="S275" s="252"/>
      <c r="T275" s="253"/>
      <c r="U275" s="13"/>
      <c r="V275" s="13"/>
      <c r="W275" s="13"/>
      <c r="X275" s="13"/>
      <c r="Y275" s="13"/>
      <c r="Z275" s="13"/>
      <c r="AA275" s="13"/>
      <c r="AB275" s="13"/>
      <c r="AC275" s="13"/>
      <c r="AD275" s="13"/>
      <c r="AE275" s="13"/>
      <c r="AT275" s="254" t="s">
        <v>166</v>
      </c>
      <c r="AU275" s="254" t="s">
        <v>156</v>
      </c>
      <c r="AV275" s="13" t="s">
        <v>82</v>
      </c>
      <c r="AW275" s="13" t="s">
        <v>31</v>
      </c>
      <c r="AX275" s="13" t="s">
        <v>74</v>
      </c>
      <c r="AY275" s="254" t="s">
        <v>157</v>
      </c>
    </row>
    <row r="276" s="14" customFormat="1">
      <c r="A276" s="14"/>
      <c r="B276" s="255"/>
      <c r="C276" s="256"/>
      <c r="D276" s="246" t="s">
        <v>166</v>
      </c>
      <c r="E276" s="257" t="s">
        <v>1</v>
      </c>
      <c r="F276" s="258" t="s">
        <v>1129</v>
      </c>
      <c r="G276" s="256"/>
      <c r="H276" s="259">
        <v>0.10000000000000001</v>
      </c>
      <c r="I276" s="260"/>
      <c r="J276" s="256"/>
      <c r="K276" s="256"/>
      <c r="L276" s="261"/>
      <c r="M276" s="262"/>
      <c r="N276" s="263"/>
      <c r="O276" s="263"/>
      <c r="P276" s="263"/>
      <c r="Q276" s="263"/>
      <c r="R276" s="263"/>
      <c r="S276" s="263"/>
      <c r="T276" s="264"/>
      <c r="U276" s="14"/>
      <c r="V276" s="14"/>
      <c r="W276" s="14"/>
      <c r="X276" s="14"/>
      <c r="Y276" s="14"/>
      <c r="Z276" s="14"/>
      <c r="AA276" s="14"/>
      <c r="AB276" s="14"/>
      <c r="AC276" s="14"/>
      <c r="AD276" s="14"/>
      <c r="AE276" s="14"/>
      <c r="AT276" s="265" t="s">
        <v>166</v>
      </c>
      <c r="AU276" s="265" t="s">
        <v>156</v>
      </c>
      <c r="AV276" s="14" t="s">
        <v>156</v>
      </c>
      <c r="AW276" s="14" t="s">
        <v>31</v>
      </c>
      <c r="AX276" s="14" t="s">
        <v>74</v>
      </c>
      <c r="AY276" s="265" t="s">
        <v>157</v>
      </c>
    </row>
    <row r="277" s="13" customFormat="1">
      <c r="A277" s="13"/>
      <c r="B277" s="244"/>
      <c r="C277" s="245"/>
      <c r="D277" s="246" t="s">
        <v>166</v>
      </c>
      <c r="E277" s="247" t="s">
        <v>1</v>
      </c>
      <c r="F277" s="248" t="s">
        <v>1130</v>
      </c>
      <c r="G277" s="245"/>
      <c r="H277" s="247" t="s">
        <v>1</v>
      </c>
      <c r="I277" s="249"/>
      <c r="J277" s="245"/>
      <c r="K277" s="245"/>
      <c r="L277" s="250"/>
      <c r="M277" s="251"/>
      <c r="N277" s="252"/>
      <c r="O277" s="252"/>
      <c r="P277" s="252"/>
      <c r="Q277" s="252"/>
      <c r="R277" s="252"/>
      <c r="S277" s="252"/>
      <c r="T277" s="253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54" t="s">
        <v>166</v>
      </c>
      <c r="AU277" s="254" t="s">
        <v>156</v>
      </c>
      <c r="AV277" s="13" t="s">
        <v>82</v>
      </c>
      <c r="AW277" s="13" t="s">
        <v>31</v>
      </c>
      <c r="AX277" s="13" t="s">
        <v>74</v>
      </c>
      <c r="AY277" s="254" t="s">
        <v>157</v>
      </c>
    </row>
    <row r="278" s="14" customFormat="1">
      <c r="A278" s="14"/>
      <c r="B278" s="255"/>
      <c r="C278" s="256"/>
      <c r="D278" s="246" t="s">
        <v>166</v>
      </c>
      <c r="E278" s="257" t="s">
        <v>1</v>
      </c>
      <c r="F278" s="258" t="s">
        <v>1131</v>
      </c>
      <c r="G278" s="256"/>
      <c r="H278" s="259">
        <v>0.22500000000000001</v>
      </c>
      <c r="I278" s="260"/>
      <c r="J278" s="256"/>
      <c r="K278" s="256"/>
      <c r="L278" s="261"/>
      <c r="M278" s="262"/>
      <c r="N278" s="263"/>
      <c r="O278" s="263"/>
      <c r="P278" s="263"/>
      <c r="Q278" s="263"/>
      <c r="R278" s="263"/>
      <c r="S278" s="263"/>
      <c r="T278" s="264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265" t="s">
        <v>166</v>
      </c>
      <c r="AU278" s="265" t="s">
        <v>156</v>
      </c>
      <c r="AV278" s="14" t="s">
        <v>156</v>
      </c>
      <c r="AW278" s="14" t="s">
        <v>31</v>
      </c>
      <c r="AX278" s="14" t="s">
        <v>74</v>
      </c>
      <c r="AY278" s="265" t="s">
        <v>157</v>
      </c>
    </row>
    <row r="279" s="15" customFormat="1">
      <c r="A279" s="15"/>
      <c r="B279" s="266"/>
      <c r="C279" s="267"/>
      <c r="D279" s="246" t="s">
        <v>166</v>
      </c>
      <c r="E279" s="268" t="s">
        <v>1</v>
      </c>
      <c r="F279" s="269" t="s">
        <v>173</v>
      </c>
      <c r="G279" s="267"/>
      <c r="H279" s="270">
        <v>5.9989999999999997</v>
      </c>
      <c r="I279" s="271"/>
      <c r="J279" s="267"/>
      <c r="K279" s="267"/>
      <c r="L279" s="272"/>
      <c r="M279" s="273"/>
      <c r="N279" s="274"/>
      <c r="O279" s="274"/>
      <c r="P279" s="274"/>
      <c r="Q279" s="274"/>
      <c r="R279" s="274"/>
      <c r="S279" s="274"/>
      <c r="T279" s="275"/>
      <c r="U279" s="15"/>
      <c r="V279" s="15"/>
      <c r="W279" s="15"/>
      <c r="X279" s="15"/>
      <c r="Y279" s="15"/>
      <c r="Z279" s="15"/>
      <c r="AA279" s="15"/>
      <c r="AB279" s="15"/>
      <c r="AC279" s="15"/>
      <c r="AD279" s="15"/>
      <c r="AE279" s="15"/>
      <c r="AT279" s="276" t="s">
        <v>166</v>
      </c>
      <c r="AU279" s="276" t="s">
        <v>156</v>
      </c>
      <c r="AV279" s="15" t="s">
        <v>174</v>
      </c>
      <c r="AW279" s="15" t="s">
        <v>31</v>
      </c>
      <c r="AX279" s="15" t="s">
        <v>82</v>
      </c>
      <c r="AY279" s="276" t="s">
        <v>157</v>
      </c>
    </row>
    <row r="280" s="2" customFormat="1" ht="49.05" customHeight="1">
      <c r="A280" s="39"/>
      <c r="B280" s="40"/>
      <c r="C280" s="230" t="s">
        <v>201</v>
      </c>
      <c r="D280" s="230" t="s">
        <v>160</v>
      </c>
      <c r="E280" s="231" t="s">
        <v>1132</v>
      </c>
      <c r="F280" s="232" t="s">
        <v>1133</v>
      </c>
      <c r="G280" s="233" t="s">
        <v>318</v>
      </c>
      <c r="H280" s="234">
        <v>1.4610000000000001</v>
      </c>
      <c r="I280" s="235"/>
      <c r="J280" s="236">
        <f>ROUND(I280*H280,2)</f>
        <v>0</v>
      </c>
      <c r="K280" s="237"/>
      <c r="L280" s="45"/>
      <c r="M280" s="238" t="s">
        <v>1</v>
      </c>
      <c r="N280" s="239" t="s">
        <v>40</v>
      </c>
      <c r="O280" s="98"/>
      <c r="P280" s="240">
        <f>O280*H280</f>
        <v>0</v>
      </c>
      <c r="Q280" s="240">
        <v>1.92736</v>
      </c>
      <c r="R280" s="240">
        <f>Q280*H280</f>
        <v>2.8158729600000001</v>
      </c>
      <c r="S280" s="240">
        <v>0</v>
      </c>
      <c r="T280" s="241">
        <f>S280*H280</f>
        <v>0</v>
      </c>
      <c r="U280" s="39"/>
      <c r="V280" s="39"/>
      <c r="W280" s="39"/>
      <c r="X280" s="39"/>
      <c r="Y280" s="39"/>
      <c r="Z280" s="39"/>
      <c r="AA280" s="39"/>
      <c r="AB280" s="39"/>
      <c r="AC280" s="39"/>
      <c r="AD280" s="39"/>
      <c r="AE280" s="39"/>
      <c r="AR280" s="242" t="s">
        <v>174</v>
      </c>
      <c r="AT280" s="242" t="s">
        <v>160</v>
      </c>
      <c r="AU280" s="242" t="s">
        <v>156</v>
      </c>
      <c r="AY280" s="18" t="s">
        <v>157</v>
      </c>
      <c r="BE280" s="243">
        <f>IF(N280="základná",J280,0)</f>
        <v>0</v>
      </c>
      <c r="BF280" s="243">
        <f>IF(N280="znížená",J280,0)</f>
        <v>0</v>
      </c>
      <c r="BG280" s="243">
        <f>IF(N280="zákl. prenesená",J280,0)</f>
        <v>0</v>
      </c>
      <c r="BH280" s="243">
        <f>IF(N280="zníž. prenesená",J280,0)</f>
        <v>0</v>
      </c>
      <c r="BI280" s="243">
        <f>IF(N280="nulová",J280,0)</f>
        <v>0</v>
      </c>
      <c r="BJ280" s="18" t="s">
        <v>156</v>
      </c>
      <c r="BK280" s="243">
        <f>ROUND(I280*H280,2)</f>
        <v>0</v>
      </c>
      <c r="BL280" s="18" t="s">
        <v>174</v>
      </c>
      <c r="BM280" s="242" t="s">
        <v>1134</v>
      </c>
    </row>
    <row r="281" s="13" customFormat="1">
      <c r="A281" s="13"/>
      <c r="B281" s="244"/>
      <c r="C281" s="245"/>
      <c r="D281" s="246" t="s">
        <v>166</v>
      </c>
      <c r="E281" s="247" t="s">
        <v>1</v>
      </c>
      <c r="F281" s="248" t="s">
        <v>1051</v>
      </c>
      <c r="G281" s="245"/>
      <c r="H281" s="247" t="s">
        <v>1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4" t="s">
        <v>166</v>
      </c>
      <c r="AU281" s="254" t="s">
        <v>156</v>
      </c>
      <c r="AV281" s="13" t="s">
        <v>82</v>
      </c>
      <c r="AW281" s="13" t="s">
        <v>31</v>
      </c>
      <c r="AX281" s="13" t="s">
        <v>74</v>
      </c>
      <c r="AY281" s="254" t="s">
        <v>157</v>
      </c>
    </row>
    <row r="282" s="13" customFormat="1">
      <c r="A282" s="13"/>
      <c r="B282" s="244"/>
      <c r="C282" s="245"/>
      <c r="D282" s="246" t="s">
        <v>166</v>
      </c>
      <c r="E282" s="247" t="s">
        <v>1</v>
      </c>
      <c r="F282" s="248" t="s">
        <v>1060</v>
      </c>
      <c r="G282" s="245"/>
      <c r="H282" s="247" t="s">
        <v>1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254" t="s">
        <v>166</v>
      </c>
      <c r="AU282" s="254" t="s">
        <v>156</v>
      </c>
      <c r="AV282" s="13" t="s">
        <v>82</v>
      </c>
      <c r="AW282" s="13" t="s">
        <v>31</v>
      </c>
      <c r="AX282" s="13" t="s">
        <v>74</v>
      </c>
      <c r="AY282" s="254" t="s">
        <v>157</v>
      </c>
    </row>
    <row r="283" s="13" customFormat="1">
      <c r="A283" s="13"/>
      <c r="B283" s="244"/>
      <c r="C283" s="245"/>
      <c r="D283" s="246" t="s">
        <v>166</v>
      </c>
      <c r="E283" s="247" t="s">
        <v>1</v>
      </c>
      <c r="F283" s="248" t="s">
        <v>1135</v>
      </c>
      <c r="G283" s="245"/>
      <c r="H283" s="247" t="s">
        <v>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3"/>
      <c r="V283" s="13"/>
      <c r="W283" s="13"/>
      <c r="X283" s="13"/>
      <c r="Y283" s="13"/>
      <c r="Z283" s="13"/>
      <c r="AA283" s="13"/>
      <c r="AB283" s="13"/>
      <c r="AC283" s="13"/>
      <c r="AD283" s="13"/>
      <c r="AE283" s="13"/>
      <c r="AT283" s="254" t="s">
        <v>166</v>
      </c>
      <c r="AU283" s="254" t="s">
        <v>156</v>
      </c>
      <c r="AV283" s="13" t="s">
        <v>82</v>
      </c>
      <c r="AW283" s="13" t="s">
        <v>31</v>
      </c>
      <c r="AX283" s="13" t="s">
        <v>74</v>
      </c>
      <c r="AY283" s="254" t="s">
        <v>157</v>
      </c>
    </row>
    <row r="284" s="14" customFormat="1">
      <c r="A284" s="14"/>
      <c r="B284" s="255"/>
      <c r="C284" s="256"/>
      <c r="D284" s="246" t="s">
        <v>166</v>
      </c>
      <c r="E284" s="257" t="s">
        <v>1</v>
      </c>
      <c r="F284" s="258" t="s">
        <v>1136</v>
      </c>
      <c r="G284" s="256"/>
      <c r="H284" s="259">
        <v>0.29699999999999999</v>
      </c>
      <c r="I284" s="260"/>
      <c r="J284" s="256"/>
      <c r="K284" s="256"/>
      <c r="L284" s="261"/>
      <c r="M284" s="262"/>
      <c r="N284" s="263"/>
      <c r="O284" s="263"/>
      <c r="P284" s="263"/>
      <c r="Q284" s="263"/>
      <c r="R284" s="263"/>
      <c r="S284" s="263"/>
      <c r="T284" s="264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65" t="s">
        <v>166</v>
      </c>
      <c r="AU284" s="265" t="s">
        <v>156</v>
      </c>
      <c r="AV284" s="14" t="s">
        <v>156</v>
      </c>
      <c r="AW284" s="14" t="s">
        <v>31</v>
      </c>
      <c r="AX284" s="14" t="s">
        <v>74</v>
      </c>
      <c r="AY284" s="265" t="s">
        <v>157</v>
      </c>
    </row>
    <row r="285" s="13" customFormat="1">
      <c r="A285" s="13"/>
      <c r="B285" s="244"/>
      <c r="C285" s="245"/>
      <c r="D285" s="246" t="s">
        <v>166</v>
      </c>
      <c r="E285" s="247" t="s">
        <v>1</v>
      </c>
      <c r="F285" s="248" t="s">
        <v>1137</v>
      </c>
      <c r="G285" s="245"/>
      <c r="H285" s="247" t="s">
        <v>1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3"/>
      <c r="V285" s="13"/>
      <c r="W285" s="13"/>
      <c r="X285" s="13"/>
      <c r="Y285" s="13"/>
      <c r="Z285" s="13"/>
      <c r="AA285" s="13"/>
      <c r="AB285" s="13"/>
      <c r="AC285" s="13"/>
      <c r="AD285" s="13"/>
      <c r="AE285" s="13"/>
      <c r="AT285" s="254" t="s">
        <v>166</v>
      </c>
      <c r="AU285" s="254" t="s">
        <v>156</v>
      </c>
      <c r="AV285" s="13" t="s">
        <v>82</v>
      </c>
      <c r="AW285" s="13" t="s">
        <v>31</v>
      </c>
      <c r="AX285" s="13" t="s">
        <v>74</v>
      </c>
      <c r="AY285" s="254" t="s">
        <v>157</v>
      </c>
    </row>
    <row r="286" s="14" customFormat="1">
      <c r="A286" s="14"/>
      <c r="B286" s="255"/>
      <c r="C286" s="256"/>
      <c r="D286" s="246" t="s">
        <v>166</v>
      </c>
      <c r="E286" s="257" t="s">
        <v>1</v>
      </c>
      <c r="F286" s="258" t="s">
        <v>1138</v>
      </c>
      <c r="G286" s="256"/>
      <c r="H286" s="259">
        <v>0.86399999999999999</v>
      </c>
      <c r="I286" s="260"/>
      <c r="J286" s="256"/>
      <c r="K286" s="256"/>
      <c r="L286" s="261"/>
      <c r="M286" s="262"/>
      <c r="N286" s="263"/>
      <c r="O286" s="263"/>
      <c r="P286" s="263"/>
      <c r="Q286" s="263"/>
      <c r="R286" s="263"/>
      <c r="S286" s="263"/>
      <c r="T286" s="264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65" t="s">
        <v>166</v>
      </c>
      <c r="AU286" s="265" t="s">
        <v>156</v>
      </c>
      <c r="AV286" s="14" t="s">
        <v>156</v>
      </c>
      <c r="AW286" s="14" t="s">
        <v>31</v>
      </c>
      <c r="AX286" s="14" t="s">
        <v>74</v>
      </c>
      <c r="AY286" s="265" t="s">
        <v>157</v>
      </c>
    </row>
    <row r="287" s="13" customFormat="1">
      <c r="A287" s="13"/>
      <c r="B287" s="244"/>
      <c r="C287" s="245"/>
      <c r="D287" s="246" t="s">
        <v>166</v>
      </c>
      <c r="E287" s="247" t="s">
        <v>1</v>
      </c>
      <c r="F287" s="248" t="s">
        <v>1064</v>
      </c>
      <c r="G287" s="245"/>
      <c r="H287" s="247" t="s">
        <v>1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54" t="s">
        <v>166</v>
      </c>
      <c r="AU287" s="254" t="s">
        <v>156</v>
      </c>
      <c r="AV287" s="13" t="s">
        <v>82</v>
      </c>
      <c r="AW287" s="13" t="s">
        <v>31</v>
      </c>
      <c r="AX287" s="13" t="s">
        <v>74</v>
      </c>
      <c r="AY287" s="254" t="s">
        <v>157</v>
      </c>
    </row>
    <row r="288" s="13" customFormat="1">
      <c r="A288" s="13"/>
      <c r="B288" s="244"/>
      <c r="C288" s="245"/>
      <c r="D288" s="246" t="s">
        <v>166</v>
      </c>
      <c r="E288" s="247" t="s">
        <v>1</v>
      </c>
      <c r="F288" s="248" t="s">
        <v>1139</v>
      </c>
      <c r="G288" s="245"/>
      <c r="H288" s="247" t="s">
        <v>1</v>
      </c>
      <c r="I288" s="249"/>
      <c r="J288" s="245"/>
      <c r="K288" s="245"/>
      <c r="L288" s="250"/>
      <c r="M288" s="251"/>
      <c r="N288" s="252"/>
      <c r="O288" s="252"/>
      <c r="P288" s="252"/>
      <c r="Q288" s="252"/>
      <c r="R288" s="252"/>
      <c r="S288" s="252"/>
      <c r="T288" s="253"/>
      <c r="U288" s="13"/>
      <c r="V288" s="13"/>
      <c r="W288" s="13"/>
      <c r="X288" s="13"/>
      <c r="Y288" s="13"/>
      <c r="Z288" s="13"/>
      <c r="AA288" s="13"/>
      <c r="AB288" s="13"/>
      <c r="AC288" s="13"/>
      <c r="AD288" s="13"/>
      <c r="AE288" s="13"/>
      <c r="AT288" s="254" t="s">
        <v>166</v>
      </c>
      <c r="AU288" s="254" t="s">
        <v>156</v>
      </c>
      <c r="AV288" s="13" t="s">
        <v>82</v>
      </c>
      <c r="AW288" s="13" t="s">
        <v>31</v>
      </c>
      <c r="AX288" s="13" t="s">
        <v>74</v>
      </c>
      <c r="AY288" s="254" t="s">
        <v>157</v>
      </c>
    </row>
    <row r="289" s="14" customFormat="1">
      <c r="A289" s="14"/>
      <c r="B289" s="255"/>
      <c r="C289" s="256"/>
      <c r="D289" s="246" t="s">
        <v>166</v>
      </c>
      <c r="E289" s="257" t="s">
        <v>1</v>
      </c>
      <c r="F289" s="258" t="s">
        <v>1140</v>
      </c>
      <c r="G289" s="256"/>
      <c r="H289" s="259">
        <v>0.29999999999999999</v>
      </c>
      <c r="I289" s="260"/>
      <c r="J289" s="256"/>
      <c r="K289" s="256"/>
      <c r="L289" s="261"/>
      <c r="M289" s="262"/>
      <c r="N289" s="263"/>
      <c r="O289" s="263"/>
      <c r="P289" s="263"/>
      <c r="Q289" s="263"/>
      <c r="R289" s="263"/>
      <c r="S289" s="263"/>
      <c r="T289" s="264"/>
      <c r="U289" s="14"/>
      <c r="V289" s="14"/>
      <c r="W289" s="14"/>
      <c r="X289" s="14"/>
      <c r="Y289" s="14"/>
      <c r="Z289" s="14"/>
      <c r="AA289" s="14"/>
      <c r="AB289" s="14"/>
      <c r="AC289" s="14"/>
      <c r="AD289" s="14"/>
      <c r="AE289" s="14"/>
      <c r="AT289" s="265" t="s">
        <v>166</v>
      </c>
      <c r="AU289" s="265" t="s">
        <v>156</v>
      </c>
      <c r="AV289" s="14" t="s">
        <v>156</v>
      </c>
      <c r="AW289" s="14" t="s">
        <v>31</v>
      </c>
      <c r="AX289" s="14" t="s">
        <v>74</v>
      </c>
      <c r="AY289" s="265" t="s">
        <v>157</v>
      </c>
    </row>
    <row r="290" s="15" customFormat="1">
      <c r="A290" s="15"/>
      <c r="B290" s="266"/>
      <c r="C290" s="267"/>
      <c r="D290" s="246" t="s">
        <v>166</v>
      </c>
      <c r="E290" s="268" t="s">
        <v>1</v>
      </c>
      <c r="F290" s="269" t="s">
        <v>173</v>
      </c>
      <c r="G290" s="267"/>
      <c r="H290" s="270">
        <v>1.4610000000000001</v>
      </c>
      <c r="I290" s="271"/>
      <c r="J290" s="267"/>
      <c r="K290" s="267"/>
      <c r="L290" s="272"/>
      <c r="M290" s="273"/>
      <c r="N290" s="274"/>
      <c r="O290" s="274"/>
      <c r="P290" s="274"/>
      <c r="Q290" s="274"/>
      <c r="R290" s="274"/>
      <c r="S290" s="274"/>
      <c r="T290" s="275"/>
      <c r="U290" s="15"/>
      <c r="V290" s="15"/>
      <c r="W290" s="15"/>
      <c r="X290" s="15"/>
      <c r="Y290" s="15"/>
      <c r="Z290" s="15"/>
      <c r="AA290" s="15"/>
      <c r="AB290" s="15"/>
      <c r="AC290" s="15"/>
      <c r="AD290" s="15"/>
      <c r="AE290" s="15"/>
      <c r="AT290" s="276" t="s">
        <v>166</v>
      </c>
      <c r="AU290" s="276" t="s">
        <v>156</v>
      </c>
      <c r="AV290" s="15" t="s">
        <v>174</v>
      </c>
      <c r="AW290" s="15" t="s">
        <v>31</v>
      </c>
      <c r="AX290" s="15" t="s">
        <v>82</v>
      </c>
      <c r="AY290" s="276" t="s">
        <v>157</v>
      </c>
    </row>
    <row r="291" s="2" customFormat="1" ht="33" customHeight="1">
      <c r="A291" s="39"/>
      <c r="B291" s="40"/>
      <c r="C291" s="230" t="s">
        <v>207</v>
      </c>
      <c r="D291" s="230" t="s">
        <v>160</v>
      </c>
      <c r="E291" s="231" t="s">
        <v>1141</v>
      </c>
      <c r="F291" s="232" t="s">
        <v>1142</v>
      </c>
      <c r="G291" s="233" t="s">
        <v>318</v>
      </c>
      <c r="H291" s="234">
        <v>0.44400000000000001</v>
      </c>
      <c r="I291" s="235"/>
      <c r="J291" s="236">
        <f>ROUND(I291*H291,2)</f>
        <v>0</v>
      </c>
      <c r="K291" s="237"/>
      <c r="L291" s="45"/>
      <c r="M291" s="238" t="s">
        <v>1</v>
      </c>
      <c r="N291" s="239" t="s">
        <v>40</v>
      </c>
      <c r="O291" s="98"/>
      <c r="P291" s="240">
        <f>O291*H291</f>
        <v>0</v>
      </c>
      <c r="Q291" s="240">
        <v>2.2261899999999999</v>
      </c>
      <c r="R291" s="240">
        <f>Q291*H291</f>
        <v>0.98842836000000001</v>
      </c>
      <c r="S291" s="240">
        <v>0</v>
      </c>
      <c r="T291" s="241">
        <f>S291*H291</f>
        <v>0</v>
      </c>
      <c r="U291" s="39"/>
      <c r="V291" s="39"/>
      <c r="W291" s="39"/>
      <c r="X291" s="39"/>
      <c r="Y291" s="39"/>
      <c r="Z291" s="39"/>
      <c r="AA291" s="39"/>
      <c r="AB291" s="39"/>
      <c r="AC291" s="39"/>
      <c r="AD291" s="39"/>
      <c r="AE291" s="39"/>
      <c r="AR291" s="242" t="s">
        <v>174</v>
      </c>
      <c r="AT291" s="242" t="s">
        <v>160</v>
      </c>
      <c r="AU291" s="242" t="s">
        <v>156</v>
      </c>
      <c r="AY291" s="18" t="s">
        <v>157</v>
      </c>
      <c r="BE291" s="243">
        <f>IF(N291="základná",J291,0)</f>
        <v>0</v>
      </c>
      <c r="BF291" s="243">
        <f>IF(N291="znížená",J291,0)</f>
        <v>0</v>
      </c>
      <c r="BG291" s="243">
        <f>IF(N291="zákl. prenesená",J291,0)</f>
        <v>0</v>
      </c>
      <c r="BH291" s="243">
        <f>IF(N291="zníž. prenesená",J291,0)</f>
        <v>0</v>
      </c>
      <c r="BI291" s="243">
        <f>IF(N291="nulová",J291,0)</f>
        <v>0</v>
      </c>
      <c r="BJ291" s="18" t="s">
        <v>156</v>
      </c>
      <c r="BK291" s="243">
        <f>ROUND(I291*H291,2)</f>
        <v>0</v>
      </c>
      <c r="BL291" s="18" t="s">
        <v>174</v>
      </c>
      <c r="BM291" s="242" t="s">
        <v>1143</v>
      </c>
    </row>
    <row r="292" s="14" customFormat="1">
      <c r="A292" s="14"/>
      <c r="B292" s="255"/>
      <c r="C292" s="256"/>
      <c r="D292" s="246" t="s">
        <v>166</v>
      </c>
      <c r="E292" s="257" t="s">
        <v>1</v>
      </c>
      <c r="F292" s="258" t="s">
        <v>1144</v>
      </c>
      <c r="G292" s="256"/>
      <c r="H292" s="259">
        <v>0.44400000000000001</v>
      </c>
      <c r="I292" s="260"/>
      <c r="J292" s="256"/>
      <c r="K292" s="256"/>
      <c r="L292" s="261"/>
      <c r="M292" s="262"/>
      <c r="N292" s="263"/>
      <c r="O292" s="263"/>
      <c r="P292" s="263"/>
      <c r="Q292" s="263"/>
      <c r="R292" s="263"/>
      <c r="S292" s="263"/>
      <c r="T292" s="264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65" t="s">
        <v>166</v>
      </c>
      <c r="AU292" s="265" t="s">
        <v>156</v>
      </c>
      <c r="AV292" s="14" t="s">
        <v>156</v>
      </c>
      <c r="AW292" s="14" t="s">
        <v>31</v>
      </c>
      <c r="AX292" s="14" t="s">
        <v>82</v>
      </c>
      <c r="AY292" s="265" t="s">
        <v>157</v>
      </c>
    </row>
    <row r="293" s="2" customFormat="1" ht="33" customHeight="1">
      <c r="A293" s="39"/>
      <c r="B293" s="40"/>
      <c r="C293" s="230" t="s">
        <v>211</v>
      </c>
      <c r="D293" s="230" t="s">
        <v>160</v>
      </c>
      <c r="E293" s="231" t="s">
        <v>1145</v>
      </c>
      <c r="F293" s="232" t="s">
        <v>1146</v>
      </c>
      <c r="G293" s="233" t="s">
        <v>177</v>
      </c>
      <c r="H293" s="234">
        <v>0.050000000000000003</v>
      </c>
      <c r="I293" s="235"/>
      <c r="J293" s="236">
        <f>ROUND(I293*H293,2)</f>
        <v>0</v>
      </c>
      <c r="K293" s="237"/>
      <c r="L293" s="45"/>
      <c r="M293" s="238" t="s">
        <v>1</v>
      </c>
      <c r="N293" s="239" t="s">
        <v>40</v>
      </c>
      <c r="O293" s="98"/>
      <c r="P293" s="240">
        <f>O293*H293</f>
        <v>0</v>
      </c>
      <c r="Q293" s="240">
        <v>1.002</v>
      </c>
      <c r="R293" s="240">
        <f>Q293*H293</f>
        <v>0.050100000000000006</v>
      </c>
      <c r="S293" s="240">
        <v>0</v>
      </c>
      <c r="T293" s="241">
        <f>S293*H293</f>
        <v>0</v>
      </c>
      <c r="U293" s="39"/>
      <c r="V293" s="39"/>
      <c r="W293" s="39"/>
      <c r="X293" s="39"/>
      <c r="Y293" s="39"/>
      <c r="Z293" s="39"/>
      <c r="AA293" s="39"/>
      <c r="AB293" s="39"/>
      <c r="AC293" s="39"/>
      <c r="AD293" s="39"/>
      <c r="AE293" s="39"/>
      <c r="AR293" s="242" t="s">
        <v>174</v>
      </c>
      <c r="AT293" s="242" t="s">
        <v>160</v>
      </c>
      <c r="AU293" s="242" t="s">
        <v>156</v>
      </c>
      <c r="AY293" s="18" t="s">
        <v>157</v>
      </c>
      <c r="BE293" s="243">
        <f>IF(N293="základná",J293,0)</f>
        <v>0</v>
      </c>
      <c r="BF293" s="243">
        <f>IF(N293="znížená",J293,0)</f>
        <v>0</v>
      </c>
      <c r="BG293" s="243">
        <f>IF(N293="zákl. prenesená",J293,0)</f>
        <v>0</v>
      </c>
      <c r="BH293" s="243">
        <f>IF(N293="zníž. prenesená",J293,0)</f>
        <v>0</v>
      </c>
      <c r="BI293" s="243">
        <f>IF(N293="nulová",J293,0)</f>
        <v>0</v>
      </c>
      <c r="BJ293" s="18" t="s">
        <v>156</v>
      </c>
      <c r="BK293" s="243">
        <f>ROUND(I293*H293,2)</f>
        <v>0</v>
      </c>
      <c r="BL293" s="18" t="s">
        <v>174</v>
      </c>
      <c r="BM293" s="242" t="s">
        <v>1147</v>
      </c>
    </row>
    <row r="294" s="2" customFormat="1" ht="37.8" customHeight="1">
      <c r="A294" s="39"/>
      <c r="B294" s="40"/>
      <c r="C294" s="230" t="s">
        <v>250</v>
      </c>
      <c r="D294" s="230" t="s">
        <v>160</v>
      </c>
      <c r="E294" s="231" t="s">
        <v>1148</v>
      </c>
      <c r="F294" s="232" t="s">
        <v>1149</v>
      </c>
      <c r="G294" s="233" t="s">
        <v>184</v>
      </c>
      <c r="H294" s="234">
        <v>1</v>
      </c>
      <c r="I294" s="235"/>
      <c r="J294" s="236">
        <f>ROUND(I294*H294,2)</f>
        <v>0</v>
      </c>
      <c r="K294" s="237"/>
      <c r="L294" s="45"/>
      <c r="M294" s="238" t="s">
        <v>1</v>
      </c>
      <c r="N294" s="239" t="s">
        <v>40</v>
      </c>
      <c r="O294" s="98"/>
      <c r="P294" s="240">
        <f>O294*H294</f>
        <v>0</v>
      </c>
      <c r="Q294" s="240">
        <v>0.027140000000000001</v>
      </c>
      <c r="R294" s="240">
        <f>Q294*H294</f>
        <v>0.027140000000000001</v>
      </c>
      <c r="S294" s="240">
        <v>0</v>
      </c>
      <c r="T294" s="241">
        <f>S294*H294</f>
        <v>0</v>
      </c>
      <c r="U294" s="39"/>
      <c r="V294" s="39"/>
      <c r="W294" s="39"/>
      <c r="X294" s="39"/>
      <c r="Y294" s="39"/>
      <c r="Z294" s="39"/>
      <c r="AA294" s="39"/>
      <c r="AB294" s="39"/>
      <c r="AC294" s="39"/>
      <c r="AD294" s="39"/>
      <c r="AE294" s="39"/>
      <c r="AR294" s="242" t="s">
        <v>174</v>
      </c>
      <c r="AT294" s="242" t="s">
        <v>160</v>
      </c>
      <c r="AU294" s="242" t="s">
        <v>156</v>
      </c>
      <c r="AY294" s="18" t="s">
        <v>157</v>
      </c>
      <c r="BE294" s="243">
        <f>IF(N294="základná",J294,0)</f>
        <v>0</v>
      </c>
      <c r="BF294" s="243">
        <f>IF(N294="znížená",J294,0)</f>
        <v>0</v>
      </c>
      <c r="BG294" s="243">
        <f>IF(N294="zákl. prenesená",J294,0)</f>
        <v>0</v>
      </c>
      <c r="BH294" s="243">
        <f>IF(N294="zníž. prenesená",J294,0)</f>
        <v>0</v>
      </c>
      <c r="BI294" s="243">
        <f>IF(N294="nulová",J294,0)</f>
        <v>0</v>
      </c>
      <c r="BJ294" s="18" t="s">
        <v>156</v>
      </c>
      <c r="BK294" s="243">
        <f>ROUND(I294*H294,2)</f>
        <v>0</v>
      </c>
      <c r="BL294" s="18" t="s">
        <v>174</v>
      </c>
      <c r="BM294" s="242" t="s">
        <v>1150</v>
      </c>
    </row>
    <row r="295" s="13" customFormat="1">
      <c r="A295" s="13"/>
      <c r="B295" s="244"/>
      <c r="C295" s="245"/>
      <c r="D295" s="246" t="s">
        <v>166</v>
      </c>
      <c r="E295" s="247" t="s">
        <v>1</v>
      </c>
      <c r="F295" s="248" t="s">
        <v>1151</v>
      </c>
      <c r="G295" s="245"/>
      <c r="H295" s="247" t="s">
        <v>1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3"/>
      <c r="V295" s="13"/>
      <c r="W295" s="13"/>
      <c r="X295" s="13"/>
      <c r="Y295" s="13"/>
      <c r="Z295" s="13"/>
      <c r="AA295" s="13"/>
      <c r="AB295" s="13"/>
      <c r="AC295" s="13"/>
      <c r="AD295" s="13"/>
      <c r="AE295" s="13"/>
      <c r="AT295" s="254" t="s">
        <v>166</v>
      </c>
      <c r="AU295" s="254" t="s">
        <v>156</v>
      </c>
      <c r="AV295" s="13" t="s">
        <v>82</v>
      </c>
      <c r="AW295" s="13" t="s">
        <v>31</v>
      </c>
      <c r="AX295" s="13" t="s">
        <v>74</v>
      </c>
      <c r="AY295" s="254" t="s">
        <v>157</v>
      </c>
    </row>
    <row r="296" s="14" customFormat="1">
      <c r="A296" s="14"/>
      <c r="B296" s="255"/>
      <c r="C296" s="256"/>
      <c r="D296" s="246" t="s">
        <v>166</v>
      </c>
      <c r="E296" s="257" t="s">
        <v>1</v>
      </c>
      <c r="F296" s="258" t="s">
        <v>1152</v>
      </c>
      <c r="G296" s="256"/>
      <c r="H296" s="259">
        <v>1</v>
      </c>
      <c r="I296" s="260"/>
      <c r="J296" s="256"/>
      <c r="K296" s="256"/>
      <c r="L296" s="261"/>
      <c r="M296" s="262"/>
      <c r="N296" s="263"/>
      <c r="O296" s="263"/>
      <c r="P296" s="263"/>
      <c r="Q296" s="263"/>
      <c r="R296" s="263"/>
      <c r="S296" s="263"/>
      <c r="T296" s="264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65" t="s">
        <v>166</v>
      </c>
      <c r="AU296" s="265" t="s">
        <v>156</v>
      </c>
      <c r="AV296" s="14" t="s">
        <v>156</v>
      </c>
      <c r="AW296" s="14" t="s">
        <v>31</v>
      </c>
      <c r="AX296" s="14" t="s">
        <v>82</v>
      </c>
      <c r="AY296" s="265" t="s">
        <v>157</v>
      </c>
    </row>
    <row r="297" s="2" customFormat="1" ht="49.05" customHeight="1">
      <c r="A297" s="39"/>
      <c r="B297" s="40"/>
      <c r="C297" s="230" t="s">
        <v>254</v>
      </c>
      <c r="D297" s="230" t="s">
        <v>160</v>
      </c>
      <c r="E297" s="231" t="s">
        <v>1153</v>
      </c>
      <c r="F297" s="232" t="s">
        <v>1154</v>
      </c>
      <c r="G297" s="233" t="s">
        <v>225</v>
      </c>
      <c r="H297" s="234">
        <v>10.5</v>
      </c>
      <c r="I297" s="235"/>
      <c r="J297" s="236">
        <f>ROUND(I297*H297,2)</f>
        <v>0</v>
      </c>
      <c r="K297" s="237"/>
      <c r="L297" s="45"/>
      <c r="M297" s="238" t="s">
        <v>1</v>
      </c>
      <c r="N297" s="239" t="s">
        <v>40</v>
      </c>
      <c r="O297" s="98"/>
      <c r="P297" s="240">
        <f>O297*H297</f>
        <v>0</v>
      </c>
      <c r="Q297" s="240">
        <v>0.054690000000000002</v>
      </c>
      <c r="R297" s="240">
        <f>Q297*H297</f>
        <v>0.57424500000000001</v>
      </c>
      <c r="S297" s="240">
        <v>0</v>
      </c>
      <c r="T297" s="241">
        <f>S297*H297</f>
        <v>0</v>
      </c>
      <c r="U297" s="39"/>
      <c r="V297" s="39"/>
      <c r="W297" s="39"/>
      <c r="X297" s="39"/>
      <c r="Y297" s="39"/>
      <c r="Z297" s="39"/>
      <c r="AA297" s="39"/>
      <c r="AB297" s="39"/>
      <c r="AC297" s="39"/>
      <c r="AD297" s="39"/>
      <c r="AE297" s="39"/>
      <c r="AR297" s="242" t="s">
        <v>174</v>
      </c>
      <c r="AT297" s="242" t="s">
        <v>160</v>
      </c>
      <c r="AU297" s="242" t="s">
        <v>156</v>
      </c>
      <c r="AY297" s="18" t="s">
        <v>157</v>
      </c>
      <c r="BE297" s="243">
        <f>IF(N297="základná",J297,0)</f>
        <v>0</v>
      </c>
      <c r="BF297" s="243">
        <f>IF(N297="znížená",J297,0)</f>
        <v>0</v>
      </c>
      <c r="BG297" s="243">
        <f>IF(N297="zákl. prenesená",J297,0)</f>
        <v>0</v>
      </c>
      <c r="BH297" s="243">
        <f>IF(N297="zníž. prenesená",J297,0)</f>
        <v>0</v>
      </c>
      <c r="BI297" s="243">
        <f>IF(N297="nulová",J297,0)</f>
        <v>0</v>
      </c>
      <c r="BJ297" s="18" t="s">
        <v>156</v>
      </c>
      <c r="BK297" s="243">
        <f>ROUND(I297*H297,2)</f>
        <v>0</v>
      </c>
      <c r="BL297" s="18" t="s">
        <v>174</v>
      </c>
      <c r="BM297" s="242" t="s">
        <v>1155</v>
      </c>
    </row>
    <row r="298" s="13" customFormat="1">
      <c r="A298" s="13"/>
      <c r="B298" s="244"/>
      <c r="C298" s="245"/>
      <c r="D298" s="246" t="s">
        <v>166</v>
      </c>
      <c r="E298" s="247" t="s">
        <v>1</v>
      </c>
      <c r="F298" s="248" t="s">
        <v>1051</v>
      </c>
      <c r="G298" s="245"/>
      <c r="H298" s="247" t="s">
        <v>1</v>
      </c>
      <c r="I298" s="249"/>
      <c r="J298" s="245"/>
      <c r="K298" s="245"/>
      <c r="L298" s="250"/>
      <c r="M298" s="251"/>
      <c r="N298" s="252"/>
      <c r="O298" s="252"/>
      <c r="P298" s="252"/>
      <c r="Q298" s="252"/>
      <c r="R298" s="252"/>
      <c r="S298" s="252"/>
      <c r="T298" s="25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54" t="s">
        <v>166</v>
      </c>
      <c r="AU298" s="254" t="s">
        <v>156</v>
      </c>
      <c r="AV298" s="13" t="s">
        <v>82</v>
      </c>
      <c r="AW298" s="13" t="s">
        <v>31</v>
      </c>
      <c r="AX298" s="13" t="s">
        <v>74</v>
      </c>
      <c r="AY298" s="254" t="s">
        <v>157</v>
      </c>
    </row>
    <row r="299" s="13" customFormat="1">
      <c r="A299" s="13"/>
      <c r="B299" s="244"/>
      <c r="C299" s="245"/>
      <c r="D299" s="246" t="s">
        <v>166</v>
      </c>
      <c r="E299" s="247" t="s">
        <v>1</v>
      </c>
      <c r="F299" s="248" t="s">
        <v>1054</v>
      </c>
      <c r="G299" s="245"/>
      <c r="H299" s="247" t="s">
        <v>1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3"/>
      <c r="V299" s="13"/>
      <c r="W299" s="13"/>
      <c r="X299" s="13"/>
      <c r="Y299" s="13"/>
      <c r="Z299" s="13"/>
      <c r="AA299" s="13"/>
      <c r="AB299" s="13"/>
      <c r="AC299" s="13"/>
      <c r="AD299" s="13"/>
      <c r="AE299" s="13"/>
      <c r="AT299" s="254" t="s">
        <v>166</v>
      </c>
      <c r="AU299" s="254" t="s">
        <v>156</v>
      </c>
      <c r="AV299" s="13" t="s">
        <v>82</v>
      </c>
      <c r="AW299" s="13" t="s">
        <v>31</v>
      </c>
      <c r="AX299" s="13" t="s">
        <v>74</v>
      </c>
      <c r="AY299" s="254" t="s">
        <v>157</v>
      </c>
    </row>
    <row r="300" s="14" customFormat="1">
      <c r="A300" s="14"/>
      <c r="B300" s="255"/>
      <c r="C300" s="256"/>
      <c r="D300" s="246" t="s">
        <v>166</v>
      </c>
      <c r="E300" s="257" t="s">
        <v>1</v>
      </c>
      <c r="F300" s="258" t="s">
        <v>1156</v>
      </c>
      <c r="G300" s="256"/>
      <c r="H300" s="259">
        <v>5</v>
      </c>
      <c r="I300" s="260"/>
      <c r="J300" s="256"/>
      <c r="K300" s="256"/>
      <c r="L300" s="261"/>
      <c r="M300" s="262"/>
      <c r="N300" s="263"/>
      <c r="O300" s="263"/>
      <c r="P300" s="263"/>
      <c r="Q300" s="263"/>
      <c r="R300" s="263"/>
      <c r="S300" s="263"/>
      <c r="T300" s="264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65" t="s">
        <v>166</v>
      </c>
      <c r="AU300" s="265" t="s">
        <v>156</v>
      </c>
      <c r="AV300" s="14" t="s">
        <v>156</v>
      </c>
      <c r="AW300" s="14" t="s">
        <v>31</v>
      </c>
      <c r="AX300" s="14" t="s">
        <v>74</v>
      </c>
      <c r="AY300" s="265" t="s">
        <v>157</v>
      </c>
    </row>
    <row r="301" s="13" customFormat="1">
      <c r="A301" s="13"/>
      <c r="B301" s="244"/>
      <c r="C301" s="245"/>
      <c r="D301" s="246" t="s">
        <v>166</v>
      </c>
      <c r="E301" s="247" t="s">
        <v>1</v>
      </c>
      <c r="F301" s="248" t="s">
        <v>1157</v>
      </c>
      <c r="G301" s="245"/>
      <c r="H301" s="247" t="s">
        <v>1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3"/>
      <c r="V301" s="13"/>
      <c r="W301" s="13"/>
      <c r="X301" s="13"/>
      <c r="Y301" s="13"/>
      <c r="Z301" s="13"/>
      <c r="AA301" s="13"/>
      <c r="AB301" s="13"/>
      <c r="AC301" s="13"/>
      <c r="AD301" s="13"/>
      <c r="AE301" s="13"/>
      <c r="AT301" s="254" t="s">
        <v>166</v>
      </c>
      <c r="AU301" s="254" t="s">
        <v>156</v>
      </c>
      <c r="AV301" s="13" t="s">
        <v>82</v>
      </c>
      <c r="AW301" s="13" t="s">
        <v>31</v>
      </c>
      <c r="AX301" s="13" t="s">
        <v>74</v>
      </c>
      <c r="AY301" s="254" t="s">
        <v>157</v>
      </c>
    </row>
    <row r="302" s="14" customFormat="1">
      <c r="A302" s="14"/>
      <c r="B302" s="255"/>
      <c r="C302" s="256"/>
      <c r="D302" s="246" t="s">
        <v>166</v>
      </c>
      <c r="E302" s="257" t="s">
        <v>1</v>
      </c>
      <c r="F302" s="258" t="s">
        <v>1158</v>
      </c>
      <c r="G302" s="256"/>
      <c r="H302" s="259">
        <v>0.5</v>
      </c>
      <c r="I302" s="260"/>
      <c r="J302" s="256"/>
      <c r="K302" s="256"/>
      <c r="L302" s="261"/>
      <c r="M302" s="262"/>
      <c r="N302" s="263"/>
      <c r="O302" s="263"/>
      <c r="P302" s="263"/>
      <c r="Q302" s="263"/>
      <c r="R302" s="263"/>
      <c r="S302" s="263"/>
      <c r="T302" s="264"/>
      <c r="U302" s="14"/>
      <c r="V302" s="14"/>
      <c r="W302" s="14"/>
      <c r="X302" s="14"/>
      <c r="Y302" s="14"/>
      <c r="Z302" s="14"/>
      <c r="AA302" s="14"/>
      <c r="AB302" s="14"/>
      <c r="AC302" s="14"/>
      <c r="AD302" s="14"/>
      <c r="AE302" s="14"/>
      <c r="AT302" s="265" t="s">
        <v>166</v>
      </c>
      <c r="AU302" s="265" t="s">
        <v>156</v>
      </c>
      <c r="AV302" s="14" t="s">
        <v>156</v>
      </c>
      <c r="AW302" s="14" t="s">
        <v>31</v>
      </c>
      <c r="AX302" s="14" t="s">
        <v>74</v>
      </c>
      <c r="AY302" s="265" t="s">
        <v>157</v>
      </c>
    </row>
    <row r="303" s="13" customFormat="1">
      <c r="A303" s="13"/>
      <c r="B303" s="244"/>
      <c r="C303" s="245"/>
      <c r="D303" s="246" t="s">
        <v>166</v>
      </c>
      <c r="E303" s="247" t="s">
        <v>1</v>
      </c>
      <c r="F303" s="248" t="s">
        <v>1068</v>
      </c>
      <c r="G303" s="245"/>
      <c r="H303" s="247" t="s">
        <v>1</v>
      </c>
      <c r="I303" s="249"/>
      <c r="J303" s="245"/>
      <c r="K303" s="245"/>
      <c r="L303" s="250"/>
      <c r="M303" s="251"/>
      <c r="N303" s="252"/>
      <c r="O303" s="252"/>
      <c r="P303" s="252"/>
      <c r="Q303" s="252"/>
      <c r="R303" s="252"/>
      <c r="S303" s="252"/>
      <c r="T303" s="253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54" t="s">
        <v>166</v>
      </c>
      <c r="AU303" s="254" t="s">
        <v>156</v>
      </c>
      <c r="AV303" s="13" t="s">
        <v>82</v>
      </c>
      <c r="AW303" s="13" t="s">
        <v>31</v>
      </c>
      <c r="AX303" s="13" t="s">
        <v>74</v>
      </c>
      <c r="AY303" s="254" t="s">
        <v>157</v>
      </c>
    </row>
    <row r="304" s="13" customFormat="1">
      <c r="A304" s="13"/>
      <c r="B304" s="244"/>
      <c r="C304" s="245"/>
      <c r="D304" s="246" t="s">
        <v>166</v>
      </c>
      <c r="E304" s="247" t="s">
        <v>1</v>
      </c>
      <c r="F304" s="248" t="s">
        <v>1159</v>
      </c>
      <c r="G304" s="245"/>
      <c r="H304" s="247" t="s">
        <v>1</v>
      </c>
      <c r="I304" s="249"/>
      <c r="J304" s="245"/>
      <c r="K304" s="245"/>
      <c r="L304" s="250"/>
      <c r="M304" s="251"/>
      <c r="N304" s="252"/>
      <c r="O304" s="252"/>
      <c r="P304" s="252"/>
      <c r="Q304" s="252"/>
      <c r="R304" s="252"/>
      <c r="S304" s="252"/>
      <c r="T304" s="253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4" t="s">
        <v>166</v>
      </c>
      <c r="AU304" s="254" t="s">
        <v>156</v>
      </c>
      <c r="AV304" s="13" t="s">
        <v>82</v>
      </c>
      <c r="AW304" s="13" t="s">
        <v>31</v>
      </c>
      <c r="AX304" s="13" t="s">
        <v>74</v>
      </c>
      <c r="AY304" s="254" t="s">
        <v>157</v>
      </c>
    </row>
    <row r="305" s="14" customFormat="1">
      <c r="A305" s="14"/>
      <c r="B305" s="255"/>
      <c r="C305" s="256"/>
      <c r="D305" s="246" t="s">
        <v>166</v>
      </c>
      <c r="E305" s="257" t="s">
        <v>1</v>
      </c>
      <c r="F305" s="258" t="s">
        <v>1156</v>
      </c>
      <c r="G305" s="256"/>
      <c r="H305" s="259">
        <v>5</v>
      </c>
      <c r="I305" s="260"/>
      <c r="J305" s="256"/>
      <c r="K305" s="256"/>
      <c r="L305" s="261"/>
      <c r="M305" s="262"/>
      <c r="N305" s="263"/>
      <c r="O305" s="263"/>
      <c r="P305" s="263"/>
      <c r="Q305" s="263"/>
      <c r="R305" s="263"/>
      <c r="S305" s="263"/>
      <c r="T305" s="264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5" t="s">
        <v>166</v>
      </c>
      <c r="AU305" s="265" t="s">
        <v>156</v>
      </c>
      <c r="AV305" s="14" t="s">
        <v>156</v>
      </c>
      <c r="AW305" s="14" t="s">
        <v>31</v>
      </c>
      <c r="AX305" s="14" t="s">
        <v>74</v>
      </c>
      <c r="AY305" s="265" t="s">
        <v>157</v>
      </c>
    </row>
    <row r="306" s="15" customFormat="1">
      <c r="A306" s="15"/>
      <c r="B306" s="266"/>
      <c r="C306" s="267"/>
      <c r="D306" s="246" t="s">
        <v>166</v>
      </c>
      <c r="E306" s="268" t="s">
        <v>1</v>
      </c>
      <c r="F306" s="269" t="s">
        <v>173</v>
      </c>
      <c r="G306" s="267"/>
      <c r="H306" s="270">
        <v>10.5</v>
      </c>
      <c r="I306" s="271"/>
      <c r="J306" s="267"/>
      <c r="K306" s="267"/>
      <c r="L306" s="272"/>
      <c r="M306" s="273"/>
      <c r="N306" s="274"/>
      <c r="O306" s="274"/>
      <c r="P306" s="274"/>
      <c r="Q306" s="274"/>
      <c r="R306" s="274"/>
      <c r="S306" s="274"/>
      <c r="T306" s="275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6" t="s">
        <v>166</v>
      </c>
      <c r="AU306" s="276" t="s">
        <v>156</v>
      </c>
      <c r="AV306" s="15" t="s">
        <v>174</v>
      </c>
      <c r="AW306" s="15" t="s">
        <v>31</v>
      </c>
      <c r="AX306" s="15" t="s">
        <v>82</v>
      </c>
      <c r="AY306" s="276" t="s">
        <v>157</v>
      </c>
    </row>
    <row r="307" s="12" customFormat="1" ht="22.8" customHeight="1">
      <c r="A307" s="12"/>
      <c r="B307" s="214"/>
      <c r="C307" s="215"/>
      <c r="D307" s="216" t="s">
        <v>73</v>
      </c>
      <c r="E307" s="228" t="s">
        <v>201</v>
      </c>
      <c r="F307" s="228" t="s">
        <v>222</v>
      </c>
      <c r="G307" s="215"/>
      <c r="H307" s="215"/>
      <c r="I307" s="218"/>
      <c r="J307" s="229">
        <f>BK307</f>
        <v>0</v>
      </c>
      <c r="K307" s="215"/>
      <c r="L307" s="220"/>
      <c r="M307" s="221"/>
      <c r="N307" s="222"/>
      <c r="O307" s="222"/>
      <c r="P307" s="223">
        <f>SUM(P308:P598)</f>
        <v>0</v>
      </c>
      <c r="Q307" s="222"/>
      <c r="R307" s="223">
        <f>SUM(R308:R598)</f>
        <v>45.152189940000007</v>
      </c>
      <c r="S307" s="222"/>
      <c r="T307" s="224">
        <f>SUM(T308:T598)</f>
        <v>0</v>
      </c>
      <c r="U307" s="12"/>
      <c r="V307" s="12"/>
      <c r="W307" s="12"/>
      <c r="X307" s="12"/>
      <c r="Y307" s="12"/>
      <c r="Z307" s="12"/>
      <c r="AA307" s="12"/>
      <c r="AB307" s="12"/>
      <c r="AC307" s="12"/>
      <c r="AD307" s="12"/>
      <c r="AE307" s="12"/>
      <c r="AR307" s="225" t="s">
        <v>82</v>
      </c>
      <c r="AT307" s="226" t="s">
        <v>73</v>
      </c>
      <c r="AU307" s="226" t="s">
        <v>82</v>
      </c>
      <c r="AY307" s="225" t="s">
        <v>157</v>
      </c>
      <c r="BK307" s="227">
        <f>SUM(BK308:BK598)</f>
        <v>0</v>
      </c>
    </row>
    <row r="308" s="2" customFormat="1" ht="90" customHeight="1">
      <c r="A308" s="39"/>
      <c r="B308" s="40"/>
      <c r="C308" s="230" t="s">
        <v>262</v>
      </c>
      <c r="D308" s="230" t="s">
        <v>160</v>
      </c>
      <c r="E308" s="231" t="s">
        <v>1160</v>
      </c>
      <c r="F308" s="232" t="s">
        <v>1161</v>
      </c>
      <c r="G308" s="233" t="s">
        <v>225</v>
      </c>
      <c r="H308" s="234">
        <v>18.515999999999998</v>
      </c>
      <c r="I308" s="235"/>
      <c r="J308" s="236">
        <f>ROUND(I308*H308,2)</f>
        <v>0</v>
      </c>
      <c r="K308" s="237"/>
      <c r="L308" s="45"/>
      <c r="M308" s="238" t="s">
        <v>1</v>
      </c>
      <c r="N308" s="239" t="s">
        <v>40</v>
      </c>
      <c r="O308" s="98"/>
      <c r="P308" s="240">
        <f>O308*H308</f>
        <v>0</v>
      </c>
      <c r="Q308" s="240">
        <v>0.00019000000000000001</v>
      </c>
      <c r="R308" s="240">
        <f>Q308*H308</f>
        <v>0.0035180400000000001</v>
      </c>
      <c r="S308" s="240">
        <v>0</v>
      </c>
      <c r="T308" s="241">
        <f>S308*H308</f>
        <v>0</v>
      </c>
      <c r="U308" s="39"/>
      <c r="V308" s="39"/>
      <c r="W308" s="39"/>
      <c r="X308" s="39"/>
      <c r="Y308" s="39"/>
      <c r="Z308" s="39"/>
      <c r="AA308" s="39"/>
      <c r="AB308" s="39"/>
      <c r="AC308" s="39"/>
      <c r="AD308" s="39"/>
      <c r="AE308" s="39"/>
      <c r="AR308" s="242" t="s">
        <v>174</v>
      </c>
      <c r="AT308" s="242" t="s">
        <v>160</v>
      </c>
      <c r="AU308" s="242" t="s">
        <v>156</v>
      </c>
      <c r="AY308" s="18" t="s">
        <v>157</v>
      </c>
      <c r="BE308" s="243">
        <f>IF(N308="základná",J308,0)</f>
        <v>0</v>
      </c>
      <c r="BF308" s="243">
        <f>IF(N308="znížená",J308,0)</f>
        <v>0</v>
      </c>
      <c r="BG308" s="243">
        <f>IF(N308="zákl. prenesená",J308,0)</f>
        <v>0</v>
      </c>
      <c r="BH308" s="243">
        <f>IF(N308="zníž. prenesená",J308,0)</f>
        <v>0</v>
      </c>
      <c r="BI308" s="243">
        <f>IF(N308="nulová",J308,0)</f>
        <v>0</v>
      </c>
      <c r="BJ308" s="18" t="s">
        <v>156</v>
      </c>
      <c r="BK308" s="243">
        <f>ROUND(I308*H308,2)</f>
        <v>0</v>
      </c>
      <c r="BL308" s="18" t="s">
        <v>174</v>
      </c>
      <c r="BM308" s="242" t="s">
        <v>1162</v>
      </c>
    </row>
    <row r="309" s="14" customFormat="1">
      <c r="A309" s="14"/>
      <c r="B309" s="255"/>
      <c r="C309" s="256"/>
      <c r="D309" s="246" t="s">
        <v>166</v>
      </c>
      <c r="E309" s="257" t="s">
        <v>1</v>
      </c>
      <c r="F309" s="258" t="s">
        <v>1163</v>
      </c>
      <c r="G309" s="256"/>
      <c r="H309" s="259">
        <v>18.515999999999998</v>
      </c>
      <c r="I309" s="260"/>
      <c r="J309" s="256"/>
      <c r="K309" s="256"/>
      <c r="L309" s="261"/>
      <c r="M309" s="262"/>
      <c r="N309" s="263"/>
      <c r="O309" s="263"/>
      <c r="P309" s="263"/>
      <c r="Q309" s="263"/>
      <c r="R309" s="263"/>
      <c r="S309" s="263"/>
      <c r="T309" s="264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5" t="s">
        <v>166</v>
      </c>
      <c r="AU309" s="265" t="s">
        <v>156</v>
      </c>
      <c r="AV309" s="14" t="s">
        <v>156</v>
      </c>
      <c r="AW309" s="14" t="s">
        <v>31</v>
      </c>
      <c r="AX309" s="14" t="s">
        <v>82</v>
      </c>
      <c r="AY309" s="265" t="s">
        <v>157</v>
      </c>
    </row>
    <row r="310" s="2" customFormat="1" ht="90" customHeight="1">
      <c r="A310" s="39"/>
      <c r="B310" s="40"/>
      <c r="C310" s="230" t="s">
        <v>268</v>
      </c>
      <c r="D310" s="230" t="s">
        <v>160</v>
      </c>
      <c r="E310" s="231" t="s">
        <v>1160</v>
      </c>
      <c r="F310" s="232" t="s">
        <v>1161</v>
      </c>
      <c r="G310" s="233" t="s">
        <v>225</v>
      </c>
      <c r="H310" s="234">
        <v>48.719999999999999</v>
      </c>
      <c r="I310" s="235"/>
      <c r="J310" s="236">
        <f>ROUND(I310*H310,2)</f>
        <v>0</v>
      </c>
      <c r="K310" s="237"/>
      <c r="L310" s="45"/>
      <c r="M310" s="238" t="s">
        <v>1</v>
      </c>
      <c r="N310" s="239" t="s">
        <v>40</v>
      </c>
      <c r="O310" s="98"/>
      <c r="P310" s="240">
        <f>O310*H310</f>
        <v>0</v>
      </c>
      <c r="Q310" s="240">
        <v>0.00019000000000000001</v>
      </c>
      <c r="R310" s="240">
        <f>Q310*H310</f>
        <v>0.0092568000000000008</v>
      </c>
      <c r="S310" s="240">
        <v>0</v>
      </c>
      <c r="T310" s="241">
        <f>S310*H310</f>
        <v>0</v>
      </c>
      <c r="U310" s="39"/>
      <c r="V310" s="39"/>
      <c r="W310" s="39"/>
      <c r="X310" s="39"/>
      <c r="Y310" s="39"/>
      <c r="Z310" s="39"/>
      <c r="AA310" s="39"/>
      <c r="AB310" s="39"/>
      <c r="AC310" s="39"/>
      <c r="AD310" s="39"/>
      <c r="AE310" s="39"/>
      <c r="AR310" s="242" t="s">
        <v>174</v>
      </c>
      <c r="AT310" s="242" t="s">
        <v>160</v>
      </c>
      <c r="AU310" s="242" t="s">
        <v>156</v>
      </c>
      <c r="AY310" s="18" t="s">
        <v>157</v>
      </c>
      <c r="BE310" s="243">
        <f>IF(N310="základná",J310,0)</f>
        <v>0</v>
      </c>
      <c r="BF310" s="243">
        <f>IF(N310="znížená",J310,0)</f>
        <v>0</v>
      </c>
      <c r="BG310" s="243">
        <f>IF(N310="zákl. prenesená",J310,0)</f>
        <v>0</v>
      </c>
      <c r="BH310" s="243">
        <f>IF(N310="zníž. prenesená",J310,0)</f>
        <v>0</v>
      </c>
      <c r="BI310" s="243">
        <f>IF(N310="nulová",J310,0)</f>
        <v>0</v>
      </c>
      <c r="BJ310" s="18" t="s">
        <v>156</v>
      </c>
      <c r="BK310" s="243">
        <f>ROUND(I310*H310,2)</f>
        <v>0</v>
      </c>
      <c r="BL310" s="18" t="s">
        <v>174</v>
      </c>
      <c r="BM310" s="242" t="s">
        <v>1164</v>
      </c>
    </row>
    <row r="311" s="14" customFormat="1">
      <c r="A311" s="14"/>
      <c r="B311" s="255"/>
      <c r="C311" s="256"/>
      <c r="D311" s="246" t="s">
        <v>166</v>
      </c>
      <c r="E311" s="257" t="s">
        <v>1</v>
      </c>
      <c r="F311" s="258" t="s">
        <v>1165</v>
      </c>
      <c r="G311" s="256"/>
      <c r="H311" s="259">
        <v>48.719999999999999</v>
      </c>
      <c r="I311" s="260"/>
      <c r="J311" s="256"/>
      <c r="K311" s="256"/>
      <c r="L311" s="261"/>
      <c r="M311" s="262"/>
      <c r="N311" s="263"/>
      <c r="O311" s="263"/>
      <c r="P311" s="263"/>
      <c r="Q311" s="263"/>
      <c r="R311" s="263"/>
      <c r="S311" s="263"/>
      <c r="T311" s="264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5" t="s">
        <v>166</v>
      </c>
      <c r="AU311" s="265" t="s">
        <v>156</v>
      </c>
      <c r="AV311" s="14" t="s">
        <v>156</v>
      </c>
      <c r="AW311" s="14" t="s">
        <v>31</v>
      </c>
      <c r="AX311" s="14" t="s">
        <v>82</v>
      </c>
      <c r="AY311" s="265" t="s">
        <v>157</v>
      </c>
    </row>
    <row r="312" s="2" customFormat="1" ht="44.25" customHeight="1">
      <c r="A312" s="39"/>
      <c r="B312" s="40"/>
      <c r="C312" s="230" t="s">
        <v>274</v>
      </c>
      <c r="D312" s="230" t="s">
        <v>160</v>
      </c>
      <c r="E312" s="231" t="s">
        <v>1166</v>
      </c>
      <c r="F312" s="232" t="s">
        <v>1167</v>
      </c>
      <c r="G312" s="233" t="s">
        <v>225</v>
      </c>
      <c r="H312" s="234">
        <v>4.6059999999999999</v>
      </c>
      <c r="I312" s="235"/>
      <c r="J312" s="236">
        <f>ROUND(I312*H312,2)</f>
        <v>0</v>
      </c>
      <c r="K312" s="237"/>
      <c r="L312" s="45"/>
      <c r="M312" s="238" t="s">
        <v>1</v>
      </c>
      <c r="N312" s="239" t="s">
        <v>40</v>
      </c>
      <c r="O312" s="98"/>
      <c r="P312" s="240">
        <f>O312*H312</f>
        <v>0</v>
      </c>
      <c r="Q312" s="240">
        <v>0.019120000000000002</v>
      </c>
      <c r="R312" s="240">
        <f>Q312*H312</f>
        <v>0.088066720000000001</v>
      </c>
      <c r="S312" s="240">
        <v>0</v>
      </c>
      <c r="T312" s="241">
        <f>S312*H312</f>
        <v>0</v>
      </c>
      <c r="U312" s="39"/>
      <c r="V312" s="39"/>
      <c r="W312" s="39"/>
      <c r="X312" s="39"/>
      <c r="Y312" s="39"/>
      <c r="Z312" s="39"/>
      <c r="AA312" s="39"/>
      <c r="AB312" s="39"/>
      <c r="AC312" s="39"/>
      <c r="AD312" s="39"/>
      <c r="AE312" s="39"/>
      <c r="AR312" s="242" t="s">
        <v>174</v>
      </c>
      <c r="AT312" s="242" t="s">
        <v>160</v>
      </c>
      <c r="AU312" s="242" t="s">
        <v>156</v>
      </c>
      <c r="AY312" s="18" t="s">
        <v>157</v>
      </c>
      <c r="BE312" s="243">
        <f>IF(N312="základná",J312,0)</f>
        <v>0</v>
      </c>
      <c r="BF312" s="243">
        <f>IF(N312="znížená",J312,0)</f>
        <v>0</v>
      </c>
      <c r="BG312" s="243">
        <f>IF(N312="zákl. prenesená",J312,0)</f>
        <v>0</v>
      </c>
      <c r="BH312" s="243">
        <f>IF(N312="zníž. prenesená",J312,0)</f>
        <v>0</v>
      </c>
      <c r="BI312" s="243">
        <f>IF(N312="nulová",J312,0)</f>
        <v>0</v>
      </c>
      <c r="BJ312" s="18" t="s">
        <v>156</v>
      </c>
      <c r="BK312" s="243">
        <f>ROUND(I312*H312,2)</f>
        <v>0</v>
      </c>
      <c r="BL312" s="18" t="s">
        <v>174</v>
      </c>
      <c r="BM312" s="242" t="s">
        <v>1168</v>
      </c>
    </row>
    <row r="313" s="13" customFormat="1">
      <c r="A313" s="13"/>
      <c r="B313" s="244"/>
      <c r="C313" s="245"/>
      <c r="D313" s="246" t="s">
        <v>166</v>
      </c>
      <c r="E313" s="247" t="s">
        <v>1</v>
      </c>
      <c r="F313" s="248" t="s">
        <v>1169</v>
      </c>
      <c r="G313" s="245"/>
      <c r="H313" s="247" t="s">
        <v>1</v>
      </c>
      <c r="I313" s="249"/>
      <c r="J313" s="245"/>
      <c r="K313" s="245"/>
      <c r="L313" s="250"/>
      <c r="M313" s="251"/>
      <c r="N313" s="252"/>
      <c r="O313" s="252"/>
      <c r="P313" s="252"/>
      <c r="Q313" s="252"/>
      <c r="R313" s="252"/>
      <c r="S313" s="252"/>
      <c r="T313" s="253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54" t="s">
        <v>166</v>
      </c>
      <c r="AU313" s="254" t="s">
        <v>156</v>
      </c>
      <c r="AV313" s="13" t="s">
        <v>82</v>
      </c>
      <c r="AW313" s="13" t="s">
        <v>31</v>
      </c>
      <c r="AX313" s="13" t="s">
        <v>74</v>
      </c>
      <c r="AY313" s="254" t="s">
        <v>157</v>
      </c>
    </row>
    <row r="314" s="14" customFormat="1">
      <c r="A314" s="14"/>
      <c r="B314" s="255"/>
      <c r="C314" s="256"/>
      <c r="D314" s="246" t="s">
        <v>166</v>
      </c>
      <c r="E314" s="257" t="s">
        <v>1</v>
      </c>
      <c r="F314" s="258" t="s">
        <v>1170</v>
      </c>
      <c r="G314" s="256"/>
      <c r="H314" s="259">
        <v>4.6059999999999999</v>
      </c>
      <c r="I314" s="260"/>
      <c r="J314" s="256"/>
      <c r="K314" s="256"/>
      <c r="L314" s="261"/>
      <c r="M314" s="262"/>
      <c r="N314" s="263"/>
      <c r="O314" s="263"/>
      <c r="P314" s="263"/>
      <c r="Q314" s="263"/>
      <c r="R314" s="263"/>
      <c r="S314" s="263"/>
      <c r="T314" s="264"/>
      <c r="U314" s="14"/>
      <c r="V314" s="14"/>
      <c r="W314" s="14"/>
      <c r="X314" s="14"/>
      <c r="Y314" s="14"/>
      <c r="Z314" s="14"/>
      <c r="AA314" s="14"/>
      <c r="AB314" s="14"/>
      <c r="AC314" s="14"/>
      <c r="AD314" s="14"/>
      <c r="AE314" s="14"/>
      <c r="AT314" s="265" t="s">
        <v>166</v>
      </c>
      <c r="AU314" s="265" t="s">
        <v>156</v>
      </c>
      <c r="AV314" s="14" t="s">
        <v>156</v>
      </c>
      <c r="AW314" s="14" t="s">
        <v>31</v>
      </c>
      <c r="AX314" s="14" t="s">
        <v>82</v>
      </c>
      <c r="AY314" s="265" t="s">
        <v>157</v>
      </c>
    </row>
    <row r="315" s="2" customFormat="1" ht="33" customHeight="1">
      <c r="A315" s="39"/>
      <c r="B315" s="40"/>
      <c r="C315" s="230" t="s">
        <v>278</v>
      </c>
      <c r="D315" s="230" t="s">
        <v>160</v>
      </c>
      <c r="E315" s="231" t="s">
        <v>1171</v>
      </c>
      <c r="F315" s="232" t="s">
        <v>1172</v>
      </c>
      <c r="G315" s="233" t="s">
        <v>225</v>
      </c>
      <c r="H315" s="234">
        <v>1.2350000000000001</v>
      </c>
      <c r="I315" s="235"/>
      <c r="J315" s="236">
        <f>ROUND(I315*H315,2)</f>
        <v>0</v>
      </c>
      <c r="K315" s="237"/>
      <c r="L315" s="45"/>
      <c r="M315" s="238" t="s">
        <v>1</v>
      </c>
      <c r="N315" s="239" t="s">
        <v>40</v>
      </c>
      <c r="O315" s="98"/>
      <c r="P315" s="240">
        <f>O315*H315</f>
        <v>0</v>
      </c>
      <c r="Q315" s="240">
        <v>0.0041599999999999996</v>
      </c>
      <c r="R315" s="240">
        <f>Q315*H315</f>
        <v>0.0051376</v>
      </c>
      <c r="S315" s="240">
        <v>0</v>
      </c>
      <c r="T315" s="241">
        <f>S315*H315</f>
        <v>0</v>
      </c>
      <c r="U315" s="39"/>
      <c r="V315" s="39"/>
      <c r="W315" s="39"/>
      <c r="X315" s="39"/>
      <c r="Y315" s="39"/>
      <c r="Z315" s="39"/>
      <c r="AA315" s="39"/>
      <c r="AB315" s="39"/>
      <c r="AC315" s="39"/>
      <c r="AD315" s="39"/>
      <c r="AE315" s="39"/>
      <c r="AR315" s="242" t="s">
        <v>174</v>
      </c>
      <c r="AT315" s="242" t="s">
        <v>160</v>
      </c>
      <c r="AU315" s="242" t="s">
        <v>156</v>
      </c>
      <c r="AY315" s="18" t="s">
        <v>157</v>
      </c>
      <c r="BE315" s="243">
        <f>IF(N315="základná",J315,0)</f>
        <v>0</v>
      </c>
      <c r="BF315" s="243">
        <f>IF(N315="znížená",J315,0)</f>
        <v>0</v>
      </c>
      <c r="BG315" s="243">
        <f>IF(N315="zákl. prenesená",J315,0)</f>
        <v>0</v>
      </c>
      <c r="BH315" s="243">
        <f>IF(N315="zníž. prenesená",J315,0)</f>
        <v>0</v>
      </c>
      <c r="BI315" s="243">
        <f>IF(N315="nulová",J315,0)</f>
        <v>0</v>
      </c>
      <c r="BJ315" s="18" t="s">
        <v>156</v>
      </c>
      <c r="BK315" s="243">
        <f>ROUND(I315*H315,2)</f>
        <v>0</v>
      </c>
      <c r="BL315" s="18" t="s">
        <v>174</v>
      </c>
      <c r="BM315" s="242" t="s">
        <v>1173</v>
      </c>
    </row>
    <row r="316" s="2" customFormat="1" ht="33" customHeight="1">
      <c r="A316" s="39"/>
      <c r="B316" s="40"/>
      <c r="C316" s="230" t="s">
        <v>290</v>
      </c>
      <c r="D316" s="230" t="s">
        <v>160</v>
      </c>
      <c r="E316" s="231" t="s">
        <v>1174</v>
      </c>
      <c r="F316" s="232" t="s">
        <v>1175</v>
      </c>
      <c r="G316" s="233" t="s">
        <v>225</v>
      </c>
      <c r="H316" s="234">
        <v>2.2629999999999999</v>
      </c>
      <c r="I316" s="235"/>
      <c r="J316" s="236">
        <f>ROUND(I316*H316,2)</f>
        <v>0</v>
      </c>
      <c r="K316" s="237"/>
      <c r="L316" s="45"/>
      <c r="M316" s="238" t="s">
        <v>1</v>
      </c>
      <c r="N316" s="239" t="s">
        <v>40</v>
      </c>
      <c r="O316" s="98"/>
      <c r="P316" s="240">
        <f>O316*H316</f>
        <v>0</v>
      </c>
      <c r="Q316" s="240">
        <v>0.0264</v>
      </c>
      <c r="R316" s="240">
        <f>Q316*H316</f>
        <v>0.059743199999999996</v>
      </c>
      <c r="S316" s="240">
        <v>0</v>
      </c>
      <c r="T316" s="241">
        <f>S316*H316</f>
        <v>0</v>
      </c>
      <c r="U316" s="39"/>
      <c r="V316" s="39"/>
      <c r="W316" s="39"/>
      <c r="X316" s="39"/>
      <c r="Y316" s="39"/>
      <c r="Z316" s="39"/>
      <c r="AA316" s="39"/>
      <c r="AB316" s="39"/>
      <c r="AC316" s="39"/>
      <c r="AD316" s="39"/>
      <c r="AE316" s="39"/>
      <c r="AR316" s="242" t="s">
        <v>174</v>
      </c>
      <c r="AT316" s="242" t="s">
        <v>160</v>
      </c>
      <c r="AU316" s="242" t="s">
        <v>156</v>
      </c>
      <c r="AY316" s="18" t="s">
        <v>157</v>
      </c>
      <c r="BE316" s="243">
        <f>IF(N316="základná",J316,0)</f>
        <v>0</v>
      </c>
      <c r="BF316" s="243">
        <f>IF(N316="znížená",J316,0)</f>
        <v>0</v>
      </c>
      <c r="BG316" s="243">
        <f>IF(N316="zákl. prenesená",J316,0)</f>
        <v>0</v>
      </c>
      <c r="BH316" s="243">
        <f>IF(N316="zníž. prenesená",J316,0)</f>
        <v>0</v>
      </c>
      <c r="BI316" s="243">
        <f>IF(N316="nulová",J316,0)</f>
        <v>0</v>
      </c>
      <c r="BJ316" s="18" t="s">
        <v>156</v>
      </c>
      <c r="BK316" s="243">
        <f>ROUND(I316*H316,2)</f>
        <v>0</v>
      </c>
      <c r="BL316" s="18" t="s">
        <v>174</v>
      </c>
      <c r="BM316" s="242" t="s">
        <v>1176</v>
      </c>
    </row>
    <row r="317" s="13" customFormat="1">
      <c r="A317" s="13"/>
      <c r="B317" s="244"/>
      <c r="C317" s="245"/>
      <c r="D317" s="246" t="s">
        <v>166</v>
      </c>
      <c r="E317" s="247" t="s">
        <v>1</v>
      </c>
      <c r="F317" s="248" t="s">
        <v>1177</v>
      </c>
      <c r="G317" s="245"/>
      <c r="H317" s="247" t="s">
        <v>1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254" t="s">
        <v>166</v>
      </c>
      <c r="AU317" s="254" t="s">
        <v>156</v>
      </c>
      <c r="AV317" s="13" t="s">
        <v>82</v>
      </c>
      <c r="AW317" s="13" t="s">
        <v>31</v>
      </c>
      <c r="AX317" s="13" t="s">
        <v>74</v>
      </c>
      <c r="AY317" s="254" t="s">
        <v>157</v>
      </c>
    </row>
    <row r="318" s="13" customFormat="1">
      <c r="A318" s="13"/>
      <c r="B318" s="244"/>
      <c r="C318" s="245"/>
      <c r="D318" s="246" t="s">
        <v>166</v>
      </c>
      <c r="E318" s="247" t="s">
        <v>1</v>
      </c>
      <c r="F318" s="248" t="s">
        <v>1178</v>
      </c>
      <c r="G318" s="245"/>
      <c r="H318" s="247" t="s">
        <v>1</v>
      </c>
      <c r="I318" s="249"/>
      <c r="J318" s="245"/>
      <c r="K318" s="245"/>
      <c r="L318" s="250"/>
      <c r="M318" s="251"/>
      <c r="N318" s="252"/>
      <c r="O318" s="252"/>
      <c r="P318" s="252"/>
      <c r="Q318" s="252"/>
      <c r="R318" s="252"/>
      <c r="S318" s="252"/>
      <c r="T318" s="253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54" t="s">
        <v>166</v>
      </c>
      <c r="AU318" s="254" t="s">
        <v>156</v>
      </c>
      <c r="AV318" s="13" t="s">
        <v>82</v>
      </c>
      <c r="AW318" s="13" t="s">
        <v>31</v>
      </c>
      <c r="AX318" s="13" t="s">
        <v>74</v>
      </c>
      <c r="AY318" s="254" t="s">
        <v>157</v>
      </c>
    </row>
    <row r="319" s="14" customFormat="1">
      <c r="A319" s="14"/>
      <c r="B319" s="255"/>
      <c r="C319" s="256"/>
      <c r="D319" s="246" t="s">
        <v>166</v>
      </c>
      <c r="E319" s="257" t="s">
        <v>1</v>
      </c>
      <c r="F319" s="258" t="s">
        <v>1179</v>
      </c>
      <c r="G319" s="256"/>
      <c r="H319" s="259">
        <v>0.625</v>
      </c>
      <c r="I319" s="260"/>
      <c r="J319" s="256"/>
      <c r="K319" s="256"/>
      <c r="L319" s="261"/>
      <c r="M319" s="262"/>
      <c r="N319" s="263"/>
      <c r="O319" s="263"/>
      <c r="P319" s="263"/>
      <c r="Q319" s="263"/>
      <c r="R319" s="263"/>
      <c r="S319" s="263"/>
      <c r="T319" s="264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65" t="s">
        <v>166</v>
      </c>
      <c r="AU319" s="265" t="s">
        <v>156</v>
      </c>
      <c r="AV319" s="14" t="s">
        <v>156</v>
      </c>
      <c r="AW319" s="14" t="s">
        <v>31</v>
      </c>
      <c r="AX319" s="14" t="s">
        <v>74</v>
      </c>
      <c r="AY319" s="265" t="s">
        <v>157</v>
      </c>
    </row>
    <row r="320" s="13" customFormat="1">
      <c r="A320" s="13"/>
      <c r="B320" s="244"/>
      <c r="C320" s="245"/>
      <c r="D320" s="246" t="s">
        <v>166</v>
      </c>
      <c r="E320" s="247" t="s">
        <v>1</v>
      </c>
      <c r="F320" s="248" t="s">
        <v>1180</v>
      </c>
      <c r="G320" s="245"/>
      <c r="H320" s="247" t="s">
        <v>1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4" t="s">
        <v>166</v>
      </c>
      <c r="AU320" s="254" t="s">
        <v>156</v>
      </c>
      <c r="AV320" s="13" t="s">
        <v>82</v>
      </c>
      <c r="AW320" s="13" t="s">
        <v>31</v>
      </c>
      <c r="AX320" s="13" t="s">
        <v>74</v>
      </c>
      <c r="AY320" s="254" t="s">
        <v>157</v>
      </c>
    </row>
    <row r="321" s="14" customFormat="1">
      <c r="A321" s="14"/>
      <c r="B321" s="255"/>
      <c r="C321" s="256"/>
      <c r="D321" s="246" t="s">
        <v>166</v>
      </c>
      <c r="E321" s="257" t="s">
        <v>1</v>
      </c>
      <c r="F321" s="258" t="s">
        <v>1181</v>
      </c>
      <c r="G321" s="256"/>
      <c r="H321" s="259">
        <v>1.6379999999999999</v>
      </c>
      <c r="I321" s="260"/>
      <c r="J321" s="256"/>
      <c r="K321" s="256"/>
      <c r="L321" s="261"/>
      <c r="M321" s="262"/>
      <c r="N321" s="263"/>
      <c r="O321" s="263"/>
      <c r="P321" s="263"/>
      <c r="Q321" s="263"/>
      <c r="R321" s="263"/>
      <c r="S321" s="263"/>
      <c r="T321" s="264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5" t="s">
        <v>166</v>
      </c>
      <c r="AU321" s="265" t="s">
        <v>156</v>
      </c>
      <c r="AV321" s="14" t="s">
        <v>156</v>
      </c>
      <c r="AW321" s="14" t="s">
        <v>31</v>
      </c>
      <c r="AX321" s="14" t="s">
        <v>74</v>
      </c>
      <c r="AY321" s="265" t="s">
        <v>157</v>
      </c>
    </row>
    <row r="322" s="15" customFormat="1">
      <c r="A322" s="15"/>
      <c r="B322" s="266"/>
      <c r="C322" s="267"/>
      <c r="D322" s="246" t="s">
        <v>166</v>
      </c>
      <c r="E322" s="268" t="s">
        <v>1</v>
      </c>
      <c r="F322" s="269" t="s">
        <v>173</v>
      </c>
      <c r="G322" s="267"/>
      <c r="H322" s="270">
        <v>2.2629999999999999</v>
      </c>
      <c r="I322" s="271"/>
      <c r="J322" s="267"/>
      <c r="K322" s="267"/>
      <c r="L322" s="272"/>
      <c r="M322" s="273"/>
      <c r="N322" s="274"/>
      <c r="O322" s="274"/>
      <c r="P322" s="274"/>
      <c r="Q322" s="274"/>
      <c r="R322" s="274"/>
      <c r="S322" s="274"/>
      <c r="T322" s="27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6" t="s">
        <v>166</v>
      </c>
      <c r="AU322" s="276" t="s">
        <v>156</v>
      </c>
      <c r="AV322" s="15" t="s">
        <v>174</v>
      </c>
      <c r="AW322" s="15" t="s">
        <v>31</v>
      </c>
      <c r="AX322" s="15" t="s">
        <v>82</v>
      </c>
      <c r="AY322" s="276" t="s">
        <v>157</v>
      </c>
    </row>
    <row r="323" s="2" customFormat="1" ht="33" customHeight="1">
      <c r="A323" s="39"/>
      <c r="B323" s="40"/>
      <c r="C323" s="230" t="s">
        <v>164</v>
      </c>
      <c r="D323" s="230" t="s">
        <v>160</v>
      </c>
      <c r="E323" s="231" t="s">
        <v>1182</v>
      </c>
      <c r="F323" s="232" t="s">
        <v>1183</v>
      </c>
      <c r="G323" s="233" t="s">
        <v>225</v>
      </c>
      <c r="H323" s="234">
        <v>2.2629999999999999</v>
      </c>
      <c r="I323" s="235"/>
      <c r="J323" s="236">
        <f>ROUND(I323*H323,2)</f>
        <v>0</v>
      </c>
      <c r="K323" s="237"/>
      <c r="L323" s="45"/>
      <c r="M323" s="238" t="s">
        <v>1</v>
      </c>
      <c r="N323" s="239" t="s">
        <v>40</v>
      </c>
      <c r="O323" s="98"/>
      <c r="P323" s="240">
        <f>O323*H323</f>
        <v>0</v>
      </c>
      <c r="Q323" s="240">
        <v>0.0057200000000000003</v>
      </c>
      <c r="R323" s="240">
        <f>Q323*H323</f>
        <v>0.01294436</v>
      </c>
      <c r="S323" s="240">
        <v>0</v>
      </c>
      <c r="T323" s="241">
        <f>S323*H323</f>
        <v>0</v>
      </c>
      <c r="U323" s="39"/>
      <c r="V323" s="39"/>
      <c r="W323" s="39"/>
      <c r="X323" s="39"/>
      <c r="Y323" s="39"/>
      <c r="Z323" s="39"/>
      <c r="AA323" s="39"/>
      <c r="AB323" s="39"/>
      <c r="AC323" s="39"/>
      <c r="AD323" s="39"/>
      <c r="AE323" s="39"/>
      <c r="AR323" s="242" t="s">
        <v>174</v>
      </c>
      <c r="AT323" s="242" t="s">
        <v>160</v>
      </c>
      <c r="AU323" s="242" t="s">
        <v>156</v>
      </c>
      <c r="AY323" s="18" t="s">
        <v>157</v>
      </c>
      <c r="BE323" s="243">
        <f>IF(N323="základná",J323,0)</f>
        <v>0</v>
      </c>
      <c r="BF323" s="243">
        <f>IF(N323="znížená",J323,0)</f>
        <v>0</v>
      </c>
      <c r="BG323" s="243">
        <f>IF(N323="zákl. prenesená",J323,0)</f>
        <v>0</v>
      </c>
      <c r="BH323" s="243">
        <f>IF(N323="zníž. prenesená",J323,0)</f>
        <v>0</v>
      </c>
      <c r="BI323" s="243">
        <f>IF(N323="nulová",J323,0)</f>
        <v>0</v>
      </c>
      <c r="BJ323" s="18" t="s">
        <v>156</v>
      </c>
      <c r="BK323" s="243">
        <f>ROUND(I323*H323,2)</f>
        <v>0</v>
      </c>
      <c r="BL323" s="18" t="s">
        <v>174</v>
      </c>
      <c r="BM323" s="242" t="s">
        <v>1184</v>
      </c>
    </row>
    <row r="324" s="13" customFormat="1">
      <c r="A324" s="13"/>
      <c r="B324" s="244"/>
      <c r="C324" s="245"/>
      <c r="D324" s="246" t="s">
        <v>166</v>
      </c>
      <c r="E324" s="247" t="s">
        <v>1</v>
      </c>
      <c r="F324" s="248" t="s">
        <v>1177</v>
      </c>
      <c r="G324" s="245"/>
      <c r="H324" s="247" t="s">
        <v>1</v>
      </c>
      <c r="I324" s="249"/>
      <c r="J324" s="245"/>
      <c r="K324" s="245"/>
      <c r="L324" s="250"/>
      <c r="M324" s="251"/>
      <c r="N324" s="252"/>
      <c r="O324" s="252"/>
      <c r="P324" s="252"/>
      <c r="Q324" s="252"/>
      <c r="R324" s="252"/>
      <c r="S324" s="252"/>
      <c r="T324" s="25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4" t="s">
        <v>166</v>
      </c>
      <c r="AU324" s="254" t="s">
        <v>156</v>
      </c>
      <c r="AV324" s="13" t="s">
        <v>82</v>
      </c>
      <c r="AW324" s="13" t="s">
        <v>31</v>
      </c>
      <c r="AX324" s="13" t="s">
        <v>74</v>
      </c>
      <c r="AY324" s="254" t="s">
        <v>157</v>
      </c>
    </row>
    <row r="325" s="13" customFormat="1">
      <c r="A325" s="13"/>
      <c r="B325" s="244"/>
      <c r="C325" s="245"/>
      <c r="D325" s="246" t="s">
        <v>166</v>
      </c>
      <c r="E325" s="247" t="s">
        <v>1</v>
      </c>
      <c r="F325" s="248" t="s">
        <v>1178</v>
      </c>
      <c r="G325" s="245"/>
      <c r="H325" s="247" t="s">
        <v>1</v>
      </c>
      <c r="I325" s="249"/>
      <c r="J325" s="245"/>
      <c r="K325" s="245"/>
      <c r="L325" s="250"/>
      <c r="M325" s="251"/>
      <c r="N325" s="252"/>
      <c r="O325" s="252"/>
      <c r="P325" s="252"/>
      <c r="Q325" s="252"/>
      <c r="R325" s="252"/>
      <c r="S325" s="252"/>
      <c r="T325" s="25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254" t="s">
        <v>166</v>
      </c>
      <c r="AU325" s="254" t="s">
        <v>156</v>
      </c>
      <c r="AV325" s="13" t="s">
        <v>82</v>
      </c>
      <c r="AW325" s="13" t="s">
        <v>31</v>
      </c>
      <c r="AX325" s="13" t="s">
        <v>74</v>
      </c>
      <c r="AY325" s="254" t="s">
        <v>157</v>
      </c>
    </row>
    <row r="326" s="14" customFormat="1">
      <c r="A326" s="14"/>
      <c r="B326" s="255"/>
      <c r="C326" s="256"/>
      <c r="D326" s="246" t="s">
        <v>166</v>
      </c>
      <c r="E326" s="257" t="s">
        <v>1</v>
      </c>
      <c r="F326" s="258" t="s">
        <v>1179</v>
      </c>
      <c r="G326" s="256"/>
      <c r="H326" s="259">
        <v>0.625</v>
      </c>
      <c r="I326" s="260"/>
      <c r="J326" s="256"/>
      <c r="K326" s="256"/>
      <c r="L326" s="261"/>
      <c r="M326" s="262"/>
      <c r="N326" s="263"/>
      <c r="O326" s="263"/>
      <c r="P326" s="263"/>
      <c r="Q326" s="263"/>
      <c r="R326" s="263"/>
      <c r="S326" s="263"/>
      <c r="T326" s="264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265" t="s">
        <v>166</v>
      </c>
      <c r="AU326" s="265" t="s">
        <v>156</v>
      </c>
      <c r="AV326" s="14" t="s">
        <v>156</v>
      </c>
      <c r="AW326" s="14" t="s">
        <v>31</v>
      </c>
      <c r="AX326" s="14" t="s">
        <v>74</v>
      </c>
      <c r="AY326" s="265" t="s">
        <v>157</v>
      </c>
    </row>
    <row r="327" s="13" customFormat="1">
      <c r="A327" s="13"/>
      <c r="B327" s="244"/>
      <c r="C327" s="245"/>
      <c r="D327" s="246" t="s">
        <v>166</v>
      </c>
      <c r="E327" s="247" t="s">
        <v>1</v>
      </c>
      <c r="F327" s="248" t="s">
        <v>1180</v>
      </c>
      <c r="G327" s="245"/>
      <c r="H327" s="247" t="s">
        <v>1</v>
      </c>
      <c r="I327" s="249"/>
      <c r="J327" s="245"/>
      <c r="K327" s="245"/>
      <c r="L327" s="250"/>
      <c r="M327" s="251"/>
      <c r="N327" s="252"/>
      <c r="O327" s="252"/>
      <c r="P327" s="252"/>
      <c r="Q327" s="252"/>
      <c r="R327" s="252"/>
      <c r="S327" s="252"/>
      <c r="T327" s="253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54" t="s">
        <v>166</v>
      </c>
      <c r="AU327" s="254" t="s">
        <v>156</v>
      </c>
      <c r="AV327" s="13" t="s">
        <v>82</v>
      </c>
      <c r="AW327" s="13" t="s">
        <v>31</v>
      </c>
      <c r="AX327" s="13" t="s">
        <v>74</v>
      </c>
      <c r="AY327" s="254" t="s">
        <v>157</v>
      </c>
    </row>
    <row r="328" s="14" customFormat="1">
      <c r="A328" s="14"/>
      <c r="B328" s="255"/>
      <c r="C328" s="256"/>
      <c r="D328" s="246" t="s">
        <v>166</v>
      </c>
      <c r="E328" s="257" t="s">
        <v>1</v>
      </c>
      <c r="F328" s="258" t="s">
        <v>1181</v>
      </c>
      <c r="G328" s="256"/>
      <c r="H328" s="259">
        <v>1.6379999999999999</v>
      </c>
      <c r="I328" s="260"/>
      <c r="J328" s="256"/>
      <c r="K328" s="256"/>
      <c r="L328" s="261"/>
      <c r="M328" s="262"/>
      <c r="N328" s="263"/>
      <c r="O328" s="263"/>
      <c r="P328" s="263"/>
      <c r="Q328" s="263"/>
      <c r="R328" s="263"/>
      <c r="S328" s="263"/>
      <c r="T328" s="264"/>
      <c r="U328" s="14"/>
      <c r="V328" s="14"/>
      <c r="W328" s="14"/>
      <c r="X328" s="14"/>
      <c r="Y328" s="14"/>
      <c r="Z328" s="14"/>
      <c r="AA328" s="14"/>
      <c r="AB328" s="14"/>
      <c r="AC328" s="14"/>
      <c r="AD328" s="14"/>
      <c r="AE328" s="14"/>
      <c r="AT328" s="265" t="s">
        <v>166</v>
      </c>
      <c r="AU328" s="265" t="s">
        <v>156</v>
      </c>
      <c r="AV328" s="14" t="s">
        <v>156</v>
      </c>
      <c r="AW328" s="14" t="s">
        <v>31</v>
      </c>
      <c r="AX328" s="14" t="s">
        <v>74</v>
      </c>
      <c r="AY328" s="265" t="s">
        <v>157</v>
      </c>
    </row>
    <row r="329" s="15" customFormat="1">
      <c r="A329" s="15"/>
      <c r="B329" s="266"/>
      <c r="C329" s="267"/>
      <c r="D329" s="246" t="s">
        <v>166</v>
      </c>
      <c r="E329" s="268" t="s">
        <v>1</v>
      </c>
      <c r="F329" s="269" t="s">
        <v>173</v>
      </c>
      <c r="G329" s="267"/>
      <c r="H329" s="270">
        <v>2.2629999999999999</v>
      </c>
      <c r="I329" s="271"/>
      <c r="J329" s="267"/>
      <c r="K329" s="267"/>
      <c r="L329" s="272"/>
      <c r="M329" s="273"/>
      <c r="N329" s="274"/>
      <c r="O329" s="274"/>
      <c r="P329" s="274"/>
      <c r="Q329" s="274"/>
      <c r="R329" s="274"/>
      <c r="S329" s="274"/>
      <c r="T329" s="275"/>
      <c r="U329" s="15"/>
      <c r="V329" s="15"/>
      <c r="W329" s="15"/>
      <c r="X329" s="15"/>
      <c r="Y329" s="15"/>
      <c r="Z329" s="15"/>
      <c r="AA329" s="15"/>
      <c r="AB329" s="15"/>
      <c r="AC329" s="15"/>
      <c r="AD329" s="15"/>
      <c r="AE329" s="15"/>
      <c r="AT329" s="276" t="s">
        <v>166</v>
      </c>
      <c r="AU329" s="276" t="s">
        <v>156</v>
      </c>
      <c r="AV329" s="15" t="s">
        <v>174</v>
      </c>
      <c r="AW329" s="15" t="s">
        <v>31</v>
      </c>
      <c r="AX329" s="15" t="s">
        <v>82</v>
      </c>
      <c r="AY329" s="276" t="s">
        <v>157</v>
      </c>
    </row>
    <row r="330" s="2" customFormat="1" ht="62.7" customHeight="1">
      <c r="A330" s="39"/>
      <c r="B330" s="40"/>
      <c r="C330" s="230" t="s">
        <v>375</v>
      </c>
      <c r="D330" s="230" t="s">
        <v>160</v>
      </c>
      <c r="E330" s="231" t="s">
        <v>1185</v>
      </c>
      <c r="F330" s="232" t="s">
        <v>1186</v>
      </c>
      <c r="G330" s="233" t="s">
        <v>225</v>
      </c>
      <c r="H330" s="234">
        <v>1.25</v>
      </c>
      <c r="I330" s="235"/>
      <c r="J330" s="236">
        <f>ROUND(I330*H330,2)</f>
        <v>0</v>
      </c>
      <c r="K330" s="237"/>
      <c r="L330" s="45"/>
      <c r="M330" s="238" t="s">
        <v>1</v>
      </c>
      <c r="N330" s="239" t="s">
        <v>40</v>
      </c>
      <c r="O330" s="98"/>
      <c r="P330" s="240">
        <f>O330*H330</f>
        <v>0</v>
      </c>
      <c r="Q330" s="240">
        <v>0.0061599999999999997</v>
      </c>
      <c r="R330" s="240">
        <f>Q330*H330</f>
        <v>0.0076999999999999994</v>
      </c>
      <c r="S330" s="240">
        <v>0</v>
      </c>
      <c r="T330" s="241">
        <f>S330*H330</f>
        <v>0</v>
      </c>
      <c r="U330" s="39"/>
      <c r="V330" s="39"/>
      <c r="W330" s="39"/>
      <c r="X330" s="39"/>
      <c r="Y330" s="39"/>
      <c r="Z330" s="39"/>
      <c r="AA330" s="39"/>
      <c r="AB330" s="39"/>
      <c r="AC330" s="39"/>
      <c r="AD330" s="39"/>
      <c r="AE330" s="39"/>
      <c r="AR330" s="242" t="s">
        <v>174</v>
      </c>
      <c r="AT330" s="242" t="s">
        <v>160</v>
      </c>
      <c r="AU330" s="242" t="s">
        <v>156</v>
      </c>
      <c r="AY330" s="18" t="s">
        <v>157</v>
      </c>
      <c r="BE330" s="243">
        <f>IF(N330="základná",J330,0)</f>
        <v>0</v>
      </c>
      <c r="BF330" s="243">
        <f>IF(N330="znížená",J330,0)</f>
        <v>0</v>
      </c>
      <c r="BG330" s="243">
        <f>IF(N330="zákl. prenesená",J330,0)</f>
        <v>0</v>
      </c>
      <c r="BH330" s="243">
        <f>IF(N330="zníž. prenesená",J330,0)</f>
        <v>0</v>
      </c>
      <c r="BI330" s="243">
        <f>IF(N330="nulová",J330,0)</f>
        <v>0</v>
      </c>
      <c r="BJ330" s="18" t="s">
        <v>156</v>
      </c>
      <c r="BK330" s="243">
        <f>ROUND(I330*H330,2)</f>
        <v>0</v>
      </c>
      <c r="BL330" s="18" t="s">
        <v>174</v>
      </c>
      <c r="BM330" s="242" t="s">
        <v>1187</v>
      </c>
    </row>
    <row r="331" s="13" customFormat="1">
      <c r="A331" s="13"/>
      <c r="B331" s="244"/>
      <c r="C331" s="245"/>
      <c r="D331" s="246" t="s">
        <v>166</v>
      </c>
      <c r="E331" s="247" t="s">
        <v>1</v>
      </c>
      <c r="F331" s="248" t="s">
        <v>1188</v>
      </c>
      <c r="G331" s="245"/>
      <c r="H331" s="247" t="s">
        <v>1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3"/>
      <c r="V331" s="13"/>
      <c r="W331" s="13"/>
      <c r="X331" s="13"/>
      <c r="Y331" s="13"/>
      <c r="Z331" s="13"/>
      <c r="AA331" s="13"/>
      <c r="AB331" s="13"/>
      <c r="AC331" s="13"/>
      <c r="AD331" s="13"/>
      <c r="AE331" s="13"/>
      <c r="AT331" s="254" t="s">
        <v>166</v>
      </c>
      <c r="AU331" s="254" t="s">
        <v>156</v>
      </c>
      <c r="AV331" s="13" t="s">
        <v>82</v>
      </c>
      <c r="AW331" s="13" t="s">
        <v>31</v>
      </c>
      <c r="AX331" s="13" t="s">
        <v>74</v>
      </c>
      <c r="AY331" s="254" t="s">
        <v>157</v>
      </c>
    </row>
    <row r="332" s="13" customFormat="1">
      <c r="A332" s="13"/>
      <c r="B332" s="244"/>
      <c r="C332" s="245"/>
      <c r="D332" s="246" t="s">
        <v>166</v>
      </c>
      <c r="E332" s="247" t="s">
        <v>1</v>
      </c>
      <c r="F332" s="248" t="s">
        <v>1189</v>
      </c>
      <c r="G332" s="245"/>
      <c r="H332" s="247" t="s">
        <v>1</v>
      </c>
      <c r="I332" s="249"/>
      <c r="J332" s="245"/>
      <c r="K332" s="245"/>
      <c r="L332" s="250"/>
      <c r="M332" s="251"/>
      <c r="N332" s="252"/>
      <c r="O332" s="252"/>
      <c r="P332" s="252"/>
      <c r="Q332" s="252"/>
      <c r="R332" s="252"/>
      <c r="S332" s="252"/>
      <c r="T332" s="25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254" t="s">
        <v>166</v>
      </c>
      <c r="AU332" s="254" t="s">
        <v>156</v>
      </c>
      <c r="AV332" s="13" t="s">
        <v>82</v>
      </c>
      <c r="AW332" s="13" t="s">
        <v>31</v>
      </c>
      <c r="AX332" s="13" t="s">
        <v>74</v>
      </c>
      <c r="AY332" s="254" t="s">
        <v>157</v>
      </c>
    </row>
    <row r="333" s="13" customFormat="1">
      <c r="A333" s="13"/>
      <c r="B333" s="244"/>
      <c r="C333" s="245"/>
      <c r="D333" s="246" t="s">
        <v>166</v>
      </c>
      <c r="E333" s="247" t="s">
        <v>1</v>
      </c>
      <c r="F333" s="248" t="s">
        <v>1178</v>
      </c>
      <c r="G333" s="245"/>
      <c r="H333" s="247" t="s">
        <v>1</v>
      </c>
      <c r="I333" s="249"/>
      <c r="J333" s="245"/>
      <c r="K333" s="245"/>
      <c r="L333" s="250"/>
      <c r="M333" s="251"/>
      <c r="N333" s="252"/>
      <c r="O333" s="252"/>
      <c r="P333" s="252"/>
      <c r="Q333" s="252"/>
      <c r="R333" s="252"/>
      <c r="S333" s="252"/>
      <c r="T333" s="25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4" t="s">
        <v>166</v>
      </c>
      <c r="AU333" s="254" t="s">
        <v>156</v>
      </c>
      <c r="AV333" s="13" t="s">
        <v>82</v>
      </c>
      <c r="AW333" s="13" t="s">
        <v>31</v>
      </c>
      <c r="AX333" s="13" t="s">
        <v>74</v>
      </c>
      <c r="AY333" s="254" t="s">
        <v>157</v>
      </c>
    </row>
    <row r="334" s="14" customFormat="1">
      <c r="A334" s="14"/>
      <c r="B334" s="255"/>
      <c r="C334" s="256"/>
      <c r="D334" s="246" t="s">
        <v>166</v>
      </c>
      <c r="E334" s="257" t="s">
        <v>1</v>
      </c>
      <c r="F334" s="258" t="s">
        <v>1190</v>
      </c>
      <c r="G334" s="256"/>
      <c r="H334" s="259">
        <v>1.25</v>
      </c>
      <c r="I334" s="260"/>
      <c r="J334" s="256"/>
      <c r="K334" s="256"/>
      <c r="L334" s="261"/>
      <c r="M334" s="262"/>
      <c r="N334" s="263"/>
      <c r="O334" s="263"/>
      <c r="P334" s="263"/>
      <c r="Q334" s="263"/>
      <c r="R334" s="263"/>
      <c r="S334" s="263"/>
      <c r="T334" s="264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5" t="s">
        <v>166</v>
      </c>
      <c r="AU334" s="265" t="s">
        <v>156</v>
      </c>
      <c r="AV334" s="14" t="s">
        <v>156</v>
      </c>
      <c r="AW334" s="14" t="s">
        <v>31</v>
      </c>
      <c r="AX334" s="14" t="s">
        <v>82</v>
      </c>
      <c r="AY334" s="265" t="s">
        <v>157</v>
      </c>
    </row>
    <row r="335" s="2" customFormat="1" ht="33" customHeight="1">
      <c r="A335" s="39"/>
      <c r="B335" s="40"/>
      <c r="C335" s="230" t="s">
        <v>380</v>
      </c>
      <c r="D335" s="230" t="s">
        <v>160</v>
      </c>
      <c r="E335" s="231" t="s">
        <v>1191</v>
      </c>
      <c r="F335" s="232" t="s">
        <v>1192</v>
      </c>
      <c r="G335" s="233" t="s">
        <v>225</v>
      </c>
      <c r="H335" s="234">
        <v>25.010999999999999</v>
      </c>
      <c r="I335" s="235"/>
      <c r="J335" s="236">
        <f>ROUND(I335*H335,2)</f>
        <v>0</v>
      </c>
      <c r="K335" s="237"/>
      <c r="L335" s="45"/>
      <c r="M335" s="238" t="s">
        <v>1</v>
      </c>
      <c r="N335" s="239" t="s">
        <v>40</v>
      </c>
      <c r="O335" s="98"/>
      <c r="P335" s="240">
        <f>O335*H335</f>
        <v>0</v>
      </c>
      <c r="Q335" s="240">
        <v>0.017239999999999998</v>
      </c>
      <c r="R335" s="240">
        <f>Q335*H335</f>
        <v>0.43118963999999993</v>
      </c>
      <c r="S335" s="240">
        <v>0</v>
      </c>
      <c r="T335" s="241">
        <f>S335*H335</f>
        <v>0</v>
      </c>
      <c r="U335" s="39"/>
      <c r="V335" s="39"/>
      <c r="W335" s="39"/>
      <c r="X335" s="39"/>
      <c r="Y335" s="39"/>
      <c r="Z335" s="39"/>
      <c r="AA335" s="39"/>
      <c r="AB335" s="39"/>
      <c r="AC335" s="39"/>
      <c r="AD335" s="39"/>
      <c r="AE335" s="39"/>
      <c r="AR335" s="242" t="s">
        <v>174</v>
      </c>
      <c r="AT335" s="242" t="s">
        <v>160</v>
      </c>
      <c r="AU335" s="242" t="s">
        <v>156</v>
      </c>
      <c r="AY335" s="18" t="s">
        <v>157</v>
      </c>
      <c r="BE335" s="243">
        <f>IF(N335="základná",J335,0)</f>
        <v>0</v>
      </c>
      <c r="BF335" s="243">
        <f>IF(N335="znížená",J335,0)</f>
        <v>0</v>
      </c>
      <c r="BG335" s="243">
        <f>IF(N335="zákl. prenesená",J335,0)</f>
        <v>0</v>
      </c>
      <c r="BH335" s="243">
        <f>IF(N335="zníž. prenesená",J335,0)</f>
        <v>0</v>
      </c>
      <c r="BI335" s="243">
        <f>IF(N335="nulová",J335,0)</f>
        <v>0</v>
      </c>
      <c r="BJ335" s="18" t="s">
        <v>156</v>
      </c>
      <c r="BK335" s="243">
        <f>ROUND(I335*H335,2)</f>
        <v>0</v>
      </c>
      <c r="BL335" s="18" t="s">
        <v>174</v>
      </c>
      <c r="BM335" s="242" t="s">
        <v>1193</v>
      </c>
    </row>
    <row r="336" s="13" customFormat="1">
      <c r="A336" s="13"/>
      <c r="B336" s="244"/>
      <c r="C336" s="245"/>
      <c r="D336" s="246" t="s">
        <v>166</v>
      </c>
      <c r="E336" s="247" t="s">
        <v>1</v>
      </c>
      <c r="F336" s="248" t="s">
        <v>1169</v>
      </c>
      <c r="G336" s="245"/>
      <c r="H336" s="247" t="s">
        <v>1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3"/>
      <c r="V336" s="13"/>
      <c r="W336" s="13"/>
      <c r="X336" s="13"/>
      <c r="Y336" s="13"/>
      <c r="Z336" s="13"/>
      <c r="AA336" s="13"/>
      <c r="AB336" s="13"/>
      <c r="AC336" s="13"/>
      <c r="AD336" s="13"/>
      <c r="AE336" s="13"/>
      <c r="AT336" s="254" t="s">
        <v>166</v>
      </c>
      <c r="AU336" s="254" t="s">
        <v>156</v>
      </c>
      <c r="AV336" s="13" t="s">
        <v>82</v>
      </c>
      <c r="AW336" s="13" t="s">
        <v>31</v>
      </c>
      <c r="AX336" s="13" t="s">
        <v>74</v>
      </c>
      <c r="AY336" s="254" t="s">
        <v>157</v>
      </c>
    </row>
    <row r="337" s="14" customFormat="1">
      <c r="A337" s="14"/>
      <c r="B337" s="255"/>
      <c r="C337" s="256"/>
      <c r="D337" s="246" t="s">
        <v>166</v>
      </c>
      <c r="E337" s="257" t="s">
        <v>1</v>
      </c>
      <c r="F337" s="258" t="s">
        <v>1194</v>
      </c>
      <c r="G337" s="256"/>
      <c r="H337" s="259">
        <v>24.181999999999999</v>
      </c>
      <c r="I337" s="260"/>
      <c r="J337" s="256"/>
      <c r="K337" s="256"/>
      <c r="L337" s="261"/>
      <c r="M337" s="262"/>
      <c r="N337" s="263"/>
      <c r="O337" s="263"/>
      <c r="P337" s="263"/>
      <c r="Q337" s="263"/>
      <c r="R337" s="263"/>
      <c r="S337" s="263"/>
      <c r="T337" s="264"/>
      <c r="U337" s="14"/>
      <c r="V337" s="14"/>
      <c r="W337" s="14"/>
      <c r="X337" s="14"/>
      <c r="Y337" s="14"/>
      <c r="Z337" s="14"/>
      <c r="AA337" s="14"/>
      <c r="AB337" s="14"/>
      <c r="AC337" s="14"/>
      <c r="AD337" s="14"/>
      <c r="AE337" s="14"/>
      <c r="AT337" s="265" t="s">
        <v>166</v>
      </c>
      <c r="AU337" s="265" t="s">
        <v>156</v>
      </c>
      <c r="AV337" s="14" t="s">
        <v>156</v>
      </c>
      <c r="AW337" s="14" t="s">
        <v>31</v>
      </c>
      <c r="AX337" s="14" t="s">
        <v>74</v>
      </c>
      <c r="AY337" s="265" t="s">
        <v>157</v>
      </c>
    </row>
    <row r="338" s="14" customFormat="1">
      <c r="A338" s="14"/>
      <c r="B338" s="255"/>
      <c r="C338" s="256"/>
      <c r="D338" s="246" t="s">
        <v>166</v>
      </c>
      <c r="E338" s="257" t="s">
        <v>1</v>
      </c>
      <c r="F338" s="258" t="s">
        <v>1195</v>
      </c>
      <c r="G338" s="256"/>
      <c r="H338" s="259">
        <v>0.82899999999999996</v>
      </c>
      <c r="I338" s="260"/>
      <c r="J338" s="256"/>
      <c r="K338" s="256"/>
      <c r="L338" s="261"/>
      <c r="M338" s="262"/>
      <c r="N338" s="263"/>
      <c r="O338" s="263"/>
      <c r="P338" s="263"/>
      <c r="Q338" s="263"/>
      <c r="R338" s="263"/>
      <c r="S338" s="263"/>
      <c r="T338" s="264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5" t="s">
        <v>166</v>
      </c>
      <c r="AU338" s="265" t="s">
        <v>156</v>
      </c>
      <c r="AV338" s="14" t="s">
        <v>156</v>
      </c>
      <c r="AW338" s="14" t="s">
        <v>31</v>
      </c>
      <c r="AX338" s="14" t="s">
        <v>74</v>
      </c>
      <c r="AY338" s="265" t="s">
        <v>157</v>
      </c>
    </row>
    <row r="339" s="15" customFormat="1">
      <c r="A339" s="15"/>
      <c r="B339" s="266"/>
      <c r="C339" s="267"/>
      <c r="D339" s="246" t="s">
        <v>166</v>
      </c>
      <c r="E339" s="268" t="s">
        <v>1</v>
      </c>
      <c r="F339" s="269" t="s">
        <v>173</v>
      </c>
      <c r="G339" s="267"/>
      <c r="H339" s="270">
        <v>25.010999999999999</v>
      </c>
      <c r="I339" s="271"/>
      <c r="J339" s="267"/>
      <c r="K339" s="267"/>
      <c r="L339" s="272"/>
      <c r="M339" s="273"/>
      <c r="N339" s="274"/>
      <c r="O339" s="274"/>
      <c r="P339" s="274"/>
      <c r="Q339" s="274"/>
      <c r="R339" s="274"/>
      <c r="S339" s="274"/>
      <c r="T339" s="275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6" t="s">
        <v>166</v>
      </c>
      <c r="AU339" s="276" t="s">
        <v>156</v>
      </c>
      <c r="AV339" s="15" t="s">
        <v>174</v>
      </c>
      <c r="AW339" s="15" t="s">
        <v>31</v>
      </c>
      <c r="AX339" s="15" t="s">
        <v>82</v>
      </c>
      <c r="AY339" s="276" t="s">
        <v>157</v>
      </c>
    </row>
    <row r="340" s="2" customFormat="1" ht="21.75" customHeight="1">
      <c r="A340" s="39"/>
      <c r="B340" s="40"/>
      <c r="C340" s="230" t="s">
        <v>385</v>
      </c>
      <c r="D340" s="230" t="s">
        <v>160</v>
      </c>
      <c r="E340" s="231" t="s">
        <v>236</v>
      </c>
      <c r="F340" s="232" t="s">
        <v>237</v>
      </c>
      <c r="G340" s="233" t="s">
        <v>163</v>
      </c>
      <c r="H340" s="234">
        <v>69.826999999999998</v>
      </c>
      <c r="I340" s="235"/>
      <c r="J340" s="236">
        <f>ROUND(I340*H340,2)</f>
        <v>0</v>
      </c>
      <c r="K340" s="237"/>
      <c r="L340" s="45"/>
      <c r="M340" s="238" t="s">
        <v>1</v>
      </c>
      <c r="N340" s="239" t="s">
        <v>40</v>
      </c>
      <c r="O340" s="98"/>
      <c r="P340" s="240">
        <f>O340*H340</f>
        <v>0</v>
      </c>
      <c r="Q340" s="240">
        <v>0</v>
      </c>
      <c r="R340" s="240">
        <f>Q340*H340</f>
        <v>0</v>
      </c>
      <c r="S340" s="240">
        <v>0</v>
      </c>
      <c r="T340" s="241">
        <f>S340*H340</f>
        <v>0</v>
      </c>
      <c r="U340" s="39"/>
      <c r="V340" s="39"/>
      <c r="W340" s="39"/>
      <c r="X340" s="39"/>
      <c r="Y340" s="39"/>
      <c r="Z340" s="39"/>
      <c r="AA340" s="39"/>
      <c r="AB340" s="39"/>
      <c r="AC340" s="39"/>
      <c r="AD340" s="39"/>
      <c r="AE340" s="39"/>
      <c r="AR340" s="242" t="s">
        <v>174</v>
      </c>
      <c r="AT340" s="242" t="s">
        <v>160</v>
      </c>
      <c r="AU340" s="242" t="s">
        <v>156</v>
      </c>
      <c r="AY340" s="18" t="s">
        <v>157</v>
      </c>
      <c r="BE340" s="243">
        <f>IF(N340="základná",J340,0)</f>
        <v>0</v>
      </c>
      <c r="BF340" s="243">
        <f>IF(N340="znížená",J340,0)</f>
        <v>0</v>
      </c>
      <c r="BG340" s="243">
        <f>IF(N340="zákl. prenesená",J340,0)</f>
        <v>0</v>
      </c>
      <c r="BH340" s="243">
        <f>IF(N340="zníž. prenesená",J340,0)</f>
        <v>0</v>
      </c>
      <c r="BI340" s="243">
        <f>IF(N340="nulová",J340,0)</f>
        <v>0</v>
      </c>
      <c r="BJ340" s="18" t="s">
        <v>156</v>
      </c>
      <c r="BK340" s="243">
        <f>ROUND(I340*H340,2)</f>
        <v>0</v>
      </c>
      <c r="BL340" s="18" t="s">
        <v>174</v>
      </c>
      <c r="BM340" s="242" t="s">
        <v>1196</v>
      </c>
    </row>
    <row r="341" s="13" customFormat="1">
      <c r="A341" s="13"/>
      <c r="B341" s="244"/>
      <c r="C341" s="245"/>
      <c r="D341" s="246" t="s">
        <v>166</v>
      </c>
      <c r="E341" s="247" t="s">
        <v>1</v>
      </c>
      <c r="F341" s="248" t="s">
        <v>1197</v>
      </c>
      <c r="G341" s="245"/>
      <c r="H341" s="247" t="s">
        <v>1</v>
      </c>
      <c r="I341" s="249"/>
      <c r="J341" s="245"/>
      <c r="K341" s="245"/>
      <c r="L341" s="250"/>
      <c r="M341" s="251"/>
      <c r="N341" s="252"/>
      <c r="O341" s="252"/>
      <c r="P341" s="252"/>
      <c r="Q341" s="252"/>
      <c r="R341" s="252"/>
      <c r="S341" s="252"/>
      <c r="T341" s="253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4" t="s">
        <v>166</v>
      </c>
      <c r="AU341" s="254" t="s">
        <v>156</v>
      </c>
      <c r="AV341" s="13" t="s">
        <v>82</v>
      </c>
      <c r="AW341" s="13" t="s">
        <v>31</v>
      </c>
      <c r="AX341" s="13" t="s">
        <v>74</v>
      </c>
      <c r="AY341" s="254" t="s">
        <v>157</v>
      </c>
    </row>
    <row r="342" s="13" customFormat="1">
      <c r="A342" s="13"/>
      <c r="B342" s="244"/>
      <c r="C342" s="245"/>
      <c r="D342" s="246" t="s">
        <v>166</v>
      </c>
      <c r="E342" s="247" t="s">
        <v>1</v>
      </c>
      <c r="F342" s="248" t="s">
        <v>1051</v>
      </c>
      <c r="G342" s="245"/>
      <c r="H342" s="247" t="s">
        <v>1</v>
      </c>
      <c r="I342" s="249"/>
      <c r="J342" s="245"/>
      <c r="K342" s="245"/>
      <c r="L342" s="250"/>
      <c r="M342" s="251"/>
      <c r="N342" s="252"/>
      <c r="O342" s="252"/>
      <c r="P342" s="252"/>
      <c r="Q342" s="252"/>
      <c r="R342" s="252"/>
      <c r="S342" s="252"/>
      <c r="T342" s="253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4" t="s">
        <v>166</v>
      </c>
      <c r="AU342" s="254" t="s">
        <v>156</v>
      </c>
      <c r="AV342" s="13" t="s">
        <v>82</v>
      </c>
      <c r="AW342" s="13" t="s">
        <v>31</v>
      </c>
      <c r="AX342" s="13" t="s">
        <v>74</v>
      </c>
      <c r="AY342" s="254" t="s">
        <v>157</v>
      </c>
    </row>
    <row r="343" s="13" customFormat="1">
      <c r="A343" s="13"/>
      <c r="B343" s="244"/>
      <c r="C343" s="245"/>
      <c r="D343" s="246" t="s">
        <v>166</v>
      </c>
      <c r="E343" s="247" t="s">
        <v>1</v>
      </c>
      <c r="F343" s="248" t="s">
        <v>1198</v>
      </c>
      <c r="G343" s="245"/>
      <c r="H343" s="247" t="s">
        <v>1</v>
      </c>
      <c r="I343" s="249"/>
      <c r="J343" s="245"/>
      <c r="K343" s="245"/>
      <c r="L343" s="250"/>
      <c r="M343" s="251"/>
      <c r="N343" s="252"/>
      <c r="O343" s="252"/>
      <c r="P343" s="252"/>
      <c r="Q343" s="252"/>
      <c r="R343" s="252"/>
      <c r="S343" s="252"/>
      <c r="T343" s="25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54" t="s">
        <v>166</v>
      </c>
      <c r="AU343" s="254" t="s">
        <v>156</v>
      </c>
      <c r="AV343" s="13" t="s">
        <v>82</v>
      </c>
      <c r="AW343" s="13" t="s">
        <v>31</v>
      </c>
      <c r="AX343" s="13" t="s">
        <v>74</v>
      </c>
      <c r="AY343" s="254" t="s">
        <v>157</v>
      </c>
    </row>
    <row r="344" s="14" customFormat="1">
      <c r="A344" s="14"/>
      <c r="B344" s="255"/>
      <c r="C344" s="256"/>
      <c r="D344" s="246" t="s">
        <v>166</v>
      </c>
      <c r="E344" s="257" t="s">
        <v>1</v>
      </c>
      <c r="F344" s="258" t="s">
        <v>1199</v>
      </c>
      <c r="G344" s="256"/>
      <c r="H344" s="259">
        <v>7.0199999999999996</v>
      </c>
      <c r="I344" s="260"/>
      <c r="J344" s="256"/>
      <c r="K344" s="256"/>
      <c r="L344" s="261"/>
      <c r="M344" s="262"/>
      <c r="N344" s="263"/>
      <c r="O344" s="263"/>
      <c r="P344" s="263"/>
      <c r="Q344" s="263"/>
      <c r="R344" s="263"/>
      <c r="S344" s="263"/>
      <c r="T344" s="264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65" t="s">
        <v>166</v>
      </c>
      <c r="AU344" s="265" t="s">
        <v>156</v>
      </c>
      <c r="AV344" s="14" t="s">
        <v>156</v>
      </c>
      <c r="AW344" s="14" t="s">
        <v>31</v>
      </c>
      <c r="AX344" s="14" t="s">
        <v>74</v>
      </c>
      <c r="AY344" s="265" t="s">
        <v>157</v>
      </c>
    </row>
    <row r="345" s="13" customFormat="1">
      <c r="A345" s="13"/>
      <c r="B345" s="244"/>
      <c r="C345" s="245"/>
      <c r="D345" s="246" t="s">
        <v>166</v>
      </c>
      <c r="E345" s="247" t="s">
        <v>1</v>
      </c>
      <c r="F345" s="248" t="s">
        <v>1200</v>
      </c>
      <c r="G345" s="245"/>
      <c r="H345" s="247" t="s">
        <v>1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254" t="s">
        <v>166</v>
      </c>
      <c r="AU345" s="254" t="s">
        <v>156</v>
      </c>
      <c r="AV345" s="13" t="s">
        <v>82</v>
      </c>
      <c r="AW345" s="13" t="s">
        <v>31</v>
      </c>
      <c r="AX345" s="13" t="s">
        <v>74</v>
      </c>
      <c r="AY345" s="254" t="s">
        <v>157</v>
      </c>
    </row>
    <row r="346" s="14" customFormat="1">
      <c r="A346" s="14"/>
      <c r="B346" s="255"/>
      <c r="C346" s="256"/>
      <c r="D346" s="246" t="s">
        <v>166</v>
      </c>
      <c r="E346" s="257" t="s">
        <v>1</v>
      </c>
      <c r="F346" s="258" t="s">
        <v>1201</v>
      </c>
      <c r="G346" s="256"/>
      <c r="H346" s="259">
        <v>6.6600000000000001</v>
      </c>
      <c r="I346" s="260"/>
      <c r="J346" s="256"/>
      <c r="K346" s="256"/>
      <c r="L346" s="261"/>
      <c r="M346" s="262"/>
      <c r="N346" s="263"/>
      <c r="O346" s="263"/>
      <c r="P346" s="263"/>
      <c r="Q346" s="263"/>
      <c r="R346" s="263"/>
      <c r="S346" s="263"/>
      <c r="T346" s="264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65" t="s">
        <v>166</v>
      </c>
      <c r="AU346" s="265" t="s">
        <v>156</v>
      </c>
      <c r="AV346" s="14" t="s">
        <v>156</v>
      </c>
      <c r="AW346" s="14" t="s">
        <v>31</v>
      </c>
      <c r="AX346" s="14" t="s">
        <v>74</v>
      </c>
      <c r="AY346" s="265" t="s">
        <v>157</v>
      </c>
    </row>
    <row r="347" s="13" customFormat="1">
      <c r="A347" s="13"/>
      <c r="B347" s="244"/>
      <c r="C347" s="245"/>
      <c r="D347" s="246" t="s">
        <v>166</v>
      </c>
      <c r="E347" s="247" t="s">
        <v>1</v>
      </c>
      <c r="F347" s="248" t="s">
        <v>1202</v>
      </c>
      <c r="G347" s="245"/>
      <c r="H347" s="247" t="s">
        <v>1</v>
      </c>
      <c r="I347" s="249"/>
      <c r="J347" s="245"/>
      <c r="K347" s="245"/>
      <c r="L347" s="250"/>
      <c r="M347" s="251"/>
      <c r="N347" s="252"/>
      <c r="O347" s="252"/>
      <c r="P347" s="252"/>
      <c r="Q347" s="252"/>
      <c r="R347" s="252"/>
      <c r="S347" s="252"/>
      <c r="T347" s="25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254" t="s">
        <v>166</v>
      </c>
      <c r="AU347" s="254" t="s">
        <v>156</v>
      </c>
      <c r="AV347" s="13" t="s">
        <v>82</v>
      </c>
      <c r="AW347" s="13" t="s">
        <v>31</v>
      </c>
      <c r="AX347" s="13" t="s">
        <v>74</v>
      </c>
      <c r="AY347" s="254" t="s">
        <v>157</v>
      </c>
    </row>
    <row r="348" s="14" customFormat="1">
      <c r="A348" s="14"/>
      <c r="B348" s="255"/>
      <c r="C348" s="256"/>
      <c r="D348" s="246" t="s">
        <v>166</v>
      </c>
      <c r="E348" s="257" t="s">
        <v>1</v>
      </c>
      <c r="F348" s="258" t="s">
        <v>1203</v>
      </c>
      <c r="G348" s="256"/>
      <c r="H348" s="259">
        <v>4.0129999999999999</v>
      </c>
      <c r="I348" s="260"/>
      <c r="J348" s="256"/>
      <c r="K348" s="256"/>
      <c r="L348" s="261"/>
      <c r="M348" s="262"/>
      <c r="N348" s="263"/>
      <c r="O348" s="263"/>
      <c r="P348" s="263"/>
      <c r="Q348" s="263"/>
      <c r="R348" s="263"/>
      <c r="S348" s="263"/>
      <c r="T348" s="264"/>
      <c r="U348" s="14"/>
      <c r="V348" s="14"/>
      <c r="W348" s="14"/>
      <c r="X348" s="14"/>
      <c r="Y348" s="14"/>
      <c r="Z348" s="14"/>
      <c r="AA348" s="14"/>
      <c r="AB348" s="14"/>
      <c r="AC348" s="14"/>
      <c r="AD348" s="14"/>
      <c r="AE348" s="14"/>
      <c r="AT348" s="265" t="s">
        <v>166</v>
      </c>
      <c r="AU348" s="265" t="s">
        <v>156</v>
      </c>
      <c r="AV348" s="14" t="s">
        <v>156</v>
      </c>
      <c r="AW348" s="14" t="s">
        <v>31</v>
      </c>
      <c r="AX348" s="14" t="s">
        <v>74</v>
      </c>
      <c r="AY348" s="265" t="s">
        <v>157</v>
      </c>
    </row>
    <row r="349" s="13" customFormat="1">
      <c r="A349" s="13"/>
      <c r="B349" s="244"/>
      <c r="C349" s="245"/>
      <c r="D349" s="246" t="s">
        <v>166</v>
      </c>
      <c r="E349" s="247" t="s">
        <v>1</v>
      </c>
      <c r="F349" s="248" t="s">
        <v>1204</v>
      </c>
      <c r="G349" s="245"/>
      <c r="H349" s="247" t="s">
        <v>1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3"/>
      <c r="V349" s="13"/>
      <c r="W349" s="13"/>
      <c r="X349" s="13"/>
      <c r="Y349" s="13"/>
      <c r="Z349" s="13"/>
      <c r="AA349" s="13"/>
      <c r="AB349" s="13"/>
      <c r="AC349" s="13"/>
      <c r="AD349" s="13"/>
      <c r="AE349" s="13"/>
      <c r="AT349" s="254" t="s">
        <v>166</v>
      </c>
      <c r="AU349" s="254" t="s">
        <v>156</v>
      </c>
      <c r="AV349" s="13" t="s">
        <v>82</v>
      </c>
      <c r="AW349" s="13" t="s">
        <v>31</v>
      </c>
      <c r="AX349" s="13" t="s">
        <v>74</v>
      </c>
      <c r="AY349" s="254" t="s">
        <v>157</v>
      </c>
    </row>
    <row r="350" s="14" customFormat="1">
      <c r="A350" s="14"/>
      <c r="B350" s="255"/>
      <c r="C350" s="256"/>
      <c r="D350" s="246" t="s">
        <v>166</v>
      </c>
      <c r="E350" s="257" t="s">
        <v>1</v>
      </c>
      <c r="F350" s="258" t="s">
        <v>1201</v>
      </c>
      <c r="G350" s="256"/>
      <c r="H350" s="259">
        <v>6.6600000000000001</v>
      </c>
      <c r="I350" s="260"/>
      <c r="J350" s="256"/>
      <c r="K350" s="256"/>
      <c r="L350" s="261"/>
      <c r="M350" s="262"/>
      <c r="N350" s="263"/>
      <c r="O350" s="263"/>
      <c r="P350" s="263"/>
      <c r="Q350" s="263"/>
      <c r="R350" s="263"/>
      <c r="S350" s="263"/>
      <c r="T350" s="264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65" t="s">
        <v>166</v>
      </c>
      <c r="AU350" s="265" t="s">
        <v>156</v>
      </c>
      <c r="AV350" s="14" t="s">
        <v>156</v>
      </c>
      <c r="AW350" s="14" t="s">
        <v>31</v>
      </c>
      <c r="AX350" s="14" t="s">
        <v>74</v>
      </c>
      <c r="AY350" s="265" t="s">
        <v>157</v>
      </c>
    </row>
    <row r="351" s="13" customFormat="1">
      <c r="A351" s="13"/>
      <c r="B351" s="244"/>
      <c r="C351" s="245"/>
      <c r="D351" s="246" t="s">
        <v>166</v>
      </c>
      <c r="E351" s="247" t="s">
        <v>1</v>
      </c>
      <c r="F351" s="248" t="s">
        <v>1177</v>
      </c>
      <c r="G351" s="245"/>
      <c r="H351" s="247" t="s">
        <v>1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4" t="s">
        <v>166</v>
      </c>
      <c r="AU351" s="254" t="s">
        <v>156</v>
      </c>
      <c r="AV351" s="13" t="s">
        <v>82</v>
      </c>
      <c r="AW351" s="13" t="s">
        <v>31</v>
      </c>
      <c r="AX351" s="13" t="s">
        <v>74</v>
      </c>
      <c r="AY351" s="254" t="s">
        <v>157</v>
      </c>
    </row>
    <row r="352" s="14" customFormat="1">
      <c r="A352" s="14"/>
      <c r="B352" s="255"/>
      <c r="C352" s="256"/>
      <c r="D352" s="246" t="s">
        <v>166</v>
      </c>
      <c r="E352" s="257" t="s">
        <v>1</v>
      </c>
      <c r="F352" s="258" t="s">
        <v>1199</v>
      </c>
      <c r="G352" s="256"/>
      <c r="H352" s="259">
        <v>7.0199999999999996</v>
      </c>
      <c r="I352" s="260"/>
      <c r="J352" s="256"/>
      <c r="K352" s="256"/>
      <c r="L352" s="261"/>
      <c r="M352" s="262"/>
      <c r="N352" s="263"/>
      <c r="O352" s="263"/>
      <c r="P352" s="263"/>
      <c r="Q352" s="263"/>
      <c r="R352" s="263"/>
      <c r="S352" s="263"/>
      <c r="T352" s="264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5" t="s">
        <v>166</v>
      </c>
      <c r="AU352" s="265" t="s">
        <v>156</v>
      </c>
      <c r="AV352" s="14" t="s">
        <v>156</v>
      </c>
      <c r="AW352" s="14" t="s">
        <v>31</v>
      </c>
      <c r="AX352" s="14" t="s">
        <v>74</v>
      </c>
      <c r="AY352" s="265" t="s">
        <v>157</v>
      </c>
    </row>
    <row r="353" s="13" customFormat="1">
      <c r="A353" s="13"/>
      <c r="B353" s="244"/>
      <c r="C353" s="245"/>
      <c r="D353" s="246" t="s">
        <v>166</v>
      </c>
      <c r="E353" s="247" t="s">
        <v>1</v>
      </c>
      <c r="F353" s="248" t="s">
        <v>1062</v>
      </c>
      <c r="G353" s="245"/>
      <c r="H353" s="247" t="s">
        <v>1</v>
      </c>
      <c r="I353" s="249"/>
      <c r="J353" s="245"/>
      <c r="K353" s="245"/>
      <c r="L353" s="250"/>
      <c r="M353" s="251"/>
      <c r="N353" s="252"/>
      <c r="O353" s="252"/>
      <c r="P353" s="252"/>
      <c r="Q353" s="252"/>
      <c r="R353" s="252"/>
      <c r="S353" s="252"/>
      <c r="T353" s="253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54" t="s">
        <v>166</v>
      </c>
      <c r="AU353" s="254" t="s">
        <v>156</v>
      </c>
      <c r="AV353" s="13" t="s">
        <v>82</v>
      </c>
      <c r="AW353" s="13" t="s">
        <v>31</v>
      </c>
      <c r="AX353" s="13" t="s">
        <v>74</v>
      </c>
      <c r="AY353" s="254" t="s">
        <v>157</v>
      </c>
    </row>
    <row r="354" s="14" customFormat="1">
      <c r="A354" s="14"/>
      <c r="B354" s="255"/>
      <c r="C354" s="256"/>
      <c r="D354" s="246" t="s">
        <v>166</v>
      </c>
      <c r="E354" s="257" t="s">
        <v>1</v>
      </c>
      <c r="F354" s="258" t="s">
        <v>1205</v>
      </c>
      <c r="G354" s="256"/>
      <c r="H354" s="259">
        <v>3.2509999999999999</v>
      </c>
      <c r="I354" s="260"/>
      <c r="J354" s="256"/>
      <c r="K354" s="256"/>
      <c r="L354" s="261"/>
      <c r="M354" s="262"/>
      <c r="N354" s="263"/>
      <c r="O354" s="263"/>
      <c r="P354" s="263"/>
      <c r="Q354" s="263"/>
      <c r="R354" s="263"/>
      <c r="S354" s="263"/>
      <c r="T354" s="264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65" t="s">
        <v>166</v>
      </c>
      <c r="AU354" s="265" t="s">
        <v>156</v>
      </c>
      <c r="AV354" s="14" t="s">
        <v>156</v>
      </c>
      <c r="AW354" s="14" t="s">
        <v>31</v>
      </c>
      <c r="AX354" s="14" t="s">
        <v>74</v>
      </c>
      <c r="AY354" s="265" t="s">
        <v>157</v>
      </c>
    </row>
    <row r="355" s="16" customFormat="1">
      <c r="A355" s="16"/>
      <c r="B355" s="295"/>
      <c r="C355" s="296"/>
      <c r="D355" s="246" t="s">
        <v>166</v>
      </c>
      <c r="E355" s="297" t="s">
        <v>1</v>
      </c>
      <c r="F355" s="298" t="s">
        <v>468</v>
      </c>
      <c r="G355" s="296"/>
      <c r="H355" s="299">
        <v>34.623999999999995</v>
      </c>
      <c r="I355" s="300"/>
      <c r="J355" s="296"/>
      <c r="K355" s="296"/>
      <c r="L355" s="301"/>
      <c r="M355" s="302"/>
      <c r="N355" s="303"/>
      <c r="O355" s="303"/>
      <c r="P355" s="303"/>
      <c r="Q355" s="303"/>
      <c r="R355" s="303"/>
      <c r="S355" s="303"/>
      <c r="T355" s="304"/>
      <c r="U355" s="16"/>
      <c r="V355" s="16"/>
      <c r="W355" s="16"/>
      <c r="X355" s="16"/>
      <c r="Y355" s="16"/>
      <c r="Z355" s="16"/>
      <c r="AA355" s="16"/>
      <c r="AB355" s="16"/>
      <c r="AC355" s="16"/>
      <c r="AD355" s="16"/>
      <c r="AE355" s="16"/>
      <c r="AT355" s="305" t="s">
        <v>166</v>
      </c>
      <c r="AU355" s="305" t="s">
        <v>156</v>
      </c>
      <c r="AV355" s="16" t="s">
        <v>181</v>
      </c>
      <c r="AW355" s="16" t="s">
        <v>31</v>
      </c>
      <c r="AX355" s="16" t="s">
        <v>74</v>
      </c>
      <c r="AY355" s="305" t="s">
        <v>157</v>
      </c>
    </row>
    <row r="356" s="13" customFormat="1">
      <c r="A356" s="13"/>
      <c r="B356" s="244"/>
      <c r="C356" s="245"/>
      <c r="D356" s="246" t="s">
        <v>166</v>
      </c>
      <c r="E356" s="247" t="s">
        <v>1</v>
      </c>
      <c r="F356" s="248" t="s">
        <v>1206</v>
      </c>
      <c r="G356" s="245"/>
      <c r="H356" s="247" t="s">
        <v>1</v>
      </c>
      <c r="I356" s="249"/>
      <c r="J356" s="245"/>
      <c r="K356" s="245"/>
      <c r="L356" s="250"/>
      <c r="M356" s="251"/>
      <c r="N356" s="252"/>
      <c r="O356" s="252"/>
      <c r="P356" s="252"/>
      <c r="Q356" s="252"/>
      <c r="R356" s="252"/>
      <c r="S356" s="252"/>
      <c r="T356" s="25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254" t="s">
        <v>166</v>
      </c>
      <c r="AU356" s="254" t="s">
        <v>156</v>
      </c>
      <c r="AV356" s="13" t="s">
        <v>82</v>
      </c>
      <c r="AW356" s="13" t="s">
        <v>31</v>
      </c>
      <c r="AX356" s="13" t="s">
        <v>74</v>
      </c>
      <c r="AY356" s="254" t="s">
        <v>157</v>
      </c>
    </row>
    <row r="357" s="14" customFormat="1">
      <c r="A357" s="14"/>
      <c r="B357" s="255"/>
      <c r="C357" s="256"/>
      <c r="D357" s="246" t="s">
        <v>166</v>
      </c>
      <c r="E357" s="257" t="s">
        <v>1</v>
      </c>
      <c r="F357" s="258" t="s">
        <v>1207</v>
      </c>
      <c r="G357" s="256"/>
      <c r="H357" s="259">
        <v>2.3399999999999999</v>
      </c>
      <c r="I357" s="260"/>
      <c r="J357" s="256"/>
      <c r="K357" s="256"/>
      <c r="L357" s="261"/>
      <c r="M357" s="262"/>
      <c r="N357" s="263"/>
      <c r="O357" s="263"/>
      <c r="P357" s="263"/>
      <c r="Q357" s="263"/>
      <c r="R357" s="263"/>
      <c r="S357" s="263"/>
      <c r="T357" s="264"/>
      <c r="U357" s="14"/>
      <c r="V357" s="14"/>
      <c r="W357" s="14"/>
      <c r="X357" s="14"/>
      <c r="Y357" s="14"/>
      <c r="Z357" s="14"/>
      <c r="AA357" s="14"/>
      <c r="AB357" s="14"/>
      <c r="AC357" s="14"/>
      <c r="AD357" s="14"/>
      <c r="AE357" s="14"/>
      <c r="AT357" s="265" t="s">
        <v>166</v>
      </c>
      <c r="AU357" s="265" t="s">
        <v>156</v>
      </c>
      <c r="AV357" s="14" t="s">
        <v>156</v>
      </c>
      <c r="AW357" s="14" t="s">
        <v>31</v>
      </c>
      <c r="AX357" s="14" t="s">
        <v>74</v>
      </c>
      <c r="AY357" s="265" t="s">
        <v>157</v>
      </c>
    </row>
    <row r="358" s="13" customFormat="1">
      <c r="A358" s="13"/>
      <c r="B358" s="244"/>
      <c r="C358" s="245"/>
      <c r="D358" s="246" t="s">
        <v>166</v>
      </c>
      <c r="E358" s="247" t="s">
        <v>1</v>
      </c>
      <c r="F358" s="248" t="s">
        <v>1208</v>
      </c>
      <c r="G358" s="245"/>
      <c r="H358" s="247" t="s">
        <v>1</v>
      </c>
      <c r="I358" s="249"/>
      <c r="J358" s="245"/>
      <c r="K358" s="245"/>
      <c r="L358" s="250"/>
      <c r="M358" s="251"/>
      <c r="N358" s="252"/>
      <c r="O358" s="252"/>
      <c r="P358" s="252"/>
      <c r="Q358" s="252"/>
      <c r="R358" s="252"/>
      <c r="S358" s="252"/>
      <c r="T358" s="253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54" t="s">
        <v>166</v>
      </c>
      <c r="AU358" s="254" t="s">
        <v>156</v>
      </c>
      <c r="AV358" s="13" t="s">
        <v>82</v>
      </c>
      <c r="AW358" s="13" t="s">
        <v>31</v>
      </c>
      <c r="AX358" s="13" t="s">
        <v>74</v>
      </c>
      <c r="AY358" s="254" t="s">
        <v>157</v>
      </c>
    </row>
    <row r="359" s="14" customFormat="1">
      <c r="A359" s="14"/>
      <c r="B359" s="255"/>
      <c r="C359" s="256"/>
      <c r="D359" s="246" t="s">
        <v>166</v>
      </c>
      <c r="E359" s="257" t="s">
        <v>1</v>
      </c>
      <c r="F359" s="258" t="s">
        <v>1207</v>
      </c>
      <c r="G359" s="256"/>
      <c r="H359" s="259">
        <v>2.3399999999999999</v>
      </c>
      <c r="I359" s="260"/>
      <c r="J359" s="256"/>
      <c r="K359" s="256"/>
      <c r="L359" s="261"/>
      <c r="M359" s="262"/>
      <c r="N359" s="263"/>
      <c r="O359" s="263"/>
      <c r="P359" s="263"/>
      <c r="Q359" s="263"/>
      <c r="R359" s="263"/>
      <c r="S359" s="263"/>
      <c r="T359" s="264"/>
      <c r="U359" s="14"/>
      <c r="V359" s="14"/>
      <c r="W359" s="14"/>
      <c r="X359" s="14"/>
      <c r="Y359" s="14"/>
      <c r="Z359" s="14"/>
      <c r="AA359" s="14"/>
      <c r="AB359" s="14"/>
      <c r="AC359" s="14"/>
      <c r="AD359" s="14"/>
      <c r="AE359" s="14"/>
      <c r="AT359" s="265" t="s">
        <v>166</v>
      </c>
      <c r="AU359" s="265" t="s">
        <v>156</v>
      </c>
      <c r="AV359" s="14" t="s">
        <v>156</v>
      </c>
      <c r="AW359" s="14" t="s">
        <v>31</v>
      </c>
      <c r="AX359" s="14" t="s">
        <v>74</v>
      </c>
      <c r="AY359" s="265" t="s">
        <v>157</v>
      </c>
    </row>
    <row r="360" s="13" customFormat="1">
      <c r="A360" s="13"/>
      <c r="B360" s="244"/>
      <c r="C360" s="245"/>
      <c r="D360" s="246" t="s">
        <v>166</v>
      </c>
      <c r="E360" s="247" t="s">
        <v>1</v>
      </c>
      <c r="F360" s="248" t="s">
        <v>1209</v>
      </c>
      <c r="G360" s="245"/>
      <c r="H360" s="247" t="s">
        <v>1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254" t="s">
        <v>166</v>
      </c>
      <c r="AU360" s="254" t="s">
        <v>156</v>
      </c>
      <c r="AV360" s="13" t="s">
        <v>82</v>
      </c>
      <c r="AW360" s="13" t="s">
        <v>31</v>
      </c>
      <c r="AX360" s="13" t="s">
        <v>74</v>
      </c>
      <c r="AY360" s="254" t="s">
        <v>157</v>
      </c>
    </row>
    <row r="361" s="14" customFormat="1">
      <c r="A361" s="14"/>
      <c r="B361" s="255"/>
      <c r="C361" s="256"/>
      <c r="D361" s="246" t="s">
        <v>166</v>
      </c>
      <c r="E361" s="257" t="s">
        <v>1</v>
      </c>
      <c r="F361" s="258" t="s">
        <v>1210</v>
      </c>
      <c r="G361" s="256"/>
      <c r="H361" s="259">
        <v>4.4400000000000004</v>
      </c>
      <c r="I361" s="260"/>
      <c r="J361" s="256"/>
      <c r="K361" s="256"/>
      <c r="L361" s="261"/>
      <c r="M361" s="262"/>
      <c r="N361" s="263"/>
      <c r="O361" s="263"/>
      <c r="P361" s="263"/>
      <c r="Q361" s="263"/>
      <c r="R361" s="263"/>
      <c r="S361" s="263"/>
      <c r="T361" s="264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65" t="s">
        <v>166</v>
      </c>
      <c r="AU361" s="265" t="s">
        <v>156</v>
      </c>
      <c r="AV361" s="14" t="s">
        <v>156</v>
      </c>
      <c r="AW361" s="14" t="s">
        <v>31</v>
      </c>
      <c r="AX361" s="14" t="s">
        <v>74</v>
      </c>
      <c r="AY361" s="265" t="s">
        <v>157</v>
      </c>
    </row>
    <row r="362" s="13" customFormat="1">
      <c r="A362" s="13"/>
      <c r="B362" s="244"/>
      <c r="C362" s="245"/>
      <c r="D362" s="246" t="s">
        <v>166</v>
      </c>
      <c r="E362" s="247" t="s">
        <v>1</v>
      </c>
      <c r="F362" s="248" t="s">
        <v>1211</v>
      </c>
      <c r="G362" s="245"/>
      <c r="H362" s="247" t="s">
        <v>1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54" t="s">
        <v>166</v>
      </c>
      <c r="AU362" s="254" t="s">
        <v>156</v>
      </c>
      <c r="AV362" s="13" t="s">
        <v>82</v>
      </c>
      <c r="AW362" s="13" t="s">
        <v>31</v>
      </c>
      <c r="AX362" s="13" t="s">
        <v>74</v>
      </c>
      <c r="AY362" s="254" t="s">
        <v>157</v>
      </c>
    </row>
    <row r="363" s="14" customFormat="1">
      <c r="A363" s="14"/>
      <c r="B363" s="255"/>
      <c r="C363" s="256"/>
      <c r="D363" s="246" t="s">
        <v>166</v>
      </c>
      <c r="E363" s="257" t="s">
        <v>1</v>
      </c>
      <c r="F363" s="258" t="s">
        <v>1210</v>
      </c>
      <c r="G363" s="256"/>
      <c r="H363" s="259">
        <v>4.4400000000000004</v>
      </c>
      <c r="I363" s="260"/>
      <c r="J363" s="256"/>
      <c r="K363" s="256"/>
      <c r="L363" s="261"/>
      <c r="M363" s="262"/>
      <c r="N363" s="263"/>
      <c r="O363" s="263"/>
      <c r="P363" s="263"/>
      <c r="Q363" s="263"/>
      <c r="R363" s="263"/>
      <c r="S363" s="263"/>
      <c r="T363" s="264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65" t="s">
        <v>166</v>
      </c>
      <c r="AU363" s="265" t="s">
        <v>156</v>
      </c>
      <c r="AV363" s="14" t="s">
        <v>156</v>
      </c>
      <c r="AW363" s="14" t="s">
        <v>31</v>
      </c>
      <c r="AX363" s="14" t="s">
        <v>74</v>
      </c>
      <c r="AY363" s="265" t="s">
        <v>157</v>
      </c>
    </row>
    <row r="364" s="13" customFormat="1">
      <c r="A364" s="13"/>
      <c r="B364" s="244"/>
      <c r="C364" s="245"/>
      <c r="D364" s="246" t="s">
        <v>166</v>
      </c>
      <c r="E364" s="247" t="s">
        <v>1</v>
      </c>
      <c r="F364" s="248" t="s">
        <v>1212</v>
      </c>
      <c r="G364" s="245"/>
      <c r="H364" s="247" t="s">
        <v>1</v>
      </c>
      <c r="I364" s="249"/>
      <c r="J364" s="245"/>
      <c r="K364" s="245"/>
      <c r="L364" s="250"/>
      <c r="M364" s="251"/>
      <c r="N364" s="252"/>
      <c r="O364" s="252"/>
      <c r="P364" s="252"/>
      <c r="Q364" s="252"/>
      <c r="R364" s="252"/>
      <c r="S364" s="252"/>
      <c r="T364" s="25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254" t="s">
        <v>166</v>
      </c>
      <c r="AU364" s="254" t="s">
        <v>156</v>
      </c>
      <c r="AV364" s="13" t="s">
        <v>82</v>
      </c>
      <c r="AW364" s="13" t="s">
        <v>31</v>
      </c>
      <c r="AX364" s="13" t="s">
        <v>74</v>
      </c>
      <c r="AY364" s="254" t="s">
        <v>157</v>
      </c>
    </row>
    <row r="365" s="14" customFormat="1">
      <c r="A365" s="14"/>
      <c r="B365" s="255"/>
      <c r="C365" s="256"/>
      <c r="D365" s="246" t="s">
        <v>166</v>
      </c>
      <c r="E365" s="257" t="s">
        <v>1</v>
      </c>
      <c r="F365" s="258" t="s">
        <v>1213</v>
      </c>
      <c r="G365" s="256"/>
      <c r="H365" s="259">
        <v>2.2200000000000002</v>
      </c>
      <c r="I365" s="260"/>
      <c r="J365" s="256"/>
      <c r="K365" s="256"/>
      <c r="L365" s="261"/>
      <c r="M365" s="262"/>
      <c r="N365" s="263"/>
      <c r="O365" s="263"/>
      <c r="P365" s="263"/>
      <c r="Q365" s="263"/>
      <c r="R365" s="263"/>
      <c r="S365" s="263"/>
      <c r="T365" s="264"/>
      <c r="U365" s="14"/>
      <c r="V365" s="14"/>
      <c r="W365" s="14"/>
      <c r="X365" s="14"/>
      <c r="Y365" s="14"/>
      <c r="Z365" s="14"/>
      <c r="AA365" s="14"/>
      <c r="AB365" s="14"/>
      <c r="AC365" s="14"/>
      <c r="AD365" s="14"/>
      <c r="AE365" s="14"/>
      <c r="AT365" s="265" t="s">
        <v>166</v>
      </c>
      <c r="AU365" s="265" t="s">
        <v>156</v>
      </c>
      <c r="AV365" s="14" t="s">
        <v>156</v>
      </c>
      <c r="AW365" s="14" t="s">
        <v>31</v>
      </c>
      <c r="AX365" s="14" t="s">
        <v>74</v>
      </c>
      <c r="AY365" s="265" t="s">
        <v>157</v>
      </c>
    </row>
    <row r="366" s="13" customFormat="1">
      <c r="A366" s="13"/>
      <c r="B366" s="244"/>
      <c r="C366" s="245"/>
      <c r="D366" s="246" t="s">
        <v>166</v>
      </c>
      <c r="E366" s="247" t="s">
        <v>1</v>
      </c>
      <c r="F366" s="248" t="s">
        <v>1214</v>
      </c>
      <c r="G366" s="245"/>
      <c r="H366" s="247" t="s">
        <v>1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54" t="s">
        <v>166</v>
      </c>
      <c r="AU366" s="254" t="s">
        <v>156</v>
      </c>
      <c r="AV366" s="13" t="s">
        <v>82</v>
      </c>
      <c r="AW366" s="13" t="s">
        <v>31</v>
      </c>
      <c r="AX366" s="13" t="s">
        <v>74</v>
      </c>
      <c r="AY366" s="254" t="s">
        <v>157</v>
      </c>
    </row>
    <row r="367" s="14" customFormat="1">
      <c r="A367" s="14"/>
      <c r="B367" s="255"/>
      <c r="C367" s="256"/>
      <c r="D367" s="246" t="s">
        <v>166</v>
      </c>
      <c r="E367" s="257" t="s">
        <v>1</v>
      </c>
      <c r="F367" s="258" t="s">
        <v>1213</v>
      </c>
      <c r="G367" s="256"/>
      <c r="H367" s="259">
        <v>2.2200000000000002</v>
      </c>
      <c r="I367" s="260"/>
      <c r="J367" s="256"/>
      <c r="K367" s="256"/>
      <c r="L367" s="261"/>
      <c r="M367" s="262"/>
      <c r="N367" s="263"/>
      <c r="O367" s="263"/>
      <c r="P367" s="263"/>
      <c r="Q367" s="263"/>
      <c r="R367" s="263"/>
      <c r="S367" s="263"/>
      <c r="T367" s="264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65" t="s">
        <v>166</v>
      </c>
      <c r="AU367" s="265" t="s">
        <v>156</v>
      </c>
      <c r="AV367" s="14" t="s">
        <v>156</v>
      </c>
      <c r="AW367" s="14" t="s">
        <v>31</v>
      </c>
      <c r="AX367" s="14" t="s">
        <v>74</v>
      </c>
      <c r="AY367" s="265" t="s">
        <v>157</v>
      </c>
    </row>
    <row r="368" s="13" customFormat="1">
      <c r="A368" s="13"/>
      <c r="B368" s="244"/>
      <c r="C368" s="245"/>
      <c r="D368" s="246" t="s">
        <v>166</v>
      </c>
      <c r="E368" s="247" t="s">
        <v>1</v>
      </c>
      <c r="F368" s="248" t="s">
        <v>1215</v>
      </c>
      <c r="G368" s="245"/>
      <c r="H368" s="247" t="s">
        <v>1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254" t="s">
        <v>166</v>
      </c>
      <c r="AU368" s="254" t="s">
        <v>156</v>
      </c>
      <c r="AV368" s="13" t="s">
        <v>82</v>
      </c>
      <c r="AW368" s="13" t="s">
        <v>31</v>
      </c>
      <c r="AX368" s="13" t="s">
        <v>74</v>
      </c>
      <c r="AY368" s="254" t="s">
        <v>157</v>
      </c>
    </row>
    <row r="369" s="14" customFormat="1">
      <c r="A369" s="14"/>
      <c r="B369" s="255"/>
      <c r="C369" s="256"/>
      <c r="D369" s="246" t="s">
        <v>166</v>
      </c>
      <c r="E369" s="257" t="s">
        <v>1</v>
      </c>
      <c r="F369" s="258" t="s">
        <v>1207</v>
      </c>
      <c r="G369" s="256"/>
      <c r="H369" s="259">
        <v>2.3399999999999999</v>
      </c>
      <c r="I369" s="260"/>
      <c r="J369" s="256"/>
      <c r="K369" s="256"/>
      <c r="L369" s="261"/>
      <c r="M369" s="262"/>
      <c r="N369" s="263"/>
      <c r="O369" s="263"/>
      <c r="P369" s="263"/>
      <c r="Q369" s="263"/>
      <c r="R369" s="263"/>
      <c r="S369" s="263"/>
      <c r="T369" s="264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65" t="s">
        <v>166</v>
      </c>
      <c r="AU369" s="265" t="s">
        <v>156</v>
      </c>
      <c r="AV369" s="14" t="s">
        <v>156</v>
      </c>
      <c r="AW369" s="14" t="s">
        <v>31</v>
      </c>
      <c r="AX369" s="14" t="s">
        <v>74</v>
      </c>
      <c r="AY369" s="265" t="s">
        <v>157</v>
      </c>
    </row>
    <row r="370" s="13" customFormat="1">
      <c r="A370" s="13"/>
      <c r="B370" s="244"/>
      <c r="C370" s="245"/>
      <c r="D370" s="246" t="s">
        <v>166</v>
      </c>
      <c r="E370" s="247" t="s">
        <v>1</v>
      </c>
      <c r="F370" s="248" t="s">
        <v>1216</v>
      </c>
      <c r="G370" s="245"/>
      <c r="H370" s="247" t="s">
        <v>1</v>
      </c>
      <c r="I370" s="249"/>
      <c r="J370" s="245"/>
      <c r="K370" s="245"/>
      <c r="L370" s="250"/>
      <c r="M370" s="251"/>
      <c r="N370" s="252"/>
      <c r="O370" s="252"/>
      <c r="P370" s="252"/>
      <c r="Q370" s="252"/>
      <c r="R370" s="252"/>
      <c r="S370" s="252"/>
      <c r="T370" s="25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54" t="s">
        <v>166</v>
      </c>
      <c r="AU370" s="254" t="s">
        <v>156</v>
      </c>
      <c r="AV370" s="13" t="s">
        <v>82</v>
      </c>
      <c r="AW370" s="13" t="s">
        <v>31</v>
      </c>
      <c r="AX370" s="13" t="s">
        <v>74</v>
      </c>
      <c r="AY370" s="254" t="s">
        <v>157</v>
      </c>
    </row>
    <row r="371" s="14" customFormat="1">
      <c r="A371" s="14"/>
      <c r="B371" s="255"/>
      <c r="C371" s="256"/>
      <c r="D371" s="246" t="s">
        <v>166</v>
      </c>
      <c r="E371" s="257" t="s">
        <v>1</v>
      </c>
      <c r="F371" s="258" t="s">
        <v>1207</v>
      </c>
      <c r="G371" s="256"/>
      <c r="H371" s="259">
        <v>2.3399999999999999</v>
      </c>
      <c r="I371" s="260"/>
      <c r="J371" s="256"/>
      <c r="K371" s="256"/>
      <c r="L371" s="261"/>
      <c r="M371" s="262"/>
      <c r="N371" s="263"/>
      <c r="O371" s="263"/>
      <c r="P371" s="263"/>
      <c r="Q371" s="263"/>
      <c r="R371" s="263"/>
      <c r="S371" s="263"/>
      <c r="T371" s="264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65" t="s">
        <v>166</v>
      </c>
      <c r="AU371" s="265" t="s">
        <v>156</v>
      </c>
      <c r="AV371" s="14" t="s">
        <v>156</v>
      </c>
      <c r="AW371" s="14" t="s">
        <v>31</v>
      </c>
      <c r="AX371" s="14" t="s">
        <v>74</v>
      </c>
      <c r="AY371" s="265" t="s">
        <v>157</v>
      </c>
    </row>
    <row r="372" s="16" customFormat="1">
      <c r="A372" s="16"/>
      <c r="B372" s="295"/>
      <c r="C372" s="296"/>
      <c r="D372" s="246" t="s">
        <v>166</v>
      </c>
      <c r="E372" s="297" t="s">
        <v>1</v>
      </c>
      <c r="F372" s="298" t="s">
        <v>468</v>
      </c>
      <c r="G372" s="296"/>
      <c r="H372" s="299">
        <v>22.680000000000003</v>
      </c>
      <c r="I372" s="300"/>
      <c r="J372" s="296"/>
      <c r="K372" s="296"/>
      <c r="L372" s="301"/>
      <c r="M372" s="302"/>
      <c r="N372" s="303"/>
      <c r="O372" s="303"/>
      <c r="P372" s="303"/>
      <c r="Q372" s="303"/>
      <c r="R372" s="303"/>
      <c r="S372" s="303"/>
      <c r="T372" s="304"/>
      <c r="U372" s="16"/>
      <c r="V372" s="16"/>
      <c r="W372" s="16"/>
      <c r="X372" s="16"/>
      <c r="Y372" s="16"/>
      <c r="Z372" s="16"/>
      <c r="AA372" s="16"/>
      <c r="AB372" s="16"/>
      <c r="AC372" s="16"/>
      <c r="AD372" s="16"/>
      <c r="AE372" s="16"/>
      <c r="AT372" s="305" t="s">
        <v>166</v>
      </c>
      <c r="AU372" s="305" t="s">
        <v>156</v>
      </c>
      <c r="AV372" s="16" t="s">
        <v>181</v>
      </c>
      <c r="AW372" s="16" t="s">
        <v>31</v>
      </c>
      <c r="AX372" s="16" t="s">
        <v>74</v>
      </c>
      <c r="AY372" s="305" t="s">
        <v>157</v>
      </c>
    </row>
    <row r="373" s="13" customFormat="1">
      <c r="A373" s="13"/>
      <c r="B373" s="244"/>
      <c r="C373" s="245"/>
      <c r="D373" s="246" t="s">
        <v>166</v>
      </c>
      <c r="E373" s="247" t="s">
        <v>1</v>
      </c>
      <c r="F373" s="248" t="s">
        <v>1217</v>
      </c>
      <c r="G373" s="245"/>
      <c r="H373" s="247" t="s">
        <v>1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4" t="s">
        <v>166</v>
      </c>
      <c r="AU373" s="254" t="s">
        <v>156</v>
      </c>
      <c r="AV373" s="13" t="s">
        <v>82</v>
      </c>
      <c r="AW373" s="13" t="s">
        <v>31</v>
      </c>
      <c r="AX373" s="13" t="s">
        <v>74</v>
      </c>
      <c r="AY373" s="254" t="s">
        <v>157</v>
      </c>
    </row>
    <row r="374" s="14" customFormat="1">
      <c r="A374" s="14"/>
      <c r="B374" s="255"/>
      <c r="C374" s="256"/>
      <c r="D374" s="246" t="s">
        <v>166</v>
      </c>
      <c r="E374" s="257" t="s">
        <v>1</v>
      </c>
      <c r="F374" s="258" t="s">
        <v>1218</v>
      </c>
      <c r="G374" s="256"/>
      <c r="H374" s="259">
        <v>1.8</v>
      </c>
      <c r="I374" s="260"/>
      <c r="J374" s="256"/>
      <c r="K374" s="256"/>
      <c r="L374" s="261"/>
      <c r="M374" s="262"/>
      <c r="N374" s="263"/>
      <c r="O374" s="263"/>
      <c r="P374" s="263"/>
      <c r="Q374" s="263"/>
      <c r="R374" s="263"/>
      <c r="S374" s="263"/>
      <c r="T374" s="264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5" t="s">
        <v>166</v>
      </c>
      <c r="AU374" s="265" t="s">
        <v>156</v>
      </c>
      <c r="AV374" s="14" t="s">
        <v>156</v>
      </c>
      <c r="AW374" s="14" t="s">
        <v>31</v>
      </c>
      <c r="AX374" s="14" t="s">
        <v>74</v>
      </c>
      <c r="AY374" s="265" t="s">
        <v>157</v>
      </c>
    </row>
    <row r="375" s="13" customFormat="1">
      <c r="A375" s="13"/>
      <c r="B375" s="244"/>
      <c r="C375" s="245"/>
      <c r="D375" s="246" t="s">
        <v>166</v>
      </c>
      <c r="E375" s="247" t="s">
        <v>1</v>
      </c>
      <c r="F375" s="248" t="s">
        <v>1219</v>
      </c>
      <c r="G375" s="245"/>
      <c r="H375" s="247" t="s">
        <v>1</v>
      </c>
      <c r="I375" s="249"/>
      <c r="J375" s="245"/>
      <c r="K375" s="245"/>
      <c r="L375" s="250"/>
      <c r="M375" s="251"/>
      <c r="N375" s="252"/>
      <c r="O375" s="252"/>
      <c r="P375" s="252"/>
      <c r="Q375" s="252"/>
      <c r="R375" s="252"/>
      <c r="S375" s="252"/>
      <c r="T375" s="253"/>
      <c r="U375" s="13"/>
      <c r="V375" s="13"/>
      <c r="W375" s="13"/>
      <c r="X375" s="13"/>
      <c r="Y375" s="13"/>
      <c r="Z375" s="13"/>
      <c r="AA375" s="13"/>
      <c r="AB375" s="13"/>
      <c r="AC375" s="13"/>
      <c r="AD375" s="13"/>
      <c r="AE375" s="13"/>
      <c r="AT375" s="254" t="s">
        <v>166</v>
      </c>
      <c r="AU375" s="254" t="s">
        <v>156</v>
      </c>
      <c r="AV375" s="13" t="s">
        <v>82</v>
      </c>
      <c r="AW375" s="13" t="s">
        <v>31</v>
      </c>
      <c r="AX375" s="13" t="s">
        <v>74</v>
      </c>
      <c r="AY375" s="254" t="s">
        <v>157</v>
      </c>
    </row>
    <row r="376" s="14" customFormat="1">
      <c r="A376" s="14"/>
      <c r="B376" s="255"/>
      <c r="C376" s="256"/>
      <c r="D376" s="246" t="s">
        <v>166</v>
      </c>
      <c r="E376" s="257" t="s">
        <v>1</v>
      </c>
      <c r="F376" s="258" t="s">
        <v>1220</v>
      </c>
      <c r="G376" s="256"/>
      <c r="H376" s="259">
        <v>4.5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4"/>
      <c r="V376" s="14"/>
      <c r="W376" s="14"/>
      <c r="X376" s="14"/>
      <c r="Y376" s="14"/>
      <c r="Z376" s="14"/>
      <c r="AA376" s="14"/>
      <c r="AB376" s="14"/>
      <c r="AC376" s="14"/>
      <c r="AD376" s="14"/>
      <c r="AE376" s="14"/>
      <c r="AT376" s="265" t="s">
        <v>166</v>
      </c>
      <c r="AU376" s="265" t="s">
        <v>156</v>
      </c>
      <c r="AV376" s="14" t="s">
        <v>156</v>
      </c>
      <c r="AW376" s="14" t="s">
        <v>31</v>
      </c>
      <c r="AX376" s="14" t="s">
        <v>74</v>
      </c>
      <c r="AY376" s="265" t="s">
        <v>157</v>
      </c>
    </row>
    <row r="377" s="16" customFormat="1">
      <c r="A377" s="16"/>
      <c r="B377" s="295"/>
      <c r="C377" s="296"/>
      <c r="D377" s="246" t="s">
        <v>166</v>
      </c>
      <c r="E377" s="297" t="s">
        <v>1</v>
      </c>
      <c r="F377" s="298" t="s">
        <v>468</v>
      </c>
      <c r="G377" s="296"/>
      <c r="H377" s="299">
        <v>6.2999999999999998</v>
      </c>
      <c r="I377" s="300"/>
      <c r="J377" s="296"/>
      <c r="K377" s="296"/>
      <c r="L377" s="301"/>
      <c r="M377" s="302"/>
      <c r="N377" s="303"/>
      <c r="O377" s="303"/>
      <c r="P377" s="303"/>
      <c r="Q377" s="303"/>
      <c r="R377" s="303"/>
      <c r="S377" s="303"/>
      <c r="T377" s="304"/>
      <c r="U377" s="16"/>
      <c r="V377" s="16"/>
      <c r="W377" s="16"/>
      <c r="X377" s="16"/>
      <c r="Y377" s="16"/>
      <c r="Z377" s="16"/>
      <c r="AA377" s="16"/>
      <c r="AB377" s="16"/>
      <c r="AC377" s="16"/>
      <c r="AD377" s="16"/>
      <c r="AE377" s="16"/>
      <c r="AT377" s="305" t="s">
        <v>166</v>
      </c>
      <c r="AU377" s="305" t="s">
        <v>156</v>
      </c>
      <c r="AV377" s="16" t="s">
        <v>181</v>
      </c>
      <c r="AW377" s="16" t="s">
        <v>31</v>
      </c>
      <c r="AX377" s="16" t="s">
        <v>74</v>
      </c>
      <c r="AY377" s="305" t="s">
        <v>157</v>
      </c>
    </row>
    <row r="378" s="13" customFormat="1">
      <c r="A378" s="13"/>
      <c r="B378" s="244"/>
      <c r="C378" s="245"/>
      <c r="D378" s="246" t="s">
        <v>166</v>
      </c>
      <c r="E378" s="247" t="s">
        <v>1</v>
      </c>
      <c r="F378" s="248" t="s">
        <v>1064</v>
      </c>
      <c r="G378" s="245"/>
      <c r="H378" s="247" t="s">
        <v>1</v>
      </c>
      <c r="I378" s="249"/>
      <c r="J378" s="245"/>
      <c r="K378" s="245"/>
      <c r="L378" s="250"/>
      <c r="M378" s="251"/>
      <c r="N378" s="252"/>
      <c r="O378" s="252"/>
      <c r="P378" s="252"/>
      <c r="Q378" s="252"/>
      <c r="R378" s="252"/>
      <c r="S378" s="252"/>
      <c r="T378" s="25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54" t="s">
        <v>166</v>
      </c>
      <c r="AU378" s="254" t="s">
        <v>156</v>
      </c>
      <c r="AV378" s="13" t="s">
        <v>82</v>
      </c>
      <c r="AW378" s="13" t="s">
        <v>31</v>
      </c>
      <c r="AX378" s="13" t="s">
        <v>74</v>
      </c>
      <c r="AY378" s="254" t="s">
        <v>157</v>
      </c>
    </row>
    <row r="379" s="13" customFormat="1">
      <c r="A379" s="13"/>
      <c r="B379" s="244"/>
      <c r="C379" s="245"/>
      <c r="D379" s="246" t="s">
        <v>166</v>
      </c>
      <c r="E379" s="247" t="s">
        <v>1</v>
      </c>
      <c r="F379" s="248" t="s">
        <v>1221</v>
      </c>
      <c r="G379" s="245"/>
      <c r="H379" s="247" t="s">
        <v>1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4" t="s">
        <v>166</v>
      </c>
      <c r="AU379" s="254" t="s">
        <v>156</v>
      </c>
      <c r="AV379" s="13" t="s">
        <v>82</v>
      </c>
      <c r="AW379" s="13" t="s">
        <v>31</v>
      </c>
      <c r="AX379" s="13" t="s">
        <v>74</v>
      </c>
      <c r="AY379" s="254" t="s">
        <v>157</v>
      </c>
    </row>
    <row r="380" s="14" customFormat="1">
      <c r="A380" s="14"/>
      <c r="B380" s="255"/>
      <c r="C380" s="256"/>
      <c r="D380" s="246" t="s">
        <v>166</v>
      </c>
      <c r="E380" s="257" t="s">
        <v>1</v>
      </c>
      <c r="F380" s="258" t="s">
        <v>1222</v>
      </c>
      <c r="G380" s="256"/>
      <c r="H380" s="259">
        <v>4</v>
      </c>
      <c r="I380" s="260"/>
      <c r="J380" s="256"/>
      <c r="K380" s="256"/>
      <c r="L380" s="261"/>
      <c r="M380" s="262"/>
      <c r="N380" s="263"/>
      <c r="O380" s="263"/>
      <c r="P380" s="263"/>
      <c r="Q380" s="263"/>
      <c r="R380" s="263"/>
      <c r="S380" s="263"/>
      <c r="T380" s="264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5" t="s">
        <v>166</v>
      </c>
      <c r="AU380" s="265" t="s">
        <v>156</v>
      </c>
      <c r="AV380" s="14" t="s">
        <v>156</v>
      </c>
      <c r="AW380" s="14" t="s">
        <v>31</v>
      </c>
      <c r="AX380" s="14" t="s">
        <v>74</v>
      </c>
      <c r="AY380" s="265" t="s">
        <v>157</v>
      </c>
    </row>
    <row r="381" s="13" customFormat="1">
      <c r="A381" s="13"/>
      <c r="B381" s="244"/>
      <c r="C381" s="245"/>
      <c r="D381" s="246" t="s">
        <v>166</v>
      </c>
      <c r="E381" s="247" t="s">
        <v>1</v>
      </c>
      <c r="F381" s="248" t="s">
        <v>1169</v>
      </c>
      <c r="G381" s="245"/>
      <c r="H381" s="247" t="s">
        <v>1</v>
      </c>
      <c r="I381" s="249"/>
      <c r="J381" s="245"/>
      <c r="K381" s="245"/>
      <c r="L381" s="250"/>
      <c r="M381" s="251"/>
      <c r="N381" s="252"/>
      <c r="O381" s="252"/>
      <c r="P381" s="252"/>
      <c r="Q381" s="252"/>
      <c r="R381" s="252"/>
      <c r="S381" s="252"/>
      <c r="T381" s="25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254" t="s">
        <v>166</v>
      </c>
      <c r="AU381" s="254" t="s">
        <v>156</v>
      </c>
      <c r="AV381" s="13" t="s">
        <v>82</v>
      </c>
      <c r="AW381" s="13" t="s">
        <v>31</v>
      </c>
      <c r="AX381" s="13" t="s">
        <v>74</v>
      </c>
      <c r="AY381" s="254" t="s">
        <v>157</v>
      </c>
    </row>
    <row r="382" s="13" customFormat="1">
      <c r="A382" s="13"/>
      <c r="B382" s="244"/>
      <c r="C382" s="245"/>
      <c r="D382" s="246" t="s">
        <v>166</v>
      </c>
      <c r="E382" s="247" t="s">
        <v>1</v>
      </c>
      <c r="F382" s="248" t="s">
        <v>1223</v>
      </c>
      <c r="G382" s="245"/>
      <c r="H382" s="247" t="s">
        <v>1</v>
      </c>
      <c r="I382" s="249"/>
      <c r="J382" s="245"/>
      <c r="K382" s="245"/>
      <c r="L382" s="250"/>
      <c r="M382" s="251"/>
      <c r="N382" s="252"/>
      <c r="O382" s="252"/>
      <c r="P382" s="252"/>
      <c r="Q382" s="252"/>
      <c r="R382" s="252"/>
      <c r="S382" s="252"/>
      <c r="T382" s="253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54" t="s">
        <v>166</v>
      </c>
      <c r="AU382" s="254" t="s">
        <v>156</v>
      </c>
      <c r="AV382" s="13" t="s">
        <v>82</v>
      </c>
      <c r="AW382" s="13" t="s">
        <v>31</v>
      </c>
      <c r="AX382" s="13" t="s">
        <v>74</v>
      </c>
      <c r="AY382" s="254" t="s">
        <v>157</v>
      </c>
    </row>
    <row r="383" s="14" customFormat="1">
      <c r="A383" s="14"/>
      <c r="B383" s="255"/>
      <c r="C383" s="256"/>
      <c r="D383" s="246" t="s">
        <v>166</v>
      </c>
      <c r="E383" s="257" t="s">
        <v>1</v>
      </c>
      <c r="F383" s="258" t="s">
        <v>1224</v>
      </c>
      <c r="G383" s="256"/>
      <c r="H383" s="259">
        <v>1.341</v>
      </c>
      <c r="I383" s="260"/>
      <c r="J383" s="256"/>
      <c r="K383" s="256"/>
      <c r="L383" s="261"/>
      <c r="M383" s="262"/>
      <c r="N383" s="263"/>
      <c r="O383" s="263"/>
      <c r="P383" s="263"/>
      <c r="Q383" s="263"/>
      <c r="R383" s="263"/>
      <c r="S383" s="263"/>
      <c r="T383" s="264"/>
      <c r="U383" s="14"/>
      <c r="V383" s="14"/>
      <c r="W383" s="14"/>
      <c r="X383" s="14"/>
      <c r="Y383" s="14"/>
      <c r="Z383" s="14"/>
      <c r="AA383" s="14"/>
      <c r="AB383" s="14"/>
      <c r="AC383" s="14"/>
      <c r="AD383" s="14"/>
      <c r="AE383" s="14"/>
      <c r="AT383" s="265" t="s">
        <v>166</v>
      </c>
      <c r="AU383" s="265" t="s">
        <v>156</v>
      </c>
      <c r="AV383" s="14" t="s">
        <v>156</v>
      </c>
      <c r="AW383" s="14" t="s">
        <v>31</v>
      </c>
      <c r="AX383" s="14" t="s">
        <v>74</v>
      </c>
      <c r="AY383" s="265" t="s">
        <v>157</v>
      </c>
    </row>
    <row r="384" s="13" customFormat="1">
      <c r="A384" s="13"/>
      <c r="B384" s="244"/>
      <c r="C384" s="245"/>
      <c r="D384" s="246" t="s">
        <v>166</v>
      </c>
      <c r="E384" s="247" t="s">
        <v>1</v>
      </c>
      <c r="F384" s="248" t="s">
        <v>1077</v>
      </c>
      <c r="G384" s="245"/>
      <c r="H384" s="247" t="s">
        <v>1</v>
      </c>
      <c r="I384" s="249"/>
      <c r="J384" s="245"/>
      <c r="K384" s="245"/>
      <c r="L384" s="250"/>
      <c r="M384" s="251"/>
      <c r="N384" s="252"/>
      <c r="O384" s="252"/>
      <c r="P384" s="252"/>
      <c r="Q384" s="252"/>
      <c r="R384" s="252"/>
      <c r="S384" s="252"/>
      <c r="T384" s="253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54" t="s">
        <v>166</v>
      </c>
      <c r="AU384" s="254" t="s">
        <v>156</v>
      </c>
      <c r="AV384" s="13" t="s">
        <v>82</v>
      </c>
      <c r="AW384" s="13" t="s">
        <v>31</v>
      </c>
      <c r="AX384" s="13" t="s">
        <v>74</v>
      </c>
      <c r="AY384" s="254" t="s">
        <v>157</v>
      </c>
    </row>
    <row r="385" s="13" customFormat="1">
      <c r="A385" s="13"/>
      <c r="B385" s="244"/>
      <c r="C385" s="245"/>
      <c r="D385" s="246" t="s">
        <v>166</v>
      </c>
      <c r="E385" s="247" t="s">
        <v>1</v>
      </c>
      <c r="F385" s="248" t="s">
        <v>1225</v>
      </c>
      <c r="G385" s="245"/>
      <c r="H385" s="247" t="s">
        <v>1</v>
      </c>
      <c r="I385" s="249"/>
      <c r="J385" s="245"/>
      <c r="K385" s="245"/>
      <c r="L385" s="250"/>
      <c r="M385" s="251"/>
      <c r="N385" s="252"/>
      <c r="O385" s="252"/>
      <c r="P385" s="252"/>
      <c r="Q385" s="252"/>
      <c r="R385" s="252"/>
      <c r="S385" s="252"/>
      <c r="T385" s="253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54" t="s">
        <v>166</v>
      </c>
      <c r="AU385" s="254" t="s">
        <v>156</v>
      </c>
      <c r="AV385" s="13" t="s">
        <v>82</v>
      </c>
      <c r="AW385" s="13" t="s">
        <v>31</v>
      </c>
      <c r="AX385" s="13" t="s">
        <v>74</v>
      </c>
      <c r="AY385" s="254" t="s">
        <v>157</v>
      </c>
    </row>
    <row r="386" s="14" customFormat="1">
      <c r="A386" s="14"/>
      <c r="B386" s="255"/>
      <c r="C386" s="256"/>
      <c r="D386" s="246" t="s">
        <v>166</v>
      </c>
      <c r="E386" s="257" t="s">
        <v>1</v>
      </c>
      <c r="F386" s="258" t="s">
        <v>1226</v>
      </c>
      <c r="G386" s="256"/>
      <c r="H386" s="259">
        <v>0.88200000000000001</v>
      </c>
      <c r="I386" s="260"/>
      <c r="J386" s="256"/>
      <c r="K386" s="256"/>
      <c r="L386" s="261"/>
      <c r="M386" s="262"/>
      <c r="N386" s="263"/>
      <c r="O386" s="263"/>
      <c r="P386" s="263"/>
      <c r="Q386" s="263"/>
      <c r="R386" s="263"/>
      <c r="S386" s="263"/>
      <c r="T386" s="264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65" t="s">
        <v>166</v>
      </c>
      <c r="AU386" s="265" t="s">
        <v>156</v>
      </c>
      <c r="AV386" s="14" t="s">
        <v>156</v>
      </c>
      <c r="AW386" s="14" t="s">
        <v>31</v>
      </c>
      <c r="AX386" s="14" t="s">
        <v>74</v>
      </c>
      <c r="AY386" s="265" t="s">
        <v>157</v>
      </c>
    </row>
    <row r="387" s="16" customFormat="1">
      <c r="A387" s="16"/>
      <c r="B387" s="295"/>
      <c r="C387" s="296"/>
      <c r="D387" s="246" t="s">
        <v>166</v>
      </c>
      <c r="E387" s="297" t="s">
        <v>1</v>
      </c>
      <c r="F387" s="298" t="s">
        <v>468</v>
      </c>
      <c r="G387" s="296"/>
      <c r="H387" s="299">
        <v>6.2229999999999999</v>
      </c>
      <c r="I387" s="300"/>
      <c r="J387" s="296"/>
      <c r="K387" s="296"/>
      <c r="L387" s="301"/>
      <c r="M387" s="302"/>
      <c r="N387" s="303"/>
      <c r="O387" s="303"/>
      <c r="P387" s="303"/>
      <c r="Q387" s="303"/>
      <c r="R387" s="303"/>
      <c r="S387" s="303"/>
      <c r="T387" s="304"/>
      <c r="U387" s="16"/>
      <c r="V387" s="16"/>
      <c r="W387" s="16"/>
      <c r="X387" s="16"/>
      <c r="Y387" s="16"/>
      <c r="Z387" s="16"/>
      <c r="AA387" s="16"/>
      <c r="AB387" s="16"/>
      <c r="AC387" s="16"/>
      <c r="AD387" s="16"/>
      <c r="AE387" s="16"/>
      <c r="AT387" s="305" t="s">
        <v>166</v>
      </c>
      <c r="AU387" s="305" t="s">
        <v>156</v>
      </c>
      <c r="AV387" s="16" t="s">
        <v>181</v>
      </c>
      <c r="AW387" s="16" t="s">
        <v>31</v>
      </c>
      <c r="AX387" s="16" t="s">
        <v>74</v>
      </c>
      <c r="AY387" s="305" t="s">
        <v>157</v>
      </c>
    </row>
    <row r="388" s="15" customFormat="1">
      <c r="A388" s="15"/>
      <c r="B388" s="266"/>
      <c r="C388" s="267"/>
      <c r="D388" s="246" t="s">
        <v>166</v>
      </c>
      <c r="E388" s="268" t="s">
        <v>1</v>
      </c>
      <c r="F388" s="269" t="s">
        <v>173</v>
      </c>
      <c r="G388" s="267"/>
      <c r="H388" s="270">
        <v>69.826999999999998</v>
      </c>
      <c r="I388" s="271"/>
      <c r="J388" s="267"/>
      <c r="K388" s="267"/>
      <c r="L388" s="272"/>
      <c r="M388" s="273"/>
      <c r="N388" s="274"/>
      <c r="O388" s="274"/>
      <c r="P388" s="274"/>
      <c r="Q388" s="274"/>
      <c r="R388" s="274"/>
      <c r="S388" s="274"/>
      <c r="T388" s="275"/>
      <c r="U388" s="15"/>
      <c r="V388" s="15"/>
      <c r="W388" s="15"/>
      <c r="X388" s="15"/>
      <c r="Y388" s="15"/>
      <c r="Z388" s="15"/>
      <c r="AA388" s="15"/>
      <c r="AB388" s="15"/>
      <c r="AC388" s="15"/>
      <c r="AD388" s="15"/>
      <c r="AE388" s="15"/>
      <c r="AT388" s="276" t="s">
        <v>166</v>
      </c>
      <c r="AU388" s="276" t="s">
        <v>156</v>
      </c>
      <c r="AV388" s="15" t="s">
        <v>174</v>
      </c>
      <c r="AW388" s="15" t="s">
        <v>31</v>
      </c>
      <c r="AX388" s="15" t="s">
        <v>82</v>
      </c>
      <c r="AY388" s="276" t="s">
        <v>157</v>
      </c>
    </row>
    <row r="389" s="2" customFormat="1" ht="24.15" customHeight="1">
      <c r="A389" s="39"/>
      <c r="B389" s="40"/>
      <c r="C389" s="230" t="s">
        <v>7</v>
      </c>
      <c r="D389" s="230" t="s">
        <v>160</v>
      </c>
      <c r="E389" s="231" t="s">
        <v>1227</v>
      </c>
      <c r="F389" s="232" t="s">
        <v>1228</v>
      </c>
      <c r="G389" s="233" t="s">
        <v>225</v>
      </c>
      <c r="H389" s="234">
        <v>6.9560000000000004</v>
      </c>
      <c r="I389" s="235"/>
      <c r="J389" s="236">
        <f>ROUND(I389*H389,2)</f>
        <v>0</v>
      </c>
      <c r="K389" s="237"/>
      <c r="L389" s="45"/>
      <c r="M389" s="238" t="s">
        <v>1</v>
      </c>
      <c r="N389" s="239" t="s">
        <v>40</v>
      </c>
      <c r="O389" s="98"/>
      <c r="P389" s="240">
        <f>O389*H389</f>
        <v>0</v>
      </c>
      <c r="Q389" s="240">
        <v>0.00247</v>
      </c>
      <c r="R389" s="240">
        <f>Q389*H389</f>
        <v>0.01718132</v>
      </c>
      <c r="S389" s="240">
        <v>0</v>
      </c>
      <c r="T389" s="241">
        <f>S389*H389</f>
        <v>0</v>
      </c>
      <c r="U389" s="39"/>
      <c r="V389" s="39"/>
      <c r="W389" s="39"/>
      <c r="X389" s="39"/>
      <c r="Y389" s="39"/>
      <c r="Z389" s="39"/>
      <c r="AA389" s="39"/>
      <c r="AB389" s="39"/>
      <c r="AC389" s="39"/>
      <c r="AD389" s="39"/>
      <c r="AE389" s="39"/>
      <c r="AR389" s="242" t="s">
        <v>174</v>
      </c>
      <c r="AT389" s="242" t="s">
        <v>160</v>
      </c>
      <c r="AU389" s="242" t="s">
        <v>156</v>
      </c>
      <c r="AY389" s="18" t="s">
        <v>157</v>
      </c>
      <c r="BE389" s="243">
        <f>IF(N389="základná",J389,0)</f>
        <v>0</v>
      </c>
      <c r="BF389" s="243">
        <f>IF(N389="znížená",J389,0)</f>
        <v>0</v>
      </c>
      <c r="BG389" s="243">
        <f>IF(N389="zákl. prenesená",J389,0)</f>
        <v>0</v>
      </c>
      <c r="BH389" s="243">
        <f>IF(N389="zníž. prenesená",J389,0)</f>
        <v>0</v>
      </c>
      <c r="BI389" s="243">
        <f>IF(N389="nulová",J389,0)</f>
        <v>0</v>
      </c>
      <c r="BJ389" s="18" t="s">
        <v>156</v>
      </c>
      <c r="BK389" s="243">
        <f>ROUND(I389*H389,2)</f>
        <v>0</v>
      </c>
      <c r="BL389" s="18" t="s">
        <v>174</v>
      </c>
      <c r="BM389" s="242" t="s">
        <v>1229</v>
      </c>
    </row>
    <row r="390" s="14" customFormat="1">
      <c r="A390" s="14"/>
      <c r="B390" s="255"/>
      <c r="C390" s="256"/>
      <c r="D390" s="246" t="s">
        <v>166</v>
      </c>
      <c r="E390" s="257" t="s">
        <v>1</v>
      </c>
      <c r="F390" s="258" t="s">
        <v>1230</v>
      </c>
      <c r="G390" s="256"/>
      <c r="H390" s="259">
        <v>6.9560000000000004</v>
      </c>
      <c r="I390" s="260"/>
      <c r="J390" s="256"/>
      <c r="K390" s="256"/>
      <c r="L390" s="261"/>
      <c r="M390" s="262"/>
      <c r="N390" s="263"/>
      <c r="O390" s="263"/>
      <c r="P390" s="263"/>
      <c r="Q390" s="263"/>
      <c r="R390" s="263"/>
      <c r="S390" s="263"/>
      <c r="T390" s="264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65" t="s">
        <v>166</v>
      </c>
      <c r="AU390" s="265" t="s">
        <v>156</v>
      </c>
      <c r="AV390" s="14" t="s">
        <v>156</v>
      </c>
      <c r="AW390" s="14" t="s">
        <v>31</v>
      </c>
      <c r="AX390" s="14" t="s">
        <v>82</v>
      </c>
      <c r="AY390" s="265" t="s">
        <v>157</v>
      </c>
    </row>
    <row r="391" s="2" customFormat="1" ht="37.8" customHeight="1">
      <c r="A391" s="39"/>
      <c r="B391" s="40"/>
      <c r="C391" s="230" t="s">
        <v>394</v>
      </c>
      <c r="D391" s="230" t="s">
        <v>160</v>
      </c>
      <c r="E391" s="231" t="s">
        <v>239</v>
      </c>
      <c r="F391" s="232" t="s">
        <v>1231</v>
      </c>
      <c r="G391" s="233" t="s">
        <v>354</v>
      </c>
      <c r="H391" s="234">
        <v>6.8200000000000003</v>
      </c>
      <c r="I391" s="235"/>
      <c r="J391" s="236">
        <f>ROUND(I391*H391,2)</f>
        <v>0</v>
      </c>
      <c r="K391" s="237"/>
      <c r="L391" s="45"/>
      <c r="M391" s="238" t="s">
        <v>1</v>
      </c>
      <c r="N391" s="239" t="s">
        <v>40</v>
      </c>
      <c r="O391" s="98"/>
      <c r="P391" s="240">
        <f>O391*H391</f>
        <v>0</v>
      </c>
      <c r="Q391" s="240">
        <v>0.00191</v>
      </c>
      <c r="R391" s="240">
        <f>Q391*H391</f>
        <v>0.0130262</v>
      </c>
      <c r="S391" s="240">
        <v>0</v>
      </c>
      <c r="T391" s="241">
        <f>S391*H391</f>
        <v>0</v>
      </c>
      <c r="U391" s="39"/>
      <c r="V391" s="39"/>
      <c r="W391" s="39"/>
      <c r="X391" s="39"/>
      <c r="Y391" s="39"/>
      <c r="Z391" s="39"/>
      <c r="AA391" s="39"/>
      <c r="AB391" s="39"/>
      <c r="AC391" s="39"/>
      <c r="AD391" s="39"/>
      <c r="AE391" s="39"/>
      <c r="AR391" s="242" t="s">
        <v>174</v>
      </c>
      <c r="AT391" s="242" t="s">
        <v>160</v>
      </c>
      <c r="AU391" s="242" t="s">
        <v>156</v>
      </c>
      <c r="AY391" s="18" t="s">
        <v>157</v>
      </c>
      <c r="BE391" s="243">
        <f>IF(N391="základná",J391,0)</f>
        <v>0</v>
      </c>
      <c r="BF391" s="243">
        <f>IF(N391="znížená",J391,0)</f>
        <v>0</v>
      </c>
      <c r="BG391" s="243">
        <f>IF(N391="zákl. prenesená",J391,0)</f>
        <v>0</v>
      </c>
      <c r="BH391" s="243">
        <f>IF(N391="zníž. prenesená",J391,0)</f>
        <v>0</v>
      </c>
      <c r="BI391" s="243">
        <f>IF(N391="nulová",J391,0)</f>
        <v>0</v>
      </c>
      <c r="BJ391" s="18" t="s">
        <v>156</v>
      </c>
      <c r="BK391" s="243">
        <f>ROUND(I391*H391,2)</f>
        <v>0</v>
      </c>
      <c r="BL391" s="18" t="s">
        <v>174</v>
      </c>
      <c r="BM391" s="242" t="s">
        <v>1232</v>
      </c>
    </row>
    <row r="392" s="14" customFormat="1">
      <c r="A392" s="14"/>
      <c r="B392" s="255"/>
      <c r="C392" s="256"/>
      <c r="D392" s="246" t="s">
        <v>166</v>
      </c>
      <c r="E392" s="257" t="s">
        <v>1</v>
      </c>
      <c r="F392" s="258" t="s">
        <v>1233</v>
      </c>
      <c r="G392" s="256"/>
      <c r="H392" s="259">
        <v>6.8200000000000003</v>
      </c>
      <c r="I392" s="260"/>
      <c r="J392" s="256"/>
      <c r="K392" s="256"/>
      <c r="L392" s="261"/>
      <c r="M392" s="262"/>
      <c r="N392" s="263"/>
      <c r="O392" s="263"/>
      <c r="P392" s="263"/>
      <c r="Q392" s="263"/>
      <c r="R392" s="263"/>
      <c r="S392" s="263"/>
      <c r="T392" s="264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5" t="s">
        <v>166</v>
      </c>
      <c r="AU392" s="265" t="s">
        <v>156</v>
      </c>
      <c r="AV392" s="14" t="s">
        <v>156</v>
      </c>
      <c r="AW392" s="14" t="s">
        <v>31</v>
      </c>
      <c r="AX392" s="14" t="s">
        <v>82</v>
      </c>
      <c r="AY392" s="265" t="s">
        <v>157</v>
      </c>
    </row>
    <row r="393" s="2" customFormat="1" ht="24.15" customHeight="1">
      <c r="A393" s="39"/>
      <c r="B393" s="40"/>
      <c r="C393" s="230" t="s">
        <v>400</v>
      </c>
      <c r="D393" s="230" t="s">
        <v>160</v>
      </c>
      <c r="E393" s="231" t="s">
        <v>1234</v>
      </c>
      <c r="F393" s="232" t="s">
        <v>1235</v>
      </c>
      <c r="G393" s="233" t="s">
        <v>225</v>
      </c>
      <c r="H393" s="234">
        <v>10.478</v>
      </c>
      <c r="I393" s="235"/>
      <c r="J393" s="236">
        <f>ROUND(I393*H393,2)</f>
        <v>0</v>
      </c>
      <c r="K393" s="237"/>
      <c r="L393" s="45"/>
      <c r="M393" s="238" t="s">
        <v>1</v>
      </c>
      <c r="N393" s="239" t="s">
        <v>40</v>
      </c>
      <c r="O393" s="98"/>
      <c r="P393" s="240">
        <f>O393*H393</f>
        <v>0</v>
      </c>
      <c r="Q393" s="240">
        <v>0.039800000000000002</v>
      </c>
      <c r="R393" s="240">
        <f>Q393*H393</f>
        <v>0.41702440000000002</v>
      </c>
      <c r="S393" s="240">
        <v>0</v>
      </c>
      <c r="T393" s="241">
        <f>S393*H393</f>
        <v>0</v>
      </c>
      <c r="U393" s="39"/>
      <c r="V393" s="39"/>
      <c r="W393" s="39"/>
      <c r="X393" s="39"/>
      <c r="Y393" s="39"/>
      <c r="Z393" s="39"/>
      <c r="AA393" s="39"/>
      <c r="AB393" s="39"/>
      <c r="AC393" s="39"/>
      <c r="AD393" s="39"/>
      <c r="AE393" s="39"/>
      <c r="AR393" s="242" t="s">
        <v>174</v>
      </c>
      <c r="AT393" s="242" t="s">
        <v>160</v>
      </c>
      <c r="AU393" s="242" t="s">
        <v>156</v>
      </c>
      <c r="AY393" s="18" t="s">
        <v>157</v>
      </c>
      <c r="BE393" s="243">
        <f>IF(N393="základná",J393,0)</f>
        <v>0</v>
      </c>
      <c r="BF393" s="243">
        <f>IF(N393="znížená",J393,0)</f>
        <v>0</v>
      </c>
      <c r="BG393" s="243">
        <f>IF(N393="zákl. prenesená",J393,0)</f>
        <v>0</v>
      </c>
      <c r="BH393" s="243">
        <f>IF(N393="zníž. prenesená",J393,0)</f>
        <v>0</v>
      </c>
      <c r="BI393" s="243">
        <f>IF(N393="nulová",J393,0)</f>
        <v>0</v>
      </c>
      <c r="BJ393" s="18" t="s">
        <v>156</v>
      </c>
      <c r="BK393" s="243">
        <f>ROUND(I393*H393,2)</f>
        <v>0</v>
      </c>
      <c r="BL393" s="18" t="s">
        <v>174</v>
      </c>
      <c r="BM393" s="242" t="s">
        <v>1236</v>
      </c>
    </row>
    <row r="394" s="13" customFormat="1">
      <c r="A394" s="13"/>
      <c r="B394" s="244"/>
      <c r="C394" s="245"/>
      <c r="D394" s="246" t="s">
        <v>166</v>
      </c>
      <c r="E394" s="247" t="s">
        <v>1</v>
      </c>
      <c r="F394" s="248" t="s">
        <v>1237</v>
      </c>
      <c r="G394" s="245"/>
      <c r="H394" s="247" t="s">
        <v>1</v>
      </c>
      <c r="I394" s="249"/>
      <c r="J394" s="245"/>
      <c r="K394" s="245"/>
      <c r="L394" s="250"/>
      <c r="M394" s="251"/>
      <c r="N394" s="252"/>
      <c r="O394" s="252"/>
      <c r="P394" s="252"/>
      <c r="Q394" s="252"/>
      <c r="R394" s="252"/>
      <c r="S394" s="252"/>
      <c r="T394" s="25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254" t="s">
        <v>166</v>
      </c>
      <c r="AU394" s="254" t="s">
        <v>156</v>
      </c>
      <c r="AV394" s="13" t="s">
        <v>82</v>
      </c>
      <c r="AW394" s="13" t="s">
        <v>31</v>
      </c>
      <c r="AX394" s="13" t="s">
        <v>74</v>
      </c>
      <c r="AY394" s="254" t="s">
        <v>157</v>
      </c>
    </row>
    <row r="395" s="13" customFormat="1">
      <c r="A395" s="13"/>
      <c r="B395" s="244"/>
      <c r="C395" s="245"/>
      <c r="D395" s="246" t="s">
        <v>166</v>
      </c>
      <c r="E395" s="247" t="s">
        <v>1</v>
      </c>
      <c r="F395" s="248" t="s">
        <v>1051</v>
      </c>
      <c r="G395" s="245"/>
      <c r="H395" s="247" t="s">
        <v>1</v>
      </c>
      <c r="I395" s="249"/>
      <c r="J395" s="245"/>
      <c r="K395" s="245"/>
      <c r="L395" s="250"/>
      <c r="M395" s="251"/>
      <c r="N395" s="252"/>
      <c r="O395" s="252"/>
      <c r="P395" s="252"/>
      <c r="Q395" s="252"/>
      <c r="R395" s="252"/>
      <c r="S395" s="252"/>
      <c r="T395" s="253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4" t="s">
        <v>166</v>
      </c>
      <c r="AU395" s="254" t="s">
        <v>156</v>
      </c>
      <c r="AV395" s="13" t="s">
        <v>82</v>
      </c>
      <c r="AW395" s="13" t="s">
        <v>31</v>
      </c>
      <c r="AX395" s="13" t="s">
        <v>74</v>
      </c>
      <c r="AY395" s="254" t="s">
        <v>157</v>
      </c>
    </row>
    <row r="396" s="13" customFormat="1">
      <c r="A396" s="13"/>
      <c r="B396" s="244"/>
      <c r="C396" s="245"/>
      <c r="D396" s="246" t="s">
        <v>166</v>
      </c>
      <c r="E396" s="247" t="s">
        <v>1</v>
      </c>
      <c r="F396" s="248" t="s">
        <v>1054</v>
      </c>
      <c r="G396" s="245"/>
      <c r="H396" s="247" t="s">
        <v>1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254" t="s">
        <v>166</v>
      </c>
      <c r="AU396" s="254" t="s">
        <v>156</v>
      </c>
      <c r="AV396" s="13" t="s">
        <v>82</v>
      </c>
      <c r="AW396" s="13" t="s">
        <v>31</v>
      </c>
      <c r="AX396" s="13" t="s">
        <v>74</v>
      </c>
      <c r="AY396" s="254" t="s">
        <v>157</v>
      </c>
    </row>
    <row r="397" s="14" customFormat="1">
      <c r="A397" s="14"/>
      <c r="B397" s="255"/>
      <c r="C397" s="256"/>
      <c r="D397" s="246" t="s">
        <v>166</v>
      </c>
      <c r="E397" s="257" t="s">
        <v>1</v>
      </c>
      <c r="F397" s="258" t="s">
        <v>1156</v>
      </c>
      <c r="G397" s="256"/>
      <c r="H397" s="259">
        <v>5</v>
      </c>
      <c r="I397" s="260"/>
      <c r="J397" s="256"/>
      <c r="K397" s="256"/>
      <c r="L397" s="261"/>
      <c r="M397" s="262"/>
      <c r="N397" s="263"/>
      <c r="O397" s="263"/>
      <c r="P397" s="263"/>
      <c r="Q397" s="263"/>
      <c r="R397" s="263"/>
      <c r="S397" s="263"/>
      <c r="T397" s="264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65" t="s">
        <v>166</v>
      </c>
      <c r="AU397" s="265" t="s">
        <v>156</v>
      </c>
      <c r="AV397" s="14" t="s">
        <v>156</v>
      </c>
      <c r="AW397" s="14" t="s">
        <v>31</v>
      </c>
      <c r="AX397" s="14" t="s">
        <v>74</v>
      </c>
      <c r="AY397" s="265" t="s">
        <v>157</v>
      </c>
    </row>
    <row r="398" s="13" customFormat="1">
      <c r="A398" s="13"/>
      <c r="B398" s="244"/>
      <c r="C398" s="245"/>
      <c r="D398" s="246" t="s">
        <v>166</v>
      </c>
      <c r="E398" s="247" t="s">
        <v>1</v>
      </c>
      <c r="F398" s="248" t="s">
        <v>1177</v>
      </c>
      <c r="G398" s="245"/>
      <c r="H398" s="247" t="s">
        <v>1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254" t="s">
        <v>166</v>
      </c>
      <c r="AU398" s="254" t="s">
        <v>156</v>
      </c>
      <c r="AV398" s="13" t="s">
        <v>82</v>
      </c>
      <c r="AW398" s="13" t="s">
        <v>31</v>
      </c>
      <c r="AX398" s="13" t="s">
        <v>74</v>
      </c>
      <c r="AY398" s="254" t="s">
        <v>157</v>
      </c>
    </row>
    <row r="399" s="13" customFormat="1">
      <c r="A399" s="13"/>
      <c r="B399" s="244"/>
      <c r="C399" s="245"/>
      <c r="D399" s="246" t="s">
        <v>166</v>
      </c>
      <c r="E399" s="247" t="s">
        <v>1</v>
      </c>
      <c r="F399" s="248" t="s">
        <v>1178</v>
      </c>
      <c r="G399" s="245"/>
      <c r="H399" s="247" t="s">
        <v>1</v>
      </c>
      <c r="I399" s="249"/>
      <c r="J399" s="245"/>
      <c r="K399" s="245"/>
      <c r="L399" s="250"/>
      <c r="M399" s="251"/>
      <c r="N399" s="252"/>
      <c r="O399" s="252"/>
      <c r="P399" s="252"/>
      <c r="Q399" s="252"/>
      <c r="R399" s="252"/>
      <c r="S399" s="252"/>
      <c r="T399" s="253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4" t="s">
        <v>166</v>
      </c>
      <c r="AU399" s="254" t="s">
        <v>156</v>
      </c>
      <c r="AV399" s="13" t="s">
        <v>82</v>
      </c>
      <c r="AW399" s="13" t="s">
        <v>31</v>
      </c>
      <c r="AX399" s="13" t="s">
        <v>74</v>
      </c>
      <c r="AY399" s="254" t="s">
        <v>157</v>
      </c>
    </row>
    <row r="400" s="14" customFormat="1">
      <c r="A400" s="14"/>
      <c r="B400" s="255"/>
      <c r="C400" s="256"/>
      <c r="D400" s="246" t="s">
        <v>166</v>
      </c>
      <c r="E400" s="257" t="s">
        <v>1</v>
      </c>
      <c r="F400" s="258" t="s">
        <v>1238</v>
      </c>
      <c r="G400" s="256"/>
      <c r="H400" s="259">
        <v>2.04</v>
      </c>
      <c r="I400" s="260"/>
      <c r="J400" s="256"/>
      <c r="K400" s="256"/>
      <c r="L400" s="261"/>
      <c r="M400" s="262"/>
      <c r="N400" s="263"/>
      <c r="O400" s="263"/>
      <c r="P400" s="263"/>
      <c r="Q400" s="263"/>
      <c r="R400" s="263"/>
      <c r="S400" s="263"/>
      <c r="T400" s="264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5" t="s">
        <v>166</v>
      </c>
      <c r="AU400" s="265" t="s">
        <v>156</v>
      </c>
      <c r="AV400" s="14" t="s">
        <v>156</v>
      </c>
      <c r="AW400" s="14" t="s">
        <v>31</v>
      </c>
      <c r="AX400" s="14" t="s">
        <v>74</v>
      </c>
      <c r="AY400" s="265" t="s">
        <v>157</v>
      </c>
    </row>
    <row r="401" s="13" customFormat="1">
      <c r="A401" s="13"/>
      <c r="B401" s="244"/>
      <c r="C401" s="245"/>
      <c r="D401" s="246" t="s">
        <v>166</v>
      </c>
      <c r="E401" s="247" t="s">
        <v>1</v>
      </c>
      <c r="F401" s="248" t="s">
        <v>1180</v>
      </c>
      <c r="G401" s="245"/>
      <c r="H401" s="247" t="s">
        <v>1</v>
      </c>
      <c r="I401" s="249"/>
      <c r="J401" s="245"/>
      <c r="K401" s="245"/>
      <c r="L401" s="250"/>
      <c r="M401" s="251"/>
      <c r="N401" s="252"/>
      <c r="O401" s="252"/>
      <c r="P401" s="252"/>
      <c r="Q401" s="252"/>
      <c r="R401" s="252"/>
      <c r="S401" s="252"/>
      <c r="T401" s="25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254" t="s">
        <v>166</v>
      </c>
      <c r="AU401" s="254" t="s">
        <v>156</v>
      </c>
      <c r="AV401" s="13" t="s">
        <v>82</v>
      </c>
      <c r="AW401" s="13" t="s">
        <v>31</v>
      </c>
      <c r="AX401" s="13" t="s">
        <v>74</v>
      </c>
      <c r="AY401" s="254" t="s">
        <v>157</v>
      </c>
    </row>
    <row r="402" s="14" customFormat="1">
      <c r="A402" s="14"/>
      <c r="B402" s="255"/>
      <c r="C402" s="256"/>
      <c r="D402" s="246" t="s">
        <v>166</v>
      </c>
      <c r="E402" s="257" t="s">
        <v>1</v>
      </c>
      <c r="F402" s="258" t="s">
        <v>1181</v>
      </c>
      <c r="G402" s="256"/>
      <c r="H402" s="259">
        <v>1.6379999999999999</v>
      </c>
      <c r="I402" s="260"/>
      <c r="J402" s="256"/>
      <c r="K402" s="256"/>
      <c r="L402" s="261"/>
      <c r="M402" s="262"/>
      <c r="N402" s="263"/>
      <c r="O402" s="263"/>
      <c r="P402" s="263"/>
      <c r="Q402" s="263"/>
      <c r="R402" s="263"/>
      <c r="S402" s="263"/>
      <c r="T402" s="264"/>
      <c r="U402" s="14"/>
      <c r="V402" s="14"/>
      <c r="W402" s="14"/>
      <c r="X402" s="14"/>
      <c r="Y402" s="14"/>
      <c r="Z402" s="14"/>
      <c r="AA402" s="14"/>
      <c r="AB402" s="14"/>
      <c r="AC402" s="14"/>
      <c r="AD402" s="14"/>
      <c r="AE402" s="14"/>
      <c r="AT402" s="265" t="s">
        <v>166</v>
      </c>
      <c r="AU402" s="265" t="s">
        <v>156</v>
      </c>
      <c r="AV402" s="14" t="s">
        <v>156</v>
      </c>
      <c r="AW402" s="14" t="s">
        <v>31</v>
      </c>
      <c r="AX402" s="14" t="s">
        <v>74</v>
      </c>
      <c r="AY402" s="265" t="s">
        <v>157</v>
      </c>
    </row>
    <row r="403" s="13" customFormat="1">
      <c r="A403" s="13"/>
      <c r="B403" s="244"/>
      <c r="C403" s="245"/>
      <c r="D403" s="246" t="s">
        <v>166</v>
      </c>
      <c r="E403" s="247" t="s">
        <v>1</v>
      </c>
      <c r="F403" s="248" t="s">
        <v>1217</v>
      </c>
      <c r="G403" s="245"/>
      <c r="H403" s="247" t="s">
        <v>1</v>
      </c>
      <c r="I403" s="249"/>
      <c r="J403" s="245"/>
      <c r="K403" s="245"/>
      <c r="L403" s="250"/>
      <c r="M403" s="251"/>
      <c r="N403" s="252"/>
      <c r="O403" s="252"/>
      <c r="P403" s="252"/>
      <c r="Q403" s="252"/>
      <c r="R403" s="252"/>
      <c r="S403" s="252"/>
      <c r="T403" s="253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4" t="s">
        <v>166</v>
      </c>
      <c r="AU403" s="254" t="s">
        <v>156</v>
      </c>
      <c r="AV403" s="13" t="s">
        <v>82</v>
      </c>
      <c r="AW403" s="13" t="s">
        <v>31</v>
      </c>
      <c r="AX403" s="13" t="s">
        <v>74</v>
      </c>
      <c r="AY403" s="254" t="s">
        <v>157</v>
      </c>
    </row>
    <row r="404" s="14" customFormat="1">
      <c r="A404" s="14"/>
      <c r="B404" s="255"/>
      <c r="C404" s="256"/>
      <c r="D404" s="246" t="s">
        <v>166</v>
      </c>
      <c r="E404" s="257" t="s">
        <v>1</v>
      </c>
      <c r="F404" s="258" t="s">
        <v>1218</v>
      </c>
      <c r="G404" s="256"/>
      <c r="H404" s="259">
        <v>1.8</v>
      </c>
      <c r="I404" s="260"/>
      <c r="J404" s="256"/>
      <c r="K404" s="256"/>
      <c r="L404" s="261"/>
      <c r="M404" s="262"/>
      <c r="N404" s="263"/>
      <c r="O404" s="263"/>
      <c r="P404" s="263"/>
      <c r="Q404" s="263"/>
      <c r="R404" s="263"/>
      <c r="S404" s="263"/>
      <c r="T404" s="264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5" t="s">
        <v>166</v>
      </c>
      <c r="AU404" s="265" t="s">
        <v>156</v>
      </c>
      <c r="AV404" s="14" t="s">
        <v>156</v>
      </c>
      <c r="AW404" s="14" t="s">
        <v>31</v>
      </c>
      <c r="AX404" s="14" t="s">
        <v>74</v>
      </c>
      <c r="AY404" s="265" t="s">
        <v>157</v>
      </c>
    </row>
    <row r="405" s="15" customFormat="1">
      <c r="A405" s="15"/>
      <c r="B405" s="266"/>
      <c r="C405" s="267"/>
      <c r="D405" s="246" t="s">
        <v>166</v>
      </c>
      <c r="E405" s="268" t="s">
        <v>1</v>
      </c>
      <c r="F405" s="269" t="s">
        <v>1239</v>
      </c>
      <c r="G405" s="267"/>
      <c r="H405" s="270">
        <v>10.478000000000002</v>
      </c>
      <c r="I405" s="271"/>
      <c r="J405" s="267"/>
      <c r="K405" s="267"/>
      <c r="L405" s="272"/>
      <c r="M405" s="273"/>
      <c r="N405" s="274"/>
      <c r="O405" s="274"/>
      <c r="P405" s="274"/>
      <c r="Q405" s="274"/>
      <c r="R405" s="274"/>
      <c r="S405" s="274"/>
      <c r="T405" s="275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6" t="s">
        <v>166</v>
      </c>
      <c r="AU405" s="276" t="s">
        <v>156</v>
      </c>
      <c r="AV405" s="15" t="s">
        <v>174</v>
      </c>
      <c r="AW405" s="15" t="s">
        <v>31</v>
      </c>
      <c r="AX405" s="15" t="s">
        <v>82</v>
      </c>
      <c r="AY405" s="276" t="s">
        <v>157</v>
      </c>
    </row>
    <row r="406" s="2" customFormat="1" ht="24.15" customHeight="1">
      <c r="A406" s="39"/>
      <c r="B406" s="40"/>
      <c r="C406" s="230" t="s">
        <v>404</v>
      </c>
      <c r="D406" s="230" t="s">
        <v>160</v>
      </c>
      <c r="E406" s="231" t="s">
        <v>1240</v>
      </c>
      <c r="F406" s="232" t="s">
        <v>1241</v>
      </c>
      <c r="G406" s="233" t="s">
        <v>225</v>
      </c>
      <c r="H406" s="234">
        <v>3</v>
      </c>
      <c r="I406" s="235"/>
      <c r="J406" s="236">
        <f>ROUND(I406*H406,2)</f>
        <v>0</v>
      </c>
      <c r="K406" s="237"/>
      <c r="L406" s="45"/>
      <c r="M406" s="238" t="s">
        <v>1</v>
      </c>
      <c r="N406" s="239" t="s">
        <v>40</v>
      </c>
      <c r="O406" s="98"/>
      <c r="P406" s="240">
        <f>O406*H406</f>
        <v>0</v>
      </c>
      <c r="Q406" s="240">
        <v>0.037560000000000003</v>
      </c>
      <c r="R406" s="240">
        <f>Q406*H406</f>
        <v>0.11268</v>
      </c>
      <c r="S406" s="240">
        <v>0</v>
      </c>
      <c r="T406" s="241">
        <f>S406*H406</f>
        <v>0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42" t="s">
        <v>174</v>
      </c>
      <c r="AT406" s="242" t="s">
        <v>160</v>
      </c>
      <c r="AU406" s="242" t="s">
        <v>156</v>
      </c>
      <c r="AY406" s="18" t="s">
        <v>157</v>
      </c>
      <c r="BE406" s="243">
        <f>IF(N406="základná",J406,0)</f>
        <v>0</v>
      </c>
      <c r="BF406" s="243">
        <f>IF(N406="znížená",J406,0)</f>
        <v>0</v>
      </c>
      <c r="BG406" s="243">
        <f>IF(N406="zákl. prenesená",J406,0)</f>
        <v>0</v>
      </c>
      <c r="BH406" s="243">
        <f>IF(N406="zníž. prenesená",J406,0)</f>
        <v>0</v>
      </c>
      <c r="BI406" s="243">
        <f>IF(N406="nulová",J406,0)</f>
        <v>0</v>
      </c>
      <c r="BJ406" s="18" t="s">
        <v>156</v>
      </c>
      <c r="BK406" s="243">
        <f>ROUND(I406*H406,2)</f>
        <v>0</v>
      </c>
      <c r="BL406" s="18" t="s">
        <v>174</v>
      </c>
      <c r="BM406" s="242" t="s">
        <v>1242</v>
      </c>
    </row>
    <row r="407" s="13" customFormat="1">
      <c r="A407" s="13"/>
      <c r="B407" s="244"/>
      <c r="C407" s="245"/>
      <c r="D407" s="246" t="s">
        <v>166</v>
      </c>
      <c r="E407" s="247" t="s">
        <v>1</v>
      </c>
      <c r="F407" s="248" t="s">
        <v>1051</v>
      </c>
      <c r="G407" s="245"/>
      <c r="H407" s="247" t="s">
        <v>1</v>
      </c>
      <c r="I407" s="249"/>
      <c r="J407" s="245"/>
      <c r="K407" s="245"/>
      <c r="L407" s="250"/>
      <c r="M407" s="251"/>
      <c r="N407" s="252"/>
      <c r="O407" s="252"/>
      <c r="P407" s="252"/>
      <c r="Q407" s="252"/>
      <c r="R407" s="252"/>
      <c r="S407" s="252"/>
      <c r="T407" s="253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4" t="s">
        <v>166</v>
      </c>
      <c r="AU407" s="254" t="s">
        <v>156</v>
      </c>
      <c r="AV407" s="13" t="s">
        <v>82</v>
      </c>
      <c r="AW407" s="13" t="s">
        <v>31</v>
      </c>
      <c r="AX407" s="13" t="s">
        <v>74</v>
      </c>
      <c r="AY407" s="254" t="s">
        <v>157</v>
      </c>
    </row>
    <row r="408" s="13" customFormat="1">
      <c r="A408" s="13"/>
      <c r="B408" s="244"/>
      <c r="C408" s="245"/>
      <c r="D408" s="246" t="s">
        <v>166</v>
      </c>
      <c r="E408" s="247" t="s">
        <v>1</v>
      </c>
      <c r="F408" s="248" t="s">
        <v>1243</v>
      </c>
      <c r="G408" s="245"/>
      <c r="H408" s="247" t="s">
        <v>1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3"/>
      <c r="V408" s="13"/>
      <c r="W408" s="13"/>
      <c r="X408" s="13"/>
      <c r="Y408" s="13"/>
      <c r="Z408" s="13"/>
      <c r="AA408" s="13"/>
      <c r="AB408" s="13"/>
      <c r="AC408" s="13"/>
      <c r="AD408" s="13"/>
      <c r="AE408" s="13"/>
      <c r="AT408" s="254" t="s">
        <v>166</v>
      </c>
      <c r="AU408" s="254" t="s">
        <v>156</v>
      </c>
      <c r="AV408" s="13" t="s">
        <v>82</v>
      </c>
      <c r="AW408" s="13" t="s">
        <v>31</v>
      </c>
      <c r="AX408" s="13" t="s">
        <v>74</v>
      </c>
      <c r="AY408" s="254" t="s">
        <v>157</v>
      </c>
    </row>
    <row r="409" s="14" customFormat="1">
      <c r="A409" s="14"/>
      <c r="B409" s="255"/>
      <c r="C409" s="256"/>
      <c r="D409" s="246" t="s">
        <v>166</v>
      </c>
      <c r="E409" s="257" t="s">
        <v>1</v>
      </c>
      <c r="F409" s="258" t="s">
        <v>181</v>
      </c>
      <c r="G409" s="256"/>
      <c r="H409" s="259">
        <v>3</v>
      </c>
      <c r="I409" s="260"/>
      <c r="J409" s="256"/>
      <c r="K409" s="256"/>
      <c r="L409" s="261"/>
      <c r="M409" s="262"/>
      <c r="N409" s="263"/>
      <c r="O409" s="263"/>
      <c r="P409" s="263"/>
      <c r="Q409" s="263"/>
      <c r="R409" s="263"/>
      <c r="S409" s="263"/>
      <c r="T409" s="264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65" t="s">
        <v>166</v>
      </c>
      <c r="AU409" s="265" t="s">
        <v>156</v>
      </c>
      <c r="AV409" s="14" t="s">
        <v>156</v>
      </c>
      <c r="AW409" s="14" t="s">
        <v>31</v>
      </c>
      <c r="AX409" s="14" t="s">
        <v>82</v>
      </c>
      <c r="AY409" s="265" t="s">
        <v>157</v>
      </c>
    </row>
    <row r="410" s="2" customFormat="1" ht="49.05" customHeight="1">
      <c r="A410" s="39"/>
      <c r="B410" s="40"/>
      <c r="C410" s="230" t="s">
        <v>408</v>
      </c>
      <c r="D410" s="230" t="s">
        <v>160</v>
      </c>
      <c r="E410" s="231" t="s">
        <v>1244</v>
      </c>
      <c r="F410" s="232" t="s">
        <v>1245</v>
      </c>
      <c r="G410" s="233" t="s">
        <v>225</v>
      </c>
      <c r="H410" s="234">
        <v>289.04000000000002</v>
      </c>
      <c r="I410" s="235"/>
      <c r="J410" s="236">
        <f>ROUND(I410*H410,2)</f>
        <v>0</v>
      </c>
      <c r="K410" s="237"/>
      <c r="L410" s="45"/>
      <c r="M410" s="238" t="s">
        <v>1</v>
      </c>
      <c r="N410" s="239" t="s">
        <v>40</v>
      </c>
      <c r="O410" s="98"/>
      <c r="P410" s="240">
        <f>O410*H410</f>
        <v>0</v>
      </c>
      <c r="Q410" s="240">
        <v>0.01321</v>
      </c>
      <c r="R410" s="240">
        <f>Q410*H410</f>
        <v>3.8182184000000001</v>
      </c>
      <c r="S410" s="240">
        <v>0</v>
      </c>
      <c r="T410" s="241">
        <f>S410*H410</f>
        <v>0</v>
      </c>
      <c r="U410" s="39"/>
      <c r="V410" s="39"/>
      <c r="W410" s="39"/>
      <c r="X410" s="39"/>
      <c r="Y410" s="39"/>
      <c r="Z410" s="39"/>
      <c r="AA410" s="39"/>
      <c r="AB410" s="39"/>
      <c r="AC410" s="39"/>
      <c r="AD410" s="39"/>
      <c r="AE410" s="39"/>
      <c r="AR410" s="242" t="s">
        <v>174</v>
      </c>
      <c r="AT410" s="242" t="s">
        <v>160</v>
      </c>
      <c r="AU410" s="242" t="s">
        <v>156</v>
      </c>
      <c r="AY410" s="18" t="s">
        <v>157</v>
      </c>
      <c r="BE410" s="243">
        <f>IF(N410="základná",J410,0)</f>
        <v>0</v>
      </c>
      <c r="BF410" s="243">
        <f>IF(N410="znížená",J410,0)</f>
        <v>0</v>
      </c>
      <c r="BG410" s="243">
        <f>IF(N410="zákl. prenesená",J410,0)</f>
        <v>0</v>
      </c>
      <c r="BH410" s="243">
        <f>IF(N410="zníž. prenesená",J410,0)</f>
        <v>0</v>
      </c>
      <c r="BI410" s="243">
        <f>IF(N410="nulová",J410,0)</f>
        <v>0</v>
      </c>
      <c r="BJ410" s="18" t="s">
        <v>156</v>
      </c>
      <c r="BK410" s="243">
        <f>ROUND(I410*H410,2)</f>
        <v>0</v>
      </c>
      <c r="BL410" s="18" t="s">
        <v>174</v>
      </c>
      <c r="BM410" s="242" t="s">
        <v>1246</v>
      </c>
    </row>
    <row r="411" s="13" customFormat="1">
      <c r="A411" s="13"/>
      <c r="B411" s="244"/>
      <c r="C411" s="245"/>
      <c r="D411" s="246" t="s">
        <v>166</v>
      </c>
      <c r="E411" s="247" t="s">
        <v>1</v>
      </c>
      <c r="F411" s="248" t="s">
        <v>1247</v>
      </c>
      <c r="G411" s="245"/>
      <c r="H411" s="247" t="s">
        <v>1</v>
      </c>
      <c r="I411" s="249"/>
      <c r="J411" s="245"/>
      <c r="K411" s="245"/>
      <c r="L411" s="250"/>
      <c r="M411" s="251"/>
      <c r="N411" s="252"/>
      <c r="O411" s="252"/>
      <c r="P411" s="252"/>
      <c r="Q411" s="252"/>
      <c r="R411" s="252"/>
      <c r="S411" s="252"/>
      <c r="T411" s="253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4" t="s">
        <v>166</v>
      </c>
      <c r="AU411" s="254" t="s">
        <v>156</v>
      </c>
      <c r="AV411" s="13" t="s">
        <v>82</v>
      </c>
      <c r="AW411" s="13" t="s">
        <v>31</v>
      </c>
      <c r="AX411" s="13" t="s">
        <v>74</v>
      </c>
      <c r="AY411" s="254" t="s">
        <v>157</v>
      </c>
    </row>
    <row r="412" s="14" customFormat="1">
      <c r="A412" s="14"/>
      <c r="B412" s="255"/>
      <c r="C412" s="256"/>
      <c r="D412" s="246" t="s">
        <v>166</v>
      </c>
      <c r="E412" s="257" t="s">
        <v>1</v>
      </c>
      <c r="F412" s="258" t="s">
        <v>1248</v>
      </c>
      <c r="G412" s="256"/>
      <c r="H412" s="259">
        <v>289.04000000000002</v>
      </c>
      <c r="I412" s="260"/>
      <c r="J412" s="256"/>
      <c r="K412" s="256"/>
      <c r="L412" s="261"/>
      <c r="M412" s="262"/>
      <c r="N412" s="263"/>
      <c r="O412" s="263"/>
      <c r="P412" s="263"/>
      <c r="Q412" s="263"/>
      <c r="R412" s="263"/>
      <c r="S412" s="263"/>
      <c r="T412" s="264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5" t="s">
        <v>166</v>
      </c>
      <c r="AU412" s="265" t="s">
        <v>156</v>
      </c>
      <c r="AV412" s="14" t="s">
        <v>156</v>
      </c>
      <c r="AW412" s="14" t="s">
        <v>31</v>
      </c>
      <c r="AX412" s="14" t="s">
        <v>82</v>
      </c>
      <c r="AY412" s="265" t="s">
        <v>157</v>
      </c>
    </row>
    <row r="413" s="2" customFormat="1" ht="24.15" customHeight="1">
      <c r="A413" s="39"/>
      <c r="B413" s="40"/>
      <c r="C413" s="230" t="s">
        <v>412</v>
      </c>
      <c r="D413" s="230" t="s">
        <v>160</v>
      </c>
      <c r="E413" s="231" t="s">
        <v>1249</v>
      </c>
      <c r="F413" s="232" t="s">
        <v>1250</v>
      </c>
      <c r="G413" s="233" t="s">
        <v>225</v>
      </c>
      <c r="H413" s="234">
        <v>6.9560000000000004</v>
      </c>
      <c r="I413" s="235"/>
      <c r="J413" s="236">
        <f>ROUND(I413*H413,2)</f>
        <v>0</v>
      </c>
      <c r="K413" s="237"/>
      <c r="L413" s="45"/>
      <c r="M413" s="238" t="s">
        <v>1</v>
      </c>
      <c r="N413" s="239" t="s">
        <v>40</v>
      </c>
      <c r="O413" s="98"/>
      <c r="P413" s="240">
        <f>O413*H413</f>
        <v>0</v>
      </c>
      <c r="Q413" s="240">
        <v>0.0043</v>
      </c>
      <c r="R413" s="240">
        <f>Q413*H413</f>
        <v>0.029910800000000001</v>
      </c>
      <c r="S413" s="240">
        <v>0</v>
      </c>
      <c r="T413" s="241">
        <f>S413*H413</f>
        <v>0</v>
      </c>
      <c r="U413" s="39"/>
      <c r="V413" s="39"/>
      <c r="W413" s="39"/>
      <c r="X413" s="39"/>
      <c r="Y413" s="39"/>
      <c r="Z413" s="39"/>
      <c r="AA413" s="39"/>
      <c r="AB413" s="39"/>
      <c r="AC413" s="39"/>
      <c r="AD413" s="39"/>
      <c r="AE413" s="39"/>
      <c r="AR413" s="242" t="s">
        <v>174</v>
      </c>
      <c r="AT413" s="242" t="s">
        <v>160</v>
      </c>
      <c r="AU413" s="242" t="s">
        <v>156</v>
      </c>
      <c r="AY413" s="18" t="s">
        <v>157</v>
      </c>
      <c r="BE413" s="243">
        <f>IF(N413="základná",J413,0)</f>
        <v>0</v>
      </c>
      <c r="BF413" s="243">
        <f>IF(N413="znížená",J413,0)</f>
        <v>0</v>
      </c>
      <c r="BG413" s="243">
        <f>IF(N413="zákl. prenesená",J413,0)</f>
        <v>0</v>
      </c>
      <c r="BH413" s="243">
        <f>IF(N413="zníž. prenesená",J413,0)</f>
        <v>0</v>
      </c>
      <c r="BI413" s="243">
        <f>IF(N413="nulová",J413,0)</f>
        <v>0</v>
      </c>
      <c r="BJ413" s="18" t="s">
        <v>156</v>
      </c>
      <c r="BK413" s="243">
        <f>ROUND(I413*H413,2)</f>
        <v>0</v>
      </c>
      <c r="BL413" s="18" t="s">
        <v>174</v>
      </c>
      <c r="BM413" s="242" t="s">
        <v>1251</v>
      </c>
    </row>
    <row r="414" s="14" customFormat="1">
      <c r="A414" s="14"/>
      <c r="B414" s="255"/>
      <c r="C414" s="256"/>
      <c r="D414" s="246" t="s">
        <v>166</v>
      </c>
      <c r="E414" s="257" t="s">
        <v>1</v>
      </c>
      <c r="F414" s="258" t="s">
        <v>1230</v>
      </c>
      <c r="G414" s="256"/>
      <c r="H414" s="259">
        <v>6.9560000000000004</v>
      </c>
      <c r="I414" s="260"/>
      <c r="J414" s="256"/>
      <c r="K414" s="256"/>
      <c r="L414" s="261"/>
      <c r="M414" s="262"/>
      <c r="N414" s="263"/>
      <c r="O414" s="263"/>
      <c r="P414" s="263"/>
      <c r="Q414" s="263"/>
      <c r="R414" s="263"/>
      <c r="S414" s="263"/>
      <c r="T414" s="264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65" t="s">
        <v>166</v>
      </c>
      <c r="AU414" s="265" t="s">
        <v>156</v>
      </c>
      <c r="AV414" s="14" t="s">
        <v>156</v>
      </c>
      <c r="AW414" s="14" t="s">
        <v>31</v>
      </c>
      <c r="AX414" s="14" t="s">
        <v>74</v>
      </c>
      <c r="AY414" s="265" t="s">
        <v>157</v>
      </c>
    </row>
    <row r="415" s="15" customFormat="1">
      <c r="A415" s="15"/>
      <c r="B415" s="266"/>
      <c r="C415" s="267"/>
      <c r="D415" s="246" t="s">
        <v>166</v>
      </c>
      <c r="E415" s="268" t="s">
        <v>1</v>
      </c>
      <c r="F415" s="269" t="s">
        <v>173</v>
      </c>
      <c r="G415" s="267"/>
      <c r="H415" s="270">
        <v>6.9560000000000004</v>
      </c>
      <c r="I415" s="271"/>
      <c r="J415" s="267"/>
      <c r="K415" s="267"/>
      <c r="L415" s="272"/>
      <c r="M415" s="273"/>
      <c r="N415" s="274"/>
      <c r="O415" s="274"/>
      <c r="P415" s="274"/>
      <c r="Q415" s="274"/>
      <c r="R415" s="274"/>
      <c r="S415" s="274"/>
      <c r="T415" s="275"/>
      <c r="U415" s="15"/>
      <c r="V415" s="15"/>
      <c r="W415" s="15"/>
      <c r="X415" s="15"/>
      <c r="Y415" s="15"/>
      <c r="Z415" s="15"/>
      <c r="AA415" s="15"/>
      <c r="AB415" s="15"/>
      <c r="AC415" s="15"/>
      <c r="AD415" s="15"/>
      <c r="AE415" s="15"/>
      <c r="AT415" s="276" t="s">
        <v>166</v>
      </c>
      <c r="AU415" s="276" t="s">
        <v>156</v>
      </c>
      <c r="AV415" s="15" t="s">
        <v>174</v>
      </c>
      <c r="AW415" s="15" t="s">
        <v>31</v>
      </c>
      <c r="AX415" s="15" t="s">
        <v>82</v>
      </c>
      <c r="AY415" s="276" t="s">
        <v>157</v>
      </c>
    </row>
    <row r="416" s="2" customFormat="1" ht="24.15" customHeight="1">
      <c r="A416" s="39"/>
      <c r="B416" s="40"/>
      <c r="C416" s="230" t="s">
        <v>419</v>
      </c>
      <c r="D416" s="230" t="s">
        <v>160</v>
      </c>
      <c r="E416" s="231" t="s">
        <v>1252</v>
      </c>
      <c r="F416" s="232" t="s">
        <v>1253</v>
      </c>
      <c r="G416" s="233" t="s">
        <v>225</v>
      </c>
      <c r="H416" s="234">
        <v>96.840000000000003</v>
      </c>
      <c r="I416" s="235"/>
      <c r="J416" s="236">
        <f>ROUND(I416*H416,2)</f>
        <v>0</v>
      </c>
      <c r="K416" s="237"/>
      <c r="L416" s="45"/>
      <c r="M416" s="238" t="s">
        <v>1</v>
      </c>
      <c r="N416" s="239" t="s">
        <v>40</v>
      </c>
      <c r="O416" s="98"/>
      <c r="P416" s="240">
        <f>O416*H416</f>
        <v>0</v>
      </c>
      <c r="Q416" s="240">
        <v>0.0315</v>
      </c>
      <c r="R416" s="240">
        <f>Q416*H416</f>
        <v>3.0504600000000002</v>
      </c>
      <c r="S416" s="240">
        <v>0</v>
      </c>
      <c r="T416" s="241">
        <f>S416*H416</f>
        <v>0</v>
      </c>
      <c r="U416" s="39"/>
      <c r="V416" s="39"/>
      <c r="W416" s="39"/>
      <c r="X416" s="39"/>
      <c r="Y416" s="39"/>
      <c r="Z416" s="39"/>
      <c r="AA416" s="39"/>
      <c r="AB416" s="39"/>
      <c r="AC416" s="39"/>
      <c r="AD416" s="39"/>
      <c r="AE416" s="39"/>
      <c r="AR416" s="242" t="s">
        <v>174</v>
      </c>
      <c r="AT416" s="242" t="s">
        <v>160</v>
      </c>
      <c r="AU416" s="242" t="s">
        <v>156</v>
      </c>
      <c r="AY416" s="18" t="s">
        <v>157</v>
      </c>
      <c r="BE416" s="243">
        <f>IF(N416="základná",J416,0)</f>
        <v>0</v>
      </c>
      <c r="BF416" s="243">
        <f>IF(N416="znížená",J416,0)</f>
        <v>0</v>
      </c>
      <c r="BG416" s="243">
        <f>IF(N416="zákl. prenesená",J416,0)</f>
        <v>0</v>
      </c>
      <c r="BH416" s="243">
        <f>IF(N416="zníž. prenesená",J416,0)</f>
        <v>0</v>
      </c>
      <c r="BI416" s="243">
        <f>IF(N416="nulová",J416,0)</f>
        <v>0</v>
      </c>
      <c r="BJ416" s="18" t="s">
        <v>156</v>
      </c>
      <c r="BK416" s="243">
        <f>ROUND(I416*H416,2)</f>
        <v>0</v>
      </c>
      <c r="BL416" s="18" t="s">
        <v>174</v>
      </c>
      <c r="BM416" s="242" t="s">
        <v>1254</v>
      </c>
    </row>
    <row r="417" s="13" customFormat="1">
      <c r="A417" s="13"/>
      <c r="B417" s="244"/>
      <c r="C417" s="245"/>
      <c r="D417" s="246" t="s">
        <v>166</v>
      </c>
      <c r="E417" s="247" t="s">
        <v>1</v>
      </c>
      <c r="F417" s="248" t="s">
        <v>1051</v>
      </c>
      <c r="G417" s="245"/>
      <c r="H417" s="247" t="s">
        <v>1</v>
      </c>
      <c r="I417" s="249"/>
      <c r="J417" s="245"/>
      <c r="K417" s="245"/>
      <c r="L417" s="250"/>
      <c r="M417" s="251"/>
      <c r="N417" s="252"/>
      <c r="O417" s="252"/>
      <c r="P417" s="252"/>
      <c r="Q417" s="252"/>
      <c r="R417" s="252"/>
      <c r="S417" s="252"/>
      <c r="T417" s="253"/>
      <c r="U417" s="13"/>
      <c r="V417" s="13"/>
      <c r="W417" s="13"/>
      <c r="X417" s="13"/>
      <c r="Y417" s="13"/>
      <c r="Z417" s="13"/>
      <c r="AA417" s="13"/>
      <c r="AB417" s="13"/>
      <c r="AC417" s="13"/>
      <c r="AD417" s="13"/>
      <c r="AE417" s="13"/>
      <c r="AT417" s="254" t="s">
        <v>166</v>
      </c>
      <c r="AU417" s="254" t="s">
        <v>156</v>
      </c>
      <c r="AV417" s="13" t="s">
        <v>82</v>
      </c>
      <c r="AW417" s="13" t="s">
        <v>31</v>
      </c>
      <c r="AX417" s="13" t="s">
        <v>74</v>
      </c>
      <c r="AY417" s="254" t="s">
        <v>157</v>
      </c>
    </row>
    <row r="418" s="13" customFormat="1">
      <c r="A418" s="13"/>
      <c r="B418" s="244"/>
      <c r="C418" s="245"/>
      <c r="D418" s="246" t="s">
        <v>166</v>
      </c>
      <c r="E418" s="247" t="s">
        <v>1</v>
      </c>
      <c r="F418" s="248" t="s">
        <v>1255</v>
      </c>
      <c r="G418" s="245"/>
      <c r="H418" s="247" t="s">
        <v>1</v>
      </c>
      <c r="I418" s="249"/>
      <c r="J418" s="245"/>
      <c r="K418" s="245"/>
      <c r="L418" s="250"/>
      <c r="M418" s="251"/>
      <c r="N418" s="252"/>
      <c r="O418" s="252"/>
      <c r="P418" s="252"/>
      <c r="Q418" s="252"/>
      <c r="R418" s="252"/>
      <c r="S418" s="252"/>
      <c r="T418" s="253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54" t="s">
        <v>166</v>
      </c>
      <c r="AU418" s="254" t="s">
        <v>156</v>
      </c>
      <c r="AV418" s="13" t="s">
        <v>82</v>
      </c>
      <c r="AW418" s="13" t="s">
        <v>31</v>
      </c>
      <c r="AX418" s="13" t="s">
        <v>74</v>
      </c>
      <c r="AY418" s="254" t="s">
        <v>157</v>
      </c>
    </row>
    <row r="419" s="13" customFormat="1">
      <c r="A419" s="13"/>
      <c r="B419" s="244"/>
      <c r="C419" s="245"/>
      <c r="D419" s="246" t="s">
        <v>166</v>
      </c>
      <c r="E419" s="247" t="s">
        <v>1</v>
      </c>
      <c r="F419" s="248" t="s">
        <v>1060</v>
      </c>
      <c r="G419" s="245"/>
      <c r="H419" s="247" t="s">
        <v>1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4" t="s">
        <v>166</v>
      </c>
      <c r="AU419" s="254" t="s">
        <v>156</v>
      </c>
      <c r="AV419" s="13" t="s">
        <v>82</v>
      </c>
      <c r="AW419" s="13" t="s">
        <v>31</v>
      </c>
      <c r="AX419" s="13" t="s">
        <v>74</v>
      </c>
      <c r="AY419" s="254" t="s">
        <v>157</v>
      </c>
    </row>
    <row r="420" s="14" customFormat="1">
      <c r="A420" s="14"/>
      <c r="B420" s="255"/>
      <c r="C420" s="256"/>
      <c r="D420" s="246" t="s">
        <v>166</v>
      </c>
      <c r="E420" s="257" t="s">
        <v>1</v>
      </c>
      <c r="F420" s="258" t="s">
        <v>1256</v>
      </c>
      <c r="G420" s="256"/>
      <c r="H420" s="259">
        <v>75.840000000000003</v>
      </c>
      <c r="I420" s="260"/>
      <c r="J420" s="256"/>
      <c r="K420" s="256"/>
      <c r="L420" s="261"/>
      <c r="M420" s="262"/>
      <c r="N420" s="263"/>
      <c r="O420" s="263"/>
      <c r="P420" s="263"/>
      <c r="Q420" s="263"/>
      <c r="R420" s="263"/>
      <c r="S420" s="263"/>
      <c r="T420" s="264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5" t="s">
        <v>166</v>
      </c>
      <c r="AU420" s="265" t="s">
        <v>156</v>
      </c>
      <c r="AV420" s="14" t="s">
        <v>156</v>
      </c>
      <c r="AW420" s="14" t="s">
        <v>31</v>
      </c>
      <c r="AX420" s="14" t="s">
        <v>74</v>
      </c>
      <c r="AY420" s="265" t="s">
        <v>157</v>
      </c>
    </row>
    <row r="421" s="13" customFormat="1">
      <c r="A421" s="13"/>
      <c r="B421" s="244"/>
      <c r="C421" s="245"/>
      <c r="D421" s="246" t="s">
        <v>166</v>
      </c>
      <c r="E421" s="247" t="s">
        <v>1</v>
      </c>
      <c r="F421" s="248" t="s">
        <v>1072</v>
      </c>
      <c r="G421" s="245"/>
      <c r="H421" s="247" t="s">
        <v>1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254" t="s">
        <v>166</v>
      </c>
      <c r="AU421" s="254" t="s">
        <v>156</v>
      </c>
      <c r="AV421" s="13" t="s">
        <v>82</v>
      </c>
      <c r="AW421" s="13" t="s">
        <v>31</v>
      </c>
      <c r="AX421" s="13" t="s">
        <v>74</v>
      </c>
      <c r="AY421" s="254" t="s">
        <v>157</v>
      </c>
    </row>
    <row r="422" s="14" customFormat="1">
      <c r="A422" s="14"/>
      <c r="B422" s="255"/>
      <c r="C422" s="256"/>
      <c r="D422" s="246" t="s">
        <v>166</v>
      </c>
      <c r="E422" s="257" t="s">
        <v>1</v>
      </c>
      <c r="F422" s="258" t="s">
        <v>1257</v>
      </c>
      <c r="G422" s="256"/>
      <c r="H422" s="259">
        <v>21</v>
      </c>
      <c r="I422" s="260"/>
      <c r="J422" s="256"/>
      <c r="K422" s="256"/>
      <c r="L422" s="261"/>
      <c r="M422" s="262"/>
      <c r="N422" s="263"/>
      <c r="O422" s="263"/>
      <c r="P422" s="263"/>
      <c r="Q422" s="263"/>
      <c r="R422" s="263"/>
      <c r="S422" s="263"/>
      <c r="T422" s="264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65" t="s">
        <v>166</v>
      </c>
      <c r="AU422" s="265" t="s">
        <v>156</v>
      </c>
      <c r="AV422" s="14" t="s">
        <v>156</v>
      </c>
      <c r="AW422" s="14" t="s">
        <v>31</v>
      </c>
      <c r="AX422" s="14" t="s">
        <v>74</v>
      </c>
      <c r="AY422" s="265" t="s">
        <v>157</v>
      </c>
    </row>
    <row r="423" s="15" customFormat="1">
      <c r="A423" s="15"/>
      <c r="B423" s="266"/>
      <c r="C423" s="267"/>
      <c r="D423" s="246" t="s">
        <v>166</v>
      </c>
      <c r="E423" s="268" t="s">
        <v>1</v>
      </c>
      <c r="F423" s="269" t="s">
        <v>173</v>
      </c>
      <c r="G423" s="267"/>
      <c r="H423" s="270">
        <v>96.840000000000003</v>
      </c>
      <c r="I423" s="271"/>
      <c r="J423" s="267"/>
      <c r="K423" s="267"/>
      <c r="L423" s="272"/>
      <c r="M423" s="273"/>
      <c r="N423" s="274"/>
      <c r="O423" s="274"/>
      <c r="P423" s="274"/>
      <c r="Q423" s="274"/>
      <c r="R423" s="274"/>
      <c r="S423" s="274"/>
      <c r="T423" s="275"/>
      <c r="U423" s="15"/>
      <c r="V423" s="15"/>
      <c r="W423" s="15"/>
      <c r="X423" s="15"/>
      <c r="Y423" s="15"/>
      <c r="Z423" s="15"/>
      <c r="AA423" s="15"/>
      <c r="AB423" s="15"/>
      <c r="AC423" s="15"/>
      <c r="AD423" s="15"/>
      <c r="AE423" s="15"/>
      <c r="AT423" s="276" t="s">
        <v>166</v>
      </c>
      <c r="AU423" s="276" t="s">
        <v>156</v>
      </c>
      <c r="AV423" s="15" t="s">
        <v>174</v>
      </c>
      <c r="AW423" s="15" t="s">
        <v>31</v>
      </c>
      <c r="AX423" s="15" t="s">
        <v>82</v>
      </c>
      <c r="AY423" s="276" t="s">
        <v>157</v>
      </c>
    </row>
    <row r="424" s="2" customFormat="1" ht="24.15" customHeight="1">
      <c r="A424" s="39"/>
      <c r="B424" s="40"/>
      <c r="C424" s="230" t="s">
        <v>423</v>
      </c>
      <c r="D424" s="230" t="s">
        <v>160</v>
      </c>
      <c r="E424" s="231" t="s">
        <v>1258</v>
      </c>
      <c r="F424" s="232" t="s">
        <v>1259</v>
      </c>
      <c r="G424" s="233" t="s">
        <v>225</v>
      </c>
      <c r="H424" s="234">
        <v>10.896000000000001</v>
      </c>
      <c r="I424" s="235"/>
      <c r="J424" s="236">
        <f>ROUND(I424*H424,2)</f>
        <v>0</v>
      </c>
      <c r="K424" s="237"/>
      <c r="L424" s="45"/>
      <c r="M424" s="238" t="s">
        <v>1</v>
      </c>
      <c r="N424" s="239" t="s">
        <v>40</v>
      </c>
      <c r="O424" s="98"/>
      <c r="P424" s="240">
        <f>O424*H424</f>
        <v>0</v>
      </c>
      <c r="Q424" s="240">
        <v>0.01312</v>
      </c>
      <c r="R424" s="240">
        <f>Q424*H424</f>
        <v>0.14295552</v>
      </c>
      <c r="S424" s="240">
        <v>0</v>
      </c>
      <c r="T424" s="241">
        <f>S424*H424</f>
        <v>0</v>
      </c>
      <c r="U424" s="39"/>
      <c r="V424" s="39"/>
      <c r="W424" s="39"/>
      <c r="X424" s="39"/>
      <c r="Y424" s="39"/>
      <c r="Z424" s="39"/>
      <c r="AA424" s="39"/>
      <c r="AB424" s="39"/>
      <c r="AC424" s="39"/>
      <c r="AD424" s="39"/>
      <c r="AE424" s="39"/>
      <c r="AR424" s="242" t="s">
        <v>174</v>
      </c>
      <c r="AT424" s="242" t="s">
        <v>160</v>
      </c>
      <c r="AU424" s="242" t="s">
        <v>156</v>
      </c>
      <c r="AY424" s="18" t="s">
        <v>157</v>
      </c>
      <c r="BE424" s="243">
        <f>IF(N424="základná",J424,0)</f>
        <v>0</v>
      </c>
      <c r="BF424" s="243">
        <f>IF(N424="znížená",J424,0)</f>
        <v>0</v>
      </c>
      <c r="BG424" s="243">
        <f>IF(N424="zákl. prenesená",J424,0)</f>
        <v>0</v>
      </c>
      <c r="BH424" s="243">
        <f>IF(N424="zníž. prenesená",J424,0)</f>
        <v>0</v>
      </c>
      <c r="BI424" s="243">
        <f>IF(N424="nulová",J424,0)</f>
        <v>0</v>
      </c>
      <c r="BJ424" s="18" t="s">
        <v>156</v>
      </c>
      <c r="BK424" s="243">
        <f>ROUND(I424*H424,2)</f>
        <v>0</v>
      </c>
      <c r="BL424" s="18" t="s">
        <v>174</v>
      </c>
      <c r="BM424" s="242" t="s">
        <v>1260</v>
      </c>
    </row>
    <row r="425" s="14" customFormat="1">
      <c r="A425" s="14"/>
      <c r="B425" s="255"/>
      <c r="C425" s="256"/>
      <c r="D425" s="246" t="s">
        <v>166</v>
      </c>
      <c r="E425" s="257" t="s">
        <v>1</v>
      </c>
      <c r="F425" s="258" t="s">
        <v>1261</v>
      </c>
      <c r="G425" s="256"/>
      <c r="H425" s="259">
        <v>10.896000000000001</v>
      </c>
      <c r="I425" s="260"/>
      <c r="J425" s="256"/>
      <c r="K425" s="256"/>
      <c r="L425" s="261"/>
      <c r="M425" s="262"/>
      <c r="N425" s="263"/>
      <c r="O425" s="263"/>
      <c r="P425" s="263"/>
      <c r="Q425" s="263"/>
      <c r="R425" s="263"/>
      <c r="S425" s="263"/>
      <c r="T425" s="264"/>
      <c r="U425" s="14"/>
      <c r="V425" s="14"/>
      <c r="W425" s="14"/>
      <c r="X425" s="14"/>
      <c r="Y425" s="14"/>
      <c r="Z425" s="14"/>
      <c r="AA425" s="14"/>
      <c r="AB425" s="14"/>
      <c r="AC425" s="14"/>
      <c r="AD425" s="14"/>
      <c r="AE425" s="14"/>
      <c r="AT425" s="265" t="s">
        <v>166</v>
      </c>
      <c r="AU425" s="265" t="s">
        <v>156</v>
      </c>
      <c r="AV425" s="14" t="s">
        <v>156</v>
      </c>
      <c r="AW425" s="14" t="s">
        <v>31</v>
      </c>
      <c r="AX425" s="14" t="s">
        <v>82</v>
      </c>
      <c r="AY425" s="265" t="s">
        <v>157</v>
      </c>
    </row>
    <row r="426" s="2" customFormat="1" ht="24.15" customHeight="1">
      <c r="A426" s="39"/>
      <c r="B426" s="40"/>
      <c r="C426" s="230" t="s">
        <v>566</v>
      </c>
      <c r="D426" s="230" t="s">
        <v>160</v>
      </c>
      <c r="E426" s="231" t="s">
        <v>1262</v>
      </c>
      <c r="F426" s="232" t="s">
        <v>1263</v>
      </c>
      <c r="G426" s="233" t="s">
        <v>225</v>
      </c>
      <c r="H426" s="234">
        <v>10.896000000000001</v>
      </c>
      <c r="I426" s="235"/>
      <c r="J426" s="236">
        <f>ROUND(I426*H426,2)</f>
        <v>0</v>
      </c>
      <c r="K426" s="237"/>
      <c r="L426" s="45"/>
      <c r="M426" s="238" t="s">
        <v>1</v>
      </c>
      <c r="N426" s="239" t="s">
        <v>40</v>
      </c>
      <c r="O426" s="98"/>
      <c r="P426" s="240">
        <f>O426*H426</f>
        <v>0</v>
      </c>
      <c r="Q426" s="240">
        <v>0.0073499999999999998</v>
      </c>
      <c r="R426" s="240">
        <f>Q426*H426</f>
        <v>0.080085600000000007</v>
      </c>
      <c r="S426" s="240">
        <v>0</v>
      </c>
      <c r="T426" s="241">
        <f>S426*H426</f>
        <v>0</v>
      </c>
      <c r="U426" s="39"/>
      <c r="V426" s="39"/>
      <c r="W426" s="39"/>
      <c r="X426" s="39"/>
      <c r="Y426" s="39"/>
      <c r="Z426" s="39"/>
      <c r="AA426" s="39"/>
      <c r="AB426" s="39"/>
      <c r="AC426" s="39"/>
      <c r="AD426" s="39"/>
      <c r="AE426" s="39"/>
      <c r="AR426" s="242" t="s">
        <v>174</v>
      </c>
      <c r="AT426" s="242" t="s">
        <v>160</v>
      </c>
      <c r="AU426" s="242" t="s">
        <v>156</v>
      </c>
      <c r="AY426" s="18" t="s">
        <v>157</v>
      </c>
      <c r="BE426" s="243">
        <f>IF(N426="základná",J426,0)</f>
        <v>0</v>
      </c>
      <c r="BF426" s="243">
        <f>IF(N426="znížená",J426,0)</f>
        <v>0</v>
      </c>
      <c r="BG426" s="243">
        <f>IF(N426="zákl. prenesená",J426,0)</f>
        <v>0</v>
      </c>
      <c r="BH426" s="243">
        <f>IF(N426="zníž. prenesená",J426,0)</f>
        <v>0</v>
      </c>
      <c r="BI426" s="243">
        <f>IF(N426="nulová",J426,0)</f>
        <v>0</v>
      </c>
      <c r="BJ426" s="18" t="s">
        <v>156</v>
      </c>
      <c r="BK426" s="243">
        <f>ROUND(I426*H426,2)</f>
        <v>0</v>
      </c>
      <c r="BL426" s="18" t="s">
        <v>174</v>
      </c>
      <c r="BM426" s="242" t="s">
        <v>1264</v>
      </c>
    </row>
    <row r="427" s="14" customFormat="1">
      <c r="A427" s="14"/>
      <c r="B427" s="255"/>
      <c r="C427" s="256"/>
      <c r="D427" s="246" t="s">
        <v>166</v>
      </c>
      <c r="E427" s="257" t="s">
        <v>1</v>
      </c>
      <c r="F427" s="258" t="s">
        <v>1261</v>
      </c>
      <c r="G427" s="256"/>
      <c r="H427" s="259">
        <v>10.896000000000001</v>
      </c>
      <c r="I427" s="260"/>
      <c r="J427" s="256"/>
      <c r="K427" s="256"/>
      <c r="L427" s="261"/>
      <c r="M427" s="262"/>
      <c r="N427" s="263"/>
      <c r="O427" s="263"/>
      <c r="P427" s="263"/>
      <c r="Q427" s="263"/>
      <c r="R427" s="263"/>
      <c r="S427" s="263"/>
      <c r="T427" s="264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65" t="s">
        <v>166</v>
      </c>
      <c r="AU427" s="265" t="s">
        <v>156</v>
      </c>
      <c r="AV427" s="14" t="s">
        <v>156</v>
      </c>
      <c r="AW427" s="14" t="s">
        <v>31</v>
      </c>
      <c r="AX427" s="14" t="s">
        <v>82</v>
      </c>
      <c r="AY427" s="265" t="s">
        <v>157</v>
      </c>
    </row>
    <row r="428" s="2" customFormat="1" ht="33" customHeight="1">
      <c r="A428" s="39"/>
      <c r="B428" s="40"/>
      <c r="C428" s="230" t="s">
        <v>572</v>
      </c>
      <c r="D428" s="230" t="s">
        <v>160</v>
      </c>
      <c r="E428" s="231" t="s">
        <v>1265</v>
      </c>
      <c r="F428" s="232" t="s">
        <v>1266</v>
      </c>
      <c r="G428" s="233" t="s">
        <v>225</v>
      </c>
      <c r="H428" s="234">
        <v>265.06</v>
      </c>
      <c r="I428" s="235"/>
      <c r="J428" s="236">
        <f>ROUND(I428*H428,2)</f>
        <v>0</v>
      </c>
      <c r="K428" s="237"/>
      <c r="L428" s="45"/>
      <c r="M428" s="238" t="s">
        <v>1</v>
      </c>
      <c r="N428" s="239" t="s">
        <v>40</v>
      </c>
      <c r="O428" s="98"/>
      <c r="P428" s="240">
        <f>O428*H428</f>
        <v>0</v>
      </c>
      <c r="Q428" s="240">
        <v>0.0063</v>
      </c>
      <c r="R428" s="240">
        <f>Q428*H428</f>
        <v>1.669878</v>
      </c>
      <c r="S428" s="240">
        <v>0</v>
      </c>
      <c r="T428" s="241">
        <f>S428*H428</f>
        <v>0</v>
      </c>
      <c r="U428" s="39"/>
      <c r="V428" s="39"/>
      <c r="W428" s="39"/>
      <c r="X428" s="39"/>
      <c r="Y428" s="39"/>
      <c r="Z428" s="39"/>
      <c r="AA428" s="39"/>
      <c r="AB428" s="39"/>
      <c r="AC428" s="39"/>
      <c r="AD428" s="39"/>
      <c r="AE428" s="39"/>
      <c r="AR428" s="242" t="s">
        <v>174</v>
      </c>
      <c r="AT428" s="242" t="s">
        <v>160</v>
      </c>
      <c r="AU428" s="242" t="s">
        <v>156</v>
      </c>
      <c r="AY428" s="18" t="s">
        <v>157</v>
      </c>
      <c r="BE428" s="243">
        <f>IF(N428="základná",J428,0)</f>
        <v>0</v>
      </c>
      <c r="BF428" s="243">
        <f>IF(N428="znížená",J428,0)</f>
        <v>0</v>
      </c>
      <c r="BG428" s="243">
        <f>IF(N428="zákl. prenesená",J428,0)</f>
        <v>0</v>
      </c>
      <c r="BH428" s="243">
        <f>IF(N428="zníž. prenesená",J428,0)</f>
        <v>0</v>
      </c>
      <c r="BI428" s="243">
        <f>IF(N428="nulová",J428,0)</f>
        <v>0</v>
      </c>
      <c r="BJ428" s="18" t="s">
        <v>156</v>
      </c>
      <c r="BK428" s="243">
        <f>ROUND(I428*H428,2)</f>
        <v>0</v>
      </c>
      <c r="BL428" s="18" t="s">
        <v>174</v>
      </c>
      <c r="BM428" s="242" t="s">
        <v>1267</v>
      </c>
    </row>
    <row r="429" s="13" customFormat="1">
      <c r="A429" s="13"/>
      <c r="B429" s="244"/>
      <c r="C429" s="245"/>
      <c r="D429" s="246" t="s">
        <v>166</v>
      </c>
      <c r="E429" s="247" t="s">
        <v>1</v>
      </c>
      <c r="F429" s="248" t="s">
        <v>1051</v>
      </c>
      <c r="G429" s="245"/>
      <c r="H429" s="247" t="s">
        <v>1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254" t="s">
        <v>166</v>
      </c>
      <c r="AU429" s="254" t="s">
        <v>156</v>
      </c>
      <c r="AV429" s="13" t="s">
        <v>82</v>
      </c>
      <c r="AW429" s="13" t="s">
        <v>31</v>
      </c>
      <c r="AX429" s="13" t="s">
        <v>74</v>
      </c>
      <c r="AY429" s="254" t="s">
        <v>157</v>
      </c>
    </row>
    <row r="430" s="13" customFormat="1">
      <c r="A430" s="13"/>
      <c r="B430" s="244"/>
      <c r="C430" s="245"/>
      <c r="D430" s="246" t="s">
        <v>166</v>
      </c>
      <c r="E430" s="247" t="s">
        <v>1</v>
      </c>
      <c r="F430" s="248" t="s">
        <v>1200</v>
      </c>
      <c r="G430" s="245"/>
      <c r="H430" s="247" t="s">
        <v>1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254" t="s">
        <v>166</v>
      </c>
      <c r="AU430" s="254" t="s">
        <v>156</v>
      </c>
      <c r="AV430" s="13" t="s">
        <v>82</v>
      </c>
      <c r="AW430" s="13" t="s">
        <v>31</v>
      </c>
      <c r="AX430" s="13" t="s">
        <v>74</v>
      </c>
      <c r="AY430" s="254" t="s">
        <v>157</v>
      </c>
    </row>
    <row r="431" s="13" customFormat="1">
      <c r="A431" s="13"/>
      <c r="B431" s="244"/>
      <c r="C431" s="245"/>
      <c r="D431" s="246" t="s">
        <v>166</v>
      </c>
      <c r="E431" s="247" t="s">
        <v>1</v>
      </c>
      <c r="F431" s="248" t="s">
        <v>1268</v>
      </c>
      <c r="G431" s="245"/>
      <c r="H431" s="247" t="s">
        <v>1</v>
      </c>
      <c r="I431" s="249"/>
      <c r="J431" s="245"/>
      <c r="K431" s="245"/>
      <c r="L431" s="250"/>
      <c r="M431" s="251"/>
      <c r="N431" s="252"/>
      <c r="O431" s="252"/>
      <c r="P431" s="252"/>
      <c r="Q431" s="252"/>
      <c r="R431" s="252"/>
      <c r="S431" s="252"/>
      <c r="T431" s="253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4" t="s">
        <v>166</v>
      </c>
      <c r="AU431" s="254" t="s">
        <v>156</v>
      </c>
      <c r="AV431" s="13" t="s">
        <v>82</v>
      </c>
      <c r="AW431" s="13" t="s">
        <v>31</v>
      </c>
      <c r="AX431" s="13" t="s">
        <v>74</v>
      </c>
      <c r="AY431" s="254" t="s">
        <v>157</v>
      </c>
    </row>
    <row r="432" s="14" customFormat="1">
      <c r="A432" s="14"/>
      <c r="B432" s="255"/>
      <c r="C432" s="256"/>
      <c r="D432" s="246" t="s">
        <v>166</v>
      </c>
      <c r="E432" s="257" t="s">
        <v>1</v>
      </c>
      <c r="F432" s="258" t="s">
        <v>1269</v>
      </c>
      <c r="G432" s="256"/>
      <c r="H432" s="259">
        <v>15.1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5" t="s">
        <v>166</v>
      </c>
      <c r="AU432" s="265" t="s">
        <v>156</v>
      </c>
      <c r="AV432" s="14" t="s">
        <v>156</v>
      </c>
      <c r="AW432" s="14" t="s">
        <v>31</v>
      </c>
      <c r="AX432" s="14" t="s">
        <v>74</v>
      </c>
      <c r="AY432" s="265" t="s">
        <v>157</v>
      </c>
    </row>
    <row r="433" s="13" customFormat="1">
      <c r="A433" s="13"/>
      <c r="B433" s="244"/>
      <c r="C433" s="245"/>
      <c r="D433" s="246" t="s">
        <v>166</v>
      </c>
      <c r="E433" s="247" t="s">
        <v>1</v>
      </c>
      <c r="F433" s="248" t="s">
        <v>1054</v>
      </c>
      <c r="G433" s="245"/>
      <c r="H433" s="247" t="s">
        <v>1</v>
      </c>
      <c r="I433" s="249"/>
      <c r="J433" s="245"/>
      <c r="K433" s="245"/>
      <c r="L433" s="250"/>
      <c r="M433" s="251"/>
      <c r="N433" s="252"/>
      <c r="O433" s="252"/>
      <c r="P433" s="252"/>
      <c r="Q433" s="252"/>
      <c r="R433" s="252"/>
      <c r="S433" s="252"/>
      <c r="T433" s="253"/>
      <c r="U433" s="13"/>
      <c r="V433" s="13"/>
      <c r="W433" s="13"/>
      <c r="X433" s="13"/>
      <c r="Y433" s="13"/>
      <c r="Z433" s="13"/>
      <c r="AA433" s="13"/>
      <c r="AB433" s="13"/>
      <c r="AC433" s="13"/>
      <c r="AD433" s="13"/>
      <c r="AE433" s="13"/>
      <c r="AT433" s="254" t="s">
        <v>166</v>
      </c>
      <c r="AU433" s="254" t="s">
        <v>156</v>
      </c>
      <c r="AV433" s="13" t="s">
        <v>82</v>
      </c>
      <c r="AW433" s="13" t="s">
        <v>31</v>
      </c>
      <c r="AX433" s="13" t="s">
        <v>74</v>
      </c>
      <c r="AY433" s="254" t="s">
        <v>157</v>
      </c>
    </row>
    <row r="434" s="13" customFormat="1">
      <c r="A434" s="13"/>
      <c r="B434" s="244"/>
      <c r="C434" s="245"/>
      <c r="D434" s="246" t="s">
        <v>166</v>
      </c>
      <c r="E434" s="247" t="s">
        <v>1</v>
      </c>
      <c r="F434" s="248" t="s">
        <v>1268</v>
      </c>
      <c r="G434" s="245"/>
      <c r="H434" s="247" t="s">
        <v>1</v>
      </c>
      <c r="I434" s="249"/>
      <c r="J434" s="245"/>
      <c r="K434" s="245"/>
      <c r="L434" s="250"/>
      <c r="M434" s="251"/>
      <c r="N434" s="252"/>
      <c r="O434" s="252"/>
      <c r="P434" s="252"/>
      <c r="Q434" s="252"/>
      <c r="R434" s="252"/>
      <c r="S434" s="252"/>
      <c r="T434" s="253"/>
      <c r="U434" s="13"/>
      <c r="V434" s="13"/>
      <c r="W434" s="13"/>
      <c r="X434" s="13"/>
      <c r="Y434" s="13"/>
      <c r="Z434" s="13"/>
      <c r="AA434" s="13"/>
      <c r="AB434" s="13"/>
      <c r="AC434" s="13"/>
      <c r="AD434" s="13"/>
      <c r="AE434" s="13"/>
      <c r="AT434" s="254" t="s">
        <v>166</v>
      </c>
      <c r="AU434" s="254" t="s">
        <v>156</v>
      </c>
      <c r="AV434" s="13" t="s">
        <v>82</v>
      </c>
      <c r="AW434" s="13" t="s">
        <v>31</v>
      </c>
      <c r="AX434" s="13" t="s">
        <v>74</v>
      </c>
      <c r="AY434" s="254" t="s">
        <v>157</v>
      </c>
    </row>
    <row r="435" s="14" customFormat="1">
      <c r="A435" s="14"/>
      <c r="B435" s="255"/>
      <c r="C435" s="256"/>
      <c r="D435" s="246" t="s">
        <v>166</v>
      </c>
      <c r="E435" s="257" t="s">
        <v>1</v>
      </c>
      <c r="F435" s="258" t="s">
        <v>1270</v>
      </c>
      <c r="G435" s="256"/>
      <c r="H435" s="259">
        <v>22.5</v>
      </c>
      <c r="I435" s="260"/>
      <c r="J435" s="256"/>
      <c r="K435" s="256"/>
      <c r="L435" s="261"/>
      <c r="M435" s="262"/>
      <c r="N435" s="263"/>
      <c r="O435" s="263"/>
      <c r="P435" s="263"/>
      <c r="Q435" s="263"/>
      <c r="R435" s="263"/>
      <c r="S435" s="263"/>
      <c r="T435" s="264"/>
      <c r="U435" s="14"/>
      <c r="V435" s="14"/>
      <c r="W435" s="14"/>
      <c r="X435" s="14"/>
      <c r="Y435" s="14"/>
      <c r="Z435" s="14"/>
      <c r="AA435" s="14"/>
      <c r="AB435" s="14"/>
      <c r="AC435" s="14"/>
      <c r="AD435" s="14"/>
      <c r="AE435" s="14"/>
      <c r="AT435" s="265" t="s">
        <v>166</v>
      </c>
      <c r="AU435" s="265" t="s">
        <v>156</v>
      </c>
      <c r="AV435" s="14" t="s">
        <v>156</v>
      </c>
      <c r="AW435" s="14" t="s">
        <v>31</v>
      </c>
      <c r="AX435" s="14" t="s">
        <v>74</v>
      </c>
      <c r="AY435" s="265" t="s">
        <v>157</v>
      </c>
    </row>
    <row r="436" s="13" customFormat="1">
      <c r="A436" s="13"/>
      <c r="B436" s="244"/>
      <c r="C436" s="245"/>
      <c r="D436" s="246" t="s">
        <v>166</v>
      </c>
      <c r="E436" s="247" t="s">
        <v>1</v>
      </c>
      <c r="F436" s="248" t="s">
        <v>1054</v>
      </c>
      <c r="G436" s="245"/>
      <c r="H436" s="247" t="s">
        <v>1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4" t="s">
        <v>166</v>
      </c>
      <c r="AU436" s="254" t="s">
        <v>156</v>
      </c>
      <c r="AV436" s="13" t="s">
        <v>82</v>
      </c>
      <c r="AW436" s="13" t="s">
        <v>31</v>
      </c>
      <c r="AX436" s="13" t="s">
        <v>74</v>
      </c>
      <c r="AY436" s="254" t="s">
        <v>157</v>
      </c>
    </row>
    <row r="437" s="13" customFormat="1">
      <c r="A437" s="13"/>
      <c r="B437" s="244"/>
      <c r="C437" s="245"/>
      <c r="D437" s="246" t="s">
        <v>166</v>
      </c>
      <c r="E437" s="247" t="s">
        <v>1</v>
      </c>
      <c r="F437" s="248" t="s">
        <v>1056</v>
      </c>
      <c r="G437" s="245"/>
      <c r="H437" s="247" t="s">
        <v>1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254" t="s">
        <v>166</v>
      </c>
      <c r="AU437" s="254" t="s">
        <v>156</v>
      </c>
      <c r="AV437" s="13" t="s">
        <v>82</v>
      </c>
      <c r="AW437" s="13" t="s">
        <v>31</v>
      </c>
      <c r="AX437" s="13" t="s">
        <v>74</v>
      </c>
      <c r="AY437" s="254" t="s">
        <v>157</v>
      </c>
    </row>
    <row r="438" s="14" customFormat="1">
      <c r="A438" s="14"/>
      <c r="B438" s="255"/>
      <c r="C438" s="256"/>
      <c r="D438" s="246" t="s">
        <v>166</v>
      </c>
      <c r="E438" s="257" t="s">
        <v>1</v>
      </c>
      <c r="F438" s="258" t="s">
        <v>1271</v>
      </c>
      <c r="G438" s="256"/>
      <c r="H438" s="259">
        <v>92</v>
      </c>
      <c r="I438" s="260"/>
      <c r="J438" s="256"/>
      <c r="K438" s="256"/>
      <c r="L438" s="261"/>
      <c r="M438" s="262"/>
      <c r="N438" s="263"/>
      <c r="O438" s="263"/>
      <c r="P438" s="263"/>
      <c r="Q438" s="263"/>
      <c r="R438" s="263"/>
      <c r="S438" s="263"/>
      <c r="T438" s="264"/>
      <c r="U438" s="14"/>
      <c r="V438" s="14"/>
      <c r="W438" s="14"/>
      <c r="X438" s="14"/>
      <c r="Y438" s="14"/>
      <c r="Z438" s="14"/>
      <c r="AA438" s="14"/>
      <c r="AB438" s="14"/>
      <c r="AC438" s="14"/>
      <c r="AD438" s="14"/>
      <c r="AE438" s="14"/>
      <c r="AT438" s="265" t="s">
        <v>166</v>
      </c>
      <c r="AU438" s="265" t="s">
        <v>156</v>
      </c>
      <c r="AV438" s="14" t="s">
        <v>156</v>
      </c>
      <c r="AW438" s="14" t="s">
        <v>31</v>
      </c>
      <c r="AX438" s="14" t="s">
        <v>74</v>
      </c>
      <c r="AY438" s="265" t="s">
        <v>157</v>
      </c>
    </row>
    <row r="439" s="13" customFormat="1">
      <c r="A439" s="13"/>
      <c r="B439" s="244"/>
      <c r="C439" s="245"/>
      <c r="D439" s="246" t="s">
        <v>166</v>
      </c>
      <c r="E439" s="247" t="s">
        <v>1</v>
      </c>
      <c r="F439" s="248" t="s">
        <v>1058</v>
      </c>
      <c r="G439" s="245"/>
      <c r="H439" s="247" t="s">
        <v>1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3"/>
      <c r="V439" s="13"/>
      <c r="W439" s="13"/>
      <c r="X439" s="13"/>
      <c r="Y439" s="13"/>
      <c r="Z439" s="13"/>
      <c r="AA439" s="13"/>
      <c r="AB439" s="13"/>
      <c r="AC439" s="13"/>
      <c r="AD439" s="13"/>
      <c r="AE439" s="13"/>
      <c r="AT439" s="254" t="s">
        <v>166</v>
      </c>
      <c r="AU439" s="254" t="s">
        <v>156</v>
      </c>
      <c r="AV439" s="13" t="s">
        <v>82</v>
      </c>
      <c r="AW439" s="13" t="s">
        <v>31</v>
      </c>
      <c r="AX439" s="13" t="s">
        <v>74</v>
      </c>
      <c r="AY439" s="254" t="s">
        <v>157</v>
      </c>
    </row>
    <row r="440" s="13" customFormat="1">
      <c r="A440" s="13"/>
      <c r="B440" s="244"/>
      <c r="C440" s="245"/>
      <c r="D440" s="246" t="s">
        <v>166</v>
      </c>
      <c r="E440" s="247" t="s">
        <v>1</v>
      </c>
      <c r="F440" s="248" t="s">
        <v>1268</v>
      </c>
      <c r="G440" s="245"/>
      <c r="H440" s="247" t="s">
        <v>1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4" t="s">
        <v>166</v>
      </c>
      <c r="AU440" s="254" t="s">
        <v>156</v>
      </c>
      <c r="AV440" s="13" t="s">
        <v>82</v>
      </c>
      <c r="AW440" s="13" t="s">
        <v>31</v>
      </c>
      <c r="AX440" s="13" t="s">
        <v>74</v>
      </c>
      <c r="AY440" s="254" t="s">
        <v>157</v>
      </c>
    </row>
    <row r="441" s="14" customFormat="1">
      <c r="A441" s="14"/>
      <c r="B441" s="255"/>
      <c r="C441" s="256"/>
      <c r="D441" s="246" t="s">
        <v>166</v>
      </c>
      <c r="E441" s="257" t="s">
        <v>1</v>
      </c>
      <c r="F441" s="258" t="s">
        <v>1272</v>
      </c>
      <c r="G441" s="256"/>
      <c r="H441" s="259">
        <v>16.5</v>
      </c>
      <c r="I441" s="260"/>
      <c r="J441" s="256"/>
      <c r="K441" s="256"/>
      <c r="L441" s="261"/>
      <c r="M441" s="262"/>
      <c r="N441" s="263"/>
      <c r="O441" s="263"/>
      <c r="P441" s="263"/>
      <c r="Q441" s="263"/>
      <c r="R441" s="263"/>
      <c r="S441" s="263"/>
      <c r="T441" s="264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5" t="s">
        <v>166</v>
      </c>
      <c r="AU441" s="265" t="s">
        <v>156</v>
      </c>
      <c r="AV441" s="14" t="s">
        <v>156</v>
      </c>
      <c r="AW441" s="14" t="s">
        <v>31</v>
      </c>
      <c r="AX441" s="14" t="s">
        <v>74</v>
      </c>
      <c r="AY441" s="265" t="s">
        <v>157</v>
      </c>
    </row>
    <row r="442" s="13" customFormat="1">
      <c r="A442" s="13"/>
      <c r="B442" s="244"/>
      <c r="C442" s="245"/>
      <c r="D442" s="246" t="s">
        <v>166</v>
      </c>
      <c r="E442" s="247" t="s">
        <v>1</v>
      </c>
      <c r="F442" s="248" t="s">
        <v>1060</v>
      </c>
      <c r="G442" s="245"/>
      <c r="H442" s="247" t="s">
        <v>1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4" t="s">
        <v>166</v>
      </c>
      <c r="AU442" s="254" t="s">
        <v>156</v>
      </c>
      <c r="AV442" s="13" t="s">
        <v>82</v>
      </c>
      <c r="AW442" s="13" t="s">
        <v>31</v>
      </c>
      <c r="AX442" s="13" t="s">
        <v>74</v>
      </c>
      <c r="AY442" s="254" t="s">
        <v>157</v>
      </c>
    </row>
    <row r="443" s="14" customFormat="1">
      <c r="A443" s="14"/>
      <c r="B443" s="255"/>
      <c r="C443" s="256"/>
      <c r="D443" s="246" t="s">
        <v>166</v>
      </c>
      <c r="E443" s="257" t="s">
        <v>1</v>
      </c>
      <c r="F443" s="258" t="s">
        <v>1061</v>
      </c>
      <c r="G443" s="256"/>
      <c r="H443" s="259">
        <v>50.560000000000002</v>
      </c>
      <c r="I443" s="260"/>
      <c r="J443" s="256"/>
      <c r="K443" s="256"/>
      <c r="L443" s="261"/>
      <c r="M443" s="262"/>
      <c r="N443" s="263"/>
      <c r="O443" s="263"/>
      <c r="P443" s="263"/>
      <c r="Q443" s="263"/>
      <c r="R443" s="263"/>
      <c r="S443" s="263"/>
      <c r="T443" s="264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5" t="s">
        <v>166</v>
      </c>
      <c r="AU443" s="265" t="s">
        <v>156</v>
      </c>
      <c r="AV443" s="14" t="s">
        <v>156</v>
      </c>
      <c r="AW443" s="14" t="s">
        <v>31</v>
      </c>
      <c r="AX443" s="14" t="s">
        <v>74</v>
      </c>
      <c r="AY443" s="265" t="s">
        <v>157</v>
      </c>
    </row>
    <row r="444" s="13" customFormat="1">
      <c r="A444" s="13"/>
      <c r="B444" s="244"/>
      <c r="C444" s="245"/>
      <c r="D444" s="246" t="s">
        <v>166</v>
      </c>
      <c r="E444" s="247" t="s">
        <v>1</v>
      </c>
      <c r="F444" s="248" t="s">
        <v>1273</v>
      </c>
      <c r="G444" s="245"/>
      <c r="H444" s="247" t="s">
        <v>1</v>
      </c>
      <c r="I444" s="249"/>
      <c r="J444" s="245"/>
      <c r="K444" s="245"/>
      <c r="L444" s="250"/>
      <c r="M444" s="251"/>
      <c r="N444" s="252"/>
      <c r="O444" s="252"/>
      <c r="P444" s="252"/>
      <c r="Q444" s="252"/>
      <c r="R444" s="252"/>
      <c r="S444" s="252"/>
      <c r="T444" s="253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4" t="s">
        <v>166</v>
      </c>
      <c r="AU444" s="254" t="s">
        <v>156</v>
      </c>
      <c r="AV444" s="13" t="s">
        <v>82</v>
      </c>
      <c r="AW444" s="13" t="s">
        <v>31</v>
      </c>
      <c r="AX444" s="13" t="s">
        <v>74</v>
      </c>
      <c r="AY444" s="254" t="s">
        <v>157</v>
      </c>
    </row>
    <row r="445" s="14" customFormat="1">
      <c r="A445" s="14"/>
      <c r="B445" s="255"/>
      <c r="C445" s="256"/>
      <c r="D445" s="246" t="s">
        <v>166</v>
      </c>
      <c r="E445" s="257" t="s">
        <v>1</v>
      </c>
      <c r="F445" s="258" t="s">
        <v>1063</v>
      </c>
      <c r="G445" s="256"/>
      <c r="H445" s="259">
        <v>18.75</v>
      </c>
      <c r="I445" s="260"/>
      <c r="J445" s="256"/>
      <c r="K445" s="256"/>
      <c r="L445" s="261"/>
      <c r="M445" s="262"/>
      <c r="N445" s="263"/>
      <c r="O445" s="263"/>
      <c r="P445" s="263"/>
      <c r="Q445" s="263"/>
      <c r="R445" s="263"/>
      <c r="S445" s="263"/>
      <c r="T445" s="264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5" t="s">
        <v>166</v>
      </c>
      <c r="AU445" s="265" t="s">
        <v>156</v>
      </c>
      <c r="AV445" s="14" t="s">
        <v>156</v>
      </c>
      <c r="AW445" s="14" t="s">
        <v>31</v>
      </c>
      <c r="AX445" s="14" t="s">
        <v>74</v>
      </c>
      <c r="AY445" s="265" t="s">
        <v>157</v>
      </c>
    </row>
    <row r="446" s="13" customFormat="1">
      <c r="A446" s="13"/>
      <c r="B446" s="244"/>
      <c r="C446" s="245"/>
      <c r="D446" s="246" t="s">
        <v>166</v>
      </c>
      <c r="E446" s="247" t="s">
        <v>1</v>
      </c>
      <c r="F446" s="248" t="s">
        <v>1064</v>
      </c>
      <c r="G446" s="245"/>
      <c r="H446" s="247" t="s">
        <v>1</v>
      </c>
      <c r="I446" s="249"/>
      <c r="J446" s="245"/>
      <c r="K446" s="245"/>
      <c r="L446" s="250"/>
      <c r="M446" s="251"/>
      <c r="N446" s="252"/>
      <c r="O446" s="252"/>
      <c r="P446" s="252"/>
      <c r="Q446" s="252"/>
      <c r="R446" s="252"/>
      <c r="S446" s="252"/>
      <c r="T446" s="253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4" t="s">
        <v>166</v>
      </c>
      <c r="AU446" s="254" t="s">
        <v>156</v>
      </c>
      <c r="AV446" s="13" t="s">
        <v>82</v>
      </c>
      <c r="AW446" s="13" t="s">
        <v>31</v>
      </c>
      <c r="AX446" s="13" t="s">
        <v>74</v>
      </c>
      <c r="AY446" s="254" t="s">
        <v>157</v>
      </c>
    </row>
    <row r="447" s="13" customFormat="1">
      <c r="A447" s="13"/>
      <c r="B447" s="244"/>
      <c r="C447" s="245"/>
      <c r="D447" s="246" t="s">
        <v>166</v>
      </c>
      <c r="E447" s="247" t="s">
        <v>1</v>
      </c>
      <c r="F447" s="248" t="s">
        <v>1268</v>
      </c>
      <c r="G447" s="245"/>
      <c r="H447" s="247" t="s">
        <v>1</v>
      </c>
      <c r="I447" s="249"/>
      <c r="J447" s="245"/>
      <c r="K447" s="245"/>
      <c r="L447" s="250"/>
      <c r="M447" s="251"/>
      <c r="N447" s="252"/>
      <c r="O447" s="252"/>
      <c r="P447" s="252"/>
      <c r="Q447" s="252"/>
      <c r="R447" s="252"/>
      <c r="S447" s="252"/>
      <c r="T447" s="253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54" t="s">
        <v>166</v>
      </c>
      <c r="AU447" s="254" t="s">
        <v>156</v>
      </c>
      <c r="AV447" s="13" t="s">
        <v>82</v>
      </c>
      <c r="AW447" s="13" t="s">
        <v>31</v>
      </c>
      <c r="AX447" s="13" t="s">
        <v>74</v>
      </c>
      <c r="AY447" s="254" t="s">
        <v>157</v>
      </c>
    </row>
    <row r="448" s="14" customFormat="1">
      <c r="A448" s="14"/>
      <c r="B448" s="255"/>
      <c r="C448" s="256"/>
      <c r="D448" s="246" t="s">
        <v>166</v>
      </c>
      <c r="E448" s="257" t="s">
        <v>1</v>
      </c>
      <c r="F448" s="258" t="s">
        <v>1274</v>
      </c>
      <c r="G448" s="256"/>
      <c r="H448" s="259">
        <v>3.2000000000000002</v>
      </c>
      <c r="I448" s="260"/>
      <c r="J448" s="256"/>
      <c r="K448" s="256"/>
      <c r="L448" s="261"/>
      <c r="M448" s="262"/>
      <c r="N448" s="263"/>
      <c r="O448" s="263"/>
      <c r="P448" s="263"/>
      <c r="Q448" s="263"/>
      <c r="R448" s="263"/>
      <c r="S448" s="263"/>
      <c r="T448" s="264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65" t="s">
        <v>166</v>
      </c>
      <c r="AU448" s="265" t="s">
        <v>156</v>
      </c>
      <c r="AV448" s="14" t="s">
        <v>156</v>
      </c>
      <c r="AW448" s="14" t="s">
        <v>31</v>
      </c>
      <c r="AX448" s="14" t="s">
        <v>74</v>
      </c>
      <c r="AY448" s="265" t="s">
        <v>157</v>
      </c>
    </row>
    <row r="449" s="13" customFormat="1">
      <c r="A449" s="13"/>
      <c r="B449" s="244"/>
      <c r="C449" s="245"/>
      <c r="D449" s="246" t="s">
        <v>166</v>
      </c>
      <c r="E449" s="247" t="s">
        <v>1</v>
      </c>
      <c r="F449" s="248" t="s">
        <v>1066</v>
      </c>
      <c r="G449" s="245"/>
      <c r="H449" s="247" t="s">
        <v>1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3"/>
      <c r="V449" s="13"/>
      <c r="W449" s="13"/>
      <c r="X449" s="13"/>
      <c r="Y449" s="13"/>
      <c r="Z449" s="13"/>
      <c r="AA449" s="13"/>
      <c r="AB449" s="13"/>
      <c r="AC449" s="13"/>
      <c r="AD449" s="13"/>
      <c r="AE449" s="13"/>
      <c r="AT449" s="254" t="s">
        <v>166</v>
      </c>
      <c r="AU449" s="254" t="s">
        <v>156</v>
      </c>
      <c r="AV449" s="13" t="s">
        <v>82</v>
      </c>
      <c r="AW449" s="13" t="s">
        <v>31</v>
      </c>
      <c r="AX449" s="13" t="s">
        <v>74</v>
      </c>
      <c r="AY449" s="254" t="s">
        <v>157</v>
      </c>
    </row>
    <row r="450" s="13" customFormat="1">
      <c r="A450" s="13"/>
      <c r="B450" s="244"/>
      <c r="C450" s="245"/>
      <c r="D450" s="246" t="s">
        <v>166</v>
      </c>
      <c r="E450" s="247" t="s">
        <v>1</v>
      </c>
      <c r="F450" s="248" t="s">
        <v>1268</v>
      </c>
      <c r="G450" s="245"/>
      <c r="H450" s="247" t="s">
        <v>1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4" t="s">
        <v>166</v>
      </c>
      <c r="AU450" s="254" t="s">
        <v>156</v>
      </c>
      <c r="AV450" s="13" t="s">
        <v>82</v>
      </c>
      <c r="AW450" s="13" t="s">
        <v>31</v>
      </c>
      <c r="AX450" s="13" t="s">
        <v>74</v>
      </c>
      <c r="AY450" s="254" t="s">
        <v>157</v>
      </c>
    </row>
    <row r="451" s="14" customFormat="1">
      <c r="A451" s="14"/>
      <c r="B451" s="255"/>
      <c r="C451" s="256"/>
      <c r="D451" s="246" t="s">
        <v>166</v>
      </c>
      <c r="E451" s="257" t="s">
        <v>1</v>
      </c>
      <c r="F451" s="258" t="s">
        <v>1275</v>
      </c>
      <c r="G451" s="256"/>
      <c r="H451" s="259">
        <v>7.2000000000000002</v>
      </c>
      <c r="I451" s="260"/>
      <c r="J451" s="256"/>
      <c r="K451" s="256"/>
      <c r="L451" s="261"/>
      <c r="M451" s="262"/>
      <c r="N451" s="263"/>
      <c r="O451" s="263"/>
      <c r="P451" s="263"/>
      <c r="Q451" s="263"/>
      <c r="R451" s="263"/>
      <c r="S451" s="263"/>
      <c r="T451" s="264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5" t="s">
        <v>166</v>
      </c>
      <c r="AU451" s="265" t="s">
        <v>156</v>
      </c>
      <c r="AV451" s="14" t="s">
        <v>156</v>
      </c>
      <c r="AW451" s="14" t="s">
        <v>31</v>
      </c>
      <c r="AX451" s="14" t="s">
        <v>74</v>
      </c>
      <c r="AY451" s="265" t="s">
        <v>157</v>
      </c>
    </row>
    <row r="452" s="13" customFormat="1">
      <c r="A452" s="13"/>
      <c r="B452" s="244"/>
      <c r="C452" s="245"/>
      <c r="D452" s="246" t="s">
        <v>166</v>
      </c>
      <c r="E452" s="247" t="s">
        <v>1</v>
      </c>
      <c r="F452" s="248" t="s">
        <v>1068</v>
      </c>
      <c r="G452" s="245"/>
      <c r="H452" s="247" t="s">
        <v>1</v>
      </c>
      <c r="I452" s="249"/>
      <c r="J452" s="245"/>
      <c r="K452" s="245"/>
      <c r="L452" s="250"/>
      <c r="M452" s="251"/>
      <c r="N452" s="252"/>
      <c r="O452" s="252"/>
      <c r="P452" s="252"/>
      <c r="Q452" s="252"/>
      <c r="R452" s="252"/>
      <c r="S452" s="252"/>
      <c r="T452" s="253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4" t="s">
        <v>166</v>
      </c>
      <c r="AU452" s="254" t="s">
        <v>156</v>
      </c>
      <c r="AV452" s="13" t="s">
        <v>82</v>
      </c>
      <c r="AW452" s="13" t="s">
        <v>31</v>
      </c>
      <c r="AX452" s="13" t="s">
        <v>74</v>
      </c>
      <c r="AY452" s="254" t="s">
        <v>157</v>
      </c>
    </row>
    <row r="453" s="14" customFormat="1">
      <c r="A453" s="14"/>
      <c r="B453" s="255"/>
      <c r="C453" s="256"/>
      <c r="D453" s="246" t="s">
        <v>166</v>
      </c>
      <c r="E453" s="257" t="s">
        <v>1</v>
      </c>
      <c r="F453" s="258" t="s">
        <v>1276</v>
      </c>
      <c r="G453" s="256"/>
      <c r="H453" s="259">
        <v>27.25</v>
      </c>
      <c r="I453" s="260"/>
      <c r="J453" s="256"/>
      <c r="K453" s="256"/>
      <c r="L453" s="261"/>
      <c r="M453" s="262"/>
      <c r="N453" s="263"/>
      <c r="O453" s="263"/>
      <c r="P453" s="263"/>
      <c r="Q453" s="263"/>
      <c r="R453" s="263"/>
      <c r="S453" s="263"/>
      <c r="T453" s="264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5" t="s">
        <v>166</v>
      </c>
      <c r="AU453" s="265" t="s">
        <v>156</v>
      </c>
      <c r="AV453" s="14" t="s">
        <v>156</v>
      </c>
      <c r="AW453" s="14" t="s">
        <v>31</v>
      </c>
      <c r="AX453" s="14" t="s">
        <v>74</v>
      </c>
      <c r="AY453" s="265" t="s">
        <v>157</v>
      </c>
    </row>
    <row r="454" s="13" customFormat="1">
      <c r="A454" s="13"/>
      <c r="B454" s="244"/>
      <c r="C454" s="245"/>
      <c r="D454" s="246" t="s">
        <v>166</v>
      </c>
      <c r="E454" s="247" t="s">
        <v>1</v>
      </c>
      <c r="F454" s="248" t="s">
        <v>1121</v>
      </c>
      <c r="G454" s="245"/>
      <c r="H454" s="247" t="s">
        <v>1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3"/>
      <c r="V454" s="13"/>
      <c r="W454" s="13"/>
      <c r="X454" s="13"/>
      <c r="Y454" s="13"/>
      <c r="Z454" s="13"/>
      <c r="AA454" s="13"/>
      <c r="AB454" s="13"/>
      <c r="AC454" s="13"/>
      <c r="AD454" s="13"/>
      <c r="AE454" s="13"/>
      <c r="AT454" s="254" t="s">
        <v>166</v>
      </c>
      <c r="AU454" s="254" t="s">
        <v>156</v>
      </c>
      <c r="AV454" s="13" t="s">
        <v>82</v>
      </c>
      <c r="AW454" s="13" t="s">
        <v>31</v>
      </c>
      <c r="AX454" s="13" t="s">
        <v>74</v>
      </c>
      <c r="AY454" s="254" t="s">
        <v>157</v>
      </c>
    </row>
    <row r="455" s="13" customFormat="1">
      <c r="A455" s="13"/>
      <c r="B455" s="244"/>
      <c r="C455" s="245"/>
      <c r="D455" s="246" t="s">
        <v>166</v>
      </c>
      <c r="E455" s="247" t="s">
        <v>1</v>
      </c>
      <c r="F455" s="248" t="s">
        <v>1268</v>
      </c>
      <c r="G455" s="245"/>
      <c r="H455" s="247" t="s">
        <v>1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3"/>
      <c r="V455" s="13"/>
      <c r="W455" s="13"/>
      <c r="X455" s="13"/>
      <c r="Y455" s="13"/>
      <c r="Z455" s="13"/>
      <c r="AA455" s="13"/>
      <c r="AB455" s="13"/>
      <c r="AC455" s="13"/>
      <c r="AD455" s="13"/>
      <c r="AE455" s="13"/>
      <c r="AT455" s="254" t="s">
        <v>166</v>
      </c>
      <c r="AU455" s="254" t="s">
        <v>156</v>
      </c>
      <c r="AV455" s="13" t="s">
        <v>82</v>
      </c>
      <c r="AW455" s="13" t="s">
        <v>31</v>
      </c>
      <c r="AX455" s="13" t="s">
        <v>74</v>
      </c>
      <c r="AY455" s="254" t="s">
        <v>157</v>
      </c>
    </row>
    <row r="456" s="14" customFormat="1">
      <c r="A456" s="14"/>
      <c r="B456" s="255"/>
      <c r="C456" s="256"/>
      <c r="D456" s="246" t="s">
        <v>166</v>
      </c>
      <c r="E456" s="257" t="s">
        <v>1</v>
      </c>
      <c r="F456" s="258" t="s">
        <v>1277</v>
      </c>
      <c r="G456" s="256"/>
      <c r="H456" s="259">
        <v>7.5999999999999996</v>
      </c>
      <c r="I456" s="260"/>
      <c r="J456" s="256"/>
      <c r="K456" s="256"/>
      <c r="L456" s="261"/>
      <c r="M456" s="262"/>
      <c r="N456" s="263"/>
      <c r="O456" s="263"/>
      <c r="P456" s="263"/>
      <c r="Q456" s="263"/>
      <c r="R456" s="263"/>
      <c r="S456" s="263"/>
      <c r="T456" s="264"/>
      <c r="U456" s="14"/>
      <c r="V456" s="14"/>
      <c r="W456" s="14"/>
      <c r="X456" s="14"/>
      <c r="Y456" s="14"/>
      <c r="Z456" s="14"/>
      <c r="AA456" s="14"/>
      <c r="AB456" s="14"/>
      <c r="AC456" s="14"/>
      <c r="AD456" s="14"/>
      <c r="AE456" s="14"/>
      <c r="AT456" s="265" t="s">
        <v>166</v>
      </c>
      <c r="AU456" s="265" t="s">
        <v>156</v>
      </c>
      <c r="AV456" s="14" t="s">
        <v>156</v>
      </c>
      <c r="AW456" s="14" t="s">
        <v>31</v>
      </c>
      <c r="AX456" s="14" t="s">
        <v>74</v>
      </c>
      <c r="AY456" s="265" t="s">
        <v>157</v>
      </c>
    </row>
    <row r="457" s="13" customFormat="1">
      <c r="A457" s="13"/>
      <c r="B457" s="244"/>
      <c r="C457" s="245"/>
      <c r="D457" s="246" t="s">
        <v>166</v>
      </c>
      <c r="E457" s="247" t="s">
        <v>1</v>
      </c>
      <c r="F457" s="248" t="s">
        <v>1074</v>
      </c>
      <c r="G457" s="245"/>
      <c r="H457" s="247" t="s">
        <v>1</v>
      </c>
      <c r="I457" s="249"/>
      <c r="J457" s="245"/>
      <c r="K457" s="245"/>
      <c r="L457" s="250"/>
      <c r="M457" s="251"/>
      <c r="N457" s="252"/>
      <c r="O457" s="252"/>
      <c r="P457" s="252"/>
      <c r="Q457" s="252"/>
      <c r="R457" s="252"/>
      <c r="S457" s="252"/>
      <c r="T457" s="253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54" t="s">
        <v>166</v>
      </c>
      <c r="AU457" s="254" t="s">
        <v>156</v>
      </c>
      <c r="AV457" s="13" t="s">
        <v>82</v>
      </c>
      <c r="AW457" s="13" t="s">
        <v>31</v>
      </c>
      <c r="AX457" s="13" t="s">
        <v>74</v>
      </c>
      <c r="AY457" s="254" t="s">
        <v>157</v>
      </c>
    </row>
    <row r="458" s="13" customFormat="1">
      <c r="A458" s="13"/>
      <c r="B458" s="244"/>
      <c r="C458" s="245"/>
      <c r="D458" s="246" t="s">
        <v>166</v>
      </c>
      <c r="E458" s="247" t="s">
        <v>1</v>
      </c>
      <c r="F458" s="248" t="s">
        <v>1268</v>
      </c>
      <c r="G458" s="245"/>
      <c r="H458" s="247" t="s">
        <v>1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3"/>
      <c r="V458" s="13"/>
      <c r="W458" s="13"/>
      <c r="X458" s="13"/>
      <c r="Y458" s="13"/>
      <c r="Z458" s="13"/>
      <c r="AA458" s="13"/>
      <c r="AB458" s="13"/>
      <c r="AC458" s="13"/>
      <c r="AD458" s="13"/>
      <c r="AE458" s="13"/>
      <c r="AT458" s="254" t="s">
        <v>166</v>
      </c>
      <c r="AU458" s="254" t="s">
        <v>156</v>
      </c>
      <c r="AV458" s="13" t="s">
        <v>82</v>
      </c>
      <c r="AW458" s="13" t="s">
        <v>31</v>
      </c>
      <c r="AX458" s="13" t="s">
        <v>74</v>
      </c>
      <c r="AY458" s="254" t="s">
        <v>157</v>
      </c>
    </row>
    <row r="459" s="14" customFormat="1">
      <c r="A459" s="14"/>
      <c r="B459" s="255"/>
      <c r="C459" s="256"/>
      <c r="D459" s="246" t="s">
        <v>166</v>
      </c>
      <c r="E459" s="257" t="s">
        <v>1</v>
      </c>
      <c r="F459" s="258" t="s">
        <v>1278</v>
      </c>
      <c r="G459" s="256"/>
      <c r="H459" s="259">
        <v>4.4000000000000004</v>
      </c>
      <c r="I459" s="260"/>
      <c r="J459" s="256"/>
      <c r="K459" s="256"/>
      <c r="L459" s="261"/>
      <c r="M459" s="262"/>
      <c r="N459" s="263"/>
      <c r="O459" s="263"/>
      <c r="P459" s="263"/>
      <c r="Q459" s="263"/>
      <c r="R459" s="263"/>
      <c r="S459" s="263"/>
      <c r="T459" s="264"/>
      <c r="U459" s="14"/>
      <c r="V459" s="14"/>
      <c r="W459" s="14"/>
      <c r="X459" s="14"/>
      <c r="Y459" s="14"/>
      <c r="Z459" s="14"/>
      <c r="AA459" s="14"/>
      <c r="AB459" s="14"/>
      <c r="AC459" s="14"/>
      <c r="AD459" s="14"/>
      <c r="AE459" s="14"/>
      <c r="AT459" s="265" t="s">
        <v>166</v>
      </c>
      <c r="AU459" s="265" t="s">
        <v>156</v>
      </c>
      <c r="AV459" s="14" t="s">
        <v>156</v>
      </c>
      <c r="AW459" s="14" t="s">
        <v>31</v>
      </c>
      <c r="AX459" s="14" t="s">
        <v>74</v>
      </c>
      <c r="AY459" s="265" t="s">
        <v>157</v>
      </c>
    </row>
    <row r="460" s="15" customFormat="1">
      <c r="A460" s="15"/>
      <c r="B460" s="266"/>
      <c r="C460" s="267"/>
      <c r="D460" s="246" t="s">
        <v>166</v>
      </c>
      <c r="E460" s="268" t="s">
        <v>1</v>
      </c>
      <c r="F460" s="269" t="s">
        <v>173</v>
      </c>
      <c r="G460" s="267"/>
      <c r="H460" s="270">
        <v>265.05999999999995</v>
      </c>
      <c r="I460" s="271"/>
      <c r="J460" s="267"/>
      <c r="K460" s="267"/>
      <c r="L460" s="272"/>
      <c r="M460" s="273"/>
      <c r="N460" s="274"/>
      <c r="O460" s="274"/>
      <c r="P460" s="274"/>
      <c r="Q460" s="274"/>
      <c r="R460" s="274"/>
      <c r="S460" s="274"/>
      <c r="T460" s="275"/>
      <c r="U460" s="15"/>
      <c r="V460" s="15"/>
      <c r="W460" s="15"/>
      <c r="X460" s="15"/>
      <c r="Y460" s="15"/>
      <c r="Z460" s="15"/>
      <c r="AA460" s="15"/>
      <c r="AB460" s="15"/>
      <c r="AC460" s="15"/>
      <c r="AD460" s="15"/>
      <c r="AE460" s="15"/>
      <c r="AT460" s="276" t="s">
        <v>166</v>
      </c>
      <c r="AU460" s="276" t="s">
        <v>156</v>
      </c>
      <c r="AV460" s="15" t="s">
        <v>174</v>
      </c>
      <c r="AW460" s="15" t="s">
        <v>31</v>
      </c>
      <c r="AX460" s="15" t="s">
        <v>82</v>
      </c>
      <c r="AY460" s="276" t="s">
        <v>157</v>
      </c>
    </row>
    <row r="461" s="2" customFormat="1" ht="33" customHeight="1">
      <c r="A461" s="39"/>
      <c r="B461" s="40"/>
      <c r="C461" s="230" t="s">
        <v>577</v>
      </c>
      <c r="D461" s="230" t="s">
        <v>160</v>
      </c>
      <c r="E461" s="231" t="s">
        <v>1279</v>
      </c>
      <c r="F461" s="232" t="s">
        <v>1266</v>
      </c>
      <c r="G461" s="233" t="s">
        <v>225</v>
      </c>
      <c r="H461" s="234">
        <v>313.01999999999998</v>
      </c>
      <c r="I461" s="235"/>
      <c r="J461" s="236">
        <f>ROUND(I461*H461,2)</f>
        <v>0</v>
      </c>
      <c r="K461" s="237"/>
      <c r="L461" s="45"/>
      <c r="M461" s="238" t="s">
        <v>1</v>
      </c>
      <c r="N461" s="239" t="s">
        <v>40</v>
      </c>
      <c r="O461" s="98"/>
      <c r="P461" s="240">
        <f>O461*H461</f>
        <v>0</v>
      </c>
      <c r="Q461" s="240">
        <v>0.0063</v>
      </c>
      <c r="R461" s="240">
        <f>Q461*H461</f>
        <v>1.9720259999999998</v>
      </c>
      <c r="S461" s="240">
        <v>0</v>
      </c>
      <c r="T461" s="241">
        <f>S461*H461</f>
        <v>0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42" t="s">
        <v>174</v>
      </c>
      <c r="AT461" s="242" t="s">
        <v>160</v>
      </c>
      <c r="AU461" s="242" t="s">
        <v>156</v>
      </c>
      <c r="AY461" s="18" t="s">
        <v>157</v>
      </c>
      <c r="BE461" s="243">
        <f>IF(N461="základná",J461,0)</f>
        <v>0</v>
      </c>
      <c r="BF461" s="243">
        <f>IF(N461="znížená",J461,0)</f>
        <v>0</v>
      </c>
      <c r="BG461" s="243">
        <f>IF(N461="zákl. prenesená",J461,0)</f>
        <v>0</v>
      </c>
      <c r="BH461" s="243">
        <f>IF(N461="zníž. prenesená",J461,0)</f>
        <v>0</v>
      </c>
      <c r="BI461" s="243">
        <f>IF(N461="nulová",J461,0)</f>
        <v>0</v>
      </c>
      <c r="BJ461" s="18" t="s">
        <v>156</v>
      </c>
      <c r="BK461" s="243">
        <f>ROUND(I461*H461,2)</f>
        <v>0</v>
      </c>
      <c r="BL461" s="18" t="s">
        <v>174</v>
      </c>
      <c r="BM461" s="242" t="s">
        <v>1280</v>
      </c>
    </row>
    <row r="462" s="13" customFormat="1">
      <c r="A462" s="13"/>
      <c r="B462" s="244"/>
      <c r="C462" s="245"/>
      <c r="D462" s="246" t="s">
        <v>166</v>
      </c>
      <c r="E462" s="247" t="s">
        <v>1</v>
      </c>
      <c r="F462" s="248" t="s">
        <v>1051</v>
      </c>
      <c r="G462" s="245"/>
      <c r="H462" s="247" t="s">
        <v>1</v>
      </c>
      <c r="I462" s="249"/>
      <c r="J462" s="245"/>
      <c r="K462" s="245"/>
      <c r="L462" s="250"/>
      <c r="M462" s="251"/>
      <c r="N462" s="252"/>
      <c r="O462" s="252"/>
      <c r="P462" s="252"/>
      <c r="Q462" s="252"/>
      <c r="R462" s="252"/>
      <c r="S462" s="252"/>
      <c r="T462" s="253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4" t="s">
        <v>166</v>
      </c>
      <c r="AU462" s="254" t="s">
        <v>156</v>
      </c>
      <c r="AV462" s="13" t="s">
        <v>82</v>
      </c>
      <c r="AW462" s="13" t="s">
        <v>31</v>
      </c>
      <c r="AX462" s="13" t="s">
        <v>74</v>
      </c>
      <c r="AY462" s="254" t="s">
        <v>157</v>
      </c>
    </row>
    <row r="463" s="13" customFormat="1">
      <c r="A463" s="13"/>
      <c r="B463" s="244"/>
      <c r="C463" s="245"/>
      <c r="D463" s="246" t="s">
        <v>166</v>
      </c>
      <c r="E463" s="247" t="s">
        <v>1</v>
      </c>
      <c r="F463" s="248" t="s">
        <v>1200</v>
      </c>
      <c r="G463" s="245"/>
      <c r="H463" s="247" t="s">
        <v>1</v>
      </c>
      <c r="I463" s="249"/>
      <c r="J463" s="245"/>
      <c r="K463" s="245"/>
      <c r="L463" s="250"/>
      <c r="M463" s="251"/>
      <c r="N463" s="252"/>
      <c r="O463" s="252"/>
      <c r="P463" s="252"/>
      <c r="Q463" s="252"/>
      <c r="R463" s="252"/>
      <c r="S463" s="252"/>
      <c r="T463" s="253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54" t="s">
        <v>166</v>
      </c>
      <c r="AU463" s="254" t="s">
        <v>156</v>
      </c>
      <c r="AV463" s="13" t="s">
        <v>82</v>
      </c>
      <c r="AW463" s="13" t="s">
        <v>31</v>
      </c>
      <c r="AX463" s="13" t="s">
        <v>74</v>
      </c>
      <c r="AY463" s="254" t="s">
        <v>157</v>
      </c>
    </row>
    <row r="464" s="13" customFormat="1">
      <c r="A464" s="13"/>
      <c r="B464" s="244"/>
      <c r="C464" s="245"/>
      <c r="D464" s="246" t="s">
        <v>166</v>
      </c>
      <c r="E464" s="247" t="s">
        <v>1</v>
      </c>
      <c r="F464" s="248" t="s">
        <v>1281</v>
      </c>
      <c r="G464" s="245"/>
      <c r="H464" s="247" t="s">
        <v>1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3"/>
      <c r="V464" s="13"/>
      <c r="W464" s="13"/>
      <c r="X464" s="13"/>
      <c r="Y464" s="13"/>
      <c r="Z464" s="13"/>
      <c r="AA464" s="13"/>
      <c r="AB464" s="13"/>
      <c r="AC464" s="13"/>
      <c r="AD464" s="13"/>
      <c r="AE464" s="13"/>
      <c r="AT464" s="254" t="s">
        <v>166</v>
      </c>
      <c r="AU464" s="254" t="s">
        <v>156</v>
      </c>
      <c r="AV464" s="13" t="s">
        <v>82</v>
      </c>
      <c r="AW464" s="13" t="s">
        <v>31</v>
      </c>
      <c r="AX464" s="13" t="s">
        <v>74</v>
      </c>
      <c r="AY464" s="254" t="s">
        <v>157</v>
      </c>
    </row>
    <row r="465" s="14" customFormat="1">
      <c r="A465" s="14"/>
      <c r="B465" s="255"/>
      <c r="C465" s="256"/>
      <c r="D465" s="246" t="s">
        <v>166</v>
      </c>
      <c r="E465" s="257" t="s">
        <v>1</v>
      </c>
      <c r="F465" s="258" t="s">
        <v>1282</v>
      </c>
      <c r="G465" s="256"/>
      <c r="H465" s="259">
        <v>33.219999999999999</v>
      </c>
      <c r="I465" s="260"/>
      <c r="J465" s="256"/>
      <c r="K465" s="256"/>
      <c r="L465" s="261"/>
      <c r="M465" s="262"/>
      <c r="N465" s="263"/>
      <c r="O465" s="263"/>
      <c r="P465" s="263"/>
      <c r="Q465" s="263"/>
      <c r="R465" s="263"/>
      <c r="S465" s="263"/>
      <c r="T465" s="264"/>
      <c r="U465" s="14"/>
      <c r="V465" s="14"/>
      <c r="W465" s="14"/>
      <c r="X465" s="14"/>
      <c r="Y465" s="14"/>
      <c r="Z465" s="14"/>
      <c r="AA465" s="14"/>
      <c r="AB465" s="14"/>
      <c r="AC465" s="14"/>
      <c r="AD465" s="14"/>
      <c r="AE465" s="14"/>
      <c r="AT465" s="265" t="s">
        <v>166</v>
      </c>
      <c r="AU465" s="265" t="s">
        <v>156</v>
      </c>
      <c r="AV465" s="14" t="s">
        <v>156</v>
      </c>
      <c r="AW465" s="14" t="s">
        <v>31</v>
      </c>
      <c r="AX465" s="14" t="s">
        <v>74</v>
      </c>
      <c r="AY465" s="265" t="s">
        <v>157</v>
      </c>
    </row>
    <row r="466" s="13" customFormat="1">
      <c r="A466" s="13"/>
      <c r="B466" s="244"/>
      <c r="C466" s="245"/>
      <c r="D466" s="246" t="s">
        <v>166</v>
      </c>
      <c r="E466" s="247" t="s">
        <v>1</v>
      </c>
      <c r="F466" s="248" t="s">
        <v>1054</v>
      </c>
      <c r="G466" s="245"/>
      <c r="H466" s="247" t="s">
        <v>1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4" t="s">
        <v>166</v>
      </c>
      <c r="AU466" s="254" t="s">
        <v>156</v>
      </c>
      <c r="AV466" s="13" t="s">
        <v>82</v>
      </c>
      <c r="AW466" s="13" t="s">
        <v>31</v>
      </c>
      <c r="AX466" s="13" t="s">
        <v>74</v>
      </c>
      <c r="AY466" s="254" t="s">
        <v>157</v>
      </c>
    </row>
    <row r="467" s="13" customFormat="1">
      <c r="A467" s="13"/>
      <c r="B467" s="244"/>
      <c r="C467" s="245"/>
      <c r="D467" s="246" t="s">
        <v>166</v>
      </c>
      <c r="E467" s="247" t="s">
        <v>1</v>
      </c>
      <c r="F467" s="248" t="s">
        <v>1281</v>
      </c>
      <c r="G467" s="245"/>
      <c r="H467" s="247" t="s">
        <v>1</v>
      </c>
      <c r="I467" s="249"/>
      <c r="J467" s="245"/>
      <c r="K467" s="245"/>
      <c r="L467" s="250"/>
      <c r="M467" s="251"/>
      <c r="N467" s="252"/>
      <c r="O467" s="252"/>
      <c r="P467" s="252"/>
      <c r="Q467" s="252"/>
      <c r="R467" s="252"/>
      <c r="S467" s="252"/>
      <c r="T467" s="253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54" t="s">
        <v>166</v>
      </c>
      <c r="AU467" s="254" t="s">
        <v>156</v>
      </c>
      <c r="AV467" s="13" t="s">
        <v>82</v>
      </c>
      <c r="AW467" s="13" t="s">
        <v>31</v>
      </c>
      <c r="AX467" s="13" t="s">
        <v>74</v>
      </c>
      <c r="AY467" s="254" t="s">
        <v>157</v>
      </c>
    </row>
    <row r="468" s="14" customFormat="1">
      <c r="A468" s="14"/>
      <c r="B468" s="255"/>
      <c r="C468" s="256"/>
      <c r="D468" s="246" t="s">
        <v>166</v>
      </c>
      <c r="E468" s="257" t="s">
        <v>1</v>
      </c>
      <c r="F468" s="258" t="s">
        <v>1283</v>
      </c>
      <c r="G468" s="256"/>
      <c r="H468" s="259">
        <v>49.5</v>
      </c>
      <c r="I468" s="260"/>
      <c r="J468" s="256"/>
      <c r="K468" s="256"/>
      <c r="L468" s="261"/>
      <c r="M468" s="262"/>
      <c r="N468" s="263"/>
      <c r="O468" s="263"/>
      <c r="P468" s="263"/>
      <c r="Q468" s="263"/>
      <c r="R468" s="263"/>
      <c r="S468" s="263"/>
      <c r="T468" s="264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65" t="s">
        <v>166</v>
      </c>
      <c r="AU468" s="265" t="s">
        <v>156</v>
      </c>
      <c r="AV468" s="14" t="s">
        <v>156</v>
      </c>
      <c r="AW468" s="14" t="s">
        <v>31</v>
      </c>
      <c r="AX468" s="14" t="s">
        <v>74</v>
      </c>
      <c r="AY468" s="265" t="s">
        <v>157</v>
      </c>
    </row>
    <row r="469" s="13" customFormat="1">
      <c r="A469" s="13"/>
      <c r="B469" s="244"/>
      <c r="C469" s="245"/>
      <c r="D469" s="246" t="s">
        <v>166</v>
      </c>
      <c r="E469" s="247" t="s">
        <v>1</v>
      </c>
      <c r="F469" s="248" t="s">
        <v>1058</v>
      </c>
      <c r="G469" s="245"/>
      <c r="H469" s="247" t="s">
        <v>1</v>
      </c>
      <c r="I469" s="249"/>
      <c r="J469" s="245"/>
      <c r="K469" s="245"/>
      <c r="L469" s="250"/>
      <c r="M469" s="251"/>
      <c r="N469" s="252"/>
      <c r="O469" s="252"/>
      <c r="P469" s="252"/>
      <c r="Q469" s="252"/>
      <c r="R469" s="252"/>
      <c r="S469" s="252"/>
      <c r="T469" s="253"/>
      <c r="U469" s="13"/>
      <c r="V469" s="13"/>
      <c r="W469" s="13"/>
      <c r="X469" s="13"/>
      <c r="Y469" s="13"/>
      <c r="Z469" s="13"/>
      <c r="AA469" s="13"/>
      <c r="AB469" s="13"/>
      <c r="AC469" s="13"/>
      <c r="AD469" s="13"/>
      <c r="AE469" s="13"/>
      <c r="AT469" s="254" t="s">
        <v>166</v>
      </c>
      <c r="AU469" s="254" t="s">
        <v>156</v>
      </c>
      <c r="AV469" s="13" t="s">
        <v>82</v>
      </c>
      <c r="AW469" s="13" t="s">
        <v>31</v>
      </c>
      <c r="AX469" s="13" t="s">
        <v>74</v>
      </c>
      <c r="AY469" s="254" t="s">
        <v>157</v>
      </c>
    </row>
    <row r="470" s="13" customFormat="1">
      <c r="A470" s="13"/>
      <c r="B470" s="244"/>
      <c r="C470" s="245"/>
      <c r="D470" s="246" t="s">
        <v>166</v>
      </c>
      <c r="E470" s="247" t="s">
        <v>1</v>
      </c>
      <c r="F470" s="248" t="s">
        <v>1281</v>
      </c>
      <c r="G470" s="245"/>
      <c r="H470" s="247" t="s">
        <v>1</v>
      </c>
      <c r="I470" s="249"/>
      <c r="J470" s="245"/>
      <c r="K470" s="245"/>
      <c r="L470" s="250"/>
      <c r="M470" s="251"/>
      <c r="N470" s="252"/>
      <c r="O470" s="252"/>
      <c r="P470" s="252"/>
      <c r="Q470" s="252"/>
      <c r="R470" s="252"/>
      <c r="S470" s="252"/>
      <c r="T470" s="253"/>
      <c r="U470" s="13"/>
      <c r="V470" s="13"/>
      <c r="W470" s="13"/>
      <c r="X470" s="13"/>
      <c r="Y470" s="13"/>
      <c r="Z470" s="13"/>
      <c r="AA470" s="13"/>
      <c r="AB470" s="13"/>
      <c r="AC470" s="13"/>
      <c r="AD470" s="13"/>
      <c r="AE470" s="13"/>
      <c r="AT470" s="254" t="s">
        <v>166</v>
      </c>
      <c r="AU470" s="254" t="s">
        <v>156</v>
      </c>
      <c r="AV470" s="13" t="s">
        <v>82</v>
      </c>
      <c r="AW470" s="13" t="s">
        <v>31</v>
      </c>
      <c r="AX470" s="13" t="s">
        <v>74</v>
      </c>
      <c r="AY470" s="254" t="s">
        <v>157</v>
      </c>
    </row>
    <row r="471" s="14" customFormat="1">
      <c r="A471" s="14"/>
      <c r="B471" s="255"/>
      <c r="C471" s="256"/>
      <c r="D471" s="246" t="s">
        <v>166</v>
      </c>
      <c r="E471" s="257" t="s">
        <v>1</v>
      </c>
      <c r="F471" s="258" t="s">
        <v>1284</v>
      </c>
      <c r="G471" s="256"/>
      <c r="H471" s="259">
        <v>36.299999999999997</v>
      </c>
      <c r="I471" s="260"/>
      <c r="J471" s="256"/>
      <c r="K471" s="256"/>
      <c r="L471" s="261"/>
      <c r="M471" s="262"/>
      <c r="N471" s="263"/>
      <c r="O471" s="263"/>
      <c r="P471" s="263"/>
      <c r="Q471" s="263"/>
      <c r="R471" s="263"/>
      <c r="S471" s="263"/>
      <c r="T471" s="264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5" t="s">
        <v>166</v>
      </c>
      <c r="AU471" s="265" t="s">
        <v>156</v>
      </c>
      <c r="AV471" s="14" t="s">
        <v>156</v>
      </c>
      <c r="AW471" s="14" t="s">
        <v>31</v>
      </c>
      <c r="AX471" s="14" t="s">
        <v>74</v>
      </c>
      <c r="AY471" s="265" t="s">
        <v>157</v>
      </c>
    </row>
    <row r="472" s="13" customFormat="1">
      <c r="A472" s="13"/>
      <c r="B472" s="244"/>
      <c r="C472" s="245"/>
      <c r="D472" s="246" t="s">
        <v>166</v>
      </c>
      <c r="E472" s="247" t="s">
        <v>1</v>
      </c>
      <c r="F472" s="248" t="s">
        <v>1060</v>
      </c>
      <c r="G472" s="245"/>
      <c r="H472" s="247" t="s">
        <v>1</v>
      </c>
      <c r="I472" s="249"/>
      <c r="J472" s="245"/>
      <c r="K472" s="245"/>
      <c r="L472" s="250"/>
      <c r="M472" s="251"/>
      <c r="N472" s="252"/>
      <c r="O472" s="252"/>
      <c r="P472" s="252"/>
      <c r="Q472" s="252"/>
      <c r="R472" s="252"/>
      <c r="S472" s="252"/>
      <c r="T472" s="253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54" t="s">
        <v>166</v>
      </c>
      <c r="AU472" s="254" t="s">
        <v>156</v>
      </c>
      <c r="AV472" s="13" t="s">
        <v>82</v>
      </c>
      <c r="AW472" s="13" t="s">
        <v>31</v>
      </c>
      <c r="AX472" s="13" t="s">
        <v>74</v>
      </c>
      <c r="AY472" s="254" t="s">
        <v>157</v>
      </c>
    </row>
    <row r="473" s="14" customFormat="1">
      <c r="A473" s="14"/>
      <c r="B473" s="255"/>
      <c r="C473" s="256"/>
      <c r="D473" s="246" t="s">
        <v>166</v>
      </c>
      <c r="E473" s="257" t="s">
        <v>1</v>
      </c>
      <c r="F473" s="258" t="s">
        <v>1061</v>
      </c>
      <c r="G473" s="256"/>
      <c r="H473" s="259">
        <v>50.560000000000002</v>
      </c>
      <c r="I473" s="260"/>
      <c r="J473" s="256"/>
      <c r="K473" s="256"/>
      <c r="L473" s="261"/>
      <c r="M473" s="262"/>
      <c r="N473" s="263"/>
      <c r="O473" s="263"/>
      <c r="P473" s="263"/>
      <c r="Q473" s="263"/>
      <c r="R473" s="263"/>
      <c r="S473" s="263"/>
      <c r="T473" s="264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65" t="s">
        <v>166</v>
      </c>
      <c r="AU473" s="265" t="s">
        <v>156</v>
      </c>
      <c r="AV473" s="14" t="s">
        <v>156</v>
      </c>
      <c r="AW473" s="14" t="s">
        <v>31</v>
      </c>
      <c r="AX473" s="14" t="s">
        <v>74</v>
      </c>
      <c r="AY473" s="265" t="s">
        <v>157</v>
      </c>
    </row>
    <row r="474" s="13" customFormat="1">
      <c r="A474" s="13"/>
      <c r="B474" s="244"/>
      <c r="C474" s="245"/>
      <c r="D474" s="246" t="s">
        <v>166</v>
      </c>
      <c r="E474" s="247" t="s">
        <v>1</v>
      </c>
      <c r="F474" s="248" t="s">
        <v>1064</v>
      </c>
      <c r="G474" s="245"/>
      <c r="H474" s="247" t="s">
        <v>1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3"/>
      <c r="V474" s="13"/>
      <c r="W474" s="13"/>
      <c r="X474" s="13"/>
      <c r="Y474" s="13"/>
      <c r="Z474" s="13"/>
      <c r="AA474" s="13"/>
      <c r="AB474" s="13"/>
      <c r="AC474" s="13"/>
      <c r="AD474" s="13"/>
      <c r="AE474" s="13"/>
      <c r="AT474" s="254" t="s">
        <v>166</v>
      </c>
      <c r="AU474" s="254" t="s">
        <v>156</v>
      </c>
      <c r="AV474" s="13" t="s">
        <v>82</v>
      </c>
      <c r="AW474" s="13" t="s">
        <v>31</v>
      </c>
      <c r="AX474" s="13" t="s">
        <v>74</v>
      </c>
      <c r="AY474" s="254" t="s">
        <v>157</v>
      </c>
    </row>
    <row r="475" s="13" customFormat="1">
      <c r="A475" s="13"/>
      <c r="B475" s="244"/>
      <c r="C475" s="245"/>
      <c r="D475" s="246" t="s">
        <v>166</v>
      </c>
      <c r="E475" s="247" t="s">
        <v>1</v>
      </c>
      <c r="F475" s="248" t="s">
        <v>1281</v>
      </c>
      <c r="G475" s="245"/>
      <c r="H475" s="247" t="s">
        <v>1</v>
      </c>
      <c r="I475" s="249"/>
      <c r="J475" s="245"/>
      <c r="K475" s="245"/>
      <c r="L475" s="250"/>
      <c r="M475" s="251"/>
      <c r="N475" s="252"/>
      <c r="O475" s="252"/>
      <c r="P475" s="252"/>
      <c r="Q475" s="252"/>
      <c r="R475" s="252"/>
      <c r="S475" s="252"/>
      <c r="T475" s="253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4" t="s">
        <v>166</v>
      </c>
      <c r="AU475" s="254" t="s">
        <v>156</v>
      </c>
      <c r="AV475" s="13" t="s">
        <v>82</v>
      </c>
      <c r="AW475" s="13" t="s">
        <v>31</v>
      </c>
      <c r="AX475" s="13" t="s">
        <v>74</v>
      </c>
      <c r="AY475" s="254" t="s">
        <v>157</v>
      </c>
    </row>
    <row r="476" s="14" customFormat="1">
      <c r="A476" s="14"/>
      <c r="B476" s="255"/>
      <c r="C476" s="256"/>
      <c r="D476" s="246" t="s">
        <v>166</v>
      </c>
      <c r="E476" s="257" t="s">
        <v>1</v>
      </c>
      <c r="F476" s="258" t="s">
        <v>1285</v>
      </c>
      <c r="G476" s="256"/>
      <c r="H476" s="259">
        <v>9.5999999999999996</v>
      </c>
      <c r="I476" s="260"/>
      <c r="J476" s="256"/>
      <c r="K476" s="256"/>
      <c r="L476" s="261"/>
      <c r="M476" s="262"/>
      <c r="N476" s="263"/>
      <c r="O476" s="263"/>
      <c r="P476" s="263"/>
      <c r="Q476" s="263"/>
      <c r="R476" s="263"/>
      <c r="S476" s="263"/>
      <c r="T476" s="264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5" t="s">
        <v>166</v>
      </c>
      <c r="AU476" s="265" t="s">
        <v>156</v>
      </c>
      <c r="AV476" s="14" t="s">
        <v>156</v>
      </c>
      <c r="AW476" s="14" t="s">
        <v>31</v>
      </c>
      <c r="AX476" s="14" t="s">
        <v>74</v>
      </c>
      <c r="AY476" s="265" t="s">
        <v>157</v>
      </c>
    </row>
    <row r="477" s="13" customFormat="1">
      <c r="A477" s="13"/>
      <c r="B477" s="244"/>
      <c r="C477" s="245"/>
      <c r="D477" s="246" t="s">
        <v>166</v>
      </c>
      <c r="E477" s="247" t="s">
        <v>1</v>
      </c>
      <c r="F477" s="248" t="s">
        <v>1066</v>
      </c>
      <c r="G477" s="245"/>
      <c r="H477" s="247" t="s">
        <v>1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3"/>
      <c r="V477" s="13"/>
      <c r="W477" s="13"/>
      <c r="X477" s="13"/>
      <c r="Y477" s="13"/>
      <c r="Z477" s="13"/>
      <c r="AA477" s="13"/>
      <c r="AB477" s="13"/>
      <c r="AC477" s="13"/>
      <c r="AD477" s="13"/>
      <c r="AE477" s="13"/>
      <c r="AT477" s="254" t="s">
        <v>166</v>
      </c>
      <c r="AU477" s="254" t="s">
        <v>156</v>
      </c>
      <c r="AV477" s="13" t="s">
        <v>82</v>
      </c>
      <c r="AW477" s="13" t="s">
        <v>31</v>
      </c>
      <c r="AX477" s="13" t="s">
        <v>74</v>
      </c>
      <c r="AY477" s="254" t="s">
        <v>157</v>
      </c>
    </row>
    <row r="478" s="13" customFormat="1">
      <c r="A478" s="13"/>
      <c r="B478" s="244"/>
      <c r="C478" s="245"/>
      <c r="D478" s="246" t="s">
        <v>166</v>
      </c>
      <c r="E478" s="247" t="s">
        <v>1</v>
      </c>
      <c r="F478" s="248" t="s">
        <v>1281</v>
      </c>
      <c r="G478" s="245"/>
      <c r="H478" s="247" t="s">
        <v>1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3"/>
      <c r="V478" s="13"/>
      <c r="W478" s="13"/>
      <c r="X478" s="13"/>
      <c r="Y478" s="13"/>
      <c r="Z478" s="13"/>
      <c r="AA478" s="13"/>
      <c r="AB478" s="13"/>
      <c r="AC478" s="13"/>
      <c r="AD478" s="13"/>
      <c r="AE478" s="13"/>
      <c r="AT478" s="254" t="s">
        <v>166</v>
      </c>
      <c r="AU478" s="254" t="s">
        <v>156</v>
      </c>
      <c r="AV478" s="13" t="s">
        <v>82</v>
      </c>
      <c r="AW478" s="13" t="s">
        <v>31</v>
      </c>
      <c r="AX478" s="13" t="s">
        <v>74</v>
      </c>
      <c r="AY478" s="254" t="s">
        <v>157</v>
      </c>
    </row>
    <row r="479" s="14" customFormat="1">
      <c r="A479" s="14"/>
      <c r="B479" s="255"/>
      <c r="C479" s="256"/>
      <c r="D479" s="246" t="s">
        <v>166</v>
      </c>
      <c r="E479" s="257" t="s">
        <v>1</v>
      </c>
      <c r="F479" s="258" t="s">
        <v>1286</v>
      </c>
      <c r="G479" s="256"/>
      <c r="H479" s="259">
        <v>15.84</v>
      </c>
      <c r="I479" s="260"/>
      <c r="J479" s="256"/>
      <c r="K479" s="256"/>
      <c r="L479" s="261"/>
      <c r="M479" s="262"/>
      <c r="N479" s="263"/>
      <c r="O479" s="263"/>
      <c r="P479" s="263"/>
      <c r="Q479" s="263"/>
      <c r="R479" s="263"/>
      <c r="S479" s="263"/>
      <c r="T479" s="264"/>
      <c r="U479" s="14"/>
      <c r="V479" s="14"/>
      <c r="W479" s="14"/>
      <c r="X479" s="14"/>
      <c r="Y479" s="14"/>
      <c r="Z479" s="14"/>
      <c r="AA479" s="14"/>
      <c r="AB479" s="14"/>
      <c r="AC479" s="14"/>
      <c r="AD479" s="14"/>
      <c r="AE479" s="14"/>
      <c r="AT479" s="265" t="s">
        <v>166</v>
      </c>
      <c r="AU479" s="265" t="s">
        <v>156</v>
      </c>
      <c r="AV479" s="14" t="s">
        <v>156</v>
      </c>
      <c r="AW479" s="14" t="s">
        <v>31</v>
      </c>
      <c r="AX479" s="14" t="s">
        <v>74</v>
      </c>
      <c r="AY479" s="265" t="s">
        <v>157</v>
      </c>
    </row>
    <row r="480" s="13" customFormat="1">
      <c r="A480" s="13"/>
      <c r="B480" s="244"/>
      <c r="C480" s="245"/>
      <c r="D480" s="246" t="s">
        <v>166</v>
      </c>
      <c r="E480" s="247" t="s">
        <v>1</v>
      </c>
      <c r="F480" s="248" t="s">
        <v>1068</v>
      </c>
      <c r="G480" s="245"/>
      <c r="H480" s="247" t="s">
        <v>1</v>
      </c>
      <c r="I480" s="249"/>
      <c r="J480" s="245"/>
      <c r="K480" s="245"/>
      <c r="L480" s="250"/>
      <c r="M480" s="251"/>
      <c r="N480" s="252"/>
      <c r="O480" s="252"/>
      <c r="P480" s="252"/>
      <c r="Q480" s="252"/>
      <c r="R480" s="252"/>
      <c r="S480" s="252"/>
      <c r="T480" s="253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4" t="s">
        <v>166</v>
      </c>
      <c r="AU480" s="254" t="s">
        <v>156</v>
      </c>
      <c r="AV480" s="13" t="s">
        <v>82</v>
      </c>
      <c r="AW480" s="13" t="s">
        <v>31</v>
      </c>
      <c r="AX480" s="13" t="s">
        <v>74</v>
      </c>
      <c r="AY480" s="254" t="s">
        <v>157</v>
      </c>
    </row>
    <row r="481" s="13" customFormat="1">
      <c r="A481" s="13"/>
      <c r="B481" s="244"/>
      <c r="C481" s="245"/>
      <c r="D481" s="246" t="s">
        <v>166</v>
      </c>
      <c r="E481" s="247" t="s">
        <v>1</v>
      </c>
      <c r="F481" s="248" t="s">
        <v>1281</v>
      </c>
      <c r="G481" s="245"/>
      <c r="H481" s="247" t="s">
        <v>1</v>
      </c>
      <c r="I481" s="249"/>
      <c r="J481" s="245"/>
      <c r="K481" s="245"/>
      <c r="L481" s="250"/>
      <c r="M481" s="251"/>
      <c r="N481" s="252"/>
      <c r="O481" s="252"/>
      <c r="P481" s="252"/>
      <c r="Q481" s="252"/>
      <c r="R481" s="252"/>
      <c r="S481" s="252"/>
      <c r="T481" s="253"/>
      <c r="U481" s="13"/>
      <c r="V481" s="13"/>
      <c r="W481" s="13"/>
      <c r="X481" s="13"/>
      <c r="Y481" s="13"/>
      <c r="Z481" s="13"/>
      <c r="AA481" s="13"/>
      <c r="AB481" s="13"/>
      <c r="AC481" s="13"/>
      <c r="AD481" s="13"/>
      <c r="AE481" s="13"/>
      <c r="AT481" s="254" t="s">
        <v>166</v>
      </c>
      <c r="AU481" s="254" t="s">
        <v>156</v>
      </c>
      <c r="AV481" s="13" t="s">
        <v>82</v>
      </c>
      <c r="AW481" s="13" t="s">
        <v>31</v>
      </c>
      <c r="AX481" s="13" t="s">
        <v>74</v>
      </c>
      <c r="AY481" s="254" t="s">
        <v>157</v>
      </c>
    </row>
    <row r="482" s="14" customFormat="1">
      <c r="A482" s="14"/>
      <c r="B482" s="255"/>
      <c r="C482" s="256"/>
      <c r="D482" s="246" t="s">
        <v>166</v>
      </c>
      <c r="E482" s="257" t="s">
        <v>1</v>
      </c>
      <c r="F482" s="258" t="s">
        <v>1287</v>
      </c>
      <c r="G482" s="256"/>
      <c r="H482" s="259">
        <v>70.700000000000003</v>
      </c>
      <c r="I482" s="260"/>
      <c r="J482" s="256"/>
      <c r="K482" s="256"/>
      <c r="L482" s="261"/>
      <c r="M482" s="262"/>
      <c r="N482" s="263"/>
      <c r="O482" s="263"/>
      <c r="P482" s="263"/>
      <c r="Q482" s="263"/>
      <c r="R482" s="263"/>
      <c r="S482" s="263"/>
      <c r="T482" s="264"/>
      <c r="U482" s="14"/>
      <c r="V482" s="14"/>
      <c r="W482" s="14"/>
      <c r="X482" s="14"/>
      <c r="Y482" s="14"/>
      <c r="Z482" s="14"/>
      <c r="AA482" s="14"/>
      <c r="AB482" s="14"/>
      <c r="AC482" s="14"/>
      <c r="AD482" s="14"/>
      <c r="AE482" s="14"/>
      <c r="AT482" s="265" t="s">
        <v>166</v>
      </c>
      <c r="AU482" s="265" t="s">
        <v>156</v>
      </c>
      <c r="AV482" s="14" t="s">
        <v>156</v>
      </c>
      <c r="AW482" s="14" t="s">
        <v>31</v>
      </c>
      <c r="AX482" s="14" t="s">
        <v>74</v>
      </c>
      <c r="AY482" s="265" t="s">
        <v>157</v>
      </c>
    </row>
    <row r="483" s="13" customFormat="1">
      <c r="A483" s="13"/>
      <c r="B483" s="244"/>
      <c r="C483" s="245"/>
      <c r="D483" s="246" t="s">
        <v>166</v>
      </c>
      <c r="E483" s="247" t="s">
        <v>1</v>
      </c>
      <c r="F483" s="248" t="s">
        <v>1121</v>
      </c>
      <c r="G483" s="245"/>
      <c r="H483" s="247" t="s">
        <v>1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3"/>
      <c r="V483" s="13"/>
      <c r="W483" s="13"/>
      <c r="X483" s="13"/>
      <c r="Y483" s="13"/>
      <c r="Z483" s="13"/>
      <c r="AA483" s="13"/>
      <c r="AB483" s="13"/>
      <c r="AC483" s="13"/>
      <c r="AD483" s="13"/>
      <c r="AE483" s="13"/>
      <c r="AT483" s="254" t="s">
        <v>166</v>
      </c>
      <c r="AU483" s="254" t="s">
        <v>156</v>
      </c>
      <c r="AV483" s="13" t="s">
        <v>82</v>
      </c>
      <c r="AW483" s="13" t="s">
        <v>31</v>
      </c>
      <c r="AX483" s="13" t="s">
        <v>74</v>
      </c>
      <c r="AY483" s="254" t="s">
        <v>157</v>
      </c>
    </row>
    <row r="484" s="13" customFormat="1">
      <c r="A484" s="13"/>
      <c r="B484" s="244"/>
      <c r="C484" s="245"/>
      <c r="D484" s="246" t="s">
        <v>166</v>
      </c>
      <c r="E484" s="247" t="s">
        <v>1</v>
      </c>
      <c r="F484" s="248" t="s">
        <v>1281</v>
      </c>
      <c r="G484" s="245"/>
      <c r="H484" s="247" t="s">
        <v>1</v>
      </c>
      <c r="I484" s="249"/>
      <c r="J484" s="245"/>
      <c r="K484" s="245"/>
      <c r="L484" s="250"/>
      <c r="M484" s="251"/>
      <c r="N484" s="252"/>
      <c r="O484" s="252"/>
      <c r="P484" s="252"/>
      <c r="Q484" s="252"/>
      <c r="R484" s="252"/>
      <c r="S484" s="252"/>
      <c r="T484" s="253"/>
      <c r="U484" s="13"/>
      <c r="V484" s="13"/>
      <c r="W484" s="13"/>
      <c r="X484" s="13"/>
      <c r="Y484" s="13"/>
      <c r="Z484" s="13"/>
      <c r="AA484" s="13"/>
      <c r="AB484" s="13"/>
      <c r="AC484" s="13"/>
      <c r="AD484" s="13"/>
      <c r="AE484" s="13"/>
      <c r="AT484" s="254" t="s">
        <v>166</v>
      </c>
      <c r="AU484" s="254" t="s">
        <v>156</v>
      </c>
      <c r="AV484" s="13" t="s">
        <v>82</v>
      </c>
      <c r="AW484" s="13" t="s">
        <v>31</v>
      </c>
      <c r="AX484" s="13" t="s">
        <v>74</v>
      </c>
      <c r="AY484" s="254" t="s">
        <v>157</v>
      </c>
    </row>
    <row r="485" s="14" customFormat="1">
      <c r="A485" s="14"/>
      <c r="B485" s="255"/>
      <c r="C485" s="256"/>
      <c r="D485" s="246" t="s">
        <v>166</v>
      </c>
      <c r="E485" s="257" t="s">
        <v>1</v>
      </c>
      <c r="F485" s="258" t="s">
        <v>1288</v>
      </c>
      <c r="G485" s="256"/>
      <c r="H485" s="259">
        <v>16.699999999999999</v>
      </c>
      <c r="I485" s="260"/>
      <c r="J485" s="256"/>
      <c r="K485" s="256"/>
      <c r="L485" s="261"/>
      <c r="M485" s="262"/>
      <c r="N485" s="263"/>
      <c r="O485" s="263"/>
      <c r="P485" s="263"/>
      <c r="Q485" s="263"/>
      <c r="R485" s="263"/>
      <c r="S485" s="263"/>
      <c r="T485" s="264"/>
      <c r="U485" s="14"/>
      <c r="V485" s="14"/>
      <c r="W485" s="14"/>
      <c r="X485" s="14"/>
      <c r="Y485" s="14"/>
      <c r="Z485" s="14"/>
      <c r="AA485" s="14"/>
      <c r="AB485" s="14"/>
      <c r="AC485" s="14"/>
      <c r="AD485" s="14"/>
      <c r="AE485" s="14"/>
      <c r="AT485" s="265" t="s">
        <v>166</v>
      </c>
      <c r="AU485" s="265" t="s">
        <v>156</v>
      </c>
      <c r="AV485" s="14" t="s">
        <v>156</v>
      </c>
      <c r="AW485" s="14" t="s">
        <v>31</v>
      </c>
      <c r="AX485" s="14" t="s">
        <v>74</v>
      </c>
      <c r="AY485" s="265" t="s">
        <v>157</v>
      </c>
    </row>
    <row r="486" s="13" customFormat="1">
      <c r="A486" s="13"/>
      <c r="B486" s="244"/>
      <c r="C486" s="245"/>
      <c r="D486" s="246" t="s">
        <v>166</v>
      </c>
      <c r="E486" s="247" t="s">
        <v>1</v>
      </c>
      <c r="F486" s="248" t="s">
        <v>1074</v>
      </c>
      <c r="G486" s="245"/>
      <c r="H486" s="247" t="s">
        <v>1</v>
      </c>
      <c r="I486" s="249"/>
      <c r="J486" s="245"/>
      <c r="K486" s="245"/>
      <c r="L486" s="250"/>
      <c r="M486" s="251"/>
      <c r="N486" s="252"/>
      <c r="O486" s="252"/>
      <c r="P486" s="252"/>
      <c r="Q486" s="252"/>
      <c r="R486" s="252"/>
      <c r="S486" s="252"/>
      <c r="T486" s="253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54" t="s">
        <v>166</v>
      </c>
      <c r="AU486" s="254" t="s">
        <v>156</v>
      </c>
      <c r="AV486" s="13" t="s">
        <v>82</v>
      </c>
      <c r="AW486" s="13" t="s">
        <v>31</v>
      </c>
      <c r="AX486" s="13" t="s">
        <v>74</v>
      </c>
      <c r="AY486" s="254" t="s">
        <v>157</v>
      </c>
    </row>
    <row r="487" s="13" customFormat="1">
      <c r="A487" s="13"/>
      <c r="B487" s="244"/>
      <c r="C487" s="245"/>
      <c r="D487" s="246" t="s">
        <v>166</v>
      </c>
      <c r="E487" s="247" t="s">
        <v>1</v>
      </c>
      <c r="F487" s="248" t="s">
        <v>1281</v>
      </c>
      <c r="G487" s="245"/>
      <c r="H487" s="247" t="s">
        <v>1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4" t="s">
        <v>166</v>
      </c>
      <c r="AU487" s="254" t="s">
        <v>156</v>
      </c>
      <c r="AV487" s="13" t="s">
        <v>82</v>
      </c>
      <c r="AW487" s="13" t="s">
        <v>31</v>
      </c>
      <c r="AX487" s="13" t="s">
        <v>74</v>
      </c>
      <c r="AY487" s="254" t="s">
        <v>157</v>
      </c>
    </row>
    <row r="488" s="14" customFormat="1">
      <c r="A488" s="14"/>
      <c r="B488" s="255"/>
      <c r="C488" s="256"/>
      <c r="D488" s="246" t="s">
        <v>166</v>
      </c>
      <c r="E488" s="257" t="s">
        <v>1</v>
      </c>
      <c r="F488" s="258" t="s">
        <v>1289</v>
      </c>
      <c r="G488" s="256"/>
      <c r="H488" s="259">
        <v>9.5999999999999996</v>
      </c>
      <c r="I488" s="260"/>
      <c r="J488" s="256"/>
      <c r="K488" s="256"/>
      <c r="L488" s="261"/>
      <c r="M488" s="262"/>
      <c r="N488" s="263"/>
      <c r="O488" s="263"/>
      <c r="P488" s="263"/>
      <c r="Q488" s="263"/>
      <c r="R488" s="263"/>
      <c r="S488" s="263"/>
      <c r="T488" s="264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5" t="s">
        <v>166</v>
      </c>
      <c r="AU488" s="265" t="s">
        <v>156</v>
      </c>
      <c r="AV488" s="14" t="s">
        <v>156</v>
      </c>
      <c r="AW488" s="14" t="s">
        <v>31</v>
      </c>
      <c r="AX488" s="14" t="s">
        <v>74</v>
      </c>
      <c r="AY488" s="265" t="s">
        <v>157</v>
      </c>
    </row>
    <row r="489" s="13" customFormat="1">
      <c r="A489" s="13"/>
      <c r="B489" s="244"/>
      <c r="C489" s="245"/>
      <c r="D489" s="246" t="s">
        <v>166</v>
      </c>
      <c r="E489" s="247" t="s">
        <v>1</v>
      </c>
      <c r="F489" s="248" t="s">
        <v>1072</v>
      </c>
      <c r="G489" s="245"/>
      <c r="H489" s="247" t="s">
        <v>1</v>
      </c>
      <c r="I489" s="249"/>
      <c r="J489" s="245"/>
      <c r="K489" s="245"/>
      <c r="L489" s="250"/>
      <c r="M489" s="251"/>
      <c r="N489" s="252"/>
      <c r="O489" s="252"/>
      <c r="P489" s="252"/>
      <c r="Q489" s="252"/>
      <c r="R489" s="252"/>
      <c r="S489" s="252"/>
      <c r="T489" s="253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4" t="s">
        <v>166</v>
      </c>
      <c r="AU489" s="254" t="s">
        <v>156</v>
      </c>
      <c r="AV489" s="13" t="s">
        <v>82</v>
      </c>
      <c r="AW489" s="13" t="s">
        <v>31</v>
      </c>
      <c r="AX489" s="13" t="s">
        <v>74</v>
      </c>
      <c r="AY489" s="254" t="s">
        <v>157</v>
      </c>
    </row>
    <row r="490" s="14" customFormat="1">
      <c r="A490" s="14"/>
      <c r="B490" s="255"/>
      <c r="C490" s="256"/>
      <c r="D490" s="246" t="s">
        <v>166</v>
      </c>
      <c r="E490" s="257" t="s">
        <v>1</v>
      </c>
      <c r="F490" s="258" t="s">
        <v>1257</v>
      </c>
      <c r="G490" s="256"/>
      <c r="H490" s="259">
        <v>21</v>
      </c>
      <c r="I490" s="260"/>
      <c r="J490" s="256"/>
      <c r="K490" s="256"/>
      <c r="L490" s="261"/>
      <c r="M490" s="262"/>
      <c r="N490" s="263"/>
      <c r="O490" s="263"/>
      <c r="P490" s="263"/>
      <c r="Q490" s="263"/>
      <c r="R490" s="263"/>
      <c r="S490" s="263"/>
      <c r="T490" s="264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5" t="s">
        <v>166</v>
      </c>
      <c r="AU490" s="265" t="s">
        <v>156</v>
      </c>
      <c r="AV490" s="14" t="s">
        <v>156</v>
      </c>
      <c r="AW490" s="14" t="s">
        <v>31</v>
      </c>
      <c r="AX490" s="14" t="s">
        <v>74</v>
      </c>
      <c r="AY490" s="265" t="s">
        <v>157</v>
      </c>
    </row>
    <row r="491" s="15" customFormat="1">
      <c r="A491" s="15"/>
      <c r="B491" s="266"/>
      <c r="C491" s="267"/>
      <c r="D491" s="246" t="s">
        <v>166</v>
      </c>
      <c r="E491" s="268" t="s">
        <v>1</v>
      </c>
      <c r="F491" s="269" t="s">
        <v>173</v>
      </c>
      <c r="G491" s="267"/>
      <c r="H491" s="270">
        <v>313.01999999999998</v>
      </c>
      <c r="I491" s="271"/>
      <c r="J491" s="267"/>
      <c r="K491" s="267"/>
      <c r="L491" s="272"/>
      <c r="M491" s="273"/>
      <c r="N491" s="274"/>
      <c r="O491" s="274"/>
      <c r="P491" s="274"/>
      <c r="Q491" s="274"/>
      <c r="R491" s="274"/>
      <c r="S491" s="274"/>
      <c r="T491" s="275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6" t="s">
        <v>166</v>
      </c>
      <c r="AU491" s="276" t="s">
        <v>156</v>
      </c>
      <c r="AV491" s="15" t="s">
        <v>174</v>
      </c>
      <c r="AW491" s="15" t="s">
        <v>31</v>
      </c>
      <c r="AX491" s="15" t="s">
        <v>82</v>
      </c>
      <c r="AY491" s="276" t="s">
        <v>157</v>
      </c>
    </row>
    <row r="492" s="2" customFormat="1" ht="24.15" customHeight="1">
      <c r="A492" s="39"/>
      <c r="B492" s="40"/>
      <c r="C492" s="230" t="s">
        <v>580</v>
      </c>
      <c r="D492" s="230" t="s">
        <v>160</v>
      </c>
      <c r="E492" s="231" t="s">
        <v>1290</v>
      </c>
      <c r="F492" s="232" t="s">
        <v>1291</v>
      </c>
      <c r="G492" s="233" t="s">
        <v>225</v>
      </c>
      <c r="H492" s="234">
        <v>429</v>
      </c>
      <c r="I492" s="235"/>
      <c r="J492" s="236">
        <f>ROUND(I492*H492,2)</f>
        <v>0</v>
      </c>
      <c r="K492" s="237"/>
      <c r="L492" s="45"/>
      <c r="M492" s="238" t="s">
        <v>1</v>
      </c>
      <c r="N492" s="239" t="s">
        <v>40</v>
      </c>
      <c r="O492" s="98"/>
      <c r="P492" s="240">
        <f>O492*H492</f>
        <v>0</v>
      </c>
      <c r="Q492" s="240">
        <v>0.029399999999999999</v>
      </c>
      <c r="R492" s="240">
        <f>Q492*H492</f>
        <v>12.612600000000001</v>
      </c>
      <c r="S492" s="240">
        <v>0</v>
      </c>
      <c r="T492" s="241">
        <f>S492*H492</f>
        <v>0</v>
      </c>
      <c r="U492" s="39"/>
      <c r="V492" s="39"/>
      <c r="W492" s="39"/>
      <c r="X492" s="39"/>
      <c r="Y492" s="39"/>
      <c r="Z492" s="39"/>
      <c r="AA492" s="39"/>
      <c r="AB492" s="39"/>
      <c r="AC492" s="39"/>
      <c r="AD492" s="39"/>
      <c r="AE492" s="39"/>
      <c r="AR492" s="242" t="s">
        <v>174</v>
      </c>
      <c r="AT492" s="242" t="s">
        <v>160</v>
      </c>
      <c r="AU492" s="242" t="s">
        <v>156</v>
      </c>
      <c r="AY492" s="18" t="s">
        <v>157</v>
      </c>
      <c r="BE492" s="243">
        <f>IF(N492="základná",J492,0)</f>
        <v>0</v>
      </c>
      <c r="BF492" s="243">
        <f>IF(N492="znížená",J492,0)</f>
        <v>0</v>
      </c>
      <c r="BG492" s="243">
        <f>IF(N492="zákl. prenesená",J492,0)</f>
        <v>0</v>
      </c>
      <c r="BH492" s="243">
        <f>IF(N492="zníž. prenesená",J492,0)</f>
        <v>0</v>
      </c>
      <c r="BI492" s="243">
        <f>IF(N492="nulová",J492,0)</f>
        <v>0</v>
      </c>
      <c r="BJ492" s="18" t="s">
        <v>156</v>
      </c>
      <c r="BK492" s="243">
        <f>ROUND(I492*H492,2)</f>
        <v>0</v>
      </c>
      <c r="BL492" s="18" t="s">
        <v>174</v>
      </c>
      <c r="BM492" s="242" t="s">
        <v>1292</v>
      </c>
    </row>
    <row r="493" s="13" customFormat="1">
      <c r="A493" s="13"/>
      <c r="B493" s="244"/>
      <c r="C493" s="245"/>
      <c r="D493" s="246" t="s">
        <v>166</v>
      </c>
      <c r="E493" s="247" t="s">
        <v>1</v>
      </c>
      <c r="F493" s="248" t="s">
        <v>1051</v>
      </c>
      <c r="G493" s="245"/>
      <c r="H493" s="247" t="s">
        <v>1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3"/>
      <c r="V493" s="13"/>
      <c r="W493" s="13"/>
      <c r="X493" s="13"/>
      <c r="Y493" s="13"/>
      <c r="Z493" s="13"/>
      <c r="AA493" s="13"/>
      <c r="AB493" s="13"/>
      <c r="AC493" s="13"/>
      <c r="AD493" s="13"/>
      <c r="AE493" s="13"/>
      <c r="AT493" s="254" t="s">
        <v>166</v>
      </c>
      <c r="AU493" s="254" t="s">
        <v>156</v>
      </c>
      <c r="AV493" s="13" t="s">
        <v>82</v>
      </c>
      <c r="AW493" s="13" t="s">
        <v>31</v>
      </c>
      <c r="AX493" s="13" t="s">
        <v>74</v>
      </c>
      <c r="AY493" s="254" t="s">
        <v>157</v>
      </c>
    </row>
    <row r="494" s="13" customFormat="1">
      <c r="A494" s="13"/>
      <c r="B494" s="244"/>
      <c r="C494" s="245"/>
      <c r="D494" s="246" t="s">
        <v>166</v>
      </c>
      <c r="E494" s="247" t="s">
        <v>1</v>
      </c>
      <c r="F494" s="248" t="s">
        <v>1200</v>
      </c>
      <c r="G494" s="245"/>
      <c r="H494" s="247" t="s">
        <v>1</v>
      </c>
      <c r="I494" s="249"/>
      <c r="J494" s="245"/>
      <c r="K494" s="245"/>
      <c r="L494" s="250"/>
      <c r="M494" s="251"/>
      <c r="N494" s="252"/>
      <c r="O494" s="252"/>
      <c r="P494" s="252"/>
      <c r="Q494" s="252"/>
      <c r="R494" s="252"/>
      <c r="S494" s="252"/>
      <c r="T494" s="253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4" t="s">
        <v>166</v>
      </c>
      <c r="AU494" s="254" t="s">
        <v>156</v>
      </c>
      <c r="AV494" s="13" t="s">
        <v>82</v>
      </c>
      <c r="AW494" s="13" t="s">
        <v>31</v>
      </c>
      <c r="AX494" s="13" t="s">
        <v>74</v>
      </c>
      <c r="AY494" s="254" t="s">
        <v>157</v>
      </c>
    </row>
    <row r="495" s="13" customFormat="1">
      <c r="A495" s="13"/>
      <c r="B495" s="244"/>
      <c r="C495" s="245"/>
      <c r="D495" s="246" t="s">
        <v>166</v>
      </c>
      <c r="E495" s="247" t="s">
        <v>1</v>
      </c>
      <c r="F495" s="248" t="s">
        <v>1268</v>
      </c>
      <c r="G495" s="245"/>
      <c r="H495" s="247" t="s">
        <v>1</v>
      </c>
      <c r="I495" s="249"/>
      <c r="J495" s="245"/>
      <c r="K495" s="245"/>
      <c r="L495" s="250"/>
      <c r="M495" s="251"/>
      <c r="N495" s="252"/>
      <c r="O495" s="252"/>
      <c r="P495" s="252"/>
      <c r="Q495" s="252"/>
      <c r="R495" s="252"/>
      <c r="S495" s="252"/>
      <c r="T495" s="253"/>
      <c r="U495" s="13"/>
      <c r="V495" s="13"/>
      <c r="W495" s="13"/>
      <c r="X495" s="13"/>
      <c r="Y495" s="13"/>
      <c r="Z495" s="13"/>
      <c r="AA495" s="13"/>
      <c r="AB495" s="13"/>
      <c r="AC495" s="13"/>
      <c r="AD495" s="13"/>
      <c r="AE495" s="13"/>
      <c r="AT495" s="254" t="s">
        <v>166</v>
      </c>
      <c r="AU495" s="254" t="s">
        <v>156</v>
      </c>
      <c r="AV495" s="13" t="s">
        <v>82</v>
      </c>
      <c r="AW495" s="13" t="s">
        <v>31</v>
      </c>
      <c r="AX495" s="13" t="s">
        <v>74</v>
      </c>
      <c r="AY495" s="254" t="s">
        <v>157</v>
      </c>
    </row>
    <row r="496" s="14" customFormat="1">
      <c r="A496" s="14"/>
      <c r="B496" s="255"/>
      <c r="C496" s="256"/>
      <c r="D496" s="246" t="s">
        <v>166</v>
      </c>
      <c r="E496" s="257" t="s">
        <v>1</v>
      </c>
      <c r="F496" s="258" t="s">
        <v>1269</v>
      </c>
      <c r="G496" s="256"/>
      <c r="H496" s="259">
        <v>15.1</v>
      </c>
      <c r="I496" s="260"/>
      <c r="J496" s="256"/>
      <c r="K496" s="256"/>
      <c r="L496" s="261"/>
      <c r="M496" s="262"/>
      <c r="N496" s="263"/>
      <c r="O496" s="263"/>
      <c r="P496" s="263"/>
      <c r="Q496" s="263"/>
      <c r="R496" s="263"/>
      <c r="S496" s="263"/>
      <c r="T496" s="264"/>
      <c r="U496" s="14"/>
      <c r="V496" s="14"/>
      <c r="W496" s="14"/>
      <c r="X496" s="14"/>
      <c r="Y496" s="14"/>
      <c r="Z496" s="14"/>
      <c r="AA496" s="14"/>
      <c r="AB496" s="14"/>
      <c r="AC496" s="14"/>
      <c r="AD496" s="14"/>
      <c r="AE496" s="14"/>
      <c r="AT496" s="265" t="s">
        <v>166</v>
      </c>
      <c r="AU496" s="265" t="s">
        <v>156</v>
      </c>
      <c r="AV496" s="14" t="s">
        <v>156</v>
      </c>
      <c r="AW496" s="14" t="s">
        <v>31</v>
      </c>
      <c r="AX496" s="14" t="s">
        <v>74</v>
      </c>
      <c r="AY496" s="265" t="s">
        <v>157</v>
      </c>
    </row>
    <row r="497" s="13" customFormat="1">
      <c r="A497" s="13"/>
      <c r="B497" s="244"/>
      <c r="C497" s="245"/>
      <c r="D497" s="246" t="s">
        <v>166</v>
      </c>
      <c r="E497" s="247" t="s">
        <v>1</v>
      </c>
      <c r="F497" s="248" t="s">
        <v>1054</v>
      </c>
      <c r="G497" s="245"/>
      <c r="H497" s="247" t="s">
        <v>1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3"/>
      <c r="V497" s="13"/>
      <c r="W497" s="13"/>
      <c r="X497" s="13"/>
      <c r="Y497" s="13"/>
      <c r="Z497" s="13"/>
      <c r="AA497" s="13"/>
      <c r="AB497" s="13"/>
      <c r="AC497" s="13"/>
      <c r="AD497" s="13"/>
      <c r="AE497" s="13"/>
      <c r="AT497" s="254" t="s">
        <v>166</v>
      </c>
      <c r="AU497" s="254" t="s">
        <v>156</v>
      </c>
      <c r="AV497" s="13" t="s">
        <v>82</v>
      </c>
      <c r="AW497" s="13" t="s">
        <v>31</v>
      </c>
      <c r="AX497" s="13" t="s">
        <v>74</v>
      </c>
      <c r="AY497" s="254" t="s">
        <v>157</v>
      </c>
    </row>
    <row r="498" s="13" customFormat="1">
      <c r="A498" s="13"/>
      <c r="B498" s="244"/>
      <c r="C498" s="245"/>
      <c r="D498" s="246" t="s">
        <v>166</v>
      </c>
      <c r="E498" s="247" t="s">
        <v>1</v>
      </c>
      <c r="F498" s="248" t="s">
        <v>1268</v>
      </c>
      <c r="G498" s="245"/>
      <c r="H498" s="247" t="s">
        <v>1</v>
      </c>
      <c r="I498" s="249"/>
      <c r="J498" s="245"/>
      <c r="K498" s="245"/>
      <c r="L498" s="250"/>
      <c r="M498" s="251"/>
      <c r="N498" s="252"/>
      <c r="O498" s="252"/>
      <c r="P498" s="252"/>
      <c r="Q498" s="252"/>
      <c r="R498" s="252"/>
      <c r="S498" s="252"/>
      <c r="T498" s="253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4" t="s">
        <v>166</v>
      </c>
      <c r="AU498" s="254" t="s">
        <v>156</v>
      </c>
      <c r="AV498" s="13" t="s">
        <v>82</v>
      </c>
      <c r="AW498" s="13" t="s">
        <v>31</v>
      </c>
      <c r="AX498" s="13" t="s">
        <v>74</v>
      </c>
      <c r="AY498" s="254" t="s">
        <v>157</v>
      </c>
    </row>
    <row r="499" s="14" customFormat="1">
      <c r="A499" s="14"/>
      <c r="B499" s="255"/>
      <c r="C499" s="256"/>
      <c r="D499" s="246" t="s">
        <v>166</v>
      </c>
      <c r="E499" s="257" t="s">
        <v>1</v>
      </c>
      <c r="F499" s="258" t="s">
        <v>1270</v>
      </c>
      <c r="G499" s="256"/>
      <c r="H499" s="259">
        <v>22.5</v>
      </c>
      <c r="I499" s="260"/>
      <c r="J499" s="256"/>
      <c r="K499" s="256"/>
      <c r="L499" s="261"/>
      <c r="M499" s="262"/>
      <c r="N499" s="263"/>
      <c r="O499" s="263"/>
      <c r="P499" s="263"/>
      <c r="Q499" s="263"/>
      <c r="R499" s="263"/>
      <c r="S499" s="263"/>
      <c r="T499" s="264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5" t="s">
        <v>166</v>
      </c>
      <c r="AU499" s="265" t="s">
        <v>156</v>
      </c>
      <c r="AV499" s="14" t="s">
        <v>156</v>
      </c>
      <c r="AW499" s="14" t="s">
        <v>31</v>
      </c>
      <c r="AX499" s="14" t="s">
        <v>74</v>
      </c>
      <c r="AY499" s="265" t="s">
        <v>157</v>
      </c>
    </row>
    <row r="500" s="13" customFormat="1">
      <c r="A500" s="13"/>
      <c r="B500" s="244"/>
      <c r="C500" s="245"/>
      <c r="D500" s="246" t="s">
        <v>166</v>
      </c>
      <c r="E500" s="247" t="s">
        <v>1</v>
      </c>
      <c r="F500" s="248" t="s">
        <v>1054</v>
      </c>
      <c r="G500" s="245"/>
      <c r="H500" s="247" t="s">
        <v>1</v>
      </c>
      <c r="I500" s="249"/>
      <c r="J500" s="245"/>
      <c r="K500" s="245"/>
      <c r="L500" s="250"/>
      <c r="M500" s="251"/>
      <c r="N500" s="252"/>
      <c r="O500" s="252"/>
      <c r="P500" s="252"/>
      <c r="Q500" s="252"/>
      <c r="R500" s="252"/>
      <c r="S500" s="252"/>
      <c r="T500" s="253"/>
      <c r="U500" s="13"/>
      <c r="V500" s="13"/>
      <c r="W500" s="13"/>
      <c r="X500" s="13"/>
      <c r="Y500" s="13"/>
      <c r="Z500" s="13"/>
      <c r="AA500" s="13"/>
      <c r="AB500" s="13"/>
      <c r="AC500" s="13"/>
      <c r="AD500" s="13"/>
      <c r="AE500" s="13"/>
      <c r="AT500" s="254" t="s">
        <v>166</v>
      </c>
      <c r="AU500" s="254" t="s">
        <v>156</v>
      </c>
      <c r="AV500" s="13" t="s">
        <v>82</v>
      </c>
      <c r="AW500" s="13" t="s">
        <v>31</v>
      </c>
      <c r="AX500" s="13" t="s">
        <v>74</v>
      </c>
      <c r="AY500" s="254" t="s">
        <v>157</v>
      </c>
    </row>
    <row r="501" s="13" customFormat="1">
      <c r="A501" s="13"/>
      <c r="B501" s="244"/>
      <c r="C501" s="245"/>
      <c r="D501" s="246" t="s">
        <v>166</v>
      </c>
      <c r="E501" s="247" t="s">
        <v>1</v>
      </c>
      <c r="F501" s="248" t="s">
        <v>1056</v>
      </c>
      <c r="G501" s="245"/>
      <c r="H501" s="247" t="s">
        <v>1</v>
      </c>
      <c r="I501" s="249"/>
      <c r="J501" s="245"/>
      <c r="K501" s="245"/>
      <c r="L501" s="250"/>
      <c r="M501" s="251"/>
      <c r="N501" s="252"/>
      <c r="O501" s="252"/>
      <c r="P501" s="252"/>
      <c r="Q501" s="252"/>
      <c r="R501" s="252"/>
      <c r="S501" s="252"/>
      <c r="T501" s="253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54" t="s">
        <v>166</v>
      </c>
      <c r="AU501" s="254" t="s">
        <v>156</v>
      </c>
      <c r="AV501" s="13" t="s">
        <v>82</v>
      </c>
      <c r="AW501" s="13" t="s">
        <v>31</v>
      </c>
      <c r="AX501" s="13" t="s">
        <v>74</v>
      </c>
      <c r="AY501" s="254" t="s">
        <v>157</v>
      </c>
    </row>
    <row r="502" s="14" customFormat="1">
      <c r="A502" s="14"/>
      <c r="B502" s="255"/>
      <c r="C502" s="256"/>
      <c r="D502" s="246" t="s">
        <v>166</v>
      </c>
      <c r="E502" s="257" t="s">
        <v>1</v>
      </c>
      <c r="F502" s="258" t="s">
        <v>1271</v>
      </c>
      <c r="G502" s="256"/>
      <c r="H502" s="259">
        <v>92</v>
      </c>
      <c r="I502" s="260"/>
      <c r="J502" s="256"/>
      <c r="K502" s="256"/>
      <c r="L502" s="261"/>
      <c r="M502" s="262"/>
      <c r="N502" s="263"/>
      <c r="O502" s="263"/>
      <c r="P502" s="263"/>
      <c r="Q502" s="263"/>
      <c r="R502" s="263"/>
      <c r="S502" s="263"/>
      <c r="T502" s="264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65" t="s">
        <v>166</v>
      </c>
      <c r="AU502" s="265" t="s">
        <v>156</v>
      </c>
      <c r="AV502" s="14" t="s">
        <v>156</v>
      </c>
      <c r="AW502" s="14" t="s">
        <v>31</v>
      </c>
      <c r="AX502" s="14" t="s">
        <v>74</v>
      </c>
      <c r="AY502" s="265" t="s">
        <v>157</v>
      </c>
    </row>
    <row r="503" s="13" customFormat="1">
      <c r="A503" s="13"/>
      <c r="B503" s="244"/>
      <c r="C503" s="245"/>
      <c r="D503" s="246" t="s">
        <v>166</v>
      </c>
      <c r="E503" s="247" t="s">
        <v>1</v>
      </c>
      <c r="F503" s="248" t="s">
        <v>1058</v>
      </c>
      <c r="G503" s="245"/>
      <c r="H503" s="247" t="s">
        <v>1</v>
      </c>
      <c r="I503" s="249"/>
      <c r="J503" s="245"/>
      <c r="K503" s="245"/>
      <c r="L503" s="250"/>
      <c r="M503" s="251"/>
      <c r="N503" s="252"/>
      <c r="O503" s="252"/>
      <c r="P503" s="252"/>
      <c r="Q503" s="252"/>
      <c r="R503" s="252"/>
      <c r="S503" s="252"/>
      <c r="T503" s="253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4" t="s">
        <v>166</v>
      </c>
      <c r="AU503" s="254" t="s">
        <v>156</v>
      </c>
      <c r="AV503" s="13" t="s">
        <v>82</v>
      </c>
      <c r="AW503" s="13" t="s">
        <v>31</v>
      </c>
      <c r="AX503" s="13" t="s">
        <v>74</v>
      </c>
      <c r="AY503" s="254" t="s">
        <v>157</v>
      </c>
    </row>
    <row r="504" s="13" customFormat="1">
      <c r="A504" s="13"/>
      <c r="B504" s="244"/>
      <c r="C504" s="245"/>
      <c r="D504" s="246" t="s">
        <v>166</v>
      </c>
      <c r="E504" s="247" t="s">
        <v>1</v>
      </c>
      <c r="F504" s="248" t="s">
        <v>1268</v>
      </c>
      <c r="G504" s="245"/>
      <c r="H504" s="247" t="s">
        <v>1</v>
      </c>
      <c r="I504" s="249"/>
      <c r="J504" s="245"/>
      <c r="K504" s="245"/>
      <c r="L504" s="250"/>
      <c r="M504" s="251"/>
      <c r="N504" s="252"/>
      <c r="O504" s="252"/>
      <c r="P504" s="252"/>
      <c r="Q504" s="252"/>
      <c r="R504" s="252"/>
      <c r="S504" s="252"/>
      <c r="T504" s="253"/>
      <c r="U504" s="13"/>
      <c r="V504" s="13"/>
      <c r="W504" s="13"/>
      <c r="X504" s="13"/>
      <c r="Y504" s="13"/>
      <c r="Z504" s="13"/>
      <c r="AA504" s="13"/>
      <c r="AB504" s="13"/>
      <c r="AC504" s="13"/>
      <c r="AD504" s="13"/>
      <c r="AE504" s="13"/>
      <c r="AT504" s="254" t="s">
        <v>166</v>
      </c>
      <c r="AU504" s="254" t="s">
        <v>156</v>
      </c>
      <c r="AV504" s="13" t="s">
        <v>82</v>
      </c>
      <c r="AW504" s="13" t="s">
        <v>31</v>
      </c>
      <c r="AX504" s="13" t="s">
        <v>74</v>
      </c>
      <c r="AY504" s="254" t="s">
        <v>157</v>
      </c>
    </row>
    <row r="505" s="14" customFormat="1">
      <c r="A505" s="14"/>
      <c r="B505" s="255"/>
      <c r="C505" s="256"/>
      <c r="D505" s="246" t="s">
        <v>166</v>
      </c>
      <c r="E505" s="257" t="s">
        <v>1</v>
      </c>
      <c r="F505" s="258" t="s">
        <v>1272</v>
      </c>
      <c r="G505" s="256"/>
      <c r="H505" s="259">
        <v>16.5</v>
      </c>
      <c r="I505" s="260"/>
      <c r="J505" s="256"/>
      <c r="K505" s="256"/>
      <c r="L505" s="261"/>
      <c r="M505" s="262"/>
      <c r="N505" s="263"/>
      <c r="O505" s="263"/>
      <c r="P505" s="263"/>
      <c r="Q505" s="263"/>
      <c r="R505" s="263"/>
      <c r="S505" s="263"/>
      <c r="T505" s="264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65" t="s">
        <v>166</v>
      </c>
      <c r="AU505" s="265" t="s">
        <v>156</v>
      </c>
      <c r="AV505" s="14" t="s">
        <v>156</v>
      </c>
      <c r="AW505" s="14" t="s">
        <v>31</v>
      </c>
      <c r="AX505" s="14" t="s">
        <v>74</v>
      </c>
      <c r="AY505" s="265" t="s">
        <v>157</v>
      </c>
    </row>
    <row r="506" s="13" customFormat="1">
      <c r="A506" s="13"/>
      <c r="B506" s="244"/>
      <c r="C506" s="245"/>
      <c r="D506" s="246" t="s">
        <v>166</v>
      </c>
      <c r="E506" s="247" t="s">
        <v>1</v>
      </c>
      <c r="F506" s="248" t="s">
        <v>1273</v>
      </c>
      <c r="G506" s="245"/>
      <c r="H506" s="247" t="s">
        <v>1</v>
      </c>
      <c r="I506" s="249"/>
      <c r="J506" s="245"/>
      <c r="K506" s="245"/>
      <c r="L506" s="250"/>
      <c r="M506" s="251"/>
      <c r="N506" s="252"/>
      <c r="O506" s="252"/>
      <c r="P506" s="252"/>
      <c r="Q506" s="252"/>
      <c r="R506" s="252"/>
      <c r="S506" s="252"/>
      <c r="T506" s="253"/>
      <c r="U506" s="13"/>
      <c r="V506" s="13"/>
      <c r="W506" s="13"/>
      <c r="X506" s="13"/>
      <c r="Y506" s="13"/>
      <c r="Z506" s="13"/>
      <c r="AA506" s="13"/>
      <c r="AB506" s="13"/>
      <c r="AC506" s="13"/>
      <c r="AD506" s="13"/>
      <c r="AE506" s="13"/>
      <c r="AT506" s="254" t="s">
        <v>166</v>
      </c>
      <c r="AU506" s="254" t="s">
        <v>156</v>
      </c>
      <c r="AV506" s="13" t="s">
        <v>82</v>
      </c>
      <c r="AW506" s="13" t="s">
        <v>31</v>
      </c>
      <c r="AX506" s="13" t="s">
        <v>74</v>
      </c>
      <c r="AY506" s="254" t="s">
        <v>157</v>
      </c>
    </row>
    <row r="507" s="14" customFormat="1">
      <c r="A507" s="14"/>
      <c r="B507" s="255"/>
      <c r="C507" s="256"/>
      <c r="D507" s="246" t="s">
        <v>166</v>
      </c>
      <c r="E507" s="257" t="s">
        <v>1</v>
      </c>
      <c r="F507" s="258" t="s">
        <v>1063</v>
      </c>
      <c r="G507" s="256"/>
      <c r="H507" s="259">
        <v>18.75</v>
      </c>
      <c r="I507" s="260"/>
      <c r="J507" s="256"/>
      <c r="K507" s="256"/>
      <c r="L507" s="261"/>
      <c r="M507" s="262"/>
      <c r="N507" s="263"/>
      <c r="O507" s="263"/>
      <c r="P507" s="263"/>
      <c r="Q507" s="263"/>
      <c r="R507" s="263"/>
      <c r="S507" s="263"/>
      <c r="T507" s="264"/>
      <c r="U507" s="14"/>
      <c r="V507" s="14"/>
      <c r="W507" s="14"/>
      <c r="X507" s="14"/>
      <c r="Y507" s="14"/>
      <c r="Z507" s="14"/>
      <c r="AA507" s="14"/>
      <c r="AB507" s="14"/>
      <c r="AC507" s="14"/>
      <c r="AD507" s="14"/>
      <c r="AE507" s="14"/>
      <c r="AT507" s="265" t="s">
        <v>166</v>
      </c>
      <c r="AU507" s="265" t="s">
        <v>156</v>
      </c>
      <c r="AV507" s="14" t="s">
        <v>156</v>
      </c>
      <c r="AW507" s="14" t="s">
        <v>31</v>
      </c>
      <c r="AX507" s="14" t="s">
        <v>74</v>
      </c>
      <c r="AY507" s="265" t="s">
        <v>157</v>
      </c>
    </row>
    <row r="508" s="13" customFormat="1">
      <c r="A508" s="13"/>
      <c r="B508" s="244"/>
      <c r="C508" s="245"/>
      <c r="D508" s="246" t="s">
        <v>166</v>
      </c>
      <c r="E508" s="247" t="s">
        <v>1</v>
      </c>
      <c r="F508" s="248" t="s">
        <v>1064</v>
      </c>
      <c r="G508" s="245"/>
      <c r="H508" s="247" t="s">
        <v>1</v>
      </c>
      <c r="I508" s="249"/>
      <c r="J508" s="245"/>
      <c r="K508" s="245"/>
      <c r="L508" s="250"/>
      <c r="M508" s="251"/>
      <c r="N508" s="252"/>
      <c r="O508" s="252"/>
      <c r="P508" s="252"/>
      <c r="Q508" s="252"/>
      <c r="R508" s="252"/>
      <c r="S508" s="252"/>
      <c r="T508" s="253"/>
      <c r="U508" s="13"/>
      <c r="V508" s="13"/>
      <c r="W508" s="13"/>
      <c r="X508" s="13"/>
      <c r="Y508" s="13"/>
      <c r="Z508" s="13"/>
      <c r="AA508" s="13"/>
      <c r="AB508" s="13"/>
      <c r="AC508" s="13"/>
      <c r="AD508" s="13"/>
      <c r="AE508" s="13"/>
      <c r="AT508" s="254" t="s">
        <v>166</v>
      </c>
      <c r="AU508" s="254" t="s">
        <v>156</v>
      </c>
      <c r="AV508" s="13" t="s">
        <v>82</v>
      </c>
      <c r="AW508" s="13" t="s">
        <v>31</v>
      </c>
      <c r="AX508" s="13" t="s">
        <v>74</v>
      </c>
      <c r="AY508" s="254" t="s">
        <v>157</v>
      </c>
    </row>
    <row r="509" s="13" customFormat="1">
      <c r="A509" s="13"/>
      <c r="B509" s="244"/>
      <c r="C509" s="245"/>
      <c r="D509" s="246" t="s">
        <v>166</v>
      </c>
      <c r="E509" s="247" t="s">
        <v>1</v>
      </c>
      <c r="F509" s="248" t="s">
        <v>1268</v>
      </c>
      <c r="G509" s="245"/>
      <c r="H509" s="247" t="s">
        <v>1</v>
      </c>
      <c r="I509" s="249"/>
      <c r="J509" s="245"/>
      <c r="K509" s="245"/>
      <c r="L509" s="250"/>
      <c r="M509" s="251"/>
      <c r="N509" s="252"/>
      <c r="O509" s="252"/>
      <c r="P509" s="252"/>
      <c r="Q509" s="252"/>
      <c r="R509" s="252"/>
      <c r="S509" s="252"/>
      <c r="T509" s="253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4" t="s">
        <v>166</v>
      </c>
      <c r="AU509" s="254" t="s">
        <v>156</v>
      </c>
      <c r="AV509" s="13" t="s">
        <v>82</v>
      </c>
      <c r="AW509" s="13" t="s">
        <v>31</v>
      </c>
      <c r="AX509" s="13" t="s">
        <v>74</v>
      </c>
      <c r="AY509" s="254" t="s">
        <v>157</v>
      </c>
    </row>
    <row r="510" s="14" customFormat="1">
      <c r="A510" s="14"/>
      <c r="B510" s="255"/>
      <c r="C510" s="256"/>
      <c r="D510" s="246" t="s">
        <v>166</v>
      </c>
      <c r="E510" s="257" t="s">
        <v>1</v>
      </c>
      <c r="F510" s="258" t="s">
        <v>1274</v>
      </c>
      <c r="G510" s="256"/>
      <c r="H510" s="259">
        <v>3.2000000000000002</v>
      </c>
      <c r="I510" s="260"/>
      <c r="J510" s="256"/>
      <c r="K510" s="256"/>
      <c r="L510" s="261"/>
      <c r="M510" s="262"/>
      <c r="N510" s="263"/>
      <c r="O510" s="263"/>
      <c r="P510" s="263"/>
      <c r="Q510" s="263"/>
      <c r="R510" s="263"/>
      <c r="S510" s="263"/>
      <c r="T510" s="264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5" t="s">
        <v>166</v>
      </c>
      <c r="AU510" s="265" t="s">
        <v>156</v>
      </c>
      <c r="AV510" s="14" t="s">
        <v>156</v>
      </c>
      <c r="AW510" s="14" t="s">
        <v>31</v>
      </c>
      <c r="AX510" s="14" t="s">
        <v>74</v>
      </c>
      <c r="AY510" s="265" t="s">
        <v>157</v>
      </c>
    </row>
    <row r="511" s="13" customFormat="1">
      <c r="A511" s="13"/>
      <c r="B511" s="244"/>
      <c r="C511" s="245"/>
      <c r="D511" s="246" t="s">
        <v>166</v>
      </c>
      <c r="E511" s="247" t="s">
        <v>1</v>
      </c>
      <c r="F511" s="248" t="s">
        <v>1066</v>
      </c>
      <c r="G511" s="245"/>
      <c r="H511" s="247" t="s">
        <v>1</v>
      </c>
      <c r="I511" s="249"/>
      <c r="J511" s="245"/>
      <c r="K511" s="245"/>
      <c r="L511" s="250"/>
      <c r="M511" s="251"/>
      <c r="N511" s="252"/>
      <c r="O511" s="252"/>
      <c r="P511" s="252"/>
      <c r="Q511" s="252"/>
      <c r="R511" s="252"/>
      <c r="S511" s="252"/>
      <c r="T511" s="253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54" t="s">
        <v>166</v>
      </c>
      <c r="AU511" s="254" t="s">
        <v>156</v>
      </c>
      <c r="AV511" s="13" t="s">
        <v>82</v>
      </c>
      <c r="AW511" s="13" t="s">
        <v>31</v>
      </c>
      <c r="AX511" s="13" t="s">
        <v>74</v>
      </c>
      <c r="AY511" s="254" t="s">
        <v>157</v>
      </c>
    </row>
    <row r="512" s="13" customFormat="1">
      <c r="A512" s="13"/>
      <c r="B512" s="244"/>
      <c r="C512" s="245"/>
      <c r="D512" s="246" t="s">
        <v>166</v>
      </c>
      <c r="E512" s="247" t="s">
        <v>1</v>
      </c>
      <c r="F512" s="248" t="s">
        <v>1268</v>
      </c>
      <c r="G512" s="245"/>
      <c r="H512" s="247" t="s">
        <v>1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3"/>
      <c r="V512" s="13"/>
      <c r="W512" s="13"/>
      <c r="X512" s="13"/>
      <c r="Y512" s="13"/>
      <c r="Z512" s="13"/>
      <c r="AA512" s="13"/>
      <c r="AB512" s="13"/>
      <c r="AC512" s="13"/>
      <c r="AD512" s="13"/>
      <c r="AE512" s="13"/>
      <c r="AT512" s="254" t="s">
        <v>166</v>
      </c>
      <c r="AU512" s="254" t="s">
        <v>156</v>
      </c>
      <c r="AV512" s="13" t="s">
        <v>82</v>
      </c>
      <c r="AW512" s="13" t="s">
        <v>31</v>
      </c>
      <c r="AX512" s="13" t="s">
        <v>74</v>
      </c>
      <c r="AY512" s="254" t="s">
        <v>157</v>
      </c>
    </row>
    <row r="513" s="14" customFormat="1">
      <c r="A513" s="14"/>
      <c r="B513" s="255"/>
      <c r="C513" s="256"/>
      <c r="D513" s="246" t="s">
        <v>166</v>
      </c>
      <c r="E513" s="257" t="s">
        <v>1</v>
      </c>
      <c r="F513" s="258" t="s">
        <v>1275</v>
      </c>
      <c r="G513" s="256"/>
      <c r="H513" s="259">
        <v>7.2000000000000002</v>
      </c>
      <c r="I513" s="260"/>
      <c r="J513" s="256"/>
      <c r="K513" s="256"/>
      <c r="L513" s="261"/>
      <c r="M513" s="262"/>
      <c r="N513" s="263"/>
      <c r="O513" s="263"/>
      <c r="P513" s="263"/>
      <c r="Q513" s="263"/>
      <c r="R513" s="263"/>
      <c r="S513" s="263"/>
      <c r="T513" s="264"/>
      <c r="U513" s="14"/>
      <c r="V513" s="14"/>
      <c r="W513" s="14"/>
      <c r="X513" s="14"/>
      <c r="Y513" s="14"/>
      <c r="Z513" s="14"/>
      <c r="AA513" s="14"/>
      <c r="AB513" s="14"/>
      <c r="AC513" s="14"/>
      <c r="AD513" s="14"/>
      <c r="AE513" s="14"/>
      <c r="AT513" s="265" t="s">
        <v>166</v>
      </c>
      <c r="AU513" s="265" t="s">
        <v>156</v>
      </c>
      <c r="AV513" s="14" t="s">
        <v>156</v>
      </c>
      <c r="AW513" s="14" t="s">
        <v>31</v>
      </c>
      <c r="AX513" s="14" t="s">
        <v>74</v>
      </c>
      <c r="AY513" s="265" t="s">
        <v>157</v>
      </c>
    </row>
    <row r="514" s="13" customFormat="1">
      <c r="A514" s="13"/>
      <c r="B514" s="244"/>
      <c r="C514" s="245"/>
      <c r="D514" s="246" t="s">
        <v>166</v>
      </c>
      <c r="E514" s="247" t="s">
        <v>1</v>
      </c>
      <c r="F514" s="248" t="s">
        <v>1068</v>
      </c>
      <c r="G514" s="245"/>
      <c r="H514" s="247" t="s">
        <v>1</v>
      </c>
      <c r="I514" s="249"/>
      <c r="J514" s="245"/>
      <c r="K514" s="245"/>
      <c r="L514" s="250"/>
      <c r="M514" s="251"/>
      <c r="N514" s="252"/>
      <c r="O514" s="252"/>
      <c r="P514" s="252"/>
      <c r="Q514" s="252"/>
      <c r="R514" s="252"/>
      <c r="S514" s="252"/>
      <c r="T514" s="253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4" t="s">
        <v>166</v>
      </c>
      <c r="AU514" s="254" t="s">
        <v>156</v>
      </c>
      <c r="AV514" s="13" t="s">
        <v>82</v>
      </c>
      <c r="AW514" s="13" t="s">
        <v>31</v>
      </c>
      <c r="AX514" s="13" t="s">
        <v>74</v>
      </c>
      <c r="AY514" s="254" t="s">
        <v>157</v>
      </c>
    </row>
    <row r="515" s="14" customFormat="1">
      <c r="A515" s="14"/>
      <c r="B515" s="255"/>
      <c r="C515" s="256"/>
      <c r="D515" s="246" t="s">
        <v>166</v>
      </c>
      <c r="E515" s="257" t="s">
        <v>1</v>
      </c>
      <c r="F515" s="258" t="s">
        <v>1276</v>
      </c>
      <c r="G515" s="256"/>
      <c r="H515" s="259">
        <v>27.25</v>
      </c>
      <c r="I515" s="260"/>
      <c r="J515" s="256"/>
      <c r="K515" s="256"/>
      <c r="L515" s="261"/>
      <c r="M515" s="262"/>
      <c r="N515" s="263"/>
      <c r="O515" s="263"/>
      <c r="P515" s="263"/>
      <c r="Q515" s="263"/>
      <c r="R515" s="263"/>
      <c r="S515" s="263"/>
      <c r="T515" s="264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5" t="s">
        <v>166</v>
      </c>
      <c r="AU515" s="265" t="s">
        <v>156</v>
      </c>
      <c r="AV515" s="14" t="s">
        <v>156</v>
      </c>
      <c r="AW515" s="14" t="s">
        <v>31</v>
      </c>
      <c r="AX515" s="14" t="s">
        <v>74</v>
      </c>
      <c r="AY515" s="265" t="s">
        <v>157</v>
      </c>
    </row>
    <row r="516" s="13" customFormat="1">
      <c r="A516" s="13"/>
      <c r="B516" s="244"/>
      <c r="C516" s="245"/>
      <c r="D516" s="246" t="s">
        <v>166</v>
      </c>
      <c r="E516" s="247" t="s">
        <v>1</v>
      </c>
      <c r="F516" s="248" t="s">
        <v>1121</v>
      </c>
      <c r="G516" s="245"/>
      <c r="H516" s="247" t="s">
        <v>1</v>
      </c>
      <c r="I516" s="249"/>
      <c r="J516" s="245"/>
      <c r="K516" s="245"/>
      <c r="L516" s="250"/>
      <c r="M516" s="251"/>
      <c r="N516" s="252"/>
      <c r="O516" s="252"/>
      <c r="P516" s="252"/>
      <c r="Q516" s="252"/>
      <c r="R516" s="252"/>
      <c r="S516" s="252"/>
      <c r="T516" s="253"/>
      <c r="U516" s="13"/>
      <c r="V516" s="13"/>
      <c r="W516" s="13"/>
      <c r="X516" s="13"/>
      <c r="Y516" s="13"/>
      <c r="Z516" s="13"/>
      <c r="AA516" s="13"/>
      <c r="AB516" s="13"/>
      <c r="AC516" s="13"/>
      <c r="AD516" s="13"/>
      <c r="AE516" s="13"/>
      <c r="AT516" s="254" t="s">
        <v>166</v>
      </c>
      <c r="AU516" s="254" t="s">
        <v>156</v>
      </c>
      <c r="AV516" s="13" t="s">
        <v>82</v>
      </c>
      <c r="AW516" s="13" t="s">
        <v>31</v>
      </c>
      <c r="AX516" s="13" t="s">
        <v>74</v>
      </c>
      <c r="AY516" s="254" t="s">
        <v>157</v>
      </c>
    </row>
    <row r="517" s="13" customFormat="1">
      <c r="A517" s="13"/>
      <c r="B517" s="244"/>
      <c r="C517" s="245"/>
      <c r="D517" s="246" t="s">
        <v>166</v>
      </c>
      <c r="E517" s="247" t="s">
        <v>1</v>
      </c>
      <c r="F517" s="248" t="s">
        <v>1268</v>
      </c>
      <c r="G517" s="245"/>
      <c r="H517" s="247" t="s">
        <v>1</v>
      </c>
      <c r="I517" s="249"/>
      <c r="J517" s="245"/>
      <c r="K517" s="245"/>
      <c r="L517" s="250"/>
      <c r="M517" s="251"/>
      <c r="N517" s="252"/>
      <c r="O517" s="252"/>
      <c r="P517" s="252"/>
      <c r="Q517" s="252"/>
      <c r="R517" s="252"/>
      <c r="S517" s="252"/>
      <c r="T517" s="253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54" t="s">
        <v>166</v>
      </c>
      <c r="AU517" s="254" t="s">
        <v>156</v>
      </c>
      <c r="AV517" s="13" t="s">
        <v>82</v>
      </c>
      <c r="AW517" s="13" t="s">
        <v>31</v>
      </c>
      <c r="AX517" s="13" t="s">
        <v>74</v>
      </c>
      <c r="AY517" s="254" t="s">
        <v>157</v>
      </c>
    </row>
    <row r="518" s="14" customFormat="1">
      <c r="A518" s="14"/>
      <c r="B518" s="255"/>
      <c r="C518" s="256"/>
      <c r="D518" s="246" t="s">
        <v>166</v>
      </c>
      <c r="E518" s="257" t="s">
        <v>1</v>
      </c>
      <c r="F518" s="258" t="s">
        <v>1277</v>
      </c>
      <c r="G518" s="256"/>
      <c r="H518" s="259">
        <v>7.5999999999999996</v>
      </c>
      <c r="I518" s="260"/>
      <c r="J518" s="256"/>
      <c r="K518" s="256"/>
      <c r="L518" s="261"/>
      <c r="M518" s="262"/>
      <c r="N518" s="263"/>
      <c r="O518" s="263"/>
      <c r="P518" s="263"/>
      <c r="Q518" s="263"/>
      <c r="R518" s="263"/>
      <c r="S518" s="263"/>
      <c r="T518" s="264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65" t="s">
        <v>166</v>
      </c>
      <c r="AU518" s="265" t="s">
        <v>156</v>
      </c>
      <c r="AV518" s="14" t="s">
        <v>156</v>
      </c>
      <c r="AW518" s="14" t="s">
        <v>31</v>
      </c>
      <c r="AX518" s="14" t="s">
        <v>74</v>
      </c>
      <c r="AY518" s="265" t="s">
        <v>157</v>
      </c>
    </row>
    <row r="519" s="13" customFormat="1">
      <c r="A519" s="13"/>
      <c r="B519" s="244"/>
      <c r="C519" s="245"/>
      <c r="D519" s="246" t="s">
        <v>166</v>
      </c>
      <c r="E519" s="247" t="s">
        <v>1</v>
      </c>
      <c r="F519" s="248" t="s">
        <v>1074</v>
      </c>
      <c r="G519" s="245"/>
      <c r="H519" s="247" t="s">
        <v>1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4" t="s">
        <v>166</v>
      </c>
      <c r="AU519" s="254" t="s">
        <v>156</v>
      </c>
      <c r="AV519" s="13" t="s">
        <v>82</v>
      </c>
      <c r="AW519" s="13" t="s">
        <v>31</v>
      </c>
      <c r="AX519" s="13" t="s">
        <v>74</v>
      </c>
      <c r="AY519" s="254" t="s">
        <v>157</v>
      </c>
    </row>
    <row r="520" s="13" customFormat="1">
      <c r="A520" s="13"/>
      <c r="B520" s="244"/>
      <c r="C520" s="245"/>
      <c r="D520" s="246" t="s">
        <v>166</v>
      </c>
      <c r="E520" s="247" t="s">
        <v>1</v>
      </c>
      <c r="F520" s="248" t="s">
        <v>1268</v>
      </c>
      <c r="G520" s="245"/>
      <c r="H520" s="247" t="s">
        <v>1</v>
      </c>
      <c r="I520" s="249"/>
      <c r="J520" s="245"/>
      <c r="K520" s="245"/>
      <c r="L520" s="250"/>
      <c r="M520" s="251"/>
      <c r="N520" s="252"/>
      <c r="O520" s="252"/>
      <c r="P520" s="252"/>
      <c r="Q520" s="252"/>
      <c r="R520" s="252"/>
      <c r="S520" s="252"/>
      <c r="T520" s="253"/>
      <c r="U520" s="13"/>
      <c r="V520" s="13"/>
      <c r="W520" s="13"/>
      <c r="X520" s="13"/>
      <c r="Y520" s="13"/>
      <c r="Z520" s="13"/>
      <c r="AA520" s="13"/>
      <c r="AB520" s="13"/>
      <c r="AC520" s="13"/>
      <c r="AD520" s="13"/>
      <c r="AE520" s="13"/>
      <c r="AT520" s="254" t="s">
        <v>166</v>
      </c>
      <c r="AU520" s="254" t="s">
        <v>156</v>
      </c>
      <c r="AV520" s="13" t="s">
        <v>82</v>
      </c>
      <c r="AW520" s="13" t="s">
        <v>31</v>
      </c>
      <c r="AX520" s="13" t="s">
        <v>74</v>
      </c>
      <c r="AY520" s="254" t="s">
        <v>157</v>
      </c>
    </row>
    <row r="521" s="14" customFormat="1">
      <c r="A521" s="14"/>
      <c r="B521" s="255"/>
      <c r="C521" s="256"/>
      <c r="D521" s="246" t="s">
        <v>166</v>
      </c>
      <c r="E521" s="257" t="s">
        <v>1</v>
      </c>
      <c r="F521" s="258" t="s">
        <v>1278</v>
      </c>
      <c r="G521" s="256"/>
      <c r="H521" s="259">
        <v>4.4000000000000004</v>
      </c>
      <c r="I521" s="260"/>
      <c r="J521" s="256"/>
      <c r="K521" s="256"/>
      <c r="L521" s="261"/>
      <c r="M521" s="262"/>
      <c r="N521" s="263"/>
      <c r="O521" s="263"/>
      <c r="P521" s="263"/>
      <c r="Q521" s="263"/>
      <c r="R521" s="263"/>
      <c r="S521" s="263"/>
      <c r="T521" s="264"/>
      <c r="U521" s="14"/>
      <c r="V521" s="14"/>
      <c r="W521" s="14"/>
      <c r="X521" s="14"/>
      <c r="Y521" s="14"/>
      <c r="Z521" s="14"/>
      <c r="AA521" s="14"/>
      <c r="AB521" s="14"/>
      <c r="AC521" s="14"/>
      <c r="AD521" s="14"/>
      <c r="AE521" s="14"/>
      <c r="AT521" s="265" t="s">
        <v>166</v>
      </c>
      <c r="AU521" s="265" t="s">
        <v>156</v>
      </c>
      <c r="AV521" s="14" t="s">
        <v>156</v>
      </c>
      <c r="AW521" s="14" t="s">
        <v>31</v>
      </c>
      <c r="AX521" s="14" t="s">
        <v>74</v>
      </c>
      <c r="AY521" s="265" t="s">
        <v>157</v>
      </c>
    </row>
    <row r="522" s="15" customFormat="1">
      <c r="A522" s="15"/>
      <c r="B522" s="266"/>
      <c r="C522" s="267"/>
      <c r="D522" s="246" t="s">
        <v>166</v>
      </c>
      <c r="E522" s="268" t="s">
        <v>1</v>
      </c>
      <c r="F522" s="269" t="s">
        <v>173</v>
      </c>
      <c r="G522" s="267"/>
      <c r="H522" s="270">
        <v>214.49999999999997</v>
      </c>
      <c r="I522" s="271"/>
      <c r="J522" s="267"/>
      <c r="K522" s="267"/>
      <c r="L522" s="272"/>
      <c r="M522" s="273"/>
      <c r="N522" s="274"/>
      <c r="O522" s="274"/>
      <c r="P522" s="274"/>
      <c r="Q522" s="274"/>
      <c r="R522" s="274"/>
      <c r="S522" s="274"/>
      <c r="T522" s="275"/>
      <c r="U522" s="15"/>
      <c r="V522" s="15"/>
      <c r="W522" s="15"/>
      <c r="X522" s="15"/>
      <c r="Y522" s="15"/>
      <c r="Z522" s="15"/>
      <c r="AA522" s="15"/>
      <c r="AB522" s="15"/>
      <c r="AC522" s="15"/>
      <c r="AD522" s="15"/>
      <c r="AE522" s="15"/>
      <c r="AT522" s="276" t="s">
        <v>166</v>
      </c>
      <c r="AU522" s="276" t="s">
        <v>156</v>
      </c>
      <c r="AV522" s="15" t="s">
        <v>174</v>
      </c>
      <c r="AW522" s="15" t="s">
        <v>31</v>
      </c>
      <c r="AX522" s="15" t="s">
        <v>74</v>
      </c>
      <c r="AY522" s="276" t="s">
        <v>157</v>
      </c>
    </row>
    <row r="523" s="13" customFormat="1">
      <c r="A523" s="13"/>
      <c r="B523" s="244"/>
      <c r="C523" s="245"/>
      <c r="D523" s="246" t="s">
        <v>166</v>
      </c>
      <c r="E523" s="247" t="s">
        <v>1</v>
      </c>
      <c r="F523" s="248" t="s">
        <v>1293</v>
      </c>
      <c r="G523" s="245"/>
      <c r="H523" s="247" t="s">
        <v>1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4" t="s">
        <v>166</v>
      </c>
      <c r="AU523" s="254" t="s">
        <v>156</v>
      </c>
      <c r="AV523" s="13" t="s">
        <v>82</v>
      </c>
      <c r="AW523" s="13" t="s">
        <v>31</v>
      </c>
      <c r="AX523" s="13" t="s">
        <v>74</v>
      </c>
      <c r="AY523" s="254" t="s">
        <v>157</v>
      </c>
    </row>
    <row r="524" s="14" customFormat="1">
      <c r="A524" s="14"/>
      <c r="B524" s="255"/>
      <c r="C524" s="256"/>
      <c r="D524" s="246" t="s">
        <v>166</v>
      </c>
      <c r="E524" s="257" t="s">
        <v>1</v>
      </c>
      <c r="F524" s="258" t="s">
        <v>1294</v>
      </c>
      <c r="G524" s="256"/>
      <c r="H524" s="259">
        <v>429</v>
      </c>
      <c r="I524" s="260"/>
      <c r="J524" s="256"/>
      <c r="K524" s="256"/>
      <c r="L524" s="261"/>
      <c r="M524" s="262"/>
      <c r="N524" s="263"/>
      <c r="O524" s="263"/>
      <c r="P524" s="263"/>
      <c r="Q524" s="263"/>
      <c r="R524" s="263"/>
      <c r="S524" s="263"/>
      <c r="T524" s="264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5" t="s">
        <v>166</v>
      </c>
      <c r="AU524" s="265" t="s">
        <v>156</v>
      </c>
      <c r="AV524" s="14" t="s">
        <v>156</v>
      </c>
      <c r="AW524" s="14" t="s">
        <v>31</v>
      </c>
      <c r="AX524" s="14" t="s">
        <v>82</v>
      </c>
      <c r="AY524" s="265" t="s">
        <v>157</v>
      </c>
    </row>
    <row r="525" s="2" customFormat="1" ht="24.15" customHeight="1">
      <c r="A525" s="39"/>
      <c r="B525" s="40"/>
      <c r="C525" s="230" t="s">
        <v>378</v>
      </c>
      <c r="D525" s="230" t="s">
        <v>160</v>
      </c>
      <c r="E525" s="231" t="s">
        <v>1295</v>
      </c>
      <c r="F525" s="232" t="s">
        <v>1291</v>
      </c>
      <c r="G525" s="233" t="s">
        <v>225</v>
      </c>
      <c r="H525" s="234">
        <v>482.92000000000002</v>
      </c>
      <c r="I525" s="235"/>
      <c r="J525" s="236">
        <f>ROUND(I525*H525,2)</f>
        <v>0</v>
      </c>
      <c r="K525" s="237"/>
      <c r="L525" s="45"/>
      <c r="M525" s="238" t="s">
        <v>1</v>
      </c>
      <c r="N525" s="239" t="s">
        <v>40</v>
      </c>
      <c r="O525" s="98"/>
      <c r="P525" s="240">
        <f>O525*H525</f>
        <v>0</v>
      </c>
      <c r="Q525" s="240">
        <v>0.029399999999999999</v>
      </c>
      <c r="R525" s="240">
        <f>Q525*H525</f>
        <v>14.197848000000001</v>
      </c>
      <c r="S525" s="240">
        <v>0</v>
      </c>
      <c r="T525" s="241">
        <f>S525*H525</f>
        <v>0</v>
      </c>
      <c r="U525" s="39"/>
      <c r="V525" s="39"/>
      <c r="W525" s="39"/>
      <c r="X525" s="39"/>
      <c r="Y525" s="39"/>
      <c r="Z525" s="39"/>
      <c r="AA525" s="39"/>
      <c r="AB525" s="39"/>
      <c r="AC525" s="39"/>
      <c r="AD525" s="39"/>
      <c r="AE525" s="39"/>
      <c r="AR525" s="242" t="s">
        <v>174</v>
      </c>
      <c r="AT525" s="242" t="s">
        <v>160</v>
      </c>
      <c r="AU525" s="242" t="s">
        <v>156</v>
      </c>
      <c r="AY525" s="18" t="s">
        <v>157</v>
      </c>
      <c r="BE525" s="243">
        <f>IF(N525="základná",J525,0)</f>
        <v>0</v>
      </c>
      <c r="BF525" s="243">
        <f>IF(N525="znížená",J525,0)</f>
        <v>0</v>
      </c>
      <c r="BG525" s="243">
        <f>IF(N525="zákl. prenesená",J525,0)</f>
        <v>0</v>
      </c>
      <c r="BH525" s="243">
        <f>IF(N525="zníž. prenesená",J525,0)</f>
        <v>0</v>
      </c>
      <c r="BI525" s="243">
        <f>IF(N525="nulová",J525,0)</f>
        <v>0</v>
      </c>
      <c r="BJ525" s="18" t="s">
        <v>156</v>
      </c>
      <c r="BK525" s="243">
        <f>ROUND(I525*H525,2)</f>
        <v>0</v>
      </c>
      <c r="BL525" s="18" t="s">
        <v>174</v>
      </c>
      <c r="BM525" s="242" t="s">
        <v>1296</v>
      </c>
    </row>
    <row r="526" s="13" customFormat="1">
      <c r="A526" s="13"/>
      <c r="B526" s="244"/>
      <c r="C526" s="245"/>
      <c r="D526" s="246" t="s">
        <v>166</v>
      </c>
      <c r="E526" s="247" t="s">
        <v>1</v>
      </c>
      <c r="F526" s="248" t="s">
        <v>1051</v>
      </c>
      <c r="G526" s="245"/>
      <c r="H526" s="247" t="s">
        <v>1</v>
      </c>
      <c r="I526" s="249"/>
      <c r="J526" s="245"/>
      <c r="K526" s="245"/>
      <c r="L526" s="250"/>
      <c r="M526" s="251"/>
      <c r="N526" s="252"/>
      <c r="O526" s="252"/>
      <c r="P526" s="252"/>
      <c r="Q526" s="252"/>
      <c r="R526" s="252"/>
      <c r="S526" s="252"/>
      <c r="T526" s="253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54" t="s">
        <v>166</v>
      </c>
      <c r="AU526" s="254" t="s">
        <v>156</v>
      </c>
      <c r="AV526" s="13" t="s">
        <v>82</v>
      </c>
      <c r="AW526" s="13" t="s">
        <v>31</v>
      </c>
      <c r="AX526" s="13" t="s">
        <v>74</v>
      </c>
      <c r="AY526" s="254" t="s">
        <v>157</v>
      </c>
    </row>
    <row r="527" s="13" customFormat="1">
      <c r="A527" s="13"/>
      <c r="B527" s="244"/>
      <c r="C527" s="245"/>
      <c r="D527" s="246" t="s">
        <v>166</v>
      </c>
      <c r="E527" s="247" t="s">
        <v>1</v>
      </c>
      <c r="F527" s="248" t="s">
        <v>1200</v>
      </c>
      <c r="G527" s="245"/>
      <c r="H527" s="247" t="s">
        <v>1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4" t="s">
        <v>166</v>
      </c>
      <c r="AU527" s="254" t="s">
        <v>156</v>
      </c>
      <c r="AV527" s="13" t="s">
        <v>82</v>
      </c>
      <c r="AW527" s="13" t="s">
        <v>31</v>
      </c>
      <c r="AX527" s="13" t="s">
        <v>74</v>
      </c>
      <c r="AY527" s="254" t="s">
        <v>157</v>
      </c>
    </row>
    <row r="528" s="13" customFormat="1">
      <c r="A528" s="13"/>
      <c r="B528" s="244"/>
      <c r="C528" s="245"/>
      <c r="D528" s="246" t="s">
        <v>166</v>
      </c>
      <c r="E528" s="247" t="s">
        <v>1</v>
      </c>
      <c r="F528" s="248" t="s">
        <v>1281</v>
      </c>
      <c r="G528" s="245"/>
      <c r="H528" s="247" t="s">
        <v>1</v>
      </c>
      <c r="I528" s="249"/>
      <c r="J528" s="245"/>
      <c r="K528" s="245"/>
      <c r="L528" s="250"/>
      <c r="M528" s="251"/>
      <c r="N528" s="252"/>
      <c r="O528" s="252"/>
      <c r="P528" s="252"/>
      <c r="Q528" s="252"/>
      <c r="R528" s="252"/>
      <c r="S528" s="252"/>
      <c r="T528" s="253"/>
      <c r="U528" s="13"/>
      <c r="V528" s="13"/>
      <c r="W528" s="13"/>
      <c r="X528" s="13"/>
      <c r="Y528" s="13"/>
      <c r="Z528" s="13"/>
      <c r="AA528" s="13"/>
      <c r="AB528" s="13"/>
      <c r="AC528" s="13"/>
      <c r="AD528" s="13"/>
      <c r="AE528" s="13"/>
      <c r="AT528" s="254" t="s">
        <v>166</v>
      </c>
      <c r="AU528" s="254" t="s">
        <v>156</v>
      </c>
      <c r="AV528" s="13" t="s">
        <v>82</v>
      </c>
      <c r="AW528" s="13" t="s">
        <v>31</v>
      </c>
      <c r="AX528" s="13" t="s">
        <v>74</v>
      </c>
      <c r="AY528" s="254" t="s">
        <v>157</v>
      </c>
    </row>
    <row r="529" s="14" customFormat="1">
      <c r="A529" s="14"/>
      <c r="B529" s="255"/>
      <c r="C529" s="256"/>
      <c r="D529" s="246" t="s">
        <v>166</v>
      </c>
      <c r="E529" s="257" t="s">
        <v>1</v>
      </c>
      <c r="F529" s="258" t="s">
        <v>1282</v>
      </c>
      <c r="G529" s="256"/>
      <c r="H529" s="259">
        <v>33.219999999999999</v>
      </c>
      <c r="I529" s="260"/>
      <c r="J529" s="256"/>
      <c r="K529" s="256"/>
      <c r="L529" s="261"/>
      <c r="M529" s="262"/>
      <c r="N529" s="263"/>
      <c r="O529" s="263"/>
      <c r="P529" s="263"/>
      <c r="Q529" s="263"/>
      <c r="R529" s="263"/>
      <c r="S529" s="263"/>
      <c r="T529" s="264"/>
      <c r="U529" s="14"/>
      <c r="V529" s="14"/>
      <c r="W529" s="14"/>
      <c r="X529" s="14"/>
      <c r="Y529" s="14"/>
      <c r="Z529" s="14"/>
      <c r="AA529" s="14"/>
      <c r="AB529" s="14"/>
      <c r="AC529" s="14"/>
      <c r="AD529" s="14"/>
      <c r="AE529" s="14"/>
      <c r="AT529" s="265" t="s">
        <v>166</v>
      </c>
      <c r="AU529" s="265" t="s">
        <v>156</v>
      </c>
      <c r="AV529" s="14" t="s">
        <v>156</v>
      </c>
      <c r="AW529" s="14" t="s">
        <v>31</v>
      </c>
      <c r="AX529" s="14" t="s">
        <v>74</v>
      </c>
      <c r="AY529" s="265" t="s">
        <v>157</v>
      </c>
    </row>
    <row r="530" s="13" customFormat="1">
      <c r="A530" s="13"/>
      <c r="B530" s="244"/>
      <c r="C530" s="245"/>
      <c r="D530" s="246" t="s">
        <v>166</v>
      </c>
      <c r="E530" s="247" t="s">
        <v>1</v>
      </c>
      <c r="F530" s="248" t="s">
        <v>1054</v>
      </c>
      <c r="G530" s="245"/>
      <c r="H530" s="247" t="s">
        <v>1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3"/>
      <c r="V530" s="13"/>
      <c r="W530" s="13"/>
      <c r="X530" s="13"/>
      <c r="Y530" s="13"/>
      <c r="Z530" s="13"/>
      <c r="AA530" s="13"/>
      <c r="AB530" s="13"/>
      <c r="AC530" s="13"/>
      <c r="AD530" s="13"/>
      <c r="AE530" s="13"/>
      <c r="AT530" s="254" t="s">
        <v>166</v>
      </c>
      <c r="AU530" s="254" t="s">
        <v>156</v>
      </c>
      <c r="AV530" s="13" t="s">
        <v>82</v>
      </c>
      <c r="AW530" s="13" t="s">
        <v>31</v>
      </c>
      <c r="AX530" s="13" t="s">
        <v>74</v>
      </c>
      <c r="AY530" s="254" t="s">
        <v>157</v>
      </c>
    </row>
    <row r="531" s="13" customFormat="1">
      <c r="A531" s="13"/>
      <c r="B531" s="244"/>
      <c r="C531" s="245"/>
      <c r="D531" s="246" t="s">
        <v>166</v>
      </c>
      <c r="E531" s="247" t="s">
        <v>1</v>
      </c>
      <c r="F531" s="248" t="s">
        <v>1281</v>
      </c>
      <c r="G531" s="245"/>
      <c r="H531" s="247" t="s">
        <v>1</v>
      </c>
      <c r="I531" s="249"/>
      <c r="J531" s="245"/>
      <c r="K531" s="245"/>
      <c r="L531" s="250"/>
      <c r="M531" s="251"/>
      <c r="N531" s="252"/>
      <c r="O531" s="252"/>
      <c r="P531" s="252"/>
      <c r="Q531" s="252"/>
      <c r="R531" s="252"/>
      <c r="S531" s="252"/>
      <c r="T531" s="253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4" t="s">
        <v>166</v>
      </c>
      <c r="AU531" s="254" t="s">
        <v>156</v>
      </c>
      <c r="AV531" s="13" t="s">
        <v>82</v>
      </c>
      <c r="AW531" s="13" t="s">
        <v>31</v>
      </c>
      <c r="AX531" s="13" t="s">
        <v>74</v>
      </c>
      <c r="AY531" s="254" t="s">
        <v>157</v>
      </c>
    </row>
    <row r="532" s="14" customFormat="1">
      <c r="A532" s="14"/>
      <c r="B532" s="255"/>
      <c r="C532" s="256"/>
      <c r="D532" s="246" t="s">
        <v>166</v>
      </c>
      <c r="E532" s="257" t="s">
        <v>1</v>
      </c>
      <c r="F532" s="258" t="s">
        <v>1297</v>
      </c>
      <c r="G532" s="256"/>
      <c r="H532" s="259">
        <v>49.5</v>
      </c>
      <c r="I532" s="260"/>
      <c r="J532" s="256"/>
      <c r="K532" s="256"/>
      <c r="L532" s="261"/>
      <c r="M532" s="262"/>
      <c r="N532" s="263"/>
      <c r="O532" s="263"/>
      <c r="P532" s="263"/>
      <c r="Q532" s="263"/>
      <c r="R532" s="263"/>
      <c r="S532" s="263"/>
      <c r="T532" s="264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5" t="s">
        <v>166</v>
      </c>
      <c r="AU532" s="265" t="s">
        <v>156</v>
      </c>
      <c r="AV532" s="14" t="s">
        <v>156</v>
      </c>
      <c r="AW532" s="14" t="s">
        <v>31</v>
      </c>
      <c r="AX532" s="14" t="s">
        <v>74</v>
      </c>
      <c r="AY532" s="265" t="s">
        <v>157</v>
      </c>
    </row>
    <row r="533" s="13" customFormat="1">
      <c r="A533" s="13"/>
      <c r="B533" s="244"/>
      <c r="C533" s="245"/>
      <c r="D533" s="246" t="s">
        <v>166</v>
      </c>
      <c r="E533" s="247" t="s">
        <v>1</v>
      </c>
      <c r="F533" s="248" t="s">
        <v>1058</v>
      </c>
      <c r="G533" s="245"/>
      <c r="H533" s="247" t="s">
        <v>1</v>
      </c>
      <c r="I533" s="249"/>
      <c r="J533" s="245"/>
      <c r="K533" s="245"/>
      <c r="L533" s="250"/>
      <c r="M533" s="251"/>
      <c r="N533" s="252"/>
      <c r="O533" s="252"/>
      <c r="P533" s="252"/>
      <c r="Q533" s="252"/>
      <c r="R533" s="252"/>
      <c r="S533" s="252"/>
      <c r="T533" s="253"/>
      <c r="U533" s="13"/>
      <c r="V533" s="13"/>
      <c r="W533" s="13"/>
      <c r="X533" s="13"/>
      <c r="Y533" s="13"/>
      <c r="Z533" s="13"/>
      <c r="AA533" s="13"/>
      <c r="AB533" s="13"/>
      <c r="AC533" s="13"/>
      <c r="AD533" s="13"/>
      <c r="AE533" s="13"/>
      <c r="AT533" s="254" t="s">
        <v>166</v>
      </c>
      <c r="AU533" s="254" t="s">
        <v>156</v>
      </c>
      <c r="AV533" s="13" t="s">
        <v>82</v>
      </c>
      <c r="AW533" s="13" t="s">
        <v>31</v>
      </c>
      <c r="AX533" s="13" t="s">
        <v>74</v>
      </c>
      <c r="AY533" s="254" t="s">
        <v>157</v>
      </c>
    </row>
    <row r="534" s="13" customFormat="1">
      <c r="A534" s="13"/>
      <c r="B534" s="244"/>
      <c r="C534" s="245"/>
      <c r="D534" s="246" t="s">
        <v>166</v>
      </c>
      <c r="E534" s="247" t="s">
        <v>1</v>
      </c>
      <c r="F534" s="248" t="s">
        <v>1281</v>
      </c>
      <c r="G534" s="245"/>
      <c r="H534" s="247" t="s">
        <v>1</v>
      </c>
      <c r="I534" s="249"/>
      <c r="J534" s="245"/>
      <c r="K534" s="245"/>
      <c r="L534" s="250"/>
      <c r="M534" s="251"/>
      <c r="N534" s="252"/>
      <c r="O534" s="252"/>
      <c r="P534" s="252"/>
      <c r="Q534" s="252"/>
      <c r="R534" s="252"/>
      <c r="S534" s="252"/>
      <c r="T534" s="253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54" t="s">
        <v>166</v>
      </c>
      <c r="AU534" s="254" t="s">
        <v>156</v>
      </c>
      <c r="AV534" s="13" t="s">
        <v>82</v>
      </c>
      <c r="AW534" s="13" t="s">
        <v>31</v>
      </c>
      <c r="AX534" s="13" t="s">
        <v>74</v>
      </c>
      <c r="AY534" s="254" t="s">
        <v>157</v>
      </c>
    </row>
    <row r="535" s="14" customFormat="1">
      <c r="A535" s="14"/>
      <c r="B535" s="255"/>
      <c r="C535" s="256"/>
      <c r="D535" s="246" t="s">
        <v>166</v>
      </c>
      <c r="E535" s="257" t="s">
        <v>1</v>
      </c>
      <c r="F535" s="258" t="s">
        <v>1284</v>
      </c>
      <c r="G535" s="256"/>
      <c r="H535" s="259">
        <v>36.299999999999997</v>
      </c>
      <c r="I535" s="260"/>
      <c r="J535" s="256"/>
      <c r="K535" s="256"/>
      <c r="L535" s="261"/>
      <c r="M535" s="262"/>
      <c r="N535" s="263"/>
      <c r="O535" s="263"/>
      <c r="P535" s="263"/>
      <c r="Q535" s="263"/>
      <c r="R535" s="263"/>
      <c r="S535" s="263"/>
      <c r="T535" s="264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65" t="s">
        <v>166</v>
      </c>
      <c r="AU535" s="265" t="s">
        <v>156</v>
      </c>
      <c r="AV535" s="14" t="s">
        <v>156</v>
      </c>
      <c r="AW535" s="14" t="s">
        <v>31</v>
      </c>
      <c r="AX535" s="14" t="s">
        <v>74</v>
      </c>
      <c r="AY535" s="265" t="s">
        <v>157</v>
      </c>
    </row>
    <row r="536" s="13" customFormat="1">
      <c r="A536" s="13"/>
      <c r="B536" s="244"/>
      <c r="C536" s="245"/>
      <c r="D536" s="246" t="s">
        <v>166</v>
      </c>
      <c r="E536" s="247" t="s">
        <v>1</v>
      </c>
      <c r="F536" s="248" t="s">
        <v>1064</v>
      </c>
      <c r="G536" s="245"/>
      <c r="H536" s="247" t="s">
        <v>1</v>
      </c>
      <c r="I536" s="249"/>
      <c r="J536" s="245"/>
      <c r="K536" s="245"/>
      <c r="L536" s="250"/>
      <c r="M536" s="251"/>
      <c r="N536" s="252"/>
      <c r="O536" s="252"/>
      <c r="P536" s="252"/>
      <c r="Q536" s="252"/>
      <c r="R536" s="252"/>
      <c r="S536" s="252"/>
      <c r="T536" s="253"/>
      <c r="U536" s="13"/>
      <c r="V536" s="13"/>
      <c r="W536" s="13"/>
      <c r="X536" s="13"/>
      <c r="Y536" s="13"/>
      <c r="Z536" s="13"/>
      <c r="AA536" s="13"/>
      <c r="AB536" s="13"/>
      <c r="AC536" s="13"/>
      <c r="AD536" s="13"/>
      <c r="AE536" s="13"/>
      <c r="AT536" s="254" t="s">
        <v>166</v>
      </c>
      <c r="AU536" s="254" t="s">
        <v>156</v>
      </c>
      <c r="AV536" s="13" t="s">
        <v>82</v>
      </c>
      <c r="AW536" s="13" t="s">
        <v>31</v>
      </c>
      <c r="AX536" s="13" t="s">
        <v>74</v>
      </c>
      <c r="AY536" s="254" t="s">
        <v>157</v>
      </c>
    </row>
    <row r="537" s="13" customFormat="1">
      <c r="A537" s="13"/>
      <c r="B537" s="244"/>
      <c r="C537" s="245"/>
      <c r="D537" s="246" t="s">
        <v>166</v>
      </c>
      <c r="E537" s="247" t="s">
        <v>1</v>
      </c>
      <c r="F537" s="248" t="s">
        <v>1281</v>
      </c>
      <c r="G537" s="245"/>
      <c r="H537" s="247" t="s">
        <v>1</v>
      </c>
      <c r="I537" s="249"/>
      <c r="J537" s="245"/>
      <c r="K537" s="245"/>
      <c r="L537" s="250"/>
      <c r="M537" s="251"/>
      <c r="N537" s="252"/>
      <c r="O537" s="252"/>
      <c r="P537" s="252"/>
      <c r="Q537" s="252"/>
      <c r="R537" s="252"/>
      <c r="S537" s="252"/>
      <c r="T537" s="253"/>
      <c r="U537" s="13"/>
      <c r="V537" s="13"/>
      <c r="W537" s="13"/>
      <c r="X537" s="13"/>
      <c r="Y537" s="13"/>
      <c r="Z537" s="13"/>
      <c r="AA537" s="13"/>
      <c r="AB537" s="13"/>
      <c r="AC537" s="13"/>
      <c r="AD537" s="13"/>
      <c r="AE537" s="13"/>
      <c r="AT537" s="254" t="s">
        <v>166</v>
      </c>
      <c r="AU537" s="254" t="s">
        <v>156</v>
      </c>
      <c r="AV537" s="13" t="s">
        <v>82</v>
      </c>
      <c r="AW537" s="13" t="s">
        <v>31</v>
      </c>
      <c r="AX537" s="13" t="s">
        <v>74</v>
      </c>
      <c r="AY537" s="254" t="s">
        <v>157</v>
      </c>
    </row>
    <row r="538" s="14" customFormat="1">
      <c r="A538" s="14"/>
      <c r="B538" s="255"/>
      <c r="C538" s="256"/>
      <c r="D538" s="246" t="s">
        <v>166</v>
      </c>
      <c r="E538" s="257" t="s">
        <v>1</v>
      </c>
      <c r="F538" s="258" t="s">
        <v>1285</v>
      </c>
      <c r="G538" s="256"/>
      <c r="H538" s="259">
        <v>9.5999999999999996</v>
      </c>
      <c r="I538" s="260"/>
      <c r="J538" s="256"/>
      <c r="K538" s="256"/>
      <c r="L538" s="261"/>
      <c r="M538" s="262"/>
      <c r="N538" s="263"/>
      <c r="O538" s="263"/>
      <c r="P538" s="263"/>
      <c r="Q538" s="263"/>
      <c r="R538" s="263"/>
      <c r="S538" s="263"/>
      <c r="T538" s="264"/>
      <c r="U538" s="14"/>
      <c r="V538" s="14"/>
      <c r="W538" s="14"/>
      <c r="X538" s="14"/>
      <c r="Y538" s="14"/>
      <c r="Z538" s="14"/>
      <c r="AA538" s="14"/>
      <c r="AB538" s="14"/>
      <c r="AC538" s="14"/>
      <c r="AD538" s="14"/>
      <c r="AE538" s="14"/>
      <c r="AT538" s="265" t="s">
        <v>166</v>
      </c>
      <c r="AU538" s="265" t="s">
        <v>156</v>
      </c>
      <c r="AV538" s="14" t="s">
        <v>156</v>
      </c>
      <c r="AW538" s="14" t="s">
        <v>31</v>
      </c>
      <c r="AX538" s="14" t="s">
        <v>74</v>
      </c>
      <c r="AY538" s="265" t="s">
        <v>157</v>
      </c>
    </row>
    <row r="539" s="13" customFormat="1">
      <c r="A539" s="13"/>
      <c r="B539" s="244"/>
      <c r="C539" s="245"/>
      <c r="D539" s="246" t="s">
        <v>166</v>
      </c>
      <c r="E539" s="247" t="s">
        <v>1</v>
      </c>
      <c r="F539" s="248" t="s">
        <v>1066</v>
      </c>
      <c r="G539" s="245"/>
      <c r="H539" s="247" t="s">
        <v>1</v>
      </c>
      <c r="I539" s="249"/>
      <c r="J539" s="245"/>
      <c r="K539" s="245"/>
      <c r="L539" s="250"/>
      <c r="M539" s="251"/>
      <c r="N539" s="252"/>
      <c r="O539" s="252"/>
      <c r="P539" s="252"/>
      <c r="Q539" s="252"/>
      <c r="R539" s="252"/>
      <c r="S539" s="252"/>
      <c r="T539" s="253"/>
      <c r="U539" s="13"/>
      <c r="V539" s="13"/>
      <c r="W539" s="13"/>
      <c r="X539" s="13"/>
      <c r="Y539" s="13"/>
      <c r="Z539" s="13"/>
      <c r="AA539" s="13"/>
      <c r="AB539" s="13"/>
      <c r="AC539" s="13"/>
      <c r="AD539" s="13"/>
      <c r="AE539" s="13"/>
      <c r="AT539" s="254" t="s">
        <v>166</v>
      </c>
      <c r="AU539" s="254" t="s">
        <v>156</v>
      </c>
      <c r="AV539" s="13" t="s">
        <v>82</v>
      </c>
      <c r="AW539" s="13" t="s">
        <v>31</v>
      </c>
      <c r="AX539" s="13" t="s">
        <v>74</v>
      </c>
      <c r="AY539" s="254" t="s">
        <v>157</v>
      </c>
    </row>
    <row r="540" s="13" customFormat="1">
      <c r="A540" s="13"/>
      <c r="B540" s="244"/>
      <c r="C540" s="245"/>
      <c r="D540" s="246" t="s">
        <v>166</v>
      </c>
      <c r="E540" s="247" t="s">
        <v>1</v>
      </c>
      <c r="F540" s="248" t="s">
        <v>1281</v>
      </c>
      <c r="G540" s="245"/>
      <c r="H540" s="247" t="s">
        <v>1</v>
      </c>
      <c r="I540" s="249"/>
      <c r="J540" s="245"/>
      <c r="K540" s="245"/>
      <c r="L540" s="250"/>
      <c r="M540" s="251"/>
      <c r="N540" s="252"/>
      <c r="O540" s="252"/>
      <c r="P540" s="252"/>
      <c r="Q540" s="252"/>
      <c r="R540" s="252"/>
      <c r="S540" s="252"/>
      <c r="T540" s="253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54" t="s">
        <v>166</v>
      </c>
      <c r="AU540" s="254" t="s">
        <v>156</v>
      </c>
      <c r="AV540" s="13" t="s">
        <v>82</v>
      </c>
      <c r="AW540" s="13" t="s">
        <v>31</v>
      </c>
      <c r="AX540" s="13" t="s">
        <v>74</v>
      </c>
      <c r="AY540" s="254" t="s">
        <v>157</v>
      </c>
    </row>
    <row r="541" s="14" customFormat="1">
      <c r="A541" s="14"/>
      <c r="B541" s="255"/>
      <c r="C541" s="256"/>
      <c r="D541" s="246" t="s">
        <v>166</v>
      </c>
      <c r="E541" s="257" t="s">
        <v>1</v>
      </c>
      <c r="F541" s="258" t="s">
        <v>1286</v>
      </c>
      <c r="G541" s="256"/>
      <c r="H541" s="259">
        <v>15.84</v>
      </c>
      <c r="I541" s="260"/>
      <c r="J541" s="256"/>
      <c r="K541" s="256"/>
      <c r="L541" s="261"/>
      <c r="M541" s="262"/>
      <c r="N541" s="263"/>
      <c r="O541" s="263"/>
      <c r="P541" s="263"/>
      <c r="Q541" s="263"/>
      <c r="R541" s="263"/>
      <c r="S541" s="263"/>
      <c r="T541" s="264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65" t="s">
        <v>166</v>
      </c>
      <c r="AU541" s="265" t="s">
        <v>156</v>
      </c>
      <c r="AV541" s="14" t="s">
        <v>156</v>
      </c>
      <c r="AW541" s="14" t="s">
        <v>31</v>
      </c>
      <c r="AX541" s="14" t="s">
        <v>74</v>
      </c>
      <c r="AY541" s="265" t="s">
        <v>157</v>
      </c>
    </row>
    <row r="542" s="13" customFormat="1">
      <c r="A542" s="13"/>
      <c r="B542" s="244"/>
      <c r="C542" s="245"/>
      <c r="D542" s="246" t="s">
        <v>166</v>
      </c>
      <c r="E542" s="247" t="s">
        <v>1</v>
      </c>
      <c r="F542" s="248" t="s">
        <v>1068</v>
      </c>
      <c r="G542" s="245"/>
      <c r="H542" s="247" t="s">
        <v>1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3"/>
      <c r="V542" s="13"/>
      <c r="W542" s="13"/>
      <c r="X542" s="13"/>
      <c r="Y542" s="13"/>
      <c r="Z542" s="13"/>
      <c r="AA542" s="13"/>
      <c r="AB542" s="13"/>
      <c r="AC542" s="13"/>
      <c r="AD542" s="13"/>
      <c r="AE542" s="13"/>
      <c r="AT542" s="254" t="s">
        <v>166</v>
      </c>
      <c r="AU542" s="254" t="s">
        <v>156</v>
      </c>
      <c r="AV542" s="13" t="s">
        <v>82</v>
      </c>
      <c r="AW542" s="13" t="s">
        <v>31</v>
      </c>
      <c r="AX542" s="13" t="s">
        <v>74</v>
      </c>
      <c r="AY542" s="254" t="s">
        <v>157</v>
      </c>
    </row>
    <row r="543" s="13" customFormat="1">
      <c r="A543" s="13"/>
      <c r="B543" s="244"/>
      <c r="C543" s="245"/>
      <c r="D543" s="246" t="s">
        <v>166</v>
      </c>
      <c r="E543" s="247" t="s">
        <v>1</v>
      </c>
      <c r="F543" s="248" t="s">
        <v>1281</v>
      </c>
      <c r="G543" s="245"/>
      <c r="H543" s="247" t="s">
        <v>1</v>
      </c>
      <c r="I543" s="249"/>
      <c r="J543" s="245"/>
      <c r="K543" s="245"/>
      <c r="L543" s="250"/>
      <c r="M543" s="251"/>
      <c r="N543" s="252"/>
      <c r="O543" s="252"/>
      <c r="P543" s="252"/>
      <c r="Q543" s="252"/>
      <c r="R543" s="252"/>
      <c r="S543" s="252"/>
      <c r="T543" s="253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54" t="s">
        <v>166</v>
      </c>
      <c r="AU543" s="254" t="s">
        <v>156</v>
      </c>
      <c r="AV543" s="13" t="s">
        <v>82</v>
      </c>
      <c r="AW543" s="13" t="s">
        <v>31</v>
      </c>
      <c r="AX543" s="13" t="s">
        <v>74</v>
      </c>
      <c r="AY543" s="254" t="s">
        <v>157</v>
      </c>
    </row>
    <row r="544" s="14" customFormat="1">
      <c r="A544" s="14"/>
      <c r="B544" s="255"/>
      <c r="C544" s="256"/>
      <c r="D544" s="246" t="s">
        <v>166</v>
      </c>
      <c r="E544" s="257" t="s">
        <v>1</v>
      </c>
      <c r="F544" s="258" t="s">
        <v>1287</v>
      </c>
      <c r="G544" s="256"/>
      <c r="H544" s="259">
        <v>70.700000000000003</v>
      </c>
      <c r="I544" s="260"/>
      <c r="J544" s="256"/>
      <c r="K544" s="256"/>
      <c r="L544" s="261"/>
      <c r="M544" s="262"/>
      <c r="N544" s="263"/>
      <c r="O544" s="263"/>
      <c r="P544" s="263"/>
      <c r="Q544" s="263"/>
      <c r="R544" s="263"/>
      <c r="S544" s="263"/>
      <c r="T544" s="264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5" t="s">
        <v>166</v>
      </c>
      <c r="AU544" s="265" t="s">
        <v>156</v>
      </c>
      <c r="AV544" s="14" t="s">
        <v>156</v>
      </c>
      <c r="AW544" s="14" t="s">
        <v>31</v>
      </c>
      <c r="AX544" s="14" t="s">
        <v>74</v>
      </c>
      <c r="AY544" s="265" t="s">
        <v>157</v>
      </c>
    </row>
    <row r="545" s="13" customFormat="1">
      <c r="A545" s="13"/>
      <c r="B545" s="244"/>
      <c r="C545" s="245"/>
      <c r="D545" s="246" t="s">
        <v>166</v>
      </c>
      <c r="E545" s="247" t="s">
        <v>1</v>
      </c>
      <c r="F545" s="248" t="s">
        <v>1121</v>
      </c>
      <c r="G545" s="245"/>
      <c r="H545" s="247" t="s">
        <v>1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4" t="s">
        <v>166</v>
      </c>
      <c r="AU545" s="254" t="s">
        <v>156</v>
      </c>
      <c r="AV545" s="13" t="s">
        <v>82</v>
      </c>
      <c r="AW545" s="13" t="s">
        <v>31</v>
      </c>
      <c r="AX545" s="13" t="s">
        <v>74</v>
      </c>
      <c r="AY545" s="254" t="s">
        <v>157</v>
      </c>
    </row>
    <row r="546" s="13" customFormat="1">
      <c r="A546" s="13"/>
      <c r="B546" s="244"/>
      <c r="C546" s="245"/>
      <c r="D546" s="246" t="s">
        <v>166</v>
      </c>
      <c r="E546" s="247" t="s">
        <v>1</v>
      </c>
      <c r="F546" s="248" t="s">
        <v>1281</v>
      </c>
      <c r="G546" s="245"/>
      <c r="H546" s="247" t="s">
        <v>1</v>
      </c>
      <c r="I546" s="249"/>
      <c r="J546" s="245"/>
      <c r="K546" s="245"/>
      <c r="L546" s="250"/>
      <c r="M546" s="251"/>
      <c r="N546" s="252"/>
      <c r="O546" s="252"/>
      <c r="P546" s="252"/>
      <c r="Q546" s="252"/>
      <c r="R546" s="252"/>
      <c r="S546" s="252"/>
      <c r="T546" s="253"/>
      <c r="U546" s="13"/>
      <c r="V546" s="13"/>
      <c r="W546" s="13"/>
      <c r="X546" s="13"/>
      <c r="Y546" s="13"/>
      <c r="Z546" s="13"/>
      <c r="AA546" s="13"/>
      <c r="AB546" s="13"/>
      <c r="AC546" s="13"/>
      <c r="AD546" s="13"/>
      <c r="AE546" s="13"/>
      <c r="AT546" s="254" t="s">
        <v>166</v>
      </c>
      <c r="AU546" s="254" t="s">
        <v>156</v>
      </c>
      <c r="AV546" s="13" t="s">
        <v>82</v>
      </c>
      <c r="AW546" s="13" t="s">
        <v>31</v>
      </c>
      <c r="AX546" s="13" t="s">
        <v>74</v>
      </c>
      <c r="AY546" s="254" t="s">
        <v>157</v>
      </c>
    </row>
    <row r="547" s="14" customFormat="1">
      <c r="A547" s="14"/>
      <c r="B547" s="255"/>
      <c r="C547" s="256"/>
      <c r="D547" s="246" t="s">
        <v>166</v>
      </c>
      <c r="E547" s="257" t="s">
        <v>1</v>
      </c>
      <c r="F547" s="258" t="s">
        <v>1288</v>
      </c>
      <c r="G547" s="256"/>
      <c r="H547" s="259">
        <v>16.699999999999999</v>
      </c>
      <c r="I547" s="260"/>
      <c r="J547" s="256"/>
      <c r="K547" s="256"/>
      <c r="L547" s="261"/>
      <c r="M547" s="262"/>
      <c r="N547" s="263"/>
      <c r="O547" s="263"/>
      <c r="P547" s="263"/>
      <c r="Q547" s="263"/>
      <c r="R547" s="263"/>
      <c r="S547" s="263"/>
      <c r="T547" s="264"/>
      <c r="U547" s="14"/>
      <c r="V547" s="14"/>
      <c r="W547" s="14"/>
      <c r="X547" s="14"/>
      <c r="Y547" s="14"/>
      <c r="Z547" s="14"/>
      <c r="AA547" s="14"/>
      <c r="AB547" s="14"/>
      <c r="AC547" s="14"/>
      <c r="AD547" s="14"/>
      <c r="AE547" s="14"/>
      <c r="AT547" s="265" t="s">
        <v>166</v>
      </c>
      <c r="AU547" s="265" t="s">
        <v>156</v>
      </c>
      <c r="AV547" s="14" t="s">
        <v>156</v>
      </c>
      <c r="AW547" s="14" t="s">
        <v>31</v>
      </c>
      <c r="AX547" s="14" t="s">
        <v>74</v>
      </c>
      <c r="AY547" s="265" t="s">
        <v>157</v>
      </c>
    </row>
    <row r="548" s="13" customFormat="1">
      <c r="A548" s="13"/>
      <c r="B548" s="244"/>
      <c r="C548" s="245"/>
      <c r="D548" s="246" t="s">
        <v>166</v>
      </c>
      <c r="E548" s="247" t="s">
        <v>1</v>
      </c>
      <c r="F548" s="248" t="s">
        <v>1074</v>
      </c>
      <c r="G548" s="245"/>
      <c r="H548" s="247" t="s">
        <v>1</v>
      </c>
      <c r="I548" s="249"/>
      <c r="J548" s="245"/>
      <c r="K548" s="245"/>
      <c r="L548" s="250"/>
      <c r="M548" s="251"/>
      <c r="N548" s="252"/>
      <c r="O548" s="252"/>
      <c r="P548" s="252"/>
      <c r="Q548" s="252"/>
      <c r="R548" s="252"/>
      <c r="S548" s="252"/>
      <c r="T548" s="253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54" t="s">
        <v>166</v>
      </c>
      <c r="AU548" s="254" t="s">
        <v>156</v>
      </c>
      <c r="AV548" s="13" t="s">
        <v>82</v>
      </c>
      <c r="AW548" s="13" t="s">
        <v>31</v>
      </c>
      <c r="AX548" s="13" t="s">
        <v>74</v>
      </c>
      <c r="AY548" s="254" t="s">
        <v>157</v>
      </c>
    </row>
    <row r="549" s="13" customFormat="1">
      <c r="A549" s="13"/>
      <c r="B549" s="244"/>
      <c r="C549" s="245"/>
      <c r="D549" s="246" t="s">
        <v>166</v>
      </c>
      <c r="E549" s="247" t="s">
        <v>1</v>
      </c>
      <c r="F549" s="248" t="s">
        <v>1281</v>
      </c>
      <c r="G549" s="245"/>
      <c r="H549" s="247" t="s">
        <v>1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4" t="s">
        <v>166</v>
      </c>
      <c r="AU549" s="254" t="s">
        <v>156</v>
      </c>
      <c r="AV549" s="13" t="s">
        <v>82</v>
      </c>
      <c r="AW549" s="13" t="s">
        <v>31</v>
      </c>
      <c r="AX549" s="13" t="s">
        <v>74</v>
      </c>
      <c r="AY549" s="254" t="s">
        <v>157</v>
      </c>
    </row>
    <row r="550" s="14" customFormat="1">
      <c r="A550" s="14"/>
      <c r="B550" s="255"/>
      <c r="C550" s="256"/>
      <c r="D550" s="246" t="s">
        <v>166</v>
      </c>
      <c r="E550" s="257" t="s">
        <v>1</v>
      </c>
      <c r="F550" s="258" t="s">
        <v>1289</v>
      </c>
      <c r="G550" s="256"/>
      <c r="H550" s="259">
        <v>9.5999999999999996</v>
      </c>
      <c r="I550" s="260"/>
      <c r="J550" s="256"/>
      <c r="K550" s="256"/>
      <c r="L550" s="261"/>
      <c r="M550" s="262"/>
      <c r="N550" s="263"/>
      <c r="O550" s="263"/>
      <c r="P550" s="263"/>
      <c r="Q550" s="263"/>
      <c r="R550" s="263"/>
      <c r="S550" s="263"/>
      <c r="T550" s="264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5" t="s">
        <v>166</v>
      </c>
      <c r="AU550" s="265" t="s">
        <v>156</v>
      </c>
      <c r="AV550" s="14" t="s">
        <v>156</v>
      </c>
      <c r="AW550" s="14" t="s">
        <v>31</v>
      </c>
      <c r="AX550" s="14" t="s">
        <v>74</v>
      </c>
      <c r="AY550" s="265" t="s">
        <v>157</v>
      </c>
    </row>
    <row r="551" s="15" customFormat="1">
      <c r="A551" s="15"/>
      <c r="B551" s="266"/>
      <c r="C551" s="267"/>
      <c r="D551" s="246" t="s">
        <v>166</v>
      </c>
      <c r="E551" s="268" t="s">
        <v>1</v>
      </c>
      <c r="F551" s="269" t="s">
        <v>173</v>
      </c>
      <c r="G551" s="267"/>
      <c r="H551" s="270">
        <v>241.46000000000001</v>
      </c>
      <c r="I551" s="271"/>
      <c r="J551" s="267"/>
      <c r="K551" s="267"/>
      <c r="L551" s="272"/>
      <c r="M551" s="273"/>
      <c r="N551" s="274"/>
      <c r="O551" s="274"/>
      <c r="P551" s="274"/>
      <c r="Q551" s="274"/>
      <c r="R551" s="274"/>
      <c r="S551" s="274"/>
      <c r="T551" s="275"/>
      <c r="U551" s="15"/>
      <c r="V551" s="15"/>
      <c r="W551" s="15"/>
      <c r="X551" s="15"/>
      <c r="Y551" s="15"/>
      <c r="Z551" s="15"/>
      <c r="AA551" s="15"/>
      <c r="AB551" s="15"/>
      <c r="AC551" s="15"/>
      <c r="AD551" s="15"/>
      <c r="AE551" s="15"/>
      <c r="AT551" s="276" t="s">
        <v>166</v>
      </c>
      <c r="AU551" s="276" t="s">
        <v>156</v>
      </c>
      <c r="AV551" s="15" t="s">
        <v>174</v>
      </c>
      <c r="AW551" s="15" t="s">
        <v>31</v>
      </c>
      <c r="AX551" s="15" t="s">
        <v>74</v>
      </c>
      <c r="AY551" s="276" t="s">
        <v>157</v>
      </c>
    </row>
    <row r="552" s="13" customFormat="1">
      <c r="A552" s="13"/>
      <c r="B552" s="244"/>
      <c r="C552" s="245"/>
      <c r="D552" s="246" t="s">
        <v>166</v>
      </c>
      <c r="E552" s="247" t="s">
        <v>1</v>
      </c>
      <c r="F552" s="248" t="s">
        <v>1293</v>
      </c>
      <c r="G552" s="245"/>
      <c r="H552" s="247" t="s">
        <v>1</v>
      </c>
      <c r="I552" s="249"/>
      <c r="J552" s="245"/>
      <c r="K552" s="245"/>
      <c r="L552" s="250"/>
      <c r="M552" s="251"/>
      <c r="N552" s="252"/>
      <c r="O552" s="252"/>
      <c r="P552" s="252"/>
      <c r="Q552" s="252"/>
      <c r="R552" s="252"/>
      <c r="S552" s="252"/>
      <c r="T552" s="253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54" t="s">
        <v>166</v>
      </c>
      <c r="AU552" s="254" t="s">
        <v>156</v>
      </c>
      <c r="AV552" s="13" t="s">
        <v>82</v>
      </c>
      <c r="AW552" s="13" t="s">
        <v>31</v>
      </c>
      <c r="AX552" s="13" t="s">
        <v>74</v>
      </c>
      <c r="AY552" s="254" t="s">
        <v>157</v>
      </c>
    </row>
    <row r="553" s="14" customFormat="1">
      <c r="A553" s="14"/>
      <c r="B553" s="255"/>
      <c r="C553" s="256"/>
      <c r="D553" s="246" t="s">
        <v>166</v>
      </c>
      <c r="E553" s="257" t="s">
        <v>1</v>
      </c>
      <c r="F553" s="258" t="s">
        <v>1298</v>
      </c>
      <c r="G553" s="256"/>
      <c r="H553" s="259">
        <v>482.92000000000002</v>
      </c>
      <c r="I553" s="260"/>
      <c r="J553" s="256"/>
      <c r="K553" s="256"/>
      <c r="L553" s="261"/>
      <c r="M553" s="262"/>
      <c r="N553" s="263"/>
      <c r="O553" s="263"/>
      <c r="P553" s="263"/>
      <c r="Q553" s="263"/>
      <c r="R553" s="263"/>
      <c r="S553" s="263"/>
      <c r="T553" s="264"/>
      <c r="U553" s="14"/>
      <c r="V553" s="14"/>
      <c r="W553" s="14"/>
      <c r="X553" s="14"/>
      <c r="Y553" s="14"/>
      <c r="Z553" s="14"/>
      <c r="AA553" s="14"/>
      <c r="AB553" s="14"/>
      <c r="AC553" s="14"/>
      <c r="AD553" s="14"/>
      <c r="AE553" s="14"/>
      <c r="AT553" s="265" t="s">
        <v>166</v>
      </c>
      <c r="AU553" s="265" t="s">
        <v>156</v>
      </c>
      <c r="AV553" s="14" t="s">
        <v>156</v>
      </c>
      <c r="AW553" s="14" t="s">
        <v>31</v>
      </c>
      <c r="AX553" s="14" t="s">
        <v>82</v>
      </c>
      <c r="AY553" s="265" t="s">
        <v>157</v>
      </c>
    </row>
    <row r="554" s="2" customFormat="1" ht="62.7" customHeight="1">
      <c r="A554" s="39"/>
      <c r="B554" s="40"/>
      <c r="C554" s="230" t="s">
        <v>591</v>
      </c>
      <c r="D554" s="230" t="s">
        <v>160</v>
      </c>
      <c r="E554" s="231" t="s">
        <v>1299</v>
      </c>
      <c r="F554" s="232" t="s">
        <v>1300</v>
      </c>
      <c r="G554" s="233" t="s">
        <v>225</v>
      </c>
      <c r="H554" s="234">
        <v>2.2629999999999999</v>
      </c>
      <c r="I554" s="235"/>
      <c r="J554" s="236">
        <f>ROUND(I554*H554,2)</f>
        <v>0</v>
      </c>
      <c r="K554" s="237"/>
      <c r="L554" s="45"/>
      <c r="M554" s="238" t="s">
        <v>1</v>
      </c>
      <c r="N554" s="239" t="s">
        <v>40</v>
      </c>
      <c r="O554" s="98"/>
      <c r="P554" s="240">
        <f>O554*H554</f>
        <v>0</v>
      </c>
      <c r="Q554" s="240">
        <v>0.0051500000000000001</v>
      </c>
      <c r="R554" s="240">
        <f>Q554*H554</f>
        <v>0.01165445</v>
      </c>
      <c r="S554" s="240">
        <v>0</v>
      </c>
      <c r="T554" s="241">
        <f>S554*H554</f>
        <v>0</v>
      </c>
      <c r="U554" s="39"/>
      <c r="V554" s="39"/>
      <c r="W554" s="39"/>
      <c r="X554" s="39"/>
      <c r="Y554" s="39"/>
      <c r="Z554" s="39"/>
      <c r="AA554" s="39"/>
      <c r="AB554" s="39"/>
      <c r="AC554" s="39"/>
      <c r="AD554" s="39"/>
      <c r="AE554" s="39"/>
      <c r="AR554" s="242" t="s">
        <v>174</v>
      </c>
      <c r="AT554" s="242" t="s">
        <v>160</v>
      </c>
      <c r="AU554" s="242" t="s">
        <v>156</v>
      </c>
      <c r="AY554" s="18" t="s">
        <v>157</v>
      </c>
      <c r="BE554" s="243">
        <f>IF(N554="základná",J554,0)</f>
        <v>0</v>
      </c>
      <c r="BF554" s="243">
        <f>IF(N554="znížená",J554,0)</f>
        <v>0</v>
      </c>
      <c r="BG554" s="243">
        <f>IF(N554="zákl. prenesená",J554,0)</f>
        <v>0</v>
      </c>
      <c r="BH554" s="243">
        <f>IF(N554="zníž. prenesená",J554,0)</f>
        <v>0</v>
      </c>
      <c r="BI554" s="243">
        <f>IF(N554="nulová",J554,0)</f>
        <v>0</v>
      </c>
      <c r="BJ554" s="18" t="s">
        <v>156</v>
      </c>
      <c r="BK554" s="243">
        <f>ROUND(I554*H554,2)</f>
        <v>0</v>
      </c>
      <c r="BL554" s="18" t="s">
        <v>174</v>
      </c>
      <c r="BM554" s="242" t="s">
        <v>1301</v>
      </c>
    </row>
    <row r="555" s="13" customFormat="1">
      <c r="A555" s="13"/>
      <c r="B555" s="244"/>
      <c r="C555" s="245"/>
      <c r="D555" s="246" t="s">
        <v>166</v>
      </c>
      <c r="E555" s="247" t="s">
        <v>1</v>
      </c>
      <c r="F555" s="248" t="s">
        <v>1177</v>
      </c>
      <c r="G555" s="245"/>
      <c r="H555" s="247" t="s">
        <v>1</v>
      </c>
      <c r="I555" s="249"/>
      <c r="J555" s="245"/>
      <c r="K555" s="245"/>
      <c r="L555" s="250"/>
      <c r="M555" s="251"/>
      <c r="N555" s="252"/>
      <c r="O555" s="252"/>
      <c r="P555" s="252"/>
      <c r="Q555" s="252"/>
      <c r="R555" s="252"/>
      <c r="S555" s="252"/>
      <c r="T555" s="253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4" t="s">
        <v>166</v>
      </c>
      <c r="AU555" s="254" t="s">
        <v>156</v>
      </c>
      <c r="AV555" s="13" t="s">
        <v>82</v>
      </c>
      <c r="AW555" s="13" t="s">
        <v>31</v>
      </c>
      <c r="AX555" s="13" t="s">
        <v>74</v>
      </c>
      <c r="AY555" s="254" t="s">
        <v>157</v>
      </c>
    </row>
    <row r="556" s="13" customFormat="1">
      <c r="A556" s="13"/>
      <c r="B556" s="244"/>
      <c r="C556" s="245"/>
      <c r="D556" s="246" t="s">
        <v>166</v>
      </c>
      <c r="E556" s="247" t="s">
        <v>1</v>
      </c>
      <c r="F556" s="248" t="s">
        <v>1178</v>
      </c>
      <c r="G556" s="245"/>
      <c r="H556" s="247" t="s">
        <v>1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3"/>
      <c r="V556" s="13"/>
      <c r="W556" s="13"/>
      <c r="X556" s="13"/>
      <c r="Y556" s="13"/>
      <c r="Z556" s="13"/>
      <c r="AA556" s="13"/>
      <c r="AB556" s="13"/>
      <c r="AC556" s="13"/>
      <c r="AD556" s="13"/>
      <c r="AE556" s="13"/>
      <c r="AT556" s="254" t="s">
        <v>166</v>
      </c>
      <c r="AU556" s="254" t="s">
        <v>156</v>
      </c>
      <c r="AV556" s="13" t="s">
        <v>82</v>
      </c>
      <c r="AW556" s="13" t="s">
        <v>31</v>
      </c>
      <c r="AX556" s="13" t="s">
        <v>74</v>
      </c>
      <c r="AY556" s="254" t="s">
        <v>157</v>
      </c>
    </row>
    <row r="557" s="14" customFormat="1">
      <c r="A557" s="14"/>
      <c r="B557" s="255"/>
      <c r="C557" s="256"/>
      <c r="D557" s="246" t="s">
        <v>166</v>
      </c>
      <c r="E557" s="257" t="s">
        <v>1</v>
      </c>
      <c r="F557" s="258" t="s">
        <v>1179</v>
      </c>
      <c r="G557" s="256"/>
      <c r="H557" s="259">
        <v>0.625</v>
      </c>
      <c r="I557" s="260"/>
      <c r="J557" s="256"/>
      <c r="K557" s="256"/>
      <c r="L557" s="261"/>
      <c r="M557" s="262"/>
      <c r="N557" s="263"/>
      <c r="O557" s="263"/>
      <c r="P557" s="263"/>
      <c r="Q557" s="263"/>
      <c r="R557" s="263"/>
      <c r="S557" s="263"/>
      <c r="T557" s="264"/>
      <c r="U557" s="14"/>
      <c r="V557" s="14"/>
      <c r="W557" s="14"/>
      <c r="X557" s="14"/>
      <c r="Y557" s="14"/>
      <c r="Z557" s="14"/>
      <c r="AA557" s="14"/>
      <c r="AB557" s="14"/>
      <c r="AC557" s="14"/>
      <c r="AD557" s="14"/>
      <c r="AE557" s="14"/>
      <c r="AT557" s="265" t="s">
        <v>166</v>
      </c>
      <c r="AU557" s="265" t="s">
        <v>156</v>
      </c>
      <c r="AV557" s="14" t="s">
        <v>156</v>
      </c>
      <c r="AW557" s="14" t="s">
        <v>31</v>
      </c>
      <c r="AX557" s="14" t="s">
        <v>74</v>
      </c>
      <c r="AY557" s="265" t="s">
        <v>157</v>
      </c>
    </row>
    <row r="558" s="13" customFormat="1">
      <c r="A558" s="13"/>
      <c r="B558" s="244"/>
      <c r="C558" s="245"/>
      <c r="D558" s="246" t="s">
        <v>166</v>
      </c>
      <c r="E558" s="247" t="s">
        <v>1</v>
      </c>
      <c r="F558" s="248" t="s">
        <v>1180</v>
      </c>
      <c r="G558" s="245"/>
      <c r="H558" s="247" t="s">
        <v>1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3"/>
      <c r="V558" s="13"/>
      <c r="W558" s="13"/>
      <c r="X558" s="13"/>
      <c r="Y558" s="13"/>
      <c r="Z558" s="13"/>
      <c r="AA558" s="13"/>
      <c r="AB558" s="13"/>
      <c r="AC558" s="13"/>
      <c r="AD558" s="13"/>
      <c r="AE558" s="13"/>
      <c r="AT558" s="254" t="s">
        <v>166</v>
      </c>
      <c r="AU558" s="254" t="s">
        <v>156</v>
      </c>
      <c r="AV558" s="13" t="s">
        <v>82</v>
      </c>
      <c r="AW558" s="13" t="s">
        <v>31</v>
      </c>
      <c r="AX558" s="13" t="s">
        <v>74</v>
      </c>
      <c r="AY558" s="254" t="s">
        <v>157</v>
      </c>
    </row>
    <row r="559" s="14" customFormat="1">
      <c r="A559" s="14"/>
      <c r="B559" s="255"/>
      <c r="C559" s="256"/>
      <c r="D559" s="246" t="s">
        <v>166</v>
      </c>
      <c r="E559" s="257" t="s">
        <v>1</v>
      </c>
      <c r="F559" s="258" t="s">
        <v>1181</v>
      </c>
      <c r="G559" s="256"/>
      <c r="H559" s="259">
        <v>1.6379999999999999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4"/>
      <c r="V559" s="14"/>
      <c r="W559" s="14"/>
      <c r="X559" s="14"/>
      <c r="Y559" s="14"/>
      <c r="Z559" s="14"/>
      <c r="AA559" s="14"/>
      <c r="AB559" s="14"/>
      <c r="AC559" s="14"/>
      <c r="AD559" s="14"/>
      <c r="AE559" s="14"/>
      <c r="AT559" s="265" t="s">
        <v>166</v>
      </c>
      <c r="AU559" s="265" t="s">
        <v>156</v>
      </c>
      <c r="AV559" s="14" t="s">
        <v>156</v>
      </c>
      <c r="AW559" s="14" t="s">
        <v>31</v>
      </c>
      <c r="AX559" s="14" t="s">
        <v>74</v>
      </c>
      <c r="AY559" s="265" t="s">
        <v>157</v>
      </c>
    </row>
    <row r="560" s="15" customFormat="1">
      <c r="A560" s="15"/>
      <c r="B560" s="266"/>
      <c r="C560" s="267"/>
      <c r="D560" s="246" t="s">
        <v>166</v>
      </c>
      <c r="E560" s="268" t="s">
        <v>1</v>
      </c>
      <c r="F560" s="269" t="s">
        <v>173</v>
      </c>
      <c r="G560" s="267"/>
      <c r="H560" s="270">
        <v>2.2629999999999999</v>
      </c>
      <c r="I560" s="271"/>
      <c r="J560" s="267"/>
      <c r="K560" s="267"/>
      <c r="L560" s="272"/>
      <c r="M560" s="273"/>
      <c r="N560" s="274"/>
      <c r="O560" s="274"/>
      <c r="P560" s="274"/>
      <c r="Q560" s="274"/>
      <c r="R560" s="274"/>
      <c r="S560" s="274"/>
      <c r="T560" s="275"/>
      <c r="U560" s="15"/>
      <c r="V560" s="15"/>
      <c r="W560" s="15"/>
      <c r="X560" s="15"/>
      <c r="Y560" s="15"/>
      <c r="Z560" s="15"/>
      <c r="AA560" s="15"/>
      <c r="AB560" s="15"/>
      <c r="AC560" s="15"/>
      <c r="AD560" s="15"/>
      <c r="AE560" s="15"/>
      <c r="AT560" s="276" t="s">
        <v>166</v>
      </c>
      <c r="AU560" s="276" t="s">
        <v>156</v>
      </c>
      <c r="AV560" s="15" t="s">
        <v>174</v>
      </c>
      <c r="AW560" s="15" t="s">
        <v>31</v>
      </c>
      <c r="AX560" s="15" t="s">
        <v>82</v>
      </c>
      <c r="AY560" s="276" t="s">
        <v>157</v>
      </c>
    </row>
    <row r="561" s="2" customFormat="1" ht="33" customHeight="1">
      <c r="A561" s="39"/>
      <c r="B561" s="40"/>
      <c r="C561" s="230" t="s">
        <v>595</v>
      </c>
      <c r="D561" s="230" t="s">
        <v>160</v>
      </c>
      <c r="E561" s="231" t="s">
        <v>1302</v>
      </c>
      <c r="F561" s="232" t="s">
        <v>1303</v>
      </c>
      <c r="G561" s="233" t="s">
        <v>225</v>
      </c>
      <c r="H561" s="234">
        <v>2.2629999999999999</v>
      </c>
      <c r="I561" s="235"/>
      <c r="J561" s="236">
        <f>ROUND(I561*H561,2)</f>
        <v>0</v>
      </c>
      <c r="K561" s="237"/>
      <c r="L561" s="45"/>
      <c r="M561" s="238" t="s">
        <v>1</v>
      </c>
      <c r="N561" s="239" t="s">
        <v>40</v>
      </c>
      <c r="O561" s="98"/>
      <c r="P561" s="240">
        <f>O561*H561</f>
        <v>0</v>
      </c>
      <c r="Q561" s="240">
        <v>0.00035</v>
      </c>
      <c r="R561" s="240">
        <f>Q561*H561</f>
        <v>0.00079204999999999998</v>
      </c>
      <c r="S561" s="240">
        <v>0</v>
      </c>
      <c r="T561" s="241">
        <f>S561*H561</f>
        <v>0</v>
      </c>
      <c r="U561" s="39"/>
      <c r="V561" s="39"/>
      <c r="W561" s="39"/>
      <c r="X561" s="39"/>
      <c r="Y561" s="39"/>
      <c r="Z561" s="39"/>
      <c r="AA561" s="39"/>
      <c r="AB561" s="39"/>
      <c r="AC561" s="39"/>
      <c r="AD561" s="39"/>
      <c r="AE561" s="39"/>
      <c r="AR561" s="242" t="s">
        <v>174</v>
      </c>
      <c r="AT561" s="242" t="s">
        <v>160</v>
      </c>
      <c r="AU561" s="242" t="s">
        <v>156</v>
      </c>
      <c r="AY561" s="18" t="s">
        <v>157</v>
      </c>
      <c r="BE561" s="243">
        <f>IF(N561="základná",J561,0)</f>
        <v>0</v>
      </c>
      <c r="BF561" s="243">
        <f>IF(N561="znížená",J561,0)</f>
        <v>0</v>
      </c>
      <c r="BG561" s="243">
        <f>IF(N561="zákl. prenesená",J561,0)</f>
        <v>0</v>
      </c>
      <c r="BH561" s="243">
        <f>IF(N561="zníž. prenesená",J561,0)</f>
        <v>0</v>
      </c>
      <c r="BI561" s="243">
        <f>IF(N561="nulová",J561,0)</f>
        <v>0</v>
      </c>
      <c r="BJ561" s="18" t="s">
        <v>156</v>
      </c>
      <c r="BK561" s="243">
        <f>ROUND(I561*H561,2)</f>
        <v>0</v>
      </c>
      <c r="BL561" s="18" t="s">
        <v>174</v>
      </c>
      <c r="BM561" s="242" t="s">
        <v>1304</v>
      </c>
    </row>
    <row r="562" s="13" customFormat="1">
      <c r="A562" s="13"/>
      <c r="B562" s="244"/>
      <c r="C562" s="245"/>
      <c r="D562" s="246" t="s">
        <v>166</v>
      </c>
      <c r="E562" s="247" t="s">
        <v>1</v>
      </c>
      <c r="F562" s="248" t="s">
        <v>1177</v>
      </c>
      <c r="G562" s="245"/>
      <c r="H562" s="247" t="s">
        <v>1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3"/>
      <c r="V562" s="13"/>
      <c r="W562" s="13"/>
      <c r="X562" s="13"/>
      <c r="Y562" s="13"/>
      <c r="Z562" s="13"/>
      <c r="AA562" s="13"/>
      <c r="AB562" s="13"/>
      <c r="AC562" s="13"/>
      <c r="AD562" s="13"/>
      <c r="AE562" s="13"/>
      <c r="AT562" s="254" t="s">
        <v>166</v>
      </c>
      <c r="AU562" s="254" t="s">
        <v>156</v>
      </c>
      <c r="AV562" s="13" t="s">
        <v>82</v>
      </c>
      <c r="AW562" s="13" t="s">
        <v>31</v>
      </c>
      <c r="AX562" s="13" t="s">
        <v>74</v>
      </c>
      <c r="AY562" s="254" t="s">
        <v>157</v>
      </c>
    </row>
    <row r="563" s="13" customFormat="1">
      <c r="A563" s="13"/>
      <c r="B563" s="244"/>
      <c r="C563" s="245"/>
      <c r="D563" s="246" t="s">
        <v>166</v>
      </c>
      <c r="E563" s="247" t="s">
        <v>1</v>
      </c>
      <c r="F563" s="248" t="s">
        <v>1178</v>
      </c>
      <c r="G563" s="245"/>
      <c r="H563" s="247" t="s">
        <v>1</v>
      </c>
      <c r="I563" s="249"/>
      <c r="J563" s="245"/>
      <c r="K563" s="245"/>
      <c r="L563" s="250"/>
      <c r="M563" s="251"/>
      <c r="N563" s="252"/>
      <c r="O563" s="252"/>
      <c r="P563" s="252"/>
      <c r="Q563" s="252"/>
      <c r="R563" s="252"/>
      <c r="S563" s="252"/>
      <c r="T563" s="253"/>
      <c r="U563" s="13"/>
      <c r="V563" s="13"/>
      <c r="W563" s="13"/>
      <c r="X563" s="13"/>
      <c r="Y563" s="13"/>
      <c r="Z563" s="13"/>
      <c r="AA563" s="13"/>
      <c r="AB563" s="13"/>
      <c r="AC563" s="13"/>
      <c r="AD563" s="13"/>
      <c r="AE563" s="13"/>
      <c r="AT563" s="254" t="s">
        <v>166</v>
      </c>
      <c r="AU563" s="254" t="s">
        <v>156</v>
      </c>
      <c r="AV563" s="13" t="s">
        <v>82</v>
      </c>
      <c r="AW563" s="13" t="s">
        <v>31</v>
      </c>
      <c r="AX563" s="13" t="s">
        <v>74</v>
      </c>
      <c r="AY563" s="254" t="s">
        <v>157</v>
      </c>
    </row>
    <row r="564" s="14" customFormat="1">
      <c r="A564" s="14"/>
      <c r="B564" s="255"/>
      <c r="C564" s="256"/>
      <c r="D564" s="246" t="s">
        <v>166</v>
      </c>
      <c r="E564" s="257" t="s">
        <v>1</v>
      </c>
      <c r="F564" s="258" t="s">
        <v>1179</v>
      </c>
      <c r="G564" s="256"/>
      <c r="H564" s="259">
        <v>0.625</v>
      </c>
      <c r="I564" s="260"/>
      <c r="J564" s="256"/>
      <c r="K564" s="256"/>
      <c r="L564" s="261"/>
      <c r="M564" s="262"/>
      <c r="N564" s="263"/>
      <c r="O564" s="263"/>
      <c r="P564" s="263"/>
      <c r="Q564" s="263"/>
      <c r="R564" s="263"/>
      <c r="S564" s="263"/>
      <c r="T564" s="264"/>
      <c r="U564" s="14"/>
      <c r="V564" s="14"/>
      <c r="W564" s="14"/>
      <c r="X564" s="14"/>
      <c r="Y564" s="14"/>
      <c r="Z564" s="14"/>
      <c r="AA564" s="14"/>
      <c r="AB564" s="14"/>
      <c r="AC564" s="14"/>
      <c r="AD564" s="14"/>
      <c r="AE564" s="14"/>
      <c r="AT564" s="265" t="s">
        <v>166</v>
      </c>
      <c r="AU564" s="265" t="s">
        <v>156</v>
      </c>
      <c r="AV564" s="14" t="s">
        <v>156</v>
      </c>
      <c r="AW564" s="14" t="s">
        <v>31</v>
      </c>
      <c r="AX564" s="14" t="s">
        <v>74</v>
      </c>
      <c r="AY564" s="265" t="s">
        <v>157</v>
      </c>
    </row>
    <row r="565" s="13" customFormat="1">
      <c r="A565" s="13"/>
      <c r="B565" s="244"/>
      <c r="C565" s="245"/>
      <c r="D565" s="246" t="s">
        <v>166</v>
      </c>
      <c r="E565" s="247" t="s">
        <v>1</v>
      </c>
      <c r="F565" s="248" t="s">
        <v>1180</v>
      </c>
      <c r="G565" s="245"/>
      <c r="H565" s="247" t="s">
        <v>1</v>
      </c>
      <c r="I565" s="249"/>
      <c r="J565" s="245"/>
      <c r="K565" s="245"/>
      <c r="L565" s="250"/>
      <c r="M565" s="251"/>
      <c r="N565" s="252"/>
      <c r="O565" s="252"/>
      <c r="P565" s="252"/>
      <c r="Q565" s="252"/>
      <c r="R565" s="252"/>
      <c r="S565" s="252"/>
      <c r="T565" s="253"/>
      <c r="U565" s="13"/>
      <c r="V565" s="13"/>
      <c r="W565" s="13"/>
      <c r="X565" s="13"/>
      <c r="Y565" s="13"/>
      <c r="Z565" s="13"/>
      <c r="AA565" s="13"/>
      <c r="AB565" s="13"/>
      <c r="AC565" s="13"/>
      <c r="AD565" s="13"/>
      <c r="AE565" s="13"/>
      <c r="AT565" s="254" t="s">
        <v>166</v>
      </c>
      <c r="AU565" s="254" t="s">
        <v>156</v>
      </c>
      <c r="AV565" s="13" t="s">
        <v>82</v>
      </c>
      <c r="AW565" s="13" t="s">
        <v>31</v>
      </c>
      <c r="AX565" s="13" t="s">
        <v>74</v>
      </c>
      <c r="AY565" s="254" t="s">
        <v>157</v>
      </c>
    </row>
    <row r="566" s="14" customFormat="1">
      <c r="A566" s="14"/>
      <c r="B566" s="255"/>
      <c r="C566" s="256"/>
      <c r="D566" s="246" t="s">
        <v>166</v>
      </c>
      <c r="E566" s="257" t="s">
        <v>1</v>
      </c>
      <c r="F566" s="258" t="s">
        <v>1181</v>
      </c>
      <c r="G566" s="256"/>
      <c r="H566" s="259">
        <v>1.6379999999999999</v>
      </c>
      <c r="I566" s="260"/>
      <c r="J566" s="256"/>
      <c r="K566" s="256"/>
      <c r="L566" s="261"/>
      <c r="M566" s="262"/>
      <c r="N566" s="263"/>
      <c r="O566" s="263"/>
      <c r="P566" s="263"/>
      <c r="Q566" s="263"/>
      <c r="R566" s="263"/>
      <c r="S566" s="263"/>
      <c r="T566" s="264"/>
      <c r="U566" s="14"/>
      <c r="V566" s="14"/>
      <c r="W566" s="14"/>
      <c r="X566" s="14"/>
      <c r="Y566" s="14"/>
      <c r="Z566" s="14"/>
      <c r="AA566" s="14"/>
      <c r="AB566" s="14"/>
      <c r="AC566" s="14"/>
      <c r="AD566" s="14"/>
      <c r="AE566" s="14"/>
      <c r="AT566" s="265" t="s">
        <v>166</v>
      </c>
      <c r="AU566" s="265" t="s">
        <v>156</v>
      </c>
      <c r="AV566" s="14" t="s">
        <v>156</v>
      </c>
      <c r="AW566" s="14" t="s">
        <v>31</v>
      </c>
      <c r="AX566" s="14" t="s">
        <v>74</v>
      </c>
      <c r="AY566" s="265" t="s">
        <v>157</v>
      </c>
    </row>
    <row r="567" s="15" customFormat="1">
      <c r="A567" s="15"/>
      <c r="B567" s="266"/>
      <c r="C567" s="267"/>
      <c r="D567" s="246" t="s">
        <v>166</v>
      </c>
      <c r="E567" s="268" t="s">
        <v>1</v>
      </c>
      <c r="F567" s="269" t="s">
        <v>173</v>
      </c>
      <c r="G567" s="267"/>
      <c r="H567" s="270">
        <v>2.2629999999999999</v>
      </c>
      <c r="I567" s="271"/>
      <c r="J567" s="267"/>
      <c r="K567" s="267"/>
      <c r="L567" s="272"/>
      <c r="M567" s="273"/>
      <c r="N567" s="274"/>
      <c r="O567" s="274"/>
      <c r="P567" s="274"/>
      <c r="Q567" s="274"/>
      <c r="R567" s="274"/>
      <c r="S567" s="274"/>
      <c r="T567" s="275"/>
      <c r="U567" s="15"/>
      <c r="V567" s="15"/>
      <c r="W567" s="15"/>
      <c r="X567" s="15"/>
      <c r="Y567" s="15"/>
      <c r="Z567" s="15"/>
      <c r="AA567" s="15"/>
      <c r="AB567" s="15"/>
      <c r="AC567" s="15"/>
      <c r="AD567" s="15"/>
      <c r="AE567" s="15"/>
      <c r="AT567" s="276" t="s">
        <v>166</v>
      </c>
      <c r="AU567" s="276" t="s">
        <v>156</v>
      </c>
      <c r="AV567" s="15" t="s">
        <v>174</v>
      </c>
      <c r="AW567" s="15" t="s">
        <v>31</v>
      </c>
      <c r="AX567" s="15" t="s">
        <v>82</v>
      </c>
      <c r="AY567" s="276" t="s">
        <v>157</v>
      </c>
    </row>
    <row r="568" s="2" customFormat="1" ht="37.8" customHeight="1">
      <c r="A568" s="39"/>
      <c r="B568" s="40"/>
      <c r="C568" s="230" t="s">
        <v>599</v>
      </c>
      <c r="D568" s="230" t="s">
        <v>160</v>
      </c>
      <c r="E568" s="231" t="s">
        <v>1305</v>
      </c>
      <c r="F568" s="232" t="s">
        <v>1306</v>
      </c>
      <c r="G568" s="233" t="s">
        <v>318</v>
      </c>
      <c r="H568" s="234">
        <v>0.75800000000000001</v>
      </c>
      <c r="I568" s="235"/>
      <c r="J568" s="236">
        <f>ROUND(I568*H568,2)</f>
        <v>0</v>
      </c>
      <c r="K568" s="237"/>
      <c r="L568" s="45"/>
      <c r="M568" s="238" t="s">
        <v>1</v>
      </c>
      <c r="N568" s="239" t="s">
        <v>40</v>
      </c>
      <c r="O568" s="98"/>
      <c r="P568" s="240">
        <f>O568*H568</f>
        <v>0</v>
      </c>
      <c r="Q568" s="240">
        <v>2.2404799999999998</v>
      </c>
      <c r="R568" s="240">
        <f>Q568*H568</f>
        <v>1.6982838399999998</v>
      </c>
      <c r="S568" s="240">
        <v>0</v>
      </c>
      <c r="T568" s="241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42" t="s">
        <v>174</v>
      </c>
      <c r="AT568" s="242" t="s">
        <v>160</v>
      </c>
      <c r="AU568" s="242" t="s">
        <v>156</v>
      </c>
      <c r="AY568" s="18" t="s">
        <v>157</v>
      </c>
      <c r="BE568" s="243">
        <f>IF(N568="základná",J568,0)</f>
        <v>0</v>
      </c>
      <c r="BF568" s="243">
        <f>IF(N568="znížená",J568,0)</f>
        <v>0</v>
      </c>
      <c r="BG568" s="243">
        <f>IF(N568="zákl. prenesená",J568,0)</f>
        <v>0</v>
      </c>
      <c r="BH568" s="243">
        <f>IF(N568="zníž. prenesená",J568,0)</f>
        <v>0</v>
      </c>
      <c r="BI568" s="243">
        <f>IF(N568="nulová",J568,0)</f>
        <v>0</v>
      </c>
      <c r="BJ568" s="18" t="s">
        <v>156</v>
      </c>
      <c r="BK568" s="243">
        <f>ROUND(I568*H568,2)</f>
        <v>0</v>
      </c>
      <c r="BL568" s="18" t="s">
        <v>174</v>
      </c>
      <c r="BM568" s="242" t="s">
        <v>1307</v>
      </c>
    </row>
    <row r="569" s="13" customFormat="1">
      <c r="A569" s="13"/>
      <c r="B569" s="244"/>
      <c r="C569" s="245"/>
      <c r="D569" s="246" t="s">
        <v>166</v>
      </c>
      <c r="E569" s="247" t="s">
        <v>1</v>
      </c>
      <c r="F569" s="248" t="s">
        <v>1077</v>
      </c>
      <c r="G569" s="245"/>
      <c r="H569" s="247" t="s">
        <v>1</v>
      </c>
      <c r="I569" s="249"/>
      <c r="J569" s="245"/>
      <c r="K569" s="245"/>
      <c r="L569" s="250"/>
      <c r="M569" s="251"/>
      <c r="N569" s="252"/>
      <c r="O569" s="252"/>
      <c r="P569" s="252"/>
      <c r="Q569" s="252"/>
      <c r="R569" s="252"/>
      <c r="S569" s="252"/>
      <c r="T569" s="253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54" t="s">
        <v>166</v>
      </c>
      <c r="AU569" s="254" t="s">
        <v>156</v>
      </c>
      <c r="AV569" s="13" t="s">
        <v>82</v>
      </c>
      <c r="AW569" s="13" t="s">
        <v>31</v>
      </c>
      <c r="AX569" s="13" t="s">
        <v>74</v>
      </c>
      <c r="AY569" s="254" t="s">
        <v>157</v>
      </c>
    </row>
    <row r="570" s="14" customFormat="1">
      <c r="A570" s="14"/>
      <c r="B570" s="255"/>
      <c r="C570" s="256"/>
      <c r="D570" s="246" t="s">
        <v>166</v>
      </c>
      <c r="E570" s="257" t="s">
        <v>1</v>
      </c>
      <c r="F570" s="258" t="s">
        <v>1308</v>
      </c>
      <c r="G570" s="256"/>
      <c r="H570" s="259">
        <v>0.158</v>
      </c>
      <c r="I570" s="260"/>
      <c r="J570" s="256"/>
      <c r="K570" s="256"/>
      <c r="L570" s="261"/>
      <c r="M570" s="262"/>
      <c r="N570" s="263"/>
      <c r="O570" s="263"/>
      <c r="P570" s="263"/>
      <c r="Q570" s="263"/>
      <c r="R570" s="263"/>
      <c r="S570" s="263"/>
      <c r="T570" s="264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65" t="s">
        <v>166</v>
      </c>
      <c r="AU570" s="265" t="s">
        <v>156</v>
      </c>
      <c r="AV570" s="14" t="s">
        <v>156</v>
      </c>
      <c r="AW570" s="14" t="s">
        <v>31</v>
      </c>
      <c r="AX570" s="14" t="s">
        <v>74</v>
      </c>
      <c r="AY570" s="265" t="s">
        <v>157</v>
      </c>
    </row>
    <row r="571" s="14" customFormat="1">
      <c r="A571" s="14"/>
      <c r="B571" s="255"/>
      <c r="C571" s="256"/>
      <c r="D571" s="246" t="s">
        <v>166</v>
      </c>
      <c r="E571" s="257" t="s">
        <v>1</v>
      </c>
      <c r="F571" s="258" t="s">
        <v>1309</v>
      </c>
      <c r="G571" s="256"/>
      <c r="H571" s="259">
        <v>0.59999999999999998</v>
      </c>
      <c r="I571" s="260"/>
      <c r="J571" s="256"/>
      <c r="K571" s="256"/>
      <c r="L571" s="261"/>
      <c r="M571" s="262"/>
      <c r="N571" s="263"/>
      <c r="O571" s="263"/>
      <c r="P571" s="263"/>
      <c r="Q571" s="263"/>
      <c r="R571" s="263"/>
      <c r="S571" s="263"/>
      <c r="T571" s="264"/>
      <c r="U571" s="14"/>
      <c r="V571" s="14"/>
      <c r="W571" s="14"/>
      <c r="X571" s="14"/>
      <c r="Y571" s="14"/>
      <c r="Z571" s="14"/>
      <c r="AA571" s="14"/>
      <c r="AB571" s="14"/>
      <c r="AC571" s="14"/>
      <c r="AD571" s="14"/>
      <c r="AE571" s="14"/>
      <c r="AT571" s="265" t="s">
        <v>166</v>
      </c>
      <c r="AU571" s="265" t="s">
        <v>156</v>
      </c>
      <c r="AV571" s="14" t="s">
        <v>156</v>
      </c>
      <c r="AW571" s="14" t="s">
        <v>31</v>
      </c>
      <c r="AX571" s="14" t="s">
        <v>74</v>
      </c>
      <c r="AY571" s="265" t="s">
        <v>157</v>
      </c>
    </row>
    <row r="572" s="15" customFormat="1">
      <c r="A572" s="15"/>
      <c r="B572" s="266"/>
      <c r="C572" s="267"/>
      <c r="D572" s="246" t="s">
        <v>166</v>
      </c>
      <c r="E572" s="268" t="s">
        <v>1</v>
      </c>
      <c r="F572" s="269" t="s">
        <v>173</v>
      </c>
      <c r="G572" s="267"/>
      <c r="H572" s="270">
        <v>0.75800000000000001</v>
      </c>
      <c r="I572" s="271"/>
      <c r="J572" s="267"/>
      <c r="K572" s="267"/>
      <c r="L572" s="272"/>
      <c r="M572" s="273"/>
      <c r="N572" s="274"/>
      <c r="O572" s="274"/>
      <c r="P572" s="274"/>
      <c r="Q572" s="274"/>
      <c r="R572" s="274"/>
      <c r="S572" s="274"/>
      <c r="T572" s="275"/>
      <c r="U572" s="15"/>
      <c r="V572" s="15"/>
      <c r="W572" s="15"/>
      <c r="X572" s="15"/>
      <c r="Y572" s="15"/>
      <c r="Z572" s="15"/>
      <c r="AA572" s="15"/>
      <c r="AB572" s="15"/>
      <c r="AC572" s="15"/>
      <c r="AD572" s="15"/>
      <c r="AE572" s="15"/>
      <c r="AT572" s="276" t="s">
        <v>166</v>
      </c>
      <c r="AU572" s="276" t="s">
        <v>156</v>
      </c>
      <c r="AV572" s="15" t="s">
        <v>174</v>
      </c>
      <c r="AW572" s="15" t="s">
        <v>31</v>
      </c>
      <c r="AX572" s="15" t="s">
        <v>82</v>
      </c>
      <c r="AY572" s="276" t="s">
        <v>157</v>
      </c>
    </row>
    <row r="573" s="2" customFormat="1" ht="44.25" customHeight="1">
      <c r="A573" s="39"/>
      <c r="B573" s="40"/>
      <c r="C573" s="230" t="s">
        <v>603</v>
      </c>
      <c r="D573" s="230" t="s">
        <v>160</v>
      </c>
      <c r="E573" s="231" t="s">
        <v>1310</v>
      </c>
      <c r="F573" s="232" t="s">
        <v>1311</v>
      </c>
      <c r="G573" s="233" t="s">
        <v>318</v>
      </c>
      <c r="H573" s="234">
        <v>0.252</v>
      </c>
      <c r="I573" s="235"/>
      <c r="J573" s="236">
        <f>ROUND(I573*H573,2)</f>
        <v>0</v>
      </c>
      <c r="K573" s="237"/>
      <c r="L573" s="45"/>
      <c r="M573" s="238" t="s">
        <v>1</v>
      </c>
      <c r="N573" s="239" t="s">
        <v>40</v>
      </c>
      <c r="O573" s="98"/>
      <c r="P573" s="240">
        <f>O573*H573</f>
        <v>0</v>
      </c>
      <c r="Q573" s="240">
        <v>1.837</v>
      </c>
      <c r="R573" s="240">
        <f>Q573*H573</f>
        <v>0.462924</v>
      </c>
      <c r="S573" s="240">
        <v>0</v>
      </c>
      <c r="T573" s="241">
        <f>S573*H573</f>
        <v>0</v>
      </c>
      <c r="U573" s="39"/>
      <c r="V573" s="39"/>
      <c r="W573" s="39"/>
      <c r="X573" s="39"/>
      <c r="Y573" s="39"/>
      <c r="Z573" s="39"/>
      <c r="AA573" s="39"/>
      <c r="AB573" s="39"/>
      <c r="AC573" s="39"/>
      <c r="AD573" s="39"/>
      <c r="AE573" s="39"/>
      <c r="AR573" s="242" t="s">
        <v>174</v>
      </c>
      <c r="AT573" s="242" t="s">
        <v>160</v>
      </c>
      <c r="AU573" s="242" t="s">
        <v>156</v>
      </c>
      <c r="AY573" s="18" t="s">
        <v>157</v>
      </c>
      <c r="BE573" s="243">
        <f>IF(N573="základná",J573,0)</f>
        <v>0</v>
      </c>
      <c r="BF573" s="243">
        <f>IF(N573="znížená",J573,0)</f>
        <v>0</v>
      </c>
      <c r="BG573" s="243">
        <f>IF(N573="zákl. prenesená",J573,0)</f>
        <v>0</v>
      </c>
      <c r="BH573" s="243">
        <f>IF(N573="zníž. prenesená",J573,0)</f>
        <v>0</v>
      </c>
      <c r="BI573" s="243">
        <f>IF(N573="nulová",J573,0)</f>
        <v>0</v>
      </c>
      <c r="BJ573" s="18" t="s">
        <v>156</v>
      </c>
      <c r="BK573" s="243">
        <f>ROUND(I573*H573,2)</f>
        <v>0</v>
      </c>
      <c r="BL573" s="18" t="s">
        <v>174</v>
      </c>
      <c r="BM573" s="242" t="s">
        <v>1312</v>
      </c>
    </row>
    <row r="574" s="13" customFormat="1">
      <c r="A574" s="13"/>
      <c r="B574" s="244"/>
      <c r="C574" s="245"/>
      <c r="D574" s="246" t="s">
        <v>166</v>
      </c>
      <c r="E574" s="247" t="s">
        <v>1</v>
      </c>
      <c r="F574" s="248" t="s">
        <v>1313</v>
      </c>
      <c r="G574" s="245"/>
      <c r="H574" s="247" t="s">
        <v>1</v>
      </c>
      <c r="I574" s="249"/>
      <c r="J574" s="245"/>
      <c r="K574" s="245"/>
      <c r="L574" s="250"/>
      <c r="M574" s="251"/>
      <c r="N574" s="252"/>
      <c r="O574" s="252"/>
      <c r="P574" s="252"/>
      <c r="Q574" s="252"/>
      <c r="R574" s="252"/>
      <c r="S574" s="252"/>
      <c r="T574" s="253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54" t="s">
        <v>166</v>
      </c>
      <c r="AU574" s="254" t="s">
        <v>156</v>
      </c>
      <c r="AV574" s="13" t="s">
        <v>82</v>
      </c>
      <c r="AW574" s="13" t="s">
        <v>31</v>
      </c>
      <c r="AX574" s="13" t="s">
        <v>74</v>
      </c>
      <c r="AY574" s="254" t="s">
        <v>157</v>
      </c>
    </row>
    <row r="575" s="14" customFormat="1">
      <c r="A575" s="14"/>
      <c r="B575" s="255"/>
      <c r="C575" s="256"/>
      <c r="D575" s="246" t="s">
        <v>166</v>
      </c>
      <c r="E575" s="257" t="s">
        <v>1</v>
      </c>
      <c r="F575" s="258" t="s">
        <v>1314</v>
      </c>
      <c r="G575" s="256"/>
      <c r="H575" s="259">
        <v>0.252</v>
      </c>
      <c r="I575" s="260"/>
      <c r="J575" s="256"/>
      <c r="K575" s="256"/>
      <c r="L575" s="261"/>
      <c r="M575" s="262"/>
      <c r="N575" s="263"/>
      <c r="O575" s="263"/>
      <c r="P575" s="263"/>
      <c r="Q575" s="263"/>
      <c r="R575" s="263"/>
      <c r="S575" s="263"/>
      <c r="T575" s="264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65" t="s">
        <v>166</v>
      </c>
      <c r="AU575" s="265" t="s">
        <v>156</v>
      </c>
      <c r="AV575" s="14" t="s">
        <v>156</v>
      </c>
      <c r="AW575" s="14" t="s">
        <v>31</v>
      </c>
      <c r="AX575" s="14" t="s">
        <v>82</v>
      </c>
      <c r="AY575" s="265" t="s">
        <v>157</v>
      </c>
    </row>
    <row r="576" s="2" customFormat="1" ht="44.25" customHeight="1">
      <c r="A576" s="39"/>
      <c r="B576" s="40"/>
      <c r="C576" s="230" t="s">
        <v>609</v>
      </c>
      <c r="D576" s="230" t="s">
        <v>160</v>
      </c>
      <c r="E576" s="231" t="s">
        <v>1315</v>
      </c>
      <c r="F576" s="232" t="s">
        <v>1311</v>
      </c>
      <c r="G576" s="233" t="s">
        <v>318</v>
      </c>
      <c r="H576" s="234">
        <v>0.504</v>
      </c>
      <c r="I576" s="235"/>
      <c r="J576" s="236">
        <f>ROUND(I576*H576,2)</f>
        <v>0</v>
      </c>
      <c r="K576" s="237"/>
      <c r="L576" s="45"/>
      <c r="M576" s="238" t="s">
        <v>1</v>
      </c>
      <c r="N576" s="239" t="s">
        <v>40</v>
      </c>
      <c r="O576" s="98"/>
      <c r="P576" s="240">
        <f>O576*H576</f>
        <v>0</v>
      </c>
      <c r="Q576" s="240">
        <v>1.837</v>
      </c>
      <c r="R576" s="240">
        <f>Q576*H576</f>
        <v>0.925848</v>
      </c>
      <c r="S576" s="240">
        <v>0</v>
      </c>
      <c r="T576" s="241">
        <f>S576*H576</f>
        <v>0</v>
      </c>
      <c r="U576" s="39"/>
      <c r="V576" s="39"/>
      <c r="W576" s="39"/>
      <c r="X576" s="39"/>
      <c r="Y576" s="39"/>
      <c r="Z576" s="39"/>
      <c r="AA576" s="39"/>
      <c r="AB576" s="39"/>
      <c r="AC576" s="39"/>
      <c r="AD576" s="39"/>
      <c r="AE576" s="39"/>
      <c r="AR576" s="242" t="s">
        <v>174</v>
      </c>
      <c r="AT576" s="242" t="s">
        <v>160</v>
      </c>
      <c r="AU576" s="242" t="s">
        <v>156</v>
      </c>
      <c r="AY576" s="18" t="s">
        <v>157</v>
      </c>
      <c r="BE576" s="243">
        <f>IF(N576="základná",J576,0)</f>
        <v>0</v>
      </c>
      <c r="BF576" s="243">
        <f>IF(N576="znížená",J576,0)</f>
        <v>0</v>
      </c>
      <c r="BG576" s="243">
        <f>IF(N576="zákl. prenesená",J576,0)</f>
        <v>0</v>
      </c>
      <c r="BH576" s="243">
        <f>IF(N576="zníž. prenesená",J576,0)</f>
        <v>0</v>
      </c>
      <c r="BI576" s="243">
        <f>IF(N576="nulová",J576,0)</f>
        <v>0</v>
      </c>
      <c r="BJ576" s="18" t="s">
        <v>156</v>
      </c>
      <c r="BK576" s="243">
        <f>ROUND(I576*H576,2)</f>
        <v>0</v>
      </c>
      <c r="BL576" s="18" t="s">
        <v>174</v>
      </c>
      <c r="BM576" s="242" t="s">
        <v>1316</v>
      </c>
    </row>
    <row r="577" s="13" customFormat="1">
      <c r="A577" s="13"/>
      <c r="B577" s="244"/>
      <c r="C577" s="245"/>
      <c r="D577" s="246" t="s">
        <v>166</v>
      </c>
      <c r="E577" s="247" t="s">
        <v>1</v>
      </c>
      <c r="F577" s="248" t="s">
        <v>1313</v>
      </c>
      <c r="G577" s="245"/>
      <c r="H577" s="247" t="s">
        <v>1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3"/>
      <c r="V577" s="13"/>
      <c r="W577" s="13"/>
      <c r="X577" s="13"/>
      <c r="Y577" s="13"/>
      <c r="Z577" s="13"/>
      <c r="AA577" s="13"/>
      <c r="AB577" s="13"/>
      <c r="AC577" s="13"/>
      <c r="AD577" s="13"/>
      <c r="AE577" s="13"/>
      <c r="AT577" s="254" t="s">
        <v>166</v>
      </c>
      <c r="AU577" s="254" t="s">
        <v>156</v>
      </c>
      <c r="AV577" s="13" t="s">
        <v>82</v>
      </c>
      <c r="AW577" s="13" t="s">
        <v>31</v>
      </c>
      <c r="AX577" s="13" t="s">
        <v>74</v>
      </c>
      <c r="AY577" s="254" t="s">
        <v>157</v>
      </c>
    </row>
    <row r="578" s="14" customFormat="1">
      <c r="A578" s="14"/>
      <c r="B578" s="255"/>
      <c r="C578" s="256"/>
      <c r="D578" s="246" t="s">
        <v>166</v>
      </c>
      <c r="E578" s="257" t="s">
        <v>1</v>
      </c>
      <c r="F578" s="258" t="s">
        <v>1317</v>
      </c>
      <c r="G578" s="256"/>
      <c r="H578" s="259">
        <v>0.504</v>
      </c>
      <c r="I578" s="260"/>
      <c r="J578" s="256"/>
      <c r="K578" s="256"/>
      <c r="L578" s="261"/>
      <c r="M578" s="262"/>
      <c r="N578" s="263"/>
      <c r="O578" s="263"/>
      <c r="P578" s="263"/>
      <c r="Q578" s="263"/>
      <c r="R578" s="263"/>
      <c r="S578" s="263"/>
      <c r="T578" s="264"/>
      <c r="U578" s="14"/>
      <c r="V578" s="14"/>
      <c r="W578" s="14"/>
      <c r="X578" s="14"/>
      <c r="Y578" s="14"/>
      <c r="Z578" s="14"/>
      <c r="AA578" s="14"/>
      <c r="AB578" s="14"/>
      <c r="AC578" s="14"/>
      <c r="AD578" s="14"/>
      <c r="AE578" s="14"/>
      <c r="AT578" s="265" t="s">
        <v>166</v>
      </c>
      <c r="AU578" s="265" t="s">
        <v>156</v>
      </c>
      <c r="AV578" s="14" t="s">
        <v>156</v>
      </c>
      <c r="AW578" s="14" t="s">
        <v>31</v>
      </c>
      <c r="AX578" s="14" t="s">
        <v>82</v>
      </c>
      <c r="AY578" s="265" t="s">
        <v>157</v>
      </c>
    </row>
    <row r="579" s="2" customFormat="1" ht="24.15" customHeight="1">
      <c r="A579" s="39"/>
      <c r="B579" s="40"/>
      <c r="C579" s="230" t="s">
        <v>613</v>
      </c>
      <c r="D579" s="230" t="s">
        <v>160</v>
      </c>
      <c r="E579" s="231" t="s">
        <v>1318</v>
      </c>
      <c r="F579" s="232" t="s">
        <v>1319</v>
      </c>
      <c r="G579" s="233" t="s">
        <v>225</v>
      </c>
      <c r="H579" s="234">
        <v>4.5010000000000003</v>
      </c>
      <c r="I579" s="235"/>
      <c r="J579" s="236">
        <f>ROUND(I579*H579,2)</f>
        <v>0</v>
      </c>
      <c r="K579" s="237"/>
      <c r="L579" s="45"/>
      <c r="M579" s="238" t="s">
        <v>1</v>
      </c>
      <c r="N579" s="239" t="s">
        <v>40</v>
      </c>
      <c r="O579" s="98"/>
      <c r="P579" s="240">
        <f>O579*H579</f>
        <v>0</v>
      </c>
      <c r="Q579" s="240">
        <v>0</v>
      </c>
      <c r="R579" s="240">
        <f>Q579*H579</f>
        <v>0</v>
      </c>
      <c r="S579" s="240">
        <v>0</v>
      </c>
      <c r="T579" s="241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42" t="s">
        <v>174</v>
      </c>
      <c r="AT579" s="242" t="s">
        <v>160</v>
      </c>
      <c r="AU579" s="242" t="s">
        <v>156</v>
      </c>
      <c r="AY579" s="18" t="s">
        <v>157</v>
      </c>
      <c r="BE579" s="243">
        <f>IF(N579="základná",J579,0)</f>
        <v>0</v>
      </c>
      <c r="BF579" s="243">
        <f>IF(N579="znížená",J579,0)</f>
        <v>0</v>
      </c>
      <c r="BG579" s="243">
        <f>IF(N579="zákl. prenesená",J579,0)</f>
        <v>0</v>
      </c>
      <c r="BH579" s="243">
        <f>IF(N579="zníž. prenesená",J579,0)</f>
        <v>0</v>
      </c>
      <c r="BI579" s="243">
        <f>IF(N579="nulová",J579,0)</f>
        <v>0</v>
      </c>
      <c r="BJ579" s="18" t="s">
        <v>156</v>
      </c>
      <c r="BK579" s="243">
        <f>ROUND(I579*H579,2)</f>
        <v>0</v>
      </c>
      <c r="BL579" s="18" t="s">
        <v>174</v>
      </c>
      <c r="BM579" s="242" t="s">
        <v>1320</v>
      </c>
    </row>
    <row r="580" s="14" customFormat="1">
      <c r="A580" s="14"/>
      <c r="B580" s="255"/>
      <c r="C580" s="256"/>
      <c r="D580" s="246" t="s">
        <v>166</v>
      </c>
      <c r="E580" s="257" t="s">
        <v>1</v>
      </c>
      <c r="F580" s="258" t="s">
        <v>1321</v>
      </c>
      <c r="G580" s="256"/>
      <c r="H580" s="259">
        <v>4.5010000000000003</v>
      </c>
      <c r="I580" s="260"/>
      <c r="J580" s="256"/>
      <c r="K580" s="256"/>
      <c r="L580" s="261"/>
      <c r="M580" s="262"/>
      <c r="N580" s="263"/>
      <c r="O580" s="263"/>
      <c r="P580" s="263"/>
      <c r="Q580" s="263"/>
      <c r="R580" s="263"/>
      <c r="S580" s="263"/>
      <c r="T580" s="264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65" t="s">
        <v>166</v>
      </c>
      <c r="AU580" s="265" t="s">
        <v>156</v>
      </c>
      <c r="AV580" s="14" t="s">
        <v>156</v>
      </c>
      <c r="AW580" s="14" t="s">
        <v>31</v>
      </c>
      <c r="AX580" s="14" t="s">
        <v>82</v>
      </c>
      <c r="AY580" s="265" t="s">
        <v>157</v>
      </c>
    </row>
    <row r="581" s="2" customFormat="1" ht="24.15" customHeight="1">
      <c r="A581" s="39"/>
      <c r="B581" s="40"/>
      <c r="C581" s="282" t="s">
        <v>617</v>
      </c>
      <c r="D581" s="282" t="s">
        <v>204</v>
      </c>
      <c r="E581" s="283" t="s">
        <v>1322</v>
      </c>
      <c r="F581" s="284" t="s">
        <v>1323</v>
      </c>
      <c r="G581" s="285" t="s">
        <v>448</v>
      </c>
      <c r="H581" s="286">
        <v>0.13500000000000001</v>
      </c>
      <c r="I581" s="287"/>
      <c r="J581" s="288">
        <f>ROUND(I581*H581,2)</f>
        <v>0</v>
      </c>
      <c r="K581" s="289"/>
      <c r="L581" s="290"/>
      <c r="M581" s="291" t="s">
        <v>1</v>
      </c>
      <c r="N581" s="292" t="s">
        <v>40</v>
      </c>
      <c r="O581" s="98"/>
      <c r="P581" s="240">
        <f>O581*H581</f>
        <v>0</v>
      </c>
      <c r="Q581" s="240">
        <v>0.001</v>
      </c>
      <c r="R581" s="240">
        <f>Q581*H581</f>
        <v>0.000135</v>
      </c>
      <c r="S581" s="240">
        <v>0</v>
      </c>
      <c r="T581" s="241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42" t="s">
        <v>211</v>
      </c>
      <c r="AT581" s="242" t="s">
        <v>204</v>
      </c>
      <c r="AU581" s="242" t="s">
        <v>156</v>
      </c>
      <c r="AY581" s="18" t="s">
        <v>157</v>
      </c>
      <c r="BE581" s="243">
        <f>IF(N581="základná",J581,0)</f>
        <v>0</v>
      </c>
      <c r="BF581" s="243">
        <f>IF(N581="znížená",J581,0)</f>
        <v>0</v>
      </c>
      <c r="BG581" s="243">
        <f>IF(N581="zákl. prenesená",J581,0)</f>
        <v>0</v>
      </c>
      <c r="BH581" s="243">
        <f>IF(N581="zníž. prenesená",J581,0)</f>
        <v>0</v>
      </c>
      <c r="BI581" s="243">
        <f>IF(N581="nulová",J581,0)</f>
        <v>0</v>
      </c>
      <c r="BJ581" s="18" t="s">
        <v>156</v>
      </c>
      <c r="BK581" s="243">
        <f>ROUND(I581*H581,2)</f>
        <v>0</v>
      </c>
      <c r="BL581" s="18" t="s">
        <v>174</v>
      </c>
      <c r="BM581" s="242" t="s">
        <v>1324</v>
      </c>
    </row>
    <row r="582" s="2" customFormat="1" ht="55.5" customHeight="1">
      <c r="A582" s="39"/>
      <c r="B582" s="40"/>
      <c r="C582" s="230" t="s">
        <v>623</v>
      </c>
      <c r="D582" s="230" t="s">
        <v>160</v>
      </c>
      <c r="E582" s="231" t="s">
        <v>1325</v>
      </c>
      <c r="F582" s="232" t="s">
        <v>1326</v>
      </c>
      <c r="G582" s="233" t="s">
        <v>225</v>
      </c>
      <c r="H582" s="234">
        <v>4</v>
      </c>
      <c r="I582" s="235"/>
      <c r="J582" s="236">
        <f>ROUND(I582*H582,2)</f>
        <v>0</v>
      </c>
      <c r="K582" s="237"/>
      <c r="L582" s="45"/>
      <c r="M582" s="238" t="s">
        <v>1</v>
      </c>
      <c r="N582" s="239" t="s">
        <v>40</v>
      </c>
      <c r="O582" s="98"/>
      <c r="P582" s="240">
        <f>O582*H582</f>
        <v>0</v>
      </c>
      <c r="Q582" s="240">
        <v>0.039759999999999997</v>
      </c>
      <c r="R582" s="240">
        <f>Q582*H582</f>
        <v>0.15903999999999999</v>
      </c>
      <c r="S582" s="240">
        <v>0</v>
      </c>
      <c r="T582" s="241">
        <f>S582*H582</f>
        <v>0</v>
      </c>
      <c r="U582" s="39"/>
      <c r="V582" s="39"/>
      <c r="W582" s="39"/>
      <c r="X582" s="39"/>
      <c r="Y582" s="39"/>
      <c r="Z582" s="39"/>
      <c r="AA582" s="39"/>
      <c r="AB582" s="39"/>
      <c r="AC582" s="39"/>
      <c r="AD582" s="39"/>
      <c r="AE582" s="39"/>
      <c r="AR582" s="242" t="s">
        <v>174</v>
      </c>
      <c r="AT582" s="242" t="s">
        <v>160</v>
      </c>
      <c r="AU582" s="242" t="s">
        <v>156</v>
      </c>
      <c r="AY582" s="18" t="s">
        <v>157</v>
      </c>
      <c r="BE582" s="243">
        <f>IF(N582="základná",J582,0)</f>
        <v>0</v>
      </c>
      <c r="BF582" s="243">
        <f>IF(N582="znížená",J582,0)</f>
        <v>0</v>
      </c>
      <c r="BG582" s="243">
        <f>IF(N582="zákl. prenesená",J582,0)</f>
        <v>0</v>
      </c>
      <c r="BH582" s="243">
        <f>IF(N582="zníž. prenesená",J582,0)</f>
        <v>0</v>
      </c>
      <c r="BI582" s="243">
        <f>IF(N582="nulová",J582,0)</f>
        <v>0</v>
      </c>
      <c r="BJ582" s="18" t="s">
        <v>156</v>
      </c>
      <c r="BK582" s="243">
        <f>ROUND(I582*H582,2)</f>
        <v>0</v>
      </c>
      <c r="BL582" s="18" t="s">
        <v>174</v>
      </c>
      <c r="BM582" s="242" t="s">
        <v>1327</v>
      </c>
    </row>
    <row r="583" s="13" customFormat="1">
      <c r="A583" s="13"/>
      <c r="B583" s="244"/>
      <c r="C583" s="245"/>
      <c r="D583" s="246" t="s">
        <v>166</v>
      </c>
      <c r="E583" s="247" t="s">
        <v>1</v>
      </c>
      <c r="F583" s="248" t="s">
        <v>1068</v>
      </c>
      <c r="G583" s="245"/>
      <c r="H583" s="247" t="s">
        <v>1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3"/>
      <c r="V583" s="13"/>
      <c r="W583" s="13"/>
      <c r="X583" s="13"/>
      <c r="Y583" s="13"/>
      <c r="Z583" s="13"/>
      <c r="AA583" s="13"/>
      <c r="AB583" s="13"/>
      <c r="AC583" s="13"/>
      <c r="AD583" s="13"/>
      <c r="AE583" s="13"/>
      <c r="AT583" s="254" t="s">
        <v>166</v>
      </c>
      <c r="AU583" s="254" t="s">
        <v>156</v>
      </c>
      <c r="AV583" s="13" t="s">
        <v>82</v>
      </c>
      <c r="AW583" s="13" t="s">
        <v>31</v>
      </c>
      <c r="AX583" s="13" t="s">
        <v>74</v>
      </c>
      <c r="AY583" s="254" t="s">
        <v>157</v>
      </c>
    </row>
    <row r="584" s="13" customFormat="1">
      <c r="A584" s="13"/>
      <c r="B584" s="244"/>
      <c r="C584" s="245"/>
      <c r="D584" s="246" t="s">
        <v>166</v>
      </c>
      <c r="E584" s="247" t="s">
        <v>1</v>
      </c>
      <c r="F584" s="248" t="s">
        <v>1328</v>
      </c>
      <c r="G584" s="245"/>
      <c r="H584" s="247" t="s">
        <v>1</v>
      </c>
      <c r="I584" s="249"/>
      <c r="J584" s="245"/>
      <c r="K584" s="245"/>
      <c r="L584" s="250"/>
      <c r="M584" s="251"/>
      <c r="N584" s="252"/>
      <c r="O584" s="252"/>
      <c r="P584" s="252"/>
      <c r="Q584" s="252"/>
      <c r="R584" s="252"/>
      <c r="S584" s="252"/>
      <c r="T584" s="253"/>
      <c r="U584" s="13"/>
      <c r="V584" s="13"/>
      <c r="W584" s="13"/>
      <c r="X584" s="13"/>
      <c r="Y584" s="13"/>
      <c r="Z584" s="13"/>
      <c r="AA584" s="13"/>
      <c r="AB584" s="13"/>
      <c r="AC584" s="13"/>
      <c r="AD584" s="13"/>
      <c r="AE584" s="13"/>
      <c r="AT584" s="254" t="s">
        <v>166</v>
      </c>
      <c r="AU584" s="254" t="s">
        <v>156</v>
      </c>
      <c r="AV584" s="13" t="s">
        <v>82</v>
      </c>
      <c r="AW584" s="13" t="s">
        <v>31</v>
      </c>
      <c r="AX584" s="13" t="s">
        <v>74</v>
      </c>
      <c r="AY584" s="254" t="s">
        <v>157</v>
      </c>
    </row>
    <row r="585" s="14" customFormat="1">
      <c r="A585" s="14"/>
      <c r="B585" s="255"/>
      <c r="C585" s="256"/>
      <c r="D585" s="246" t="s">
        <v>166</v>
      </c>
      <c r="E585" s="257" t="s">
        <v>1</v>
      </c>
      <c r="F585" s="258" t="s">
        <v>1329</v>
      </c>
      <c r="G585" s="256"/>
      <c r="H585" s="259">
        <v>4</v>
      </c>
      <c r="I585" s="260"/>
      <c r="J585" s="256"/>
      <c r="K585" s="256"/>
      <c r="L585" s="261"/>
      <c r="M585" s="262"/>
      <c r="N585" s="263"/>
      <c r="O585" s="263"/>
      <c r="P585" s="263"/>
      <c r="Q585" s="263"/>
      <c r="R585" s="263"/>
      <c r="S585" s="263"/>
      <c r="T585" s="264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65" t="s">
        <v>166</v>
      </c>
      <c r="AU585" s="265" t="s">
        <v>156</v>
      </c>
      <c r="AV585" s="14" t="s">
        <v>156</v>
      </c>
      <c r="AW585" s="14" t="s">
        <v>31</v>
      </c>
      <c r="AX585" s="14" t="s">
        <v>82</v>
      </c>
      <c r="AY585" s="265" t="s">
        <v>157</v>
      </c>
    </row>
    <row r="586" s="2" customFormat="1" ht="33" customHeight="1">
      <c r="A586" s="39"/>
      <c r="B586" s="40"/>
      <c r="C586" s="230" t="s">
        <v>629</v>
      </c>
      <c r="D586" s="230" t="s">
        <v>160</v>
      </c>
      <c r="E586" s="231" t="s">
        <v>1330</v>
      </c>
      <c r="F586" s="232" t="s">
        <v>1331</v>
      </c>
      <c r="G586" s="233" t="s">
        <v>225</v>
      </c>
      <c r="H586" s="234">
        <v>1.5</v>
      </c>
      <c r="I586" s="235"/>
      <c r="J586" s="236">
        <f>ROUND(I586*H586,2)</f>
        <v>0</v>
      </c>
      <c r="K586" s="237"/>
      <c r="L586" s="45"/>
      <c r="M586" s="238" t="s">
        <v>1</v>
      </c>
      <c r="N586" s="239" t="s">
        <v>40</v>
      </c>
      <c r="O586" s="98"/>
      <c r="P586" s="240">
        <f>O586*H586</f>
        <v>0</v>
      </c>
      <c r="Q586" s="240">
        <v>0.019</v>
      </c>
      <c r="R586" s="240">
        <f>Q586*H586</f>
        <v>0.028499999999999998</v>
      </c>
      <c r="S586" s="240">
        <v>0</v>
      </c>
      <c r="T586" s="241">
        <f>S586*H586</f>
        <v>0</v>
      </c>
      <c r="U586" s="39"/>
      <c r="V586" s="39"/>
      <c r="W586" s="39"/>
      <c r="X586" s="39"/>
      <c r="Y586" s="39"/>
      <c r="Z586" s="39"/>
      <c r="AA586" s="39"/>
      <c r="AB586" s="39"/>
      <c r="AC586" s="39"/>
      <c r="AD586" s="39"/>
      <c r="AE586" s="39"/>
      <c r="AR586" s="242" t="s">
        <v>174</v>
      </c>
      <c r="AT586" s="242" t="s">
        <v>160</v>
      </c>
      <c r="AU586" s="242" t="s">
        <v>156</v>
      </c>
      <c r="AY586" s="18" t="s">
        <v>157</v>
      </c>
      <c r="BE586" s="243">
        <f>IF(N586="základná",J586,0)</f>
        <v>0</v>
      </c>
      <c r="BF586" s="243">
        <f>IF(N586="znížená",J586,0)</f>
        <v>0</v>
      </c>
      <c r="BG586" s="243">
        <f>IF(N586="zákl. prenesená",J586,0)</f>
        <v>0</v>
      </c>
      <c r="BH586" s="243">
        <f>IF(N586="zníž. prenesená",J586,0)</f>
        <v>0</v>
      </c>
      <c r="BI586" s="243">
        <f>IF(N586="nulová",J586,0)</f>
        <v>0</v>
      </c>
      <c r="BJ586" s="18" t="s">
        <v>156</v>
      </c>
      <c r="BK586" s="243">
        <f>ROUND(I586*H586,2)</f>
        <v>0</v>
      </c>
      <c r="BL586" s="18" t="s">
        <v>174</v>
      </c>
      <c r="BM586" s="242" t="s">
        <v>1332</v>
      </c>
    </row>
    <row r="587" s="13" customFormat="1">
      <c r="A587" s="13"/>
      <c r="B587" s="244"/>
      <c r="C587" s="245"/>
      <c r="D587" s="246" t="s">
        <v>166</v>
      </c>
      <c r="E587" s="247" t="s">
        <v>1</v>
      </c>
      <c r="F587" s="248" t="s">
        <v>1333</v>
      </c>
      <c r="G587" s="245"/>
      <c r="H587" s="247" t="s">
        <v>1</v>
      </c>
      <c r="I587" s="249"/>
      <c r="J587" s="245"/>
      <c r="K587" s="245"/>
      <c r="L587" s="250"/>
      <c r="M587" s="251"/>
      <c r="N587" s="252"/>
      <c r="O587" s="252"/>
      <c r="P587" s="252"/>
      <c r="Q587" s="252"/>
      <c r="R587" s="252"/>
      <c r="S587" s="252"/>
      <c r="T587" s="253"/>
      <c r="U587" s="13"/>
      <c r="V587" s="13"/>
      <c r="W587" s="13"/>
      <c r="X587" s="13"/>
      <c r="Y587" s="13"/>
      <c r="Z587" s="13"/>
      <c r="AA587" s="13"/>
      <c r="AB587" s="13"/>
      <c r="AC587" s="13"/>
      <c r="AD587" s="13"/>
      <c r="AE587" s="13"/>
      <c r="AT587" s="254" t="s">
        <v>166</v>
      </c>
      <c r="AU587" s="254" t="s">
        <v>156</v>
      </c>
      <c r="AV587" s="13" t="s">
        <v>82</v>
      </c>
      <c r="AW587" s="13" t="s">
        <v>31</v>
      </c>
      <c r="AX587" s="13" t="s">
        <v>74</v>
      </c>
      <c r="AY587" s="254" t="s">
        <v>157</v>
      </c>
    </row>
    <row r="588" s="14" customFormat="1">
      <c r="A588" s="14"/>
      <c r="B588" s="255"/>
      <c r="C588" s="256"/>
      <c r="D588" s="246" t="s">
        <v>166</v>
      </c>
      <c r="E588" s="257" t="s">
        <v>1</v>
      </c>
      <c r="F588" s="258" t="s">
        <v>1334</v>
      </c>
      <c r="G588" s="256"/>
      <c r="H588" s="259">
        <v>1.5</v>
      </c>
      <c r="I588" s="260"/>
      <c r="J588" s="256"/>
      <c r="K588" s="256"/>
      <c r="L588" s="261"/>
      <c r="M588" s="262"/>
      <c r="N588" s="263"/>
      <c r="O588" s="263"/>
      <c r="P588" s="263"/>
      <c r="Q588" s="263"/>
      <c r="R588" s="263"/>
      <c r="S588" s="263"/>
      <c r="T588" s="264"/>
      <c r="U588" s="14"/>
      <c r="V588" s="14"/>
      <c r="W588" s="14"/>
      <c r="X588" s="14"/>
      <c r="Y588" s="14"/>
      <c r="Z588" s="14"/>
      <c r="AA588" s="14"/>
      <c r="AB588" s="14"/>
      <c r="AC588" s="14"/>
      <c r="AD588" s="14"/>
      <c r="AE588" s="14"/>
      <c r="AT588" s="265" t="s">
        <v>166</v>
      </c>
      <c r="AU588" s="265" t="s">
        <v>156</v>
      </c>
      <c r="AV588" s="14" t="s">
        <v>156</v>
      </c>
      <c r="AW588" s="14" t="s">
        <v>31</v>
      </c>
      <c r="AX588" s="14" t="s">
        <v>82</v>
      </c>
      <c r="AY588" s="265" t="s">
        <v>157</v>
      </c>
    </row>
    <row r="589" s="2" customFormat="1" ht="24.15" customHeight="1">
      <c r="A589" s="39"/>
      <c r="B589" s="40"/>
      <c r="C589" s="282" t="s">
        <v>632</v>
      </c>
      <c r="D589" s="282" t="s">
        <v>204</v>
      </c>
      <c r="E589" s="283" t="s">
        <v>1335</v>
      </c>
      <c r="F589" s="284" t="s">
        <v>1336</v>
      </c>
      <c r="G589" s="285" t="s">
        <v>225</v>
      </c>
      <c r="H589" s="286">
        <v>1.8</v>
      </c>
      <c r="I589" s="287"/>
      <c r="J589" s="288">
        <f>ROUND(I589*H589,2)</f>
        <v>0</v>
      </c>
      <c r="K589" s="289"/>
      <c r="L589" s="290"/>
      <c r="M589" s="291" t="s">
        <v>1</v>
      </c>
      <c r="N589" s="292" t="s">
        <v>40</v>
      </c>
      <c r="O589" s="98"/>
      <c r="P589" s="240">
        <f>O589*H589</f>
        <v>0</v>
      </c>
      <c r="Q589" s="240">
        <v>0.012</v>
      </c>
      <c r="R589" s="240">
        <f>Q589*H589</f>
        <v>0.021600000000000001</v>
      </c>
      <c r="S589" s="240">
        <v>0</v>
      </c>
      <c r="T589" s="241">
        <f>S589*H589</f>
        <v>0</v>
      </c>
      <c r="U589" s="39"/>
      <c r="V589" s="39"/>
      <c r="W589" s="39"/>
      <c r="X589" s="39"/>
      <c r="Y589" s="39"/>
      <c r="Z589" s="39"/>
      <c r="AA589" s="39"/>
      <c r="AB589" s="39"/>
      <c r="AC589" s="39"/>
      <c r="AD589" s="39"/>
      <c r="AE589" s="39"/>
      <c r="AR589" s="242" t="s">
        <v>211</v>
      </c>
      <c r="AT589" s="242" t="s">
        <v>204</v>
      </c>
      <c r="AU589" s="242" t="s">
        <v>156</v>
      </c>
      <c r="AY589" s="18" t="s">
        <v>157</v>
      </c>
      <c r="BE589" s="243">
        <f>IF(N589="základná",J589,0)</f>
        <v>0</v>
      </c>
      <c r="BF589" s="243">
        <f>IF(N589="znížená",J589,0)</f>
        <v>0</v>
      </c>
      <c r="BG589" s="243">
        <f>IF(N589="zákl. prenesená",J589,0)</f>
        <v>0</v>
      </c>
      <c r="BH589" s="243">
        <f>IF(N589="zníž. prenesená",J589,0)</f>
        <v>0</v>
      </c>
      <c r="BI589" s="243">
        <f>IF(N589="nulová",J589,0)</f>
        <v>0</v>
      </c>
      <c r="BJ589" s="18" t="s">
        <v>156</v>
      </c>
      <c r="BK589" s="243">
        <f>ROUND(I589*H589,2)</f>
        <v>0</v>
      </c>
      <c r="BL589" s="18" t="s">
        <v>174</v>
      </c>
      <c r="BM589" s="242" t="s">
        <v>1337</v>
      </c>
    </row>
    <row r="590" s="13" customFormat="1">
      <c r="A590" s="13"/>
      <c r="B590" s="244"/>
      <c r="C590" s="245"/>
      <c r="D590" s="246" t="s">
        <v>166</v>
      </c>
      <c r="E590" s="247" t="s">
        <v>1</v>
      </c>
      <c r="F590" s="248" t="s">
        <v>1333</v>
      </c>
      <c r="G590" s="245"/>
      <c r="H590" s="247" t="s">
        <v>1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3"/>
      <c r="V590" s="13"/>
      <c r="W590" s="13"/>
      <c r="X590" s="13"/>
      <c r="Y590" s="13"/>
      <c r="Z590" s="13"/>
      <c r="AA590" s="13"/>
      <c r="AB590" s="13"/>
      <c r="AC590" s="13"/>
      <c r="AD590" s="13"/>
      <c r="AE590" s="13"/>
      <c r="AT590" s="254" t="s">
        <v>166</v>
      </c>
      <c r="AU590" s="254" t="s">
        <v>156</v>
      </c>
      <c r="AV590" s="13" t="s">
        <v>82</v>
      </c>
      <c r="AW590" s="13" t="s">
        <v>31</v>
      </c>
      <c r="AX590" s="13" t="s">
        <v>74</v>
      </c>
      <c r="AY590" s="254" t="s">
        <v>157</v>
      </c>
    </row>
    <row r="591" s="14" customFormat="1">
      <c r="A591" s="14"/>
      <c r="B591" s="255"/>
      <c r="C591" s="256"/>
      <c r="D591" s="246" t="s">
        <v>166</v>
      </c>
      <c r="E591" s="257" t="s">
        <v>1</v>
      </c>
      <c r="F591" s="258" t="s">
        <v>1334</v>
      </c>
      <c r="G591" s="256"/>
      <c r="H591" s="259">
        <v>1.5</v>
      </c>
      <c r="I591" s="260"/>
      <c r="J591" s="256"/>
      <c r="K591" s="256"/>
      <c r="L591" s="261"/>
      <c r="M591" s="262"/>
      <c r="N591" s="263"/>
      <c r="O591" s="263"/>
      <c r="P591" s="263"/>
      <c r="Q591" s="263"/>
      <c r="R591" s="263"/>
      <c r="S591" s="263"/>
      <c r="T591" s="264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65" t="s">
        <v>166</v>
      </c>
      <c r="AU591" s="265" t="s">
        <v>156</v>
      </c>
      <c r="AV591" s="14" t="s">
        <v>156</v>
      </c>
      <c r="AW591" s="14" t="s">
        <v>31</v>
      </c>
      <c r="AX591" s="14" t="s">
        <v>74</v>
      </c>
      <c r="AY591" s="265" t="s">
        <v>157</v>
      </c>
    </row>
    <row r="592" s="14" customFormat="1">
      <c r="A592" s="14"/>
      <c r="B592" s="255"/>
      <c r="C592" s="256"/>
      <c r="D592" s="246" t="s">
        <v>166</v>
      </c>
      <c r="E592" s="257" t="s">
        <v>1</v>
      </c>
      <c r="F592" s="258" t="s">
        <v>1338</v>
      </c>
      <c r="G592" s="256"/>
      <c r="H592" s="259">
        <v>1.8</v>
      </c>
      <c r="I592" s="260"/>
      <c r="J592" s="256"/>
      <c r="K592" s="256"/>
      <c r="L592" s="261"/>
      <c r="M592" s="262"/>
      <c r="N592" s="263"/>
      <c r="O592" s="263"/>
      <c r="P592" s="263"/>
      <c r="Q592" s="263"/>
      <c r="R592" s="263"/>
      <c r="S592" s="263"/>
      <c r="T592" s="264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65" t="s">
        <v>166</v>
      </c>
      <c r="AU592" s="265" t="s">
        <v>156</v>
      </c>
      <c r="AV592" s="14" t="s">
        <v>156</v>
      </c>
      <c r="AW592" s="14" t="s">
        <v>31</v>
      </c>
      <c r="AX592" s="14" t="s">
        <v>82</v>
      </c>
      <c r="AY592" s="265" t="s">
        <v>157</v>
      </c>
    </row>
    <row r="593" s="2" customFormat="1" ht="24.15" customHeight="1">
      <c r="A593" s="39"/>
      <c r="B593" s="40"/>
      <c r="C593" s="230" t="s">
        <v>636</v>
      </c>
      <c r="D593" s="230" t="s">
        <v>160</v>
      </c>
      <c r="E593" s="231" t="s">
        <v>1339</v>
      </c>
      <c r="F593" s="232" t="s">
        <v>1340</v>
      </c>
      <c r="G593" s="233" t="s">
        <v>225</v>
      </c>
      <c r="H593" s="234">
        <v>89.150000000000006</v>
      </c>
      <c r="I593" s="235"/>
      <c r="J593" s="236">
        <f>ROUND(I593*H593,2)</f>
        <v>0</v>
      </c>
      <c r="K593" s="237"/>
      <c r="L593" s="45"/>
      <c r="M593" s="238" t="s">
        <v>1</v>
      </c>
      <c r="N593" s="239" t="s">
        <v>40</v>
      </c>
      <c r="O593" s="98"/>
      <c r="P593" s="240">
        <f>O593*H593</f>
        <v>0</v>
      </c>
      <c r="Q593" s="240">
        <v>0.034680000000000002</v>
      </c>
      <c r="R593" s="240">
        <f>Q593*H593</f>
        <v>3.0917220000000003</v>
      </c>
      <c r="S593" s="240">
        <v>0</v>
      </c>
      <c r="T593" s="241">
        <f>S593*H593</f>
        <v>0</v>
      </c>
      <c r="U593" s="39"/>
      <c r="V593" s="39"/>
      <c r="W593" s="39"/>
      <c r="X593" s="39"/>
      <c r="Y593" s="39"/>
      <c r="Z593" s="39"/>
      <c r="AA593" s="39"/>
      <c r="AB593" s="39"/>
      <c r="AC593" s="39"/>
      <c r="AD593" s="39"/>
      <c r="AE593" s="39"/>
      <c r="AR593" s="242" t="s">
        <v>174</v>
      </c>
      <c r="AT593" s="242" t="s">
        <v>160</v>
      </c>
      <c r="AU593" s="242" t="s">
        <v>156</v>
      </c>
      <c r="AY593" s="18" t="s">
        <v>157</v>
      </c>
      <c r="BE593" s="243">
        <f>IF(N593="základná",J593,0)</f>
        <v>0</v>
      </c>
      <c r="BF593" s="243">
        <f>IF(N593="znížená",J593,0)</f>
        <v>0</v>
      </c>
      <c r="BG593" s="243">
        <f>IF(N593="zákl. prenesená",J593,0)</f>
        <v>0</v>
      </c>
      <c r="BH593" s="243">
        <f>IF(N593="zníž. prenesená",J593,0)</f>
        <v>0</v>
      </c>
      <c r="BI593" s="243">
        <f>IF(N593="nulová",J593,0)</f>
        <v>0</v>
      </c>
      <c r="BJ593" s="18" t="s">
        <v>156</v>
      </c>
      <c r="BK593" s="243">
        <f>ROUND(I593*H593,2)</f>
        <v>0</v>
      </c>
      <c r="BL593" s="18" t="s">
        <v>174</v>
      </c>
      <c r="BM593" s="242" t="s">
        <v>1341</v>
      </c>
    </row>
    <row r="594" s="14" customFormat="1">
      <c r="A594" s="14"/>
      <c r="B594" s="255"/>
      <c r="C594" s="256"/>
      <c r="D594" s="246" t="s">
        <v>166</v>
      </c>
      <c r="E594" s="257" t="s">
        <v>1</v>
      </c>
      <c r="F594" s="258" t="s">
        <v>1342</v>
      </c>
      <c r="G594" s="256"/>
      <c r="H594" s="259">
        <v>17.690000000000001</v>
      </c>
      <c r="I594" s="260"/>
      <c r="J594" s="256"/>
      <c r="K594" s="256"/>
      <c r="L594" s="261"/>
      <c r="M594" s="262"/>
      <c r="N594" s="263"/>
      <c r="O594" s="263"/>
      <c r="P594" s="263"/>
      <c r="Q594" s="263"/>
      <c r="R594" s="263"/>
      <c r="S594" s="263"/>
      <c r="T594" s="264"/>
      <c r="U594" s="14"/>
      <c r="V594" s="14"/>
      <c r="W594" s="14"/>
      <c r="X594" s="14"/>
      <c r="Y594" s="14"/>
      <c r="Z594" s="14"/>
      <c r="AA594" s="14"/>
      <c r="AB594" s="14"/>
      <c r="AC594" s="14"/>
      <c r="AD594" s="14"/>
      <c r="AE594" s="14"/>
      <c r="AT594" s="265" t="s">
        <v>166</v>
      </c>
      <c r="AU594" s="265" t="s">
        <v>156</v>
      </c>
      <c r="AV594" s="14" t="s">
        <v>156</v>
      </c>
      <c r="AW594" s="14" t="s">
        <v>31</v>
      </c>
      <c r="AX594" s="14" t="s">
        <v>74</v>
      </c>
      <c r="AY594" s="265" t="s">
        <v>157</v>
      </c>
    </row>
    <row r="595" s="14" customFormat="1">
      <c r="A595" s="14"/>
      <c r="B595" s="255"/>
      <c r="C595" s="256"/>
      <c r="D595" s="246" t="s">
        <v>166</v>
      </c>
      <c r="E595" s="257" t="s">
        <v>1</v>
      </c>
      <c r="F595" s="258" t="s">
        <v>1343</v>
      </c>
      <c r="G595" s="256"/>
      <c r="H595" s="259">
        <v>39.560000000000002</v>
      </c>
      <c r="I595" s="260"/>
      <c r="J595" s="256"/>
      <c r="K595" s="256"/>
      <c r="L595" s="261"/>
      <c r="M595" s="262"/>
      <c r="N595" s="263"/>
      <c r="O595" s="263"/>
      <c r="P595" s="263"/>
      <c r="Q595" s="263"/>
      <c r="R595" s="263"/>
      <c r="S595" s="263"/>
      <c r="T595" s="264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65" t="s">
        <v>166</v>
      </c>
      <c r="AU595" s="265" t="s">
        <v>156</v>
      </c>
      <c r="AV595" s="14" t="s">
        <v>156</v>
      </c>
      <c r="AW595" s="14" t="s">
        <v>31</v>
      </c>
      <c r="AX595" s="14" t="s">
        <v>74</v>
      </c>
      <c r="AY595" s="265" t="s">
        <v>157</v>
      </c>
    </row>
    <row r="596" s="14" customFormat="1">
      <c r="A596" s="14"/>
      <c r="B596" s="255"/>
      <c r="C596" s="256"/>
      <c r="D596" s="246" t="s">
        <v>166</v>
      </c>
      <c r="E596" s="257" t="s">
        <v>1</v>
      </c>
      <c r="F596" s="258" t="s">
        <v>1344</v>
      </c>
      <c r="G596" s="256"/>
      <c r="H596" s="259">
        <v>31.899999999999999</v>
      </c>
      <c r="I596" s="260"/>
      <c r="J596" s="256"/>
      <c r="K596" s="256"/>
      <c r="L596" s="261"/>
      <c r="M596" s="262"/>
      <c r="N596" s="263"/>
      <c r="O596" s="263"/>
      <c r="P596" s="263"/>
      <c r="Q596" s="263"/>
      <c r="R596" s="263"/>
      <c r="S596" s="263"/>
      <c r="T596" s="264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65" t="s">
        <v>166</v>
      </c>
      <c r="AU596" s="265" t="s">
        <v>156</v>
      </c>
      <c r="AV596" s="14" t="s">
        <v>156</v>
      </c>
      <c r="AW596" s="14" t="s">
        <v>31</v>
      </c>
      <c r="AX596" s="14" t="s">
        <v>74</v>
      </c>
      <c r="AY596" s="265" t="s">
        <v>157</v>
      </c>
    </row>
    <row r="597" s="15" customFormat="1">
      <c r="A597" s="15"/>
      <c r="B597" s="266"/>
      <c r="C597" s="267"/>
      <c r="D597" s="246" t="s">
        <v>166</v>
      </c>
      <c r="E597" s="268" t="s">
        <v>1</v>
      </c>
      <c r="F597" s="269" t="s">
        <v>173</v>
      </c>
      <c r="G597" s="267"/>
      <c r="H597" s="270">
        <v>89.150000000000006</v>
      </c>
      <c r="I597" s="271"/>
      <c r="J597" s="267"/>
      <c r="K597" s="267"/>
      <c r="L597" s="272"/>
      <c r="M597" s="273"/>
      <c r="N597" s="274"/>
      <c r="O597" s="274"/>
      <c r="P597" s="274"/>
      <c r="Q597" s="274"/>
      <c r="R597" s="274"/>
      <c r="S597" s="274"/>
      <c r="T597" s="275"/>
      <c r="U597" s="15"/>
      <c r="V597" s="15"/>
      <c r="W597" s="15"/>
      <c r="X597" s="15"/>
      <c r="Y597" s="15"/>
      <c r="Z597" s="15"/>
      <c r="AA597" s="15"/>
      <c r="AB597" s="15"/>
      <c r="AC597" s="15"/>
      <c r="AD597" s="15"/>
      <c r="AE597" s="15"/>
      <c r="AT597" s="276" t="s">
        <v>166</v>
      </c>
      <c r="AU597" s="276" t="s">
        <v>156</v>
      </c>
      <c r="AV597" s="15" t="s">
        <v>174</v>
      </c>
      <c r="AW597" s="15" t="s">
        <v>31</v>
      </c>
      <c r="AX597" s="15" t="s">
        <v>82</v>
      </c>
      <c r="AY597" s="276" t="s">
        <v>157</v>
      </c>
    </row>
    <row r="598" s="2" customFormat="1" ht="24.15" customHeight="1">
      <c r="A598" s="39"/>
      <c r="B598" s="40"/>
      <c r="C598" s="230" t="s">
        <v>641</v>
      </c>
      <c r="D598" s="230" t="s">
        <v>160</v>
      </c>
      <c r="E598" s="231" t="s">
        <v>1345</v>
      </c>
      <c r="F598" s="232" t="s">
        <v>1346</v>
      </c>
      <c r="G598" s="233" t="s">
        <v>184</v>
      </c>
      <c r="H598" s="234">
        <v>3</v>
      </c>
      <c r="I598" s="235"/>
      <c r="J598" s="236">
        <f>ROUND(I598*H598,2)</f>
        <v>0</v>
      </c>
      <c r="K598" s="237"/>
      <c r="L598" s="45"/>
      <c r="M598" s="238" t="s">
        <v>1</v>
      </c>
      <c r="N598" s="239" t="s">
        <v>40</v>
      </c>
      <c r="O598" s="98"/>
      <c r="P598" s="240">
        <f>O598*H598</f>
        <v>0</v>
      </c>
      <c r="Q598" s="240">
        <v>8.0000000000000007E-05</v>
      </c>
      <c r="R598" s="240">
        <f>Q598*H598</f>
        <v>0.00024000000000000003</v>
      </c>
      <c r="S598" s="240">
        <v>0</v>
      </c>
      <c r="T598" s="241">
        <f>S598*H598</f>
        <v>0</v>
      </c>
      <c r="U598" s="39"/>
      <c r="V598" s="39"/>
      <c r="W598" s="39"/>
      <c r="X598" s="39"/>
      <c r="Y598" s="39"/>
      <c r="Z598" s="39"/>
      <c r="AA598" s="39"/>
      <c r="AB598" s="39"/>
      <c r="AC598" s="39"/>
      <c r="AD598" s="39"/>
      <c r="AE598" s="39"/>
      <c r="AR598" s="242" t="s">
        <v>174</v>
      </c>
      <c r="AT598" s="242" t="s">
        <v>160</v>
      </c>
      <c r="AU598" s="242" t="s">
        <v>156</v>
      </c>
      <c r="AY598" s="18" t="s">
        <v>157</v>
      </c>
      <c r="BE598" s="243">
        <f>IF(N598="základná",J598,0)</f>
        <v>0</v>
      </c>
      <c r="BF598" s="243">
        <f>IF(N598="znížená",J598,0)</f>
        <v>0</v>
      </c>
      <c r="BG598" s="243">
        <f>IF(N598="zákl. prenesená",J598,0)</f>
        <v>0</v>
      </c>
      <c r="BH598" s="243">
        <f>IF(N598="zníž. prenesená",J598,0)</f>
        <v>0</v>
      </c>
      <c r="BI598" s="243">
        <f>IF(N598="nulová",J598,0)</f>
        <v>0</v>
      </c>
      <c r="BJ598" s="18" t="s">
        <v>156</v>
      </c>
      <c r="BK598" s="243">
        <f>ROUND(I598*H598,2)</f>
        <v>0</v>
      </c>
      <c r="BL598" s="18" t="s">
        <v>174</v>
      </c>
      <c r="BM598" s="242" t="s">
        <v>1347</v>
      </c>
    </row>
    <row r="599" s="12" customFormat="1" ht="22.8" customHeight="1">
      <c r="A599" s="12"/>
      <c r="B599" s="214"/>
      <c r="C599" s="215"/>
      <c r="D599" s="216" t="s">
        <v>73</v>
      </c>
      <c r="E599" s="228" t="s">
        <v>250</v>
      </c>
      <c r="F599" s="228" t="s">
        <v>342</v>
      </c>
      <c r="G599" s="215"/>
      <c r="H599" s="215"/>
      <c r="I599" s="218"/>
      <c r="J599" s="229">
        <f>BK599</f>
        <v>0</v>
      </c>
      <c r="K599" s="215"/>
      <c r="L599" s="220"/>
      <c r="M599" s="221"/>
      <c r="N599" s="222"/>
      <c r="O599" s="222"/>
      <c r="P599" s="223">
        <f>SUM(P600:P842)</f>
        <v>0</v>
      </c>
      <c r="Q599" s="222"/>
      <c r="R599" s="223">
        <f>SUM(R600:R842)</f>
        <v>5.916937139999999</v>
      </c>
      <c r="S599" s="222"/>
      <c r="T599" s="224">
        <f>SUM(T600:T842)</f>
        <v>12.283329</v>
      </c>
      <c r="U599" s="12"/>
      <c r="V599" s="12"/>
      <c r="W599" s="12"/>
      <c r="X599" s="12"/>
      <c r="Y599" s="12"/>
      <c r="Z599" s="12"/>
      <c r="AA599" s="12"/>
      <c r="AB599" s="12"/>
      <c r="AC599" s="12"/>
      <c r="AD599" s="12"/>
      <c r="AE599" s="12"/>
      <c r="AR599" s="225" t="s">
        <v>82</v>
      </c>
      <c r="AT599" s="226" t="s">
        <v>73</v>
      </c>
      <c r="AU599" s="226" t="s">
        <v>82</v>
      </c>
      <c r="AY599" s="225" t="s">
        <v>157</v>
      </c>
      <c r="BK599" s="227">
        <f>SUM(BK600:BK842)</f>
        <v>0</v>
      </c>
    </row>
    <row r="600" s="2" customFormat="1" ht="24.15" customHeight="1">
      <c r="A600" s="39"/>
      <c r="B600" s="40"/>
      <c r="C600" s="230" t="s">
        <v>646</v>
      </c>
      <c r="D600" s="230" t="s">
        <v>160</v>
      </c>
      <c r="E600" s="231" t="s">
        <v>1348</v>
      </c>
      <c r="F600" s="232" t="s">
        <v>1349</v>
      </c>
      <c r="G600" s="233" t="s">
        <v>354</v>
      </c>
      <c r="H600" s="234">
        <v>1.5</v>
      </c>
      <c r="I600" s="235"/>
      <c r="J600" s="236">
        <f>ROUND(I600*H600,2)</f>
        <v>0</v>
      </c>
      <c r="K600" s="237"/>
      <c r="L600" s="45"/>
      <c r="M600" s="238" t="s">
        <v>1</v>
      </c>
      <c r="N600" s="239" t="s">
        <v>40</v>
      </c>
      <c r="O600" s="98"/>
      <c r="P600" s="240">
        <f>O600*H600</f>
        <v>0</v>
      </c>
      <c r="Q600" s="240">
        <v>0</v>
      </c>
      <c r="R600" s="240">
        <f>Q600*H600</f>
        <v>0</v>
      </c>
      <c r="S600" s="240">
        <v>0</v>
      </c>
      <c r="T600" s="241">
        <f>S600*H600</f>
        <v>0</v>
      </c>
      <c r="U600" s="39"/>
      <c r="V600" s="39"/>
      <c r="W600" s="39"/>
      <c r="X600" s="39"/>
      <c r="Y600" s="39"/>
      <c r="Z600" s="39"/>
      <c r="AA600" s="39"/>
      <c r="AB600" s="39"/>
      <c r="AC600" s="39"/>
      <c r="AD600" s="39"/>
      <c r="AE600" s="39"/>
      <c r="AR600" s="242" t="s">
        <v>174</v>
      </c>
      <c r="AT600" s="242" t="s">
        <v>160</v>
      </c>
      <c r="AU600" s="242" t="s">
        <v>156</v>
      </c>
      <c r="AY600" s="18" t="s">
        <v>157</v>
      </c>
      <c r="BE600" s="243">
        <f>IF(N600="základná",J600,0)</f>
        <v>0</v>
      </c>
      <c r="BF600" s="243">
        <f>IF(N600="znížená",J600,0)</f>
        <v>0</v>
      </c>
      <c r="BG600" s="243">
        <f>IF(N600="zákl. prenesená",J600,0)</f>
        <v>0</v>
      </c>
      <c r="BH600" s="243">
        <f>IF(N600="zníž. prenesená",J600,0)</f>
        <v>0</v>
      </c>
      <c r="BI600" s="243">
        <f>IF(N600="nulová",J600,0)</f>
        <v>0</v>
      </c>
      <c r="BJ600" s="18" t="s">
        <v>156</v>
      </c>
      <c r="BK600" s="243">
        <f>ROUND(I600*H600,2)</f>
        <v>0</v>
      </c>
      <c r="BL600" s="18" t="s">
        <v>174</v>
      </c>
      <c r="BM600" s="242" t="s">
        <v>1350</v>
      </c>
    </row>
    <row r="601" s="13" customFormat="1">
      <c r="A601" s="13"/>
      <c r="B601" s="244"/>
      <c r="C601" s="245"/>
      <c r="D601" s="246" t="s">
        <v>166</v>
      </c>
      <c r="E601" s="247" t="s">
        <v>1</v>
      </c>
      <c r="F601" s="248" t="s">
        <v>1200</v>
      </c>
      <c r="G601" s="245"/>
      <c r="H601" s="247" t="s">
        <v>1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3"/>
      <c r="V601" s="13"/>
      <c r="W601" s="13"/>
      <c r="X601" s="13"/>
      <c r="Y601" s="13"/>
      <c r="Z601" s="13"/>
      <c r="AA601" s="13"/>
      <c r="AB601" s="13"/>
      <c r="AC601" s="13"/>
      <c r="AD601" s="13"/>
      <c r="AE601" s="13"/>
      <c r="AT601" s="254" t="s">
        <v>166</v>
      </c>
      <c r="AU601" s="254" t="s">
        <v>156</v>
      </c>
      <c r="AV601" s="13" t="s">
        <v>82</v>
      </c>
      <c r="AW601" s="13" t="s">
        <v>31</v>
      </c>
      <c r="AX601" s="13" t="s">
        <v>74</v>
      </c>
      <c r="AY601" s="254" t="s">
        <v>157</v>
      </c>
    </row>
    <row r="602" s="13" customFormat="1">
      <c r="A602" s="13"/>
      <c r="B602" s="244"/>
      <c r="C602" s="245"/>
      <c r="D602" s="246" t="s">
        <v>166</v>
      </c>
      <c r="E602" s="247" t="s">
        <v>1</v>
      </c>
      <c r="F602" s="248" t="s">
        <v>1351</v>
      </c>
      <c r="G602" s="245"/>
      <c r="H602" s="247" t="s">
        <v>1</v>
      </c>
      <c r="I602" s="249"/>
      <c r="J602" s="245"/>
      <c r="K602" s="245"/>
      <c r="L602" s="250"/>
      <c r="M602" s="251"/>
      <c r="N602" s="252"/>
      <c r="O602" s="252"/>
      <c r="P602" s="252"/>
      <c r="Q602" s="252"/>
      <c r="R602" s="252"/>
      <c r="S602" s="252"/>
      <c r="T602" s="253"/>
      <c r="U602" s="13"/>
      <c r="V602" s="13"/>
      <c r="W602" s="13"/>
      <c r="X602" s="13"/>
      <c r="Y602" s="13"/>
      <c r="Z602" s="13"/>
      <c r="AA602" s="13"/>
      <c r="AB602" s="13"/>
      <c r="AC602" s="13"/>
      <c r="AD602" s="13"/>
      <c r="AE602" s="13"/>
      <c r="AT602" s="254" t="s">
        <v>166</v>
      </c>
      <c r="AU602" s="254" t="s">
        <v>156</v>
      </c>
      <c r="AV602" s="13" t="s">
        <v>82</v>
      </c>
      <c r="AW602" s="13" t="s">
        <v>31</v>
      </c>
      <c r="AX602" s="13" t="s">
        <v>74</v>
      </c>
      <c r="AY602" s="254" t="s">
        <v>157</v>
      </c>
    </row>
    <row r="603" s="14" customFormat="1">
      <c r="A603" s="14"/>
      <c r="B603" s="255"/>
      <c r="C603" s="256"/>
      <c r="D603" s="246" t="s">
        <v>166</v>
      </c>
      <c r="E603" s="257" t="s">
        <v>1</v>
      </c>
      <c r="F603" s="258" t="s">
        <v>1352</v>
      </c>
      <c r="G603" s="256"/>
      <c r="H603" s="259">
        <v>1.5</v>
      </c>
      <c r="I603" s="260"/>
      <c r="J603" s="256"/>
      <c r="K603" s="256"/>
      <c r="L603" s="261"/>
      <c r="M603" s="262"/>
      <c r="N603" s="263"/>
      <c r="O603" s="263"/>
      <c r="P603" s="263"/>
      <c r="Q603" s="263"/>
      <c r="R603" s="263"/>
      <c r="S603" s="263"/>
      <c r="T603" s="264"/>
      <c r="U603" s="14"/>
      <c r="V603" s="14"/>
      <c r="W603" s="14"/>
      <c r="X603" s="14"/>
      <c r="Y603" s="14"/>
      <c r="Z603" s="14"/>
      <c r="AA603" s="14"/>
      <c r="AB603" s="14"/>
      <c r="AC603" s="14"/>
      <c r="AD603" s="14"/>
      <c r="AE603" s="14"/>
      <c r="AT603" s="265" t="s">
        <v>166</v>
      </c>
      <c r="AU603" s="265" t="s">
        <v>156</v>
      </c>
      <c r="AV603" s="14" t="s">
        <v>156</v>
      </c>
      <c r="AW603" s="14" t="s">
        <v>31</v>
      </c>
      <c r="AX603" s="14" t="s">
        <v>82</v>
      </c>
      <c r="AY603" s="265" t="s">
        <v>157</v>
      </c>
    </row>
    <row r="604" s="2" customFormat="1" ht="33" customHeight="1">
      <c r="A604" s="39"/>
      <c r="B604" s="40"/>
      <c r="C604" s="230" t="s">
        <v>651</v>
      </c>
      <c r="D604" s="230" t="s">
        <v>160</v>
      </c>
      <c r="E604" s="231" t="s">
        <v>1353</v>
      </c>
      <c r="F604" s="232" t="s">
        <v>1354</v>
      </c>
      <c r="G604" s="233" t="s">
        <v>225</v>
      </c>
      <c r="H604" s="234">
        <v>109.616</v>
      </c>
      <c r="I604" s="235"/>
      <c r="J604" s="236">
        <f>ROUND(I604*H604,2)</f>
        <v>0</v>
      </c>
      <c r="K604" s="237"/>
      <c r="L604" s="45"/>
      <c r="M604" s="238" t="s">
        <v>1</v>
      </c>
      <c r="N604" s="239" t="s">
        <v>40</v>
      </c>
      <c r="O604" s="98"/>
      <c r="P604" s="240">
        <f>O604*H604</f>
        <v>0</v>
      </c>
      <c r="Q604" s="240">
        <v>0.02572</v>
      </c>
      <c r="R604" s="240">
        <f>Q604*H604</f>
        <v>2.8193235199999997</v>
      </c>
      <c r="S604" s="240">
        <v>0</v>
      </c>
      <c r="T604" s="241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42" t="s">
        <v>174</v>
      </c>
      <c r="AT604" s="242" t="s">
        <v>160</v>
      </c>
      <c r="AU604" s="242" t="s">
        <v>156</v>
      </c>
      <c r="AY604" s="18" t="s">
        <v>157</v>
      </c>
      <c r="BE604" s="243">
        <f>IF(N604="základná",J604,0)</f>
        <v>0</v>
      </c>
      <c r="BF604" s="243">
        <f>IF(N604="znížená",J604,0)</f>
        <v>0</v>
      </c>
      <c r="BG604" s="243">
        <f>IF(N604="zákl. prenesená",J604,0)</f>
        <v>0</v>
      </c>
      <c r="BH604" s="243">
        <f>IF(N604="zníž. prenesená",J604,0)</f>
        <v>0</v>
      </c>
      <c r="BI604" s="243">
        <f>IF(N604="nulová",J604,0)</f>
        <v>0</v>
      </c>
      <c r="BJ604" s="18" t="s">
        <v>156</v>
      </c>
      <c r="BK604" s="243">
        <f>ROUND(I604*H604,2)</f>
        <v>0</v>
      </c>
      <c r="BL604" s="18" t="s">
        <v>174</v>
      </c>
      <c r="BM604" s="242" t="s">
        <v>1355</v>
      </c>
    </row>
    <row r="605" s="14" customFormat="1">
      <c r="A605" s="14"/>
      <c r="B605" s="255"/>
      <c r="C605" s="256"/>
      <c r="D605" s="246" t="s">
        <v>166</v>
      </c>
      <c r="E605" s="257" t="s">
        <v>1</v>
      </c>
      <c r="F605" s="258" t="s">
        <v>1356</v>
      </c>
      <c r="G605" s="256"/>
      <c r="H605" s="259">
        <v>109.616</v>
      </c>
      <c r="I605" s="260"/>
      <c r="J605" s="256"/>
      <c r="K605" s="256"/>
      <c r="L605" s="261"/>
      <c r="M605" s="262"/>
      <c r="N605" s="263"/>
      <c r="O605" s="263"/>
      <c r="P605" s="263"/>
      <c r="Q605" s="263"/>
      <c r="R605" s="263"/>
      <c r="S605" s="263"/>
      <c r="T605" s="264"/>
      <c r="U605" s="14"/>
      <c r="V605" s="14"/>
      <c r="W605" s="14"/>
      <c r="X605" s="14"/>
      <c r="Y605" s="14"/>
      <c r="Z605" s="14"/>
      <c r="AA605" s="14"/>
      <c r="AB605" s="14"/>
      <c r="AC605" s="14"/>
      <c r="AD605" s="14"/>
      <c r="AE605" s="14"/>
      <c r="AT605" s="265" t="s">
        <v>166</v>
      </c>
      <c r="AU605" s="265" t="s">
        <v>156</v>
      </c>
      <c r="AV605" s="14" t="s">
        <v>156</v>
      </c>
      <c r="AW605" s="14" t="s">
        <v>31</v>
      </c>
      <c r="AX605" s="14" t="s">
        <v>82</v>
      </c>
      <c r="AY605" s="265" t="s">
        <v>157</v>
      </c>
    </row>
    <row r="606" s="2" customFormat="1" ht="49.05" customHeight="1">
      <c r="A606" s="39"/>
      <c r="B606" s="40"/>
      <c r="C606" s="230" t="s">
        <v>655</v>
      </c>
      <c r="D606" s="230" t="s">
        <v>160</v>
      </c>
      <c r="E606" s="231" t="s">
        <v>1357</v>
      </c>
      <c r="F606" s="232" t="s">
        <v>1358</v>
      </c>
      <c r="G606" s="233" t="s">
        <v>225</v>
      </c>
      <c r="H606" s="234">
        <v>109.616</v>
      </c>
      <c r="I606" s="235"/>
      <c r="J606" s="236">
        <f>ROUND(I606*H606,2)</f>
        <v>0</v>
      </c>
      <c r="K606" s="237"/>
      <c r="L606" s="45"/>
      <c r="M606" s="238" t="s">
        <v>1</v>
      </c>
      <c r="N606" s="239" t="s">
        <v>40</v>
      </c>
      <c r="O606" s="98"/>
      <c r="P606" s="240">
        <f>O606*H606</f>
        <v>0</v>
      </c>
      <c r="Q606" s="240">
        <v>0</v>
      </c>
      <c r="R606" s="240">
        <f>Q606*H606</f>
        <v>0</v>
      </c>
      <c r="S606" s="240">
        <v>0</v>
      </c>
      <c r="T606" s="241">
        <f>S606*H606</f>
        <v>0</v>
      </c>
      <c r="U606" s="39"/>
      <c r="V606" s="39"/>
      <c r="W606" s="39"/>
      <c r="X606" s="39"/>
      <c r="Y606" s="39"/>
      <c r="Z606" s="39"/>
      <c r="AA606" s="39"/>
      <c r="AB606" s="39"/>
      <c r="AC606" s="39"/>
      <c r="AD606" s="39"/>
      <c r="AE606" s="39"/>
      <c r="AR606" s="242" t="s">
        <v>174</v>
      </c>
      <c r="AT606" s="242" t="s">
        <v>160</v>
      </c>
      <c r="AU606" s="242" t="s">
        <v>156</v>
      </c>
      <c r="AY606" s="18" t="s">
        <v>157</v>
      </c>
      <c r="BE606" s="243">
        <f>IF(N606="základná",J606,0)</f>
        <v>0</v>
      </c>
      <c r="BF606" s="243">
        <f>IF(N606="znížená",J606,0)</f>
        <v>0</v>
      </c>
      <c r="BG606" s="243">
        <f>IF(N606="zákl. prenesená",J606,0)</f>
        <v>0</v>
      </c>
      <c r="BH606" s="243">
        <f>IF(N606="zníž. prenesená",J606,0)</f>
        <v>0</v>
      </c>
      <c r="BI606" s="243">
        <f>IF(N606="nulová",J606,0)</f>
        <v>0</v>
      </c>
      <c r="BJ606" s="18" t="s">
        <v>156</v>
      </c>
      <c r="BK606" s="243">
        <f>ROUND(I606*H606,2)</f>
        <v>0</v>
      </c>
      <c r="BL606" s="18" t="s">
        <v>174</v>
      </c>
      <c r="BM606" s="242" t="s">
        <v>1359</v>
      </c>
    </row>
    <row r="607" s="2" customFormat="1" ht="33" customHeight="1">
      <c r="A607" s="39"/>
      <c r="B607" s="40"/>
      <c r="C607" s="230" t="s">
        <v>660</v>
      </c>
      <c r="D607" s="230" t="s">
        <v>160</v>
      </c>
      <c r="E607" s="231" t="s">
        <v>1360</v>
      </c>
      <c r="F607" s="232" t="s">
        <v>1361</v>
      </c>
      <c r="G607" s="233" t="s">
        <v>225</v>
      </c>
      <c r="H607" s="234">
        <v>109.616</v>
      </c>
      <c r="I607" s="235"/>
      <c r="J607" s="236">
        <f>ROUND(I607*H607,2)</f>
        <v>0</v>
      </c>
      <c r="K607" s="237"/>
      <c r="L607" s="45"/>
      <c r="M607" s="238" t="s">
        <v>1</v>
      </c>
      <c r="N607" s="239" t="s">
        <v>40</v>
      </c>
      <c r="O607" s="98"/>
      <c r="P607" s="240">
        <f>O607*H607</f>
        <v>0</v>
      </c>
      <c r="Q607" s="240">
        <v>0.02572</v>
      </c>
      <c r="R607" s="240">
        <f>Q607*H607</f>
        <v>2.8193235199999997</v>
      </c>
      <c r="S607" s="240">
        <v>0</v>
      </c>
      <c r="T607" s="241">
        <f>S607*H607</f>
        <v>0</v>
      </c>
      <c r="U607" s="39"/>
      <c r="V607" s="39"/>
      <c r="W607" s="39"/>
      <c r="X607" s="39"/>
      <c r="Y607" s="39"/>
      <c r="Z607" s="39"/>
      <c r="AA607" s="39"/>
      <c r="AB607" s="39"/>
      <c r="AC607" s="39"/>
      <c r="AD607" s="39"/>
      <c r="AE607" s="39"/>
      <c r="AR607" s="242" t="s">
        <v>174</v>
      </c>
      <c r="AT607" s="242" t="s">
        <v>160</v>
      </c>
      <c r="AU607" s="242" t="s">
        <v>156</v>
      </c>
      <c r="AY607" s="18" t="s">
        <v>157</v>
      </c>
      <c r="BE607" s="243">
        <f>IF(N607="základná",J607,0)</f>
        <v>0</v>
      </c>
      <c r="BF607" s="243">
        <f>IF(N607="znížená",J607,0)</f>
        <v>0</v>
      </c>
      <c r="BG607" s="243">
        <f>IF(N607="zákl. prenesená",J607,0)</f>
        <v>0</v>
      </c>
      <c r="BH607" s="243">
        <f>IF(N607="zníž. prenesená",J607,0)</f>
        <v>0</v>
      </c>
      <c r="BI607" s="243">
        <f>IF(N607="nulová",J607,0)</f>
        <v>0</v>
      </c>
      <c r="BJ607" s="18" t="s">
        <v>156</v>
      </c>
      <c r="BK607" s="243">
        <f>ROUND(I607*H607,2)</f>
        <v>0</v>
      </c>
      <c r="BL607" s="18" t="s">
        <v>174</v>
      </c>
      <c r="BM607" s="242" t="s">
        <v>1362</v>
      </c>
    </row>
    <row r="608" s="2" customFormat="1" ht="24.15" customHeight="1">
      <c r="A608" s="39"/>
      <c r="B608" s="40"/>
      <c r="C608" s="230" t="s">
        <v>663</v>
      </c>
      <c r="D608" s="230" t="s">
        <v>160</v>
      </c>
      <c r="E608" s="231" t="s">
        <v>1363</v>
      </c>
      <c r="F608" s="232" t="s">
        <v>1364</v>
      </c>
      <c r="G608" s="233" t="s">
        <v>163</v>
      </c>
      <c r="H608" s="234">
        <v>79.823999999999998</v>
      </c>
      <c r="I608" s="235"/>
      <c r="J608" s="236">
        <f>ROUND(I608*H608,2)</f>
        <v>0</v>
      </c>
      <c r="K608" s="237"/>
      <c r="L608" s="45"/>
      <c r="M608" s="238" t="s">
        <v>1</v>
      </c>
      <c r="N608" s="239" t="s">
        <v>40</v>
      </c>
      <c r="O608" s="98"/>
      <c r="P608" s="240">
        <f>O608*H608</f>
        <v>0</v>
      </c>
      <c r="Q608" s="240">
        <v>0</v>
      </c>
      <c r="R608" s="240">
        <f>Q608*H608</f>
        <v>0</v>
      </c>
      <c r="S608" s="240">
        <v>0</v>
      </c>
      <c r="T608" s="241">
        <f>S608*H608</f>
        <v>0</v>
      </c>
      <c r="U608" s="39"/>
      <c r="V608" s="39"/>
      <c r="W608" s="39"/>
      <c r="X608" s="39"/>
      <c r="Y608" s="39"/>
      <c r="Z608" s="39"/>
      <c r="AA608" s="39"/>
      <c r="AB608" s="39"/>
      <c r="AC608" s="39"/>
      <c r="AD608" s="39"/>
      <c r="AE608" s="39"/>
      <c r="AR608" s="242" t="s">
        <v>174</v>
      </c>
      <c r="AT608" s="242" t="s">
        <v>160</v>
      </c>
      <c r="AU608" s="242" t="s">
        <v>156</v>
      </c>
      <c r="AY608" s="18" t="s">
        <v>157</v>
      </c>
      <c r="BE608" s="243">
        <f>IF(N608="základná",J608,0)</f>
        <v>0</v>
      </c>
      <c r="BF608" s="243">
        <f>IF(N608="znížená",J608,0)</f>
        <v>0</v>
      </c>
      <c r="BG608" s="243">
        <f>IF(N608="zákl. prenesená",J608,0)</f>
        <v>0</v>
      </c>
      <c r="BH608" s="243">
        <f>IF(N608="zníž. prenesená",J608,0)</f>
        <v>0</v>
      </c>
      <c r="BI608" s="243">
        <f>IF(N608="nulová",J608,0)</f>
        <v>0</v>
      </c>
      <c r="BJ608" s="18" t="s">
        <v>156</v>
      </c>
      <c r="BK608" s="243">
        <f>ROUND(I608*H608,2)</f>
        <v>0</v>
      </c>
      <c r="BL608" s="18" t="s">
        <v>174</v>
      </c>
      <c r="BM608" s="242" t="s">
        <v>1365</v>
      </c>
    </row>
    <row r="609" s="13" customFormat="1">
      <c r="A609" s="13"/>
      <c r="B609" s="244"/>
      <c r="C609" s="245"/>
      <c r="D609" s="246" t="s">
        <v>166</v>
      </c>
      <c r="E609" s="247" t="s">
        <v>1</v>
      </c>
      <c r="F609" s="248" t="s">
        <v>284</v>
      </c>
      <c r="G609" s="245"/>
      <c r="H609" s="247" t="s">
        <v>1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3"/>
      <c r="V609" s="13"/>
      <c r="W609" s="13"/>
      <c r="X609" s="13"/>
      <c r="Y609" s="13"/>
      <c r="Z609" s="13"/>
      <c r="AA609" s="13"/>
      <c r="AB609" s="13"/>
      <c r="AC609" s="13"/>
      <c r="AD609" s="13"/>
      <c r="AE609" s="13"/>
      <c r="AT609" s="254" t="s">
        <v>166</v>
      </c>
      <c r="AU609" s="254" t="s">
        <v>156</v>
      </c>
      <c r="AV609" s="13" t="s">
        <v>82</v>
      </c>
      <c r="AW609" s="13" t="s">
        <v>31</v>
      </c>
      <c r="AX609" s="13" t="s">
        <v>74</v>
      </c>
      <c r="AY609" s="254" t="s">
        <v>157</v>
      </c>
    </row>
    <row r="610" s="14" customFormat="1">
      <c r="A610" s="14"/>
      <c r="B610" s="255"/>
      <c r="C610" s="256"/>
      <c r="D610" s="246" t="s">
        <v>166</v>
      </c>
      <c r="E610" s="257" t="s">
        <v>1</v>
      </c>
      <c r="F610" s="258" t="s">
        <v>1366</v>
      </c>
      <c r="G610" s="256"/>
      <c r="H610" s="259">
        <v>10.824</v>
      </c>
      <c r="I610" s="260"/>
      <c r="J610" s="256"/>
      <c r="K610" s="256"/>
      <c r="L610" s="261"/>
      <c r="M610" s="262"/>
      <c r="N610" s="263"/>
      <c r="O610" s="263"/>
      <c r="P610" s="263"/>
      <c r="Q610" s="263"/>
      <c r="R610" s="263"/>
      <c r="S610" s="263"/>
      <c r="T610" s="264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65" t="s">
        <v>166</v>
      </c>
      <c r="AU610" s="265" t="s">
        <v>156</v>
      </c>
      <c r="AV610" s="14" t="s">
        <v>156</v>
      </c>
      <c r="AW610" s="14" t="s">
        <v>31</v>
      </c>
      <c r="AX610" s="14" t="s">
        <v>74</v>
      </c>
      <c r="AY610" s="265" t="s">
        <v>157</v>
      </c>
    </row>
    <row r="611" s="14" customFormat="1">
      <c r="A611" s="14"/>
      <c r="B611" s="255"/>
      <c r="C611" s="256"/>
      <c r="D611" s="246" t="s">
        <v>166</v>
      </c>
      <c r="E611" s="257" t="s">
        <v>1</v>
      </c>
      <c r="F611" s="258" t="s">
        <v>1367</v>
      </c>
      <c r="G611" s="256"/>
      <c r="H611" s="259">
        <v>13.164</v>
      </c>
      <c r="I611" s="260"/>
      <c r="J611" s="256"/>
      <c r="K611" s="256"/>
      <c r="L611" s="261"/>
      <c r="M611" s="262"/>
      <c r="N611" s="263"/>
      <c r="O611" s="263"/>
      <c r="P611" s="263"/>
      <c r="Q611" s="263"/>
      <c r="R611" s="263"/>
      <c r="S611" s="263"/>
      <c r="T611" s="264"/>
      <c r="U611" s="14"/>
      <c r="V611" s="14"/>
      <c r="W611" s="14"/>
      <c r="X611" s="14"/>
      <c r="Y611" s="14"/>
      <c r="Z611" s="14"/>
      <c r="AA611" s="14"/>
      <c r="AB611" s="14"/>
      <c r="AC611" s="14"/>
      <c r="AD611" s="14"/>
      <c r="AE611" s="14"/>
      <c r="AT611" s="265" t="s">
        <v>166</v>
      </c>
      <c r="AU611" s="265" t="s">
        <v>156</v>
      </c>
      <c r="AV611" s="14" t="s">
        <v>156</v>
      </c>
      <c r="AW611" s="14" t="s">
        <v>31</v>
      </c>
      <c r="AX611" s="14" t="s">
        <v>74</v>
      </c>
      <c r="AY611" s="265" t="s">
        <v>157</v>
      </c>
    </row>
    <row r="612" s="14" customFormat="1">
      <c r="A612" s="14"/>
      <c r="B612" s="255"/>
      <c r="C612" s="256"/>
      <c r="D612" s="246" t="s">
        <v>166</v>
      </c>
      <c r="E612" s="257" t="s">
        <v>1</v>
      </c>
      <c r="F612" s="258" t="s">
        <v>1368</v>
      </c>
      <c r="G612" s="256"/>
      <c r="H612" s="259">
        <v>5.2199999999999998</v>
      </c>
      <c r="I612" s="260"/>
      <c r="J612" s="256"/>
      <c r="K612" s="256"/>
      <c r="L612" s="261"/>
      <c r="M612" s="262"/>
      <c r="N612" s="263"/>
      <c r="O612" s="263"/>
      <c r="P612" s="263"/>
      <c r="Q612" s="263"/>
      <c r="R612" s="263"/>
      <c r="S612" s="263"/>
      <c r="T612" s="264"/>
      <c r="U612" s="14"/>
      <c r="V612" s="14"/>
      <c r="W612" s="14"/>
      <c r="X612" s="14"/>
      <c r="Y612" s="14"/>
      <c r="Z612" s="14"/>
      <c r="AA612" s="14"/>
      <c r="AB612" s="14"/>
      <c r="AC612" s="14"/>
      <c r="AD612" s="14"/>
      <c r="AE612" s="14"/>
      <c r="AT612" s="265" t="s">
        <v>166</v>
      </c>
      <c r="AU612" s="265" t="s">
        <v>156</v>
      </c>
      <c r="AV612" s="14" t="s">
        <v>156</v>
      </c>
      <c r="AW612" s="14" t="s">
        <v>31</v>
      </c>
      <c r="AX612" s="14" t="s">
        <v>74</v>
      </c>
      <c r="AY612" s="265" t="s">
        <v>157</v>
      </c>
    </row>
    <row r="613" s="14" customFormat="1">
      <c r="A613" s="14"/>
      <c r="B613" s="255"/>
      <c r="C613" s="256"/>
      <c r="D613" s="246" t="s">
        <v>166</v>
      </c>
      <c r="E613" s="257" t="s">
        <v>1</v>
      </c>
      <c r="F613" s="258" t="s">
        <v>1369</v>
      </c>
      <c r="G613" s="256"/>
      <c r="H613" s="259">
        <v>11.699999999999999</v>
      </c>
      <c r="I613" s="260"/>
      <c r="J613" s="256"/>
      <c r="K613" s="256"/>
      <c r="L613" s="261"/>
      <c r="M613" s="262"/>
      <c r="N613" s="263"/>
      <c r="O613" s="263"/>
      <c r="P613" s="263"/>
      <c r="Q613" s="263"/>
      <c r="R613" s="263"/>
      <c r="S613" s="263"/>
      <c r="T613" s="264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65" t="s">
        <v>166</v>
      </c>
      <c r="AU613" s="265" t="s">
        <v>156</v>
      </c>
      <c r="AV613" s="14" t="s">
        <v>156</v>
      </c>
      <c r="AW613" s="14" t="s">
        <v>31</v>
      </c>
      <c r="AX613" s="14" t="s">
        <v>74</v>
      </c>
      <c r="AY613" s="265" t="s">
        <v>157</v>
      </c>
    </row>
    <row r="614" s="14" customFormat="1">
      <c r="A614" s="14"/>
      <c r="B614" s="255"/>
      <c r="C614" s="256"/>
      <c r="D614" s="246" t="s">
        <v>166</v>
      </c>
      <c r="E614" s="257" t="s">
        <v>1</v>
      </c>
      <c r="F614" s="258" t="s">
        <v>1370</v>
      </c>
      <c r="G614" s="256"/>
      <c r="H614" s="259">
        <v>11.256</v>
      </c>
      <c r="I614" s="260"/>
      <c r="J614" s="256"/>
      <c r="K614" s="256"/>
      <c r="L614" s="261"/>
      <c r="M614" s="262"/>
      <c r="N614" s="263"/>
      <c r="O614" s="263"/>
      <c r="P614" s="263"/>
      <c r="Q614" s="263"/>
      <c r="R614" s="263"/>
      <c r="S614" s="263"/>
      <c r="T614" s="264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65" t="s">
        <v>166</v>
      </c>
      <c r="AU614" s="265" t="s">
        <v>156</v>
      </c>
      <c r="AV614" s="14" t="s">
        <v>156</v>
      </c>
      <c r="AW614" s="14" t="s">
        <v>31</v>
      </c>
      <c r="AX614" s="14" t="s">
        <v>74</v>
      </c>
      <c r="AY614" s="265" t="s">
        <v>157</v>
      </c>
    </row>
    <row r="615" s="14" customFormat="1">
      <c r="A615" s="14"/>
      <c r="B615" s="255"/>
      <c r="C615" s="256"/>
      <c r="D615" s="246" t="s">
        <v>166</v>
      </c>
      <c r="E615" s="257" t="s">
        <v>1</v>
      </c>
      <c r="F615" s="258" t="s">
        <v>1371</v>
      </c>
      <c r="G615" s="256"/>
      <c r="H615" s="259">
        <v>3.7559999999999998</v>
      </c>
      <c r="I615" s="260"/>
      <c r="J615" s="256"/>
      <c r="K615" s="256"/>
      <c r="L615" s="261"/>
      <c r="M615" s="262"/>
      <c r="N615" s="263"/>
      <c r="O615" s="263"/>
      <c r="P615" s="263"/>
      <c r="Q615" s="263"/>
      <c r="R615" s="263"/>
      <c r="S615" s="263"/>
      <c r="T615" s="264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65" t="s">
        <v>166</v>
      </c>
      <c r="AU615" s="265" t="s">
        <v>156</v>
      </c>
      <c r="AV615" s="14" t="s">
        <v>156</v>
      </c>
      <c r="AW615" s="14" t="s">
        <v>31</v>
      </c>
      <c r="AX615" s="14" t="s">
        <v>74</v>
      </c>
      <c r="AY615" s="265" t="s">
        <v>157</v>
      </c>
    </row>
    <row r="616" s="14" customFormat="1">
      <c r="A616" s="14"/>
      <c r="B616" s="255"/>
      <c r="C616" s="256"/>
      <c r="D616" s="246" t="s">
        <v>166</v>
      </c>
      <c r="E616" s="257" t="s">
        <v>1</v>
      </c>
      <c r="F616" s="258" t="s">
        <v>1372</v>
      </c>
      <c r="G616" s="256"/>
      <c r="H616" s="259">
        <v>3.6600000000000001</v>
      </c>
      <c r="I616" s="260"/>
      <c r="J616" s="256"/>
      <c r="K616" s="256"/>
      <c r="L616" s="261"/>
      <c r="M616" s="262"/>
      <c r="N616" s="263"/>
      <c r="O616" s="263"/>
      <c r="P616" s="263"/>
      <c r="Q616" s="263"/>
      <c r="R616" s="263"/>
      <c r="S616" s="263"/>
      <c r="T616" s="264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65" t="s">
        <v>166</v>
      </c>
      <c r="AU616" s="265" t="s">
        <v>156</v>
      </c>
      <c r="AV616" s="14" t="s">
        <v>156</v>
      </c>
      <c r="AW616" s="14" t="s">
        <v>31</v>
      </c>
      <c r="AX616" s="14" t="s">
        <v>74</v>
      </c>
      <c r="AY616" s="265" t="s">
        <v>157</v>
      </c>
    </row>
    <row r="617" s="14" customFormat="1">
      <c r="A617" s="14"/>
      <c r="B617" s="255"/>
      <c r="C617" s="256"/>
      <c r="D617" s="246" t="s">
        <v>166</v>
      </c>
      <c r="E617" s="257" t="s">
        <v>1</v>
      </c>
      <c r="F617" s="258" t="s">
        <v>1373</v>
      </c>
      <c r="G617" s="256"/>
      <c r="H617" s="259">
        <v>4.6200000000000001</v>
      </c>
      <c r="I617" s="260"/>
      <c r="J617" s="256"/>
      <c r="K617" s="256"/>
      <c r="L617" s="261"/>
      <c r="M617" s="262"/>
      <c r="N617" s="263"/>
      <c r="O617" s="263"/>
      <c r="P617" s="263"/>
      <c r="Q617" s="263"/>
      <c r="R617" s="263"/>
      <c r="S617" s="263"/>
      <c r="T617" s="264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65" t="s">
        <v>166</v>
      </c>
      <c r="AU617" s="265" t="s">
        <v>156</v>
      </c>
      <c r="AV617" s="14" t="s">
        <v>156</v>
      </c>
      <c r="AW617" s="14" t="s">
        <v>31</v>
      </c>
      <c r="AX617" s="14" t="s">
        <v>74</v>
      </c>
      <c r="AY617" s="265" t="s">
        <v>157</v>
      </c>
    </row>
    <row r="618" s="14" customFormat="1">
      <c r="A618" s="14"/>
      <c r="B618" s="255"/>
      <c r="C618" s="256"/>
      <c r="D618" s="246" t="s">
        <v>166</v>
      </c>
      <c r="E618" s="257" t="s">
        <v>1</v>
      </c>
      <c r="F618" s="258" t="s">
        <v>1374</v>
      </c>
      <c r="G618" s="256"/>
      <c r="H618" s="259">
        <v>3.1920000000000002</v>
      </c>
      <c r="I618" s="260"/>
      <c r="J618" s="256"/>
      <c r="K618" s="256"/>
      <c r="L618" s="261"/>
      <c r="M618" s="262"/>
      <c r="N618" s="263"/>
      <c r="O618" s="263"/>
      <c r="P618" s="263"/>
      <c r="Q618" s="263"/>
      <c r="R618" s="263"/>
      <c r="S618" s="263"/>
      <c r="T618" s="264"/>
      <c r="U618" s="14"/>
      <c r="V618" s="14"/>
      <c r="W618" s="14"/>
      <c r="X618" s="14"/>
      <c r="Y618" s="14"/>
      <c r="Z618" s="14"/>
      <c r="AA618" s="14"/>
      <c r="AB618" s="14"/>
      <c r="AC618" s="14"/>
      <c r="AD618" s="14"/>
      <c r="AE618" s="14"/>
      <c r="AT618" s="265" t="s">
        <v>166</v>
      </c>
      <c r="AU618" s="265" t="s">
        <v>156</v>
      </c>
      <c r="AV618" s="14" t="s">
        <v>156</v>
      </c>
      <c r="AW618" s="14" t="s">
        <v>31</v>
      </c>
      <c r="AX618" s="14" t="s">
        <v>74</v>
      </c>
      <c r="AY618" s="265" t="s">
        <v>157</v>
      </c>
    </row>
    <row r="619" s="14" customFormat="1">
      <c r="A619" s="14"/>
      <c r="B619" s="255"/>
      <c r="C619" s="256"/>
      <c r="D619" s="246" t="s">
        <v>166</v>
      </c>
      <c r="E619" s="257" t="s">
        <v>1</v>
      </c>
      <c r="F619" s="258" t="s">
        <v>1375</v>
      </c>
      <c r="G619" s="256"/>
      <c r="H619" s="259">
        <v>1.3200000000000001</v>
      </c>
      <c r="I619" s="260"/>
      <c r="J619" s="256"/>
      <c r="K619" s="256"/>
      <c r="L619" s="261"/>
      <c r="M619" s="262"/>
      <c r="N619" s="263"/>
      <c r="O619" s="263"/>
      <c r="P619" s="263"/>
      <c r="Q619" s="263"/>
      <c r="R619" s="263"/>
      <c r="S619" s="263"/>
      <c r="T619" s="264"/>
      <c r="U619" s="14"/>
      <c r="V619" s="14"/>
      <c r="W619" s="14"/>
      <c r="X619" s="14"/>
      <c r="Y619" s="14"/>
      <c r="Z619" s="14"/>
      <c r="AA619" s="14"/>
      <c r="AB619" s="14"/>
      <c r="AC619" s="14"/>
      <c r="AD619" s="14"/>
      <c r="AE619" s="14"/>
      <c r="AT619" s="265" t="s">
        <v>166</v>
      </c>
      <c r="AU619" s="265" t="s">
        <v>156</v>
      </c>
      <c r="AV619" s="14" t="s">
        <v>156</v>
      </c>
      <c r="AW619" s="14" t="s">
        <v>31</v>
      </c>
      <c r="AX619" s="14" t="s">
        <v>74</v>
      </c>
      <c r="AY619" s="265" t="s">
        <v>157</v>
      </c>
    </row>
    <row r="620" s="14" customFormat="1">
      <c r="A620" s="14"/>
      <c r="B620" s="255"/>
      <c r="C620" s="256"/>
      <c r="D620" s="246" t="s">
        <v>166</v>
      </c>
      <c r="E620" s="257" t="s">
        <v>1</v>
      </c>
      <c r="F620" s="258" t="s">
        <v>1376</v>
      </c>
      <c r="G620" s="256"/>
      <c r="H620" s="259">
        <v>1.3200000000000001</v>
      </c>
      <c r="I620" s="260"/>
      <c r="J620" s="256"/>
      <c r="K620" s="256"/>
      <c r="L620" s="261"/>
      <c r="M620" s="262"/>
      <c r="N620" s="263"/>
      <c r="O620" s="263"/>
      <c r="P620" s="263"/>
      <c r="Q620" s="263"/>
      <c r="R620" s="263"/>
      <c r="S620" s="263"/>
      <c r="T620" s="264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65" t="s">
        <v>166</v>
      </c>
      <c r="AU620" s="265" t="s">
        <v>156</v>
      </c>
      <c r="AV620" s="14" t="s">
        <v>156</v>
      </c>
      <c r="AW620" s="14" t="s">
        <v>31</v>
      </c>
      <c r="AX620" s="14" t="s">
        <v>74</v>
      </c>
      <c r="AY620" s="265" t="s">
        <v>157</v>
      </c>
    </row>
    <row r="621" s="14" customFormat="1">
      <c r="A621" s="14"/>
      <c r="B621" s="255"/>
      <c r="C621" s="256"/>
      <c r="D621" s="246" t="s">
        <v>166</v>
      </c>
      <c r="E621" s="257" t="s">
        <v>1</v>
      </c>
      <c r="F621" s="258" t="s">
        <v>1377</v>
      </c>
      <c r="G621" s="256"/>
      <c r="H621" s="259">
        <v>4.0919999999999996</v>
      </c>
      <c r="I621" s="260"/>
      <c r="J621" s="256"/>
      <c r="K621" s="256"/>
      <c r="L621" s="261"/>
      <c r="M621" s="262"/>
      <c r="N621" s="263"/>
      <c r="O621" s="263"/>
      <c r="P621" s="263"/>
      <c r="Q621" s="263"/>
      <c r="R621" s="263"/>
      <c r="S621" s="263"/>
      <c r="T621" s="264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65" t="s">
        <v>166</v>
      </c>
      <c r="AU621" s="265" t="s">
        <v>156</v>
      </c>
      <c r="AV621" s="14" t="s">
        <v>156</v>
      </c>
      <c r="AW621" s="14" t="s">
        <v>31</v>
      </c>
      <c r="AX621" s="14" t="s">
        <v>74</v>
      </c>
      <c r="AY621" s="265" t="s">
        <v>157</v>
      </c>
    </row>
    <row r="622" s="14" customFormat="1">
      <c r="A622" s="14"/>
      <c r="B622" s="255"/>
      <c r="C622" s="256"/>
      <c r="D622" s="246" t="s">
        <v>166</v>
      </c>
      <c r="E622" s="257" t="s">
        <v>1</v>
      </c>
      <c r="F622" s="258" t="s">
        <v>1378</v>
      </c>
      <c r="G622" s="256"/>
      <c r="H622" s="259">
        <v>1.8600000000000001</v>
      </c>
      <c r="I622" s="260"/>
      <c r="J622" s="256"/>
      <c r="K622" s="256"/>
      <c r="L622" s="261"/>
      <c r="M622" s="262"/>
      <c r="N622" s="263"/>
      <c r="O622" s="263"/>
      <c r="P622" s="263"/>
      <c r="Q622" s="263"/>
      <c r="R622" s="263"/>
      <c r="S622" s="263"/>
      <c r="T622" s="264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65" t="s">
        <v>166</v>
      </c>
      <c r="AU622" s="265" t="s">
        <v>156</v>
      </c>
      <c r="AV622" s="14" t="s">
        <v>156</v>
      </c>
      <c r="AW622" s="14" t="s">
        <v>31</v>
      </c>
      <c r="AX622" s="14" t="s">
        <v>74</v>
      </c>
      <c r="AY622" s="265" t="s">
        <v>157</v>
      </c>
    </row>
    <row r="623" s="14" customFormat="1">
      <c r="A623" s="14"/>
      <c r="B623" s="255"/>
      <c r="C623" s="256"/>
      <c r="D623" s="246" t="s">
        <v>166</v>
      </c>
      <c r="E623" s="257" t="s">
        <v>1</v>
      </c>
      <c r="F623" s="258" t="s">
        <v>1379</v>
      </c>
      <c r="G623" s="256"/>
      <c r="H623" s="259">
        <v>3.8399999999999999</v>
      </c>
      <c r="I623" s="260"/>
      <c r="J623" s="256"/>
      <c r="K623" s="256"/>
      <c r="L623" s="261"/>
      <c r="M623" s="262"/>
      <c r="N623" s="263"/>
      <c r="O623" s="263"/>
      <c r="P623" s="263"/>
      <c r="Q623" s="263"/>
      <c r="R623" s="263"/>
      <c r="S623" s="263"/>
      <c r="T623" s="264"/>
      <c r="U623" s="14"/>
      <c r="V623" s="14"/>
      <c r="W623" s="14"/>
      <c r="X623" s="14"/>
      <c r="Y623" s="14"/>
      <c r="Z623" s="14"/>
      <c r="AA623" s="14"/>
      <c r="AB623" s="14"/>
      <c r="AC623" s="14"/>
      <c r="AD623" s="14"/>
      <c r="AE623" s="14"/>
      <c r="AT623" s="265" t="s">
        <v>166</v>
      </c>
      <c r="AU623" s="265" t="s">
        <v>156</v>
      </c>
      <c r="AV623" s="14" t="s">
        <v>156</v>
      </c>
      <c r="AW623" s="14" t="s">
        <v>31</v>
      </c>
      <c r="AX623" s="14" t="s">
        <v>74</v>
      </c>
      <c r="AY623" s="265" t="s">
        <v>157</v>
      </c>
    </row>
    <row r="624" s="15" customFormat="1">
      <c r="A624" s="15"/>
      <c r="B624" s="266"/>
      <c r="C624" s="267"/>
      <c r="D624" s="246" t="s">
        <v>166</v>
      </c>
      <c r="E624" s="268" t="s">
        <v>1</v>
      </c>
      <c r="F624" s="269" t="s">
        <v>173</v>
      </c>
      <c r="G624" s="267"/>
      <c r="H624" s="270">
        <v>79.823999999999984</v>
      </c>
      <c r="I624" s="271"/>
      <c r="J624" s="267"/>
      <c r="K624" s="267"/>
      <c r="L624" s="272"/>
      <c r="M624" s="273"/>
      <c r="N624" s="274"/>
      <c r="O624" s="274"/>
      <c r="P624" s="274"/>
      <c r="Q624" s="274"/>
      <c r="R624" s="274"/>
      <c r="S624" s="274"/>
      <c r="T624" s="275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76" t="s">
        <v>166</v>
      </c>
      <c r="AU624" s="276" t="s">
        <v>156</v>
      </c>
      <c r="AV624" s="15" t="s">
        <v>174</v>
      </c>
      <c r="AW624" s="15" t="s">
        <v>31</v>
      </c>
      <c r="AX624" s="15" t="s">
        <v>82</v>
      </c>
      <c r="AY624" s="276" t="s">
        <v>157</v>
      </c>
    </row>
    <row r="625" s="2" customFormat="1" ht="24.15" customHeight="1">
      <c r="A625" s="39"/>
      <c r="B625" s="40"/>
      <c r="C625" s="230" t="s">
        <v>667</v>
      </c>
      <c r="D625" s="230" t="s">
        <v>160</v>
      </c>
      <c r="E625" s="231" t="s">
        <v>1380</v>
      </c>
      <c r="F625" s="232" t="s">
        <v>1364</v>
      </c>
      <c r="G625" s="233" t="s">
        <v>225</v>
      </c>
      <c r="H625" s="234">
        <v>88.670000000000002</v>
      </c>
      <c r="I625" s="235"/>
      <c r="J625" s="236">
        <f>ROUND(I625*H625,2)</f>
        <v>0</v>
      </c>
      <c r="K625" s="237"/>
      <c r="L625" s="45"/>
      <c r="M625" s="238" t="s">
        <v>1</v>
      </c>
      <c r="N625" s="239" t="s">
        <v>40</v>
      </c>
      <c r="O625" s="98"/>
      <c r="P625" s="240">
        <f>O625*H625</f>
        <v>0</v>
      </c>
      <c r="Q625" s="240">
        <v>0.0019200000000000001</v>
      </c>
      <c r="R625" s="240">
        <f>Q625*H625</f>
        <v>0.17024640000000002</v>
      </c>
      <c r="S625" s="240">
        <v>0</v>
      </c>
      <c r="T625" s="241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42" t="s">
        <v>174</v>
      </c>
      <c r="AT625" s="242" t="s">
        <v>160</v>
      </c>
      <c r="AU625" s="242" t="s">
        <v>156</v>
      </c>
      <c r="AY625" s="18" t="s">
        <v>157</v>
      </c>
      <c r="BE625" s="243">
        <f>IF(N625="základná",J625,0)</f>
        <v>0</v>
      </c>
      <c r="BF625" s="243">
        <f>IF(N625="znížená",J625,0)</f>
        <v>0</v>
      </c>
      <c r="BG625" s="243">
        <f>IF(N625="zákl. prenesená",J625,0)</f>
        <v>0</v>
      </c>
      <c r="BH625" s="243">
        <f>IF(N625="zníž. prenesená",J625,0)</f>
        <v>0</v>
      </c>
      <c r="BI625" s="243">
        <f>IF(N625="nulová",J625,0)</f>
        <v>0</v>
      </c>
      <c r="BJ625" s="18" t="s">
        <v>156</v>
      </c>
      <c r="BK625" s="243">
        <f>ROUND(I625*H625,2)</f>
        <v>0</v>
      </c>
      <c r="BL625" s="18" t="s">
        <v>174</v>
      </c>
      <c r="BM625" s="242" t="s">
        <v>1381</v>
      </c>
    </row>
    <row r="626" s="14" customFormat="1">
      <c r="A626" s="14"/>
      <c r="B626" s="255"/>
      <c r="C626" s="256"/>
      <c r="D626" s="246" t="s">
        <v>166</v>
      </c>
      <c r="E626" s="257" t="s">
        <v>1</v>
      </c>
      <c r="F626" s="258" t="s">
        <v>1382</v>
      </c>
      <c r="G626" s="256"/>
      <c r="H626" s="259">
        <v>88.670000000000002</v>
      </c>
      <c r="I626" s="260"/>
      <c r="J626" s="256"/>
      <c r="K626" s="256"/>
      <c r="L626" s="261"/>
      <c r="M626" s="262"/>
      <c r="N626" s="263"/>
      <c r="O626" s="263"/>
      <c r="P626" s="263"/>
      <c r="Q626" s="263"/>
      <c r="R626" s="263"/>
      <c r="S626" s="263"/>
      <c r="T626" s="264"/>
      <c r="U626" s="14"/>
      <c r="V626" s="14"/>
      <c r="W626" s="14"/>
      <c r="X626" s="14"/>
      <c r="Y626" s="14"/>
      <c r="Z626" s="14"/>
      <c r="AA626" s="14"/>
      <c r="AB626" s="14"/>
      <c r="AC626" s="14"/>
      <c r="AD626" s="14"/>
      <c r="AE626" s="14"/>
      <c r="AT626" s="265" t="s">
        <v>166</v>
      </c>
      <c r="AU626" s="265" t="s">
        <v>156</v>
      </c>
      <c r="AV626" s="14" t="s">
        <v>156</v>
      </c>
      <c r="AW626" s="14" t="s">
        <v>31</v>
      </c>
      <c r="AX626" s="14" t="s">
        <v>82</v>
      </c>
      <c r="AY626" s="265" t="s">
        <v>157</v>
      </c>
    </row>
    <row r="627" s="2" customFormat="1" ht="24.15" customHeight="1">
      <c r="A627" s="39"/>
      <c r="B627" s="40"/>
      <c r="C627" s="230" t="s">
        <v>671</v>
      </c>
      <c r="D627" s="230" t="s">
        <v>160</v>
      </c>
      <c r="E627" s="231" t="s">
        <v>1383</v>
      </c>
      <c r="F627" s="232" t="s">
        <v>1384</v>
      </c>
      <c r="G627" s="233" t="s">
        <v>225</v>
      </c>
      <c r="H627" s="234">
        <v>124.59</v>
      </c>
      <c r="I627" s="235"/>
      <c r="J627" s="236">
        <f>ROUND(I627*H627,2)</f>
        <v>0</v>
      </c>
      <c r="K627" s="237"/>
      <c r="L627" s="45"/>
      <c r="M627" s="238" t="s">
        <v>1</v>
      </c>
      <c r="N627" s="239" t="s">
        <v>40</v>
      </c>
      <c r="O627" s="98"/>
      <c r="P627" s="240">
        <f>O627*H627</f>
        <v>0</v>
      </c>
      <c r="Q627" s="240">
        <v>3.0000000000000001E-05</v>
      </c>
      <c r="R627" s="240">
        <f>Q627*H627</f>
        <v>0.0037377</v>
      </c>
      <c r="S627" s="240">
        <v>0</v>
      </c>
      <c r="T627" s="241">
        <f>S627*H627</f>
        <v>0</v>
      </c>
      <c r="U627" s="39"/>
      <c r="V627" s="39"/>
      <c r="W627" s="39"/>
      <c r="X627" s="39"/>
      <c r="Y627" s="39"/>
      <c r="Z627" s="39"/>
      <c r="AA627" s="39"/>
      <c r="AB627" s="39"/>
      <c r="AC627" s="39"/>
      <c r="AD627" s="39"/>
      <c r="AE627" s="39"/>
      <c r="AR627" s="242" t="s">
        <v>174</v>
      </c>
      <c r="AT627" s="242" t="s">
        <v>160</v>
      </c>
      <c r="AU627" s="242" t="s">
        <v>156</v>
      </c>
      <c r="AY627" s="18" t="s">
        <v>157</v>
      </c>
      <c r="BE627" s="243">
        <f>IF(N627="základná",J627,0)</f>
        <v>0</v>
      </c>
      <c r="BF627" s="243">
        <f>IF(N627="znížená",J627,0)</f>
        <v>0</v>
      </c>
      <c r="BG627" s="243">
        <f>IF(N627="zákl. prenesená",J627,0)</f>
        <v>0</v>
      </c>
      <c r="BH627" s="243">
        <f>IF(N627="zníž. prenesená",J627,0)</f>
        <v>0</v>
      </c>
      <c r="BI627" s="243">
        <f>IF(N627="nulová",J627,0)</f>
        <v>0</v>
      </c>
      <c r="BJ627" s="18" t="s">
        <v>156</v>
      </c>
      <c r="BK627" s="243">
        <f>ROUND(I627*H627,2)</f>
        <v>0</v>
      </c>
      <c r="BL627" s="18" t="s">
        <v>174</v>
      </c>
      <c r="BM627" s="242" t="s">
        <v>1385</v>
      </c>
    </row>
    <row r="628" s="13" customFormat="1">
      <c r="A628" s="13"/>
      <c r="B628" s="244"/>
      <c r="C628" s="245"/>
      <c r="D628" s="246" t="s">
        <v>166</v>
      </c>
      <c r="E628" s="247" t="s">
        <v>1</v>
      </c>
      <c r="F628" s="248" t="s">
        <v>1051</v>
      </c>
      <c r="G628" s="245"/>
      <c r="H628" s="247" t="s">
        <v>1</v>
      </c>
      <c r="I628" s="249"/>
      <c r="J628" s="245"/>
      <c r="K628" s="245"/>
      <c r="L628" s="250"/>
      <c r="M628" s="251"/>
      <c r="N628" s="252"/>
      <c r="O628" s="252"/>
      <c r="P628" s="252"/>
      <c r="Q628" s="252"/>
      <c r="R628" s="252"/>
      <c r="S628" s="252"/>
      <c r="T628" s="253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54" t="s">
        <v>166</v>
      </c>
      <c r="AU628" s="254" t="s">
        <v>156</v>
      </c>
      <c r="AV628" s="13" t="s">
        <v>82</v>
      </c>
      <c r="AW628" s="13" t="s">
        <v>31</v>
      </c>
      <c r="AX628" s="13" t="s">
        <v>74</v>
      </c>
      <c r="AY628" s="254" t="s">
        <v>157</v>
      </c>
    </row>
    <row r="629" s="13" customFormat="1">
      <c r="A629" s="13"/>
      <c r="B629" s="244"/>
      <c r="C629" s="245"/>
      <c r="D629" s="246" t="s">
        <v>166</v>
      </c>
      <c r="E629" s="247" t="s">
        <v>1</v>
      </c>
      <c r="F629" s="248" t="s">
        <v>1198</v>
      </c>
      <c r="G629" s="245"/>
      <c r="H629" s="247" t="s">
        <v>1</v>
      </c>
      <c r="I629" s="249"/>
      <c r="J629" s="245"/>
      <c r="K629" s="245"/>
      <c r="L629" s="250"/>
      <c r="M629" s="251"/>
      <c r="N629" s="252"/>
      <c r="O629" s="252"/>
      <c r="P629" s="252"/>
      <c r="Q629" s="252"/>
      <c r="R629" s="252"/>
      <c r="S629" s="252"/>
      <c r="T629" s="253"/>
      <c r="U629" s="13"/>
      <c r="V629" s="13"/>
      <c r="W629" s="13"/>
      <c r="X629" s="13"/>
      <c r="Y629" s="13"/>
      <c r="Z629" s="13"/>
      <c r="AA629" s="13"/>
      <c r="AB629" s="13"/>
      <c r="AC629" s="13"/>
      <c r="AD629" s="13"/>
      <c r="AE629" s="13"/>
      <c r="AT629" s="254" t="s">
        <v>166</v>
      </c>
      <c r="AU629" s="254" t="s">
        <v>156</v>
      </c>
      <c r="AV629" s="13" t="s">
        <v>82</v>
      </c>
      <c r="AW629" s="13" t="s">
        <v>31</v>
      </c>
      <c r="AX629" s="13" t="s">
        <v>74</v>
      </c>
      <c r="AY629" s="254" t="s">
        <v>157</v>
      </c>
    </row>
    <row r="630" s="14" customFormat="1">
      <c r="A630" s="14"/>
      <c r="B630" s="255"/>
      <c r="C630" s="256"/>
      <c r="D630" s="246" t="s">
        <v>166</v>
      </c>
      <c r="E630" s="257" t="s">
        <v>1</v>
      </c>
      <c r="F630" s="258" t="s">
        <v>1386</v>
      </c>
      <c r="G630" s="256"/>
      <c r="H630" s="259">
        <v>20.280000000000001</v>
      </c>
      <c r="I630" s="260"/>
      <c r="J630" s="256"/>
      <c r="K630" s="256"/>
      <c r="L630" s="261"/>
      <c r="M630" s="262"/>
      <c r="N630" s="263"/>
      <c r="O630" s="263"/>
      <c r="P630" s="263"/>
      <c r="Q630" s="263"/>
      <c r="R630" s="263"/>
      <c r="S630" s="263"/>
      <c r="T630" s="264"/>
      <c r="U630" s="14"/>
      <c r="V630" s="14"/>
      <c r="W630" s="14"/>
      <c r="X630" s="14"/>
      <c r="Y630" s="14"/>
      <c r="Z630" s="14"/>
      <c r="AA630" s="14"/>
      <c r="AB630" s="14"/>
      <c r="AC630" s="14"/>
      <c r="AD630" s="14"/>
      <c r="AE630" s="14"/>
      <c r="AT630" s="265" t="s">
        <v>166</v>
      </c>
      <c r="AU630" s="265" t="s">
        <v>156</v>
      </c>
      <c r="AV630" s="14" t="s">
        <v>156</v>
      </c>
      <c r="AW630" s="14" t="s">
        <v>31</v>
      </c>
      <c r="AX630" s="14" t="s">
        <v>74</v>
      </c>
      <c r="AY630" s="265" t="s">
        <v>157</v>
      </c>
    </row>
    <row r="631" s="13" customFormat="1">
      <c r="A631" s="13"/>
      <c r="B631" s="244"/>
      <c r="C631" s="245"/>
      <c r="D631" s="246" t="s">
        <v>166</v>
      </c>
      <c r="E631" s="247" t="s">
        <v>1</v>
      </c>
      <c r="F631" s="248" t="s">
        <v>1200</v>
      </c>
      <c r="G631" s="245"/>
      <c r="H631" s="247" t="s">
        <v>1</v>
      </c>
      <c r="I631" s="249"/>
      <c r="J631" s="245"/>
      <c r="K631" s="245"/>
      <c r="L631" s="250"/>
      <c r="M631" s="251"/>
      <c r="N631" s="252"/>
      <c r="O631" s="252"/>
      <c r="P631" s="252"/>
      <c r="Q631" s="252"/>
      <c r="R631" s="252"/>
      <c r="S631" s="252"/>
      <c r="T631" s="253"/>
      <c r="U631" s="13"/>
      <c r="V631" s="13"/>
      <c r="W631" s="13"/>
      <c r="X631" s="13"/>
      <c r="Y631" s="13"/>
      <c r="Z631" s="13"/>
      <c r="AA631" s="13"/>
      <c r="AB631" s="13"/>
      <c r="AC631" s="13"/>
      <c r="AD631" s="13"/>
      <c r="AE631" s="13"/>
      <c r="AT631" s="254" t="s">
        <v>166</v>
      </c>
      <c r="AU631" s="254" t="s">
        <v>156</v>
      </c>
      <c r="AV631" s="13" t="s">
        <v>82</v>
      </c>
      <c r="AW631" s="13" t="s">
        <v>31</v>
      </c>
      <c r="AX631" s="13" t="s">
        <v>74</v>
      </c>
      <c r="AY631" s="254" t="s">
        <v>157</v>
      </c>
    </row>
    <row r="632" s="14" customFormat="1">
      <c r="A632" s="14"/>
      <c r="B632" s="255"/>
      <c r="C632" s="256"/>
      <c r="D632" s="246" t="s">
        <v>166</v>
      </c>
      <c r="E632" s="257" t="s">
        <v>1</v>
      </c>
      <c r="F632" s="258" t="s">
        <v>1387</v>
      </c>
      <c r="G632" s="256"/>
      <c r="H632" s="259">
        <v>17.16</v>
      </c>
      <c r="I632" s="260"/>
      <c r="J632" s="256"/>
      <c r="K632" s="256"/>
      <c r="L632" s="261"/>
      <c r="M632" s="262"/>
      <c r="N632" s="263"/>
      <c r="O632" s="263"/>
      <c r="P632" s="263"/>
      <c r="Q632" s="263"/>
      <c r="R632" s="263"/>
      <c r="S632" s="263"/>
      <c r="T632" s="264"/>
      <c r="U632" s="14"/>
      <c r="V632" s="14"/>
      <c r="W632" s="14"/>
      <c r="X632" s="14"/>
      <c r="Y632" s="14"/>
      <c r="Z632" s="14"/>
      <c r="AA632" s="14"/>
      <c r="AB632" s="14"/>
      <c r="AC632" s="14"/>
      <c r="AD632" s="14"/>
      <c r="AE632" s="14"/>
      <c r="AT632" s="265" t="s">
        <v>166</v>
      </c>
      <c r="AU632" s="265" t="s">
        <v>156</v>
      </c>
      <c r="AV632" s="14" t="s">
        <v>156</v>
      </c>
      <c r="AW632" s="14" t="s">
        <v>31</v>
      </c>
      <c r="AX632" s="14" t="s">
        <v>74</v>
      </c>
      <c r="AY632" s="265" t="s">
        <v>157</v>
      </c>
    </row>
    <row r="633" s="13" customFormat="1">
      <c r="A633" s="13"/>
      <c r="B633" s="244"/>
      <c r="C633" s="245"/>
      <c r="D633" s="246" t="s">
        <v>166</v>
      </c>
      <c r="E633" s="247" t="s">
        <v>1</v>
      </c>
      <c r="F633" s="248" t="s">
        <v>1202</v>
      </c>
      <c r="G633" s="245"/>
      <c r="H633" s="247" t="s">
        <v>1</v>
      </c>
      <c r="I633" s="249"/>
      <c r="J633" s="245"/>
      <c r="K633" s="245"/>
      <c r="L633" s="250"/>
      <c r="M633" s="251"/>
      <c r="N633" s="252"/>
      <c r="O633" s="252"/>
      <c r="P633" s="252"/>
      <c r="Q633" s="252"/>
      <c r="R633" s="252"/>
      <c r="S633" s="252"/>
      <c r="T633" s="253"/>
      <c r="U633" s="13"/>
      <c r="V633" s="13"/>
      <c r="W633" s="13"/>
      <c r="X633" s="13"/>
      <c r="Y633" s="13"/>
      <c r="Z633" s="13"/>
      <c r="AA633" s="13"/>
      <c r="AB633" s="13"/>
      <c r="AC633" s="13"/>
      <c r="AD633" s="13"/>
      <c r="AE633" s="13"/>
      <c r="AT633" s="254" t="s">
        <v>166</v>
      </c>
      <c r="AU633" s="254" t="s">
        <v>156</v>
      </c>
      <c r="AV633" s="13" t="s">
        <v>82</v>
      </c>
      <c r="AW633" s="13" t="s">
        <v>31</v>
      </c>
      <c r="AX633" s="13" t="s">
        <v>74</v>
      </c>
      <c r="AY633" s="254" t="s">
        <v>157</v>
      </c>
    </row>
    <row r="634" s="14" customFormat="1">
      <c r="A634" s="14"/>
      <c r="B634" s="255"/>
      <c r="C634" s="256"/>
      <c r="D634" s="246" t="s">
        <v>166</v>
      </c>
      <c r="E634" s="257" t="s">
        <v>1</v>
      </c>
      <c r="F634" s="258" t="s">
        <v>1388</v>
      </c>
      <c r="G634" s="256"/>
      <c r="H634" s="259">
        <v>7.21</v>
      </c>
      <c r="I634" s="260"/>
      <c r="J634" s="256"/>
      <c r="K634" s="256"/>
      <c r="L634" s="261"/>
      <c r="M634" s="262"/>
      <c r="N634" s="263"/>
      <c r="O634" s="263"/>
      <c r="P634" s="263"/>
      <c r="Q634" s="263"/>
      <c r="R634" s="263"/>
      <c r="S634" s="263"/>
      <c r="T634" s="264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65" t="s">
        <v>166</v>
      </c>
      <c r="AU634" s="265" t="s">
        <v>156</v>
      </c>
      <c r="AV634" s="14" t="s">
        <v>156</v>
      </c>
      <c r="AW634" s="14" t="s">
        <v>31</v>
      </c>
      <c r="AX634" s="14" t="s">
        <v>74</v>
      </c>
      <c r="AY634" s="265" t="s">
        <v>157</v>
      </c>
    </row>
    <row r="635" s="13" customFormat="1">
      <c r="A635" s="13"/>
      <c r="B635" s="244"/>
      <c r="C635" s="245"/>
      <c r="D635" s="246" t="s">
        <v>166</v>
      </c>
      <c r="E635" s="247" t="s">
        <v>1</v>
      </c>
      <c r="F635" s="248" t="s">
        <v>1204</v>
      </c>
      <c r="G635" s="245"/>
      <c r="H635" s="247" t="s">
        <v>1</v>
      </c>
      <c r="I635" s="249"/>
      <c r="J635" s="245"/>
      <c r="K635" s="245"/>
      <c r="L635" s="250"/>
      <c r="M635" s="251"/>
      <c r="N635" s="252"/>
      <c r="O635" s="252"/>
      <c r="P635" s="252"/>
      <c r="Q635" s="252"/>
      <c r="R635" s="252"/>
      <c r="S635" s="252"/>
      <c r="T635" s="253"/>
      <c r="U635" s="13"/>
      <c r="V635" s="13"/>
      <c r="W635" s="13"/>
      <c r="X635" s="13"/>
      <c r="Y635" s="13"/>
      <c r="Z635" s="13"/>
      <c r="AA635" s="13"/>
      <c r="AB635" s="13"/>
      <c r="AC635" s="13"/>
      <c r="AD635" s="13"/>
      <c r="AE635" s="13"/>
      <c r="AT635" s="254" t="s">
        <v>166</v>
      </c>
      <c r="AU635" s="254" t="s">
        <v>156</v>
      </c>
      <c r="AV635" s="13" t="s">
        <v>82</v>
      </c>
      <c r="AW635" s="13" t="s">
        <v>31</v>
      </c>
      <c r="AX635" s="13" t="s">
        <v>74</v>
      </c>
      <c r="AY635" s="254" t="s">
        <v>157</v>
      </c>
    </row>
    <row r="636" s="14" customFormat="1">
      <c r="A636" s="14"/>
      <c r="B636" s="255"/>
      <c r="C636" s="256"/>
      <c r="D636" s="246" t="s">
        <v>166</v>
      </c>
      <c r="E636" s="257" t="s">
        <v>1</v>
      </c>
      <c r="F636" s="258" t="s">
        <v>1389</v>
      </c>
      <c r="G636" s="256"/>
      <c r="H636" s="259">
        <v>4.29</v>
      </c>
      <c r="I636" s="260"/>
      <c r="J636" s="256"/>
      <c r="K636" s="256"/>
      <c r="L636" s="261"/>
      <c r="M636" s="262"/>
      <c r="N636" s="263"/>
      <c r="O636" s="263"/>
      <c r="P636" s="263"/>
      <c r="Q636" s="263"/>
      <c r="R636" s="263"/>
      <c r="S636" s="263"/>
      <c r="T636" s="264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65" t="s">
        <v>166</v>
      </c>
      <c r="AU636" s="265" t="s">
        <v>156</v>
      </c>
      <c r="AV636" s="14" t="s">
        <v>156</v>
      </c>
      <c r="AW636" s="14" t="s">
        <v>31</v>
      </c>
      <c r="AX636" s="14" t="s">
        <v>74</v>
      </c>
      <c r="AY636" s="265" t="s">
        <v>157</v>
      </c>
    </row>
    <row r="637" s="13" customFormat="1">
      <c r="A637" s="13"/>
      <c r="B637" s="244"/>
      <c r="C637" s="245"/>
      <c r="D637" s="246" t="s">
        <v>166</v>
      </c>
      <c r="E637" s="247" t="s">
        <v>1</v>
      </c>
      <c r="F637" s="248" t="s">
        <v>1177</v>
      </c>
      <c r="G637" s="245"/>
      <c r="H637" s="247" t="s">
        <v>1</v>
      </c>
      <c r="I637" s="249"/>
      <c r="J637" s="245"/>
      <c r="K637" s="245"/>
      <c r="L637" s="250"/>
      <c r="M637" s="251"/>
      <c r="N637" s="252"/>
      <c r="O637" s="252"/>
      <c r="P637" s="252"/>
      <c r="Q637" s="252"/>
      <c r="R637" s="252"/>
      <c r="S637" s="252"/>
      <c r="T637" s="253"/>
      <c r="U637" s="13"/>
      <c r="V637" s="13"/>
      <c r="W637" s="13"/>
      <c r="X637" s="13"/>
      <c r="Y637" s="13"/>
      <c r="Z637" s="13"/>
      <c r="AA637" s="13"/>
      <c r="AB637" s="13"/>
      <c r="AC637" s="13"/>
      <c r="AD637" s="13"/>
      <c r="AE637" s="13"/>
      <c r="AT637" s="254" t="s">
        <v>166</v>
      </c>
      <c r="AU637" s="254" t="s">
        <v>156</v>
      </c>
      <c r="AV637" s="13" t="s">
        <v>82</v>
      </c>
      <c r="AW637" s="13" t="s">
        <v>31</v>
      </c>
      <c r="AX637" s="13" t="s">
        <v>74</v>
      </c>
      <c r="AY637" s="254" t="s">
        <v>157</v>
      </c>
    </row>
    <row r="638" s="14" customFormat="1">
      <c r="A638" s="14"/>
      <c r="B638" s="255"/>
      <c r="C638" s="256"/>
      <c r="D638" s="246" t="s">
        <v>166</v>
      </c>
      <c r="E638" s="257" t="s">
        <v>1</v>
      </c>
      <c r="F638" s="258" t="s">
        <v>1390</v>
      </c>
      <c r="G638" s="256"/>
      <c r="H638" s="259">
        <v>5.0700000000000003</v>
      </c>
      <c r="I638" s="260"/>
      <c r="J638" s="256"/>
      <c r="K638" s="256"/>
      <c r="L638" s="261"/>
      <c r="M638" s="262"/>
      <c r="N638" s="263"/>
      <c r="O638" s="263"/>
      <c r="P638" s="263"/>
      <c r="Q638" s="263"/>
      <c r="R638" s="263"/>
      <c r="S638" s="263"/>
      <c r="T638" s="264"/>
      <c r="U638" s="14"/>
      <c r="V638" s="14"/>
      <c r="W638" s="14"/>
      <c r="X638" s="14"/>
      <c r="Y638" s="14"/>
      <c r="Z638" s="14"/>
      <c r="AA638" s="14"/>
      <c r="AB638" s="14"/>
      <c r="AC638" s="14"/>
      <c r="AD638" s="14"/>
      <c r="AE638" s="14"/>
      <c r="AT638" s="265" t="s">
        <v>166</v>
      </c>
      <c r="AU638" s="265" t="s">
        <v>156</v>
      </c>
      <c r="AV638" s="14" t="s">
        <v>156</v>
      </c>
      <c r="AW638" s="14" t="s">
        <v>31</v>
      </c>
      <c r="AX638" s="14" t="s">
        <v>74</v>
      </c>
      <c r="AY638" s="265" t="s">
        <v>157</v>
      </c>
    </row>
    <row r="639" s="13" customFormat="1">
      <c r="A639" s="13"/>
      <c r="B639" s="244"/>
      <c r="C639" s="245"/>
      <c r="D639" s="246" t="s">
        <v>166</v>
      </c>
      <c r="E639" s="247" t="s">
        <v>1</v>
      </c>
      <c r="F639" s="248" t="s">
        <v>1062</v>
      </c>
      <c r="G639" s="245"/>
      <c r="H639" s="247" t="s">
        <v>1</v>
      </c>
      <c r="I639" s="249"/>
      <c r="J639" s="245"/>
      <c r="K639" s="245"/>
      <c r="L639" s="250"/>
      <c r="M639" s="251"/>
      <c r="N639" s="252"/>
      <c r="O639" s="252"/>
      <c r="P639" s="252"/>
      <c r="Q639" s="252"/>
      <c r="R639" s="252"/>
      <c r="S639" s="252"/>
      <c r="T639" s="253"/>
      <c r="U639" s="13"/>
      <c r="V639" s="13"/>
      <c r="W639" s="13"/>
      <c r="X639" s="13"/>
      <c r="Y639" s="13"/>
      <c r="Z639" s="13"/>
      <c r="AA639" s="13"/>
      <c r="AB639" s="13"/>
      <c r="AC639" s="13"/>
      <c r="AD639" s="13"/>
      <c r="AE639" s="13"/>
      <c r="AT639" s="254" t="s">
        <v>166</v>
      </c>
      <c r="AU639" s="254" t="s">
        <v>156</v>
      </c>
      <c r="AV639" s="13" t="s">
        <v>82</v>
      </c>
      <c r="AW639" s="13" t="s">
        <v>31</v>
      </c>
      <c r="AX639" s="13" t="s">
        <v>74</v>
      </c>
      <c r="AY639" s="254" t="s">
        <v>157</v>
      </c>
    </row>
    <row r="640" s="14" customFormat="1">
      <c r="A640" s="14"/>
      <c r="B640" s="255"/>
      <c r="C640" s="256"/>
      <c r="D640" s="246" t="s">
        <v>166</v>
      </c>
      <c r="E640" s="257" t="s">
        <v>1</v>
      </c>
      <c r="F640" s="258" t="s">
        <v>1391</v>
      </c>
      <c r="G640" s="256"/>
      <c r="H640" s="259">
        <v>1.5</v>
      </c>
      <c r="I640" s="260"/>
      <c r="J640" s="256"/>
      <c r="K640" s="256"/>
      <c r="L640" s="261"/>
      <c r="M640" s="262"/>
      <c r="N640" s="263"/>
      <c r="O640" s="263"/>
      <c r="P640" s="263"/>
      <c r="Q640" s="263"/>
      <c r="R640" s="263"/>
      <c r="S640" s="263"/>
      <c r="T640" s="264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65" t="s">
        <v>166</v>
      </c>
      <c r="AU640" s="265" t="s">
        <v>156</v>
      </c>
      <c r="AV640" s="14" t="s">
        <v>156</v>
      </c>
      <c r="AW640" s="14" t="s">
        <v>31</v>
      </c>
      <c r="AX640" s="14" t="s">
        <v>74</v>
      </c>
      <c r="AY640" s="265" t="s">
        <v>157</v>
      </c>
    </row>
    <row r="641" s="16" customFormat="1">
      <c r="A641" s="16"/>
      <c r="B641" s="295"/>
      <c r="C641" s="296"/>
      <c r="D641" s="246" t="s">
        <v>166</v>
      </c>
      <c r="E641" s="297" t="s">
        <v>1</v>
      </c>
      <c r="F641" s="298" t="s">
        <v>468</v>
      </c>
      <c r="G641" s="296"/>
      <c r="H641" s="299">
        <v>55.509999999999998</v>
      </c>
      <c r="I641" s="300"/>
      <c r="J641" s="296"/>
      <c r="K641" s="296"/>
      <c r="L641" s="301"/>
      <c r="M641" s="302"/>
      <c r="N641" s="303"/>
      <c r="O641" s="303"/>
      <c r="P641" s="303"/>
      <c r="Q641" s="303"/>
      <c r="R641" s="303"/>
      <c r="S641" s="303"/>
      <c r="T641" s="304"/>
      <c r="U641" s="16"/>
      <c r="V641" s="16"/>
      <c r="W641" s="16"/>
      <c r="X641" s="16"/>
      <c r="Y641" s="16"/>
      <c r="Z641" s="16"/>
      <c r="AA641" s="16"/>
      <c r="AB641" s="16"/>
      <c r="AC641" s="16"/>
      <c r="AD641" s="16"/>
      <c r="AE641" s="16"/>
      <c r="AT641" s="305" t="s">
        <v>166</v>
      </c>
      <c r="AU641" s="305" t="s">
        <v>156</v>
      </c>
      <c r="AV641" s="16" t="s">
        <v>181</v>
      </c>
      <c r="AW641" s="16" t="s">
        <v>31</v>
      </c>
      <c r="AX641" s="16" t="s">
        <v>74</v>
      </c>
      <c r="AY641" s="305" t="s">
        <v>157</v>
      </c>
    </row>
    <row r="642" s="13" customFormat="1">
      <c r="A642" s="13"/>
      <c r="B642" s="244"/>
      <c r="C642" s="245"/>
      <c r="D642" s="246" t="s">
        <v>166</v>
      </c>
      <c r="E642" s="247" t="s">
        <v>1</v>
      </c>
      <c r="F642" s="248" t="s">
        <v>1206</v>
      </c>
      <c r="G642" s="245"/>
      <c r="H642" s="247" t="s">
        <v>1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3"/>
      <c r="V642" s="13"/>
      <c r="W642" s="13"/>
      <c r="X642" s="13"/>
      <c r="Y642" s="13"/>
      <c r="Z642" s="13"/>
      <c r="AA642" s="13"/>
      <c r="AB642" s="13"/>
      <c r="AC642" s="13"/>
      <c r="AD642" s="13"/>
      <c r="AE642" s="13"/>
      <c r="AT642" s="254" t="s">
        <v>166</v>
      </c>
      <c r="AU642" s="254" t="s">
        <v>156</v>
      </c>
      <c r="AV642" s="13" t="s">
        <v>82</v>
      </c>
      <c r="AW642" s="13" t="s">
        <v>31</v>
      </c>
      <c r="AX642" s="13" t="s">
        <v>74</v>
      </c>
      <c r="AY642" s="254" t="s">
        <v>157</v>
      </c>
    </row>
    <row r="643" s="14" customFormat="1">
      <c r="A643" s="14"/>
      <c r="B643" s="255"/>
      <c r="C643" s="256"/>
      <c r="D643" s="246" t="s">
        <v>166</v>
      </c>
      <c r="E643" s="257" t="s">
        <v>1</v>
      </c>
      <c r="F643" s="258" t="s">
        <v>1392</v>
      </c>
      <c r="G643" s="256"/>
      <c r="H643" s="259">
        <v>6.7599999999999998</v>
      </c>
      <c r="I643" s="260"/>
      <c r="J643" s="256"/>
      <c r="K643" s="256"/>
      <c r="L643" s="261"/>
      <c r="M643" s="262"/>
      <c r="N643" s="263"/>
      <c r="O643" s="263"/>
      <c r="P643" s="263"/>
      <c r="Q643" s="263"/>
      <c r="R643" s="263"/>
      <c r="S643" s="263"/>
      <c r="T643" s="264"/>
      <c r="U643" s="14"/>
      <c r="V643" s="14"/>
      <c r="W643" s="14"/>
      <c r="X643" s="14"/>
      <c r="Y643" s="14"/>
      <c r="Z643" s="14"/>
      <c r="AA643" s="14"/>
      <c r="AB643" s="14"/>
      <c r="AC643" s="14"/>
      <c r="AD643" s="14"/>
      <c r="AE643" s="14"/>
      <c r="AT643" s="265" t="s">
        <v>166</v>
      </c>
      <c r="AU643" s="265" t="s">
        <v>156</v>
      </c>
      <c r="AV643" s="14" t="s">
        <v>156</v>
      </c>
      <c r="AW643" s="14" t="s">
        <v>31</v>
      </c>
      <c r="AX643" s="14" t="s">
        <v>74</v>
      </c>
      <c r="AY643" s="265" t="s">
        <v>157</v>
      </c>
    </row>
    <row r="644" s="13" customFormat="1">
      <c r="A644" s="13"/>
      <c r="B644" s="244"/>
      <c r="C644" s="245"/>
      <c r="D644" s="246" t="s">
        <v>166</v>
      </c>
      <c r="E644" s="247" t="s">
        <v>1</v>
      </c>
      <c r="F644" s="248" t="s">
        <v>1208</v>
      </c>
      <c r="G644" s="245"/>
      <c r="H644" s="247" t="s">
        <v>1</v>
      </c>
      <c r="I644" s="249"/>
      <c r="J644" s="245"/>
      <c r="K644" s="245"/>
      <c r="L644" s="250"/>
      <c r="M644" s="251"/>
      <c r="N644" s="252"/>
      <c r="O644" s="252"/>
      <c r="P644" s="252"/>
      <c r="Q644" s="252"/>
      <c r="R644" s="252"/>
      <c r="S644" s="252"/>
      <c r="T644" s="253"/>
      <c r="U644" s="13"/>
      <c r="V644" s="13"/>
      <c r="W644" s="13"/>
      <c r="X644" s="13"/>
      <c r="Y644" s="13"/>
      <c r="Z644" s="13"/>
      <c r="AA644" s="13"/>
      <c r="AB644" s="13"/>
      <c r="AC644" s="13"/>
      <c r="AD644" s="13"/>
      <c r="AE644" s="13"/>
      <c r="AT644" s="254" t="s">
        <v>166</v>
      </c>
      <c r="AU644" s="254" t="s">
        <v>156</v>
      </c>
      <c r="AV644" s="13" t="s">
        <v>82</v>
      </c>
      <c r="AW644" s="13" t="s">
        <v>31</v>
      </c>
      <c r="AX644" s="13" t="s">
        <v>74</v>
      </c>
      <c r="AY644" s="254" t="s">
        <v>157</v>
      </c>
    </row>
    <row r="645" s="14" customFormat="1">
      <c r="A645" s="14"/>
      <c r="B645" s="255"/>
      <c r="C645" s="256"/>
      <c r="D645" s="246" t="s">
        <v>166</v>
      </c>
      <c r="E645" s="257" t="s">
        <v>1</v>
      </c>
      <c r="F645" s="258" t="s">
        <v>1392</v>
      </c>
      <c r="G645" s="256"/>
      <c r="H645" s="259">
        <v>6.7599999999999998</v>
      </c>
      <c r="I645" s="260"/>
      <c r="J645" s="256"/>
      <c r="K645" s="256"/>
      <c r="L645" s="261"/>
      <c r="M645" s="262"/>
      <c r="N645" s="263"/>
      <c r="O645" s="263"/>
      <c r="P645" s="263"/>
      <c r="Q645" s="263"/>
      <c r="R645" s="263"/>
      <c r="S645" s="263"/>
      <c r="T645" s="264"/>
      <c r="U645" s="14"/>
      <c r="V645" s="14"/>
      <c r="W645" s="14"/>
      <c r="X645" s="14"/>
      <c r="Y645" s="14"/>
      <c r="Z645" s="14"/>
      <c r="AA645" s="14"/>
      <c r="AB645" s="14"/>
      <c r="AC645" s="14"/>
      <c r="AD645" s="14"/>
      <c r="AE645" s="14"/>
      <c r="AT645" s="265" t="s">
        <v>166</v>
      </c>
      <c r="AU645" s="265" t="s">
        <v>156</v>
      </c>
      <c r="AV645" s="14" t="s">
        <v>156</v>
      </c>
      <c r="AW645" s="14" t="s">
        <v>31</v>
      </c>
      <c r="AX645" s="14" t="s">
        <v>74</v>
      </c>
      <c r="AY645" s="265" t="s">
        <v>157</v>
      </c>
    </row>
    <row r="646" s="13" customFormat="1">
      <c r="A646" s="13"/>
      <c r="B646" s="244"/>
      <c r="C646" s="245"/>
      <c r="D646" s="246" t="s">
        <v>166</v>
      </c>
      <c r="E646" s="247" t="s">
        <v>1</v>
      </c>
      <c r="F646" s="248" t="s">
        <v>1209</v>
      </c>
      <c r="G646" s="245"/>
      <c r="H646" s="247" t="s">
        <v>1</v>
      </c>
      <c r="I646" s="249"/>
      <c r="J646" s="245"/>
      <c r="K646" s="245"/>
      <c r="L646" s="250"/>
      <c r="M646" s="251"/>
      <c r="N646" s="252"/>
      <c r="O646" s="252"/>
      <c r="P646" s="252"/>
      <c r="Q646" s="252"/>
      <c r="R646" s="252"/>
      <c r="S646" s="252"/>
      <c r="T646" s="253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54" t="s">
        <v>166</v>
      </c>
      <c r="AU646" s="254" t="s">
        <v>156</v>
      </c>
      <c r="AV646" s="13" t="s">
        <v>82</v>
      </c>
      <c r="AW646" s="13" t="s">
        <v>31</v>
      </c>
      <c r="AX646" s="13" t="s">
        <v>74</v>
      </c>
      <c r="AY646" s="254" t="s">
        <v>157</v>
      </c>
    </row>
    <row r="647" s="14" customFormat="1">
      <c r="A647" s="14"/>
      <c r="B647" s="255"/>
      <c r="C647" s="256"/>
      <c r="D647" s="246" t="s">
        <v>166</v>
      </c>
      <c r="E647" s="257" t="s">
        <v>1</v>
      </c>
      <c r="F647" s="258" t="s">
        <v>1393</v>
      </c>
      <c r="G647" s="256"/>
      <c r="H647" s="259">
        <v>11.44</v>
      </c>
      <c r="I647" s="260"/>
      <c r="J647" s="256"/>
      <c r="K647" s="256"/>
      <c r="L647" s="261"/>
      <c r="M647" s="262"/>
      <c r="N647" s="263"/>
      <c r="O647" s="263"/>
      <c r="P647" s="263"/>
      <c r="Q647" s="263"/>
      <c r="R647" s="263"/>
      <c r="S647" s="263"/>
      <c r="T647" s="264"/>
      <c r="U647" s="14"/>
      <c r="V647" s="14"/>
      <c r="W647" s="14"/>
      <c r="X647" s="14"/>
      <c r="Y647" s="14"/>
      <c r="Z647" s="14"/>
      <c r="AA647" s="14"/>
      <c r="AB647" s="14"/>
      <c r="AC647" s="14"/>
      <c r="AD647" s="14"/>
      <c r="AE647" s="14"/>
      <c r="AT647" s="265" t="s">
        <v>166</v>
      </c>
      <c r="AU647" s="265" t="s">
        <v>156</v>
      </c>
      <c r="AV647" s="14" t="s">
        <v>156</v>
      </c>
      <c r="AW647" s="14" t="s">
        <v>31</v>
      </c>
      <c r="AX647" s="14" t="s">
        <v>74</v>
      </c>
      <c r="AY647" s="265" t="s">
        <v>157</v>
      </c>
    </row>
    <row r="648" s="13" customFormat="1">
      <c r="A648" s="13"/>
      <c r="B648" s="244"/>
      <c r="C648" s="245"/>
      <c r="D648" s="246" t="s">
        <v>166</v>
      </c>
      <c r="E648" s="247" t="s">
        <v>1</v>
      </c>
      <c r="F648" s="248" t="s">
        <v>1211</v>
      </c>
      <c r="G648" s="245"/>
      <c r="H648" s="247" t="s">
        <v>1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3"/>
      <c r="V648" s="13"/>
      <c r="W648" s="13"/>
      <c r="X648" s="13"/>
      <c r="Y648" s="13"/>
      <c r="Z648" s="13"/>
      <c r="AA648" s="13"/>
      <c r="AB648" s="13"/>
      <c r="AC648" s="13"/>
      <c r="AD648" s="13"/>
      <c r="AE648" s="13"/>
      <c r="AT648" s="254" t="s">
        <v>166</v>
      </c>
      <c r="AU648" s="254" t="s">
        <v>156</v>
      </c>
      <c r="AV648" s="13" t="s">
        <v>82</v>
      </c>
      <c r="AW648" s="13" t="s">
        <v>31</v>
      </c>
      <c r="AX648" s="13" t="s">
        <v>74</v>
      </c>
      <c r="AY648" s="254" t="s">
        <v>157</v>
      </c>
    </row>
    <row r="649" s="14" customFormat="1">
      <c r="A649" s="14"/>
      <c r="B649" s="255"/>
      <c r="C649" s="256"/>
      <c r="D649" s="246" t="s">
        <v>166</v>
      </c>
      <c r="E649" s="257" t="s">
        <v>1</v>
      </c>
      <c r="F649" s="258" t="s">
        <v>1394</v>
      </c>
      <c r="G649" s="256"/>
      <c r="H649" s="259">
        <v>5.7199999999999998</v>
      </c>
      <c r="I649" s="260"/>
      <c r="J649" s="256"/>
      <c r="K649" s="256"/>
      <c r="L649" s="261"/>
      <c r="M649" s="262"/>
      <c r="N649" s="263"/>
      <c r="O649" s="263"/>
      <c r="P649" s="263"/>
      <c r="Q649" s="263"/>
      <c r="R649" s="263"/>
      <c r="S649" s="263"/>
      <c r="T649" s="264"/>
      <c r="U649" s="14"/>
      <c r="V649" s="14"/>
      <c r="W649" s="14"/>
      <c r="X649" s="14"/>
      <c r="Y649" s="14"/>
      <c r="Z649" s="14"/>
      <c r="AA649" s="14"/>
      <c r="AB649" s="14"/>
      <c r="AC649" s="14"/>
      <c r="AD649" s="14"/>
      <c r="AE649" s="14"/>
      <c r="AT649" s="265" t="s">
        <v>166</v>
      </c>
      <c r="AU649" s="265" t="s">
        <v>156</v>
      </c>
      <c r="AV649" s="14" t="s">
        <v>156</v>
      </c>
      <c r="AW649" s="14" t="s">
        <v>31</v>
      </c>
      <c r="AX649" s="14" t="s">
        <v>74</v>
      </c>
      <c r="AY649" s="265" t="s">
        <v>157</v>
      </c>
    </row>
    <row r="650" s="13" customFormat="1">
      <c r="A650" s="13"/>
      <c r="B650" s="244"/>
      <c r="C650" s="245"/>
      <c r="D650" s="246" t="s">
        <v>166</v>
      </c>
      <c r="E650" s="247" t="s">
        <v>1</v>
      </c>
      <c r="F650" s="248" t="s">
        <v>1212</v>
      </c>
      <c r="G650" s="245"/>
      <c r="H650" s="247" t="s">
        <v>1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3"/>
      <c r="V650" s="13"/>
      <c r="W650" s="13"/>
      <c r="X650" s="13"/>
      <c r="Y650" s="13"/>
      <c r="Z650" s="13"/>
      <c r="AA650" s="13"/>
      <c r="AB650" s="13"/>
      <c r="AC650" s="13"/>
      <c r="AD650" s="13"/>
      <c r="AE650" s="13"/>
      <c r="AT650" s="254" t="s">
        <v>166</v>
      </c>
      <c r="AU650" s="254" t="s">
        <v>156</v>
      </c>
      <c r="AV650" s="13" t="s">
        <v>82</v>
      </c>
      <c r="AW650" s="13" t="s">
        <v>31</v>
      </c>
      <c r="AX650" s="13" t="s">
        <v>74</v>
      </c>
      <c r="AY650" s="254" t="s">
        <v>157</v>
      </c>
    </row>
    <row r="651" s="14" customFormat="1">
      <c r="A651" s="14"/>
      <c r="B651" s="255"/>
      <c r="C651" s="256"/>
      <c r="D651" s="246" t="s">
        <v>166</v>
      </c>
      <c r="E651" s="257" t="s">
        <v>1</v>
      </c>
      <c r="F651" s="258" t="s">
        <v>1394</v>
      </c>
      <c r="G651" s="256"/>
      <c r="H651" s="259">
        <v>5.7199999999999998</v>
      </c>
      <c r="I651" s="260"/>
      <c r="J651" s="256"/>
      <c r="K651" s="256"/>
      <c r="L651" s="261"/>
      <c r="M651" s="262"/>
      <c r="N651" s="263"/>
      <c r="O651" s="263"/>
      <c r="P651" s="263"/>
      <c r="Q651" s="263"/>
      <c r="R651" s="263"/>
      <c r="S651" s="263"/>
      <c r="T651" s="264"/>
      <c r="U651" s="14"/>
      <c r="V651" s="14"/>
      <c r="W651" s="14"/>
      <c r="X651" s="14"/>
      <c r="Y651" s="14"/>
      <c r="Z651" s="14"/>
      <c r="AA651" s="14"/>
      <c r="AB651" s="14"/>
      <c r="AC651" s="14"/>
      <c r="AD651" s="14"/>
      <c r="AE651" s="14"/>
      <c r="AT651" s="265" t="s">
        <v>166</v>
      </c>
      <c r="AU651" s="265" t="s">
        <v>156</v>
      </c>
      <c r="AV651" s="14" t="s">
        <v>156</v>
      </c>
      <c r="AW651" s="14" t="s">
        <v>31</v>
      </c>
      <c r="AX651" s="14" t="s">
        <v>74</v>
      </c>
      <c r="AY651" s="265" t="s">
        <v>157</v>
      </c>
    </row>
    <row r="652" s="13" customFormat="1">
      <c r="A652" s="13"/>
      <c r="B652" s="244"/>
      <c r="C652" s="245"/>
      <c r="D652" s="246" t="s">
        <v>166</v>
      </c>
      <c r="E652" s="247" t="s">
        <v>1</v>
      </c>
      <c r="F652" s="248" t="s">
        <v>1214</v>
      </c>
      <c r="G652" s="245"/>
      <c r="H652" s="247" t="s">
        <v>1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3"/>
      <c r="V652" s="13"/>
      <c r="W652" s="13"/>
      <c r="X652" s="13"/>
      <c r="Y652" s="13"/>
      <c r="Z652" s="13"/>
      <c r="AA652" s="13"/>
      <c r="AB652" s="13"/>
      <c r="AC652" s="13"/>
      <c r="AD652" s="13"/>
      <c r="AE652" s="13"/>
      <c r="AT652" s="254" t="s">
        <v>166</v>
      </c>
      <c r="AU652" s="254" t="s">
        <v>156</v>
      </c>
      <c r="AV652" s="13" t="s">
        <v>82</v>
      </c>
      <c r="AW652" s="13" t="s">
        <v>31</v>
      </c>
      <c r="AX652" s="13" t="s">
        <v>74</v>
      </c>
      <c r="AY652" s="254" t="s">
        <v>157</v>
      </c>
    </row>
    <row r="653" s="14" customFormat="1">
      <c r="A653" s="14"/>
      <c r="B653" s="255"/>
      <c r="C653" s="256"/>
      <c r="D653" s="246" t="s">
        <v>166</v>
      </c>
      <c r="E653" s="257" t="s">
        <v>1</v>
      </c>
      <c r="F653" s="258" t="s">
        <v>1394</v>
      </c>
      <c r="G653" s="256"/>
      <c r="H653" s="259">
        <v>5.7199999999999998</v>
      </c>
      <c r="I653" s="260"/>
      <c r="J653" s="256"/>
      <c r="K653" s="256"/>
      <c r="L653" s="261"/>
      <c r="M653" s="262"/>
      <c r="N653" s="263"/>
      <c r="O653" s="263"/>
      <c r="P653" s="263"/>
      <c r="Q653" s="263"/>
      <c r="R653" s="263"/>
      <c r="S653" s="263"/>
      <c r="T653" s="264"/>
      <c r="U653" s="14"/>
      <c r="V653" s="14"/>
      <c r="W653" s="14"/>
      <c r="X653" s="14"/>
      <c r="Y653" s="14"/>
      <c r="Z653" s="14"/>
      <c r="AA653" s="14"/>
      <c r="AB653" s="14"/>
      <c r="AC653" s="14"/>
      <c r="AD653" s="14"/>
      <c r="AE653" s="14"/>
      <c r="AT653" s="265" t="s">
        <v>166</v>
      </c>
      <c r="AU653" s="265" t="s">
        <v>156</v>
      </c>
      <c r="AV653" s="14" t="s">
        <v>156</v>
      </c>
      <c r="AW653" s="14" t="s">
        <v>31</v>
      </c>
      <c r="AX653" s="14" t="s">
        <v>74</v>
      </c>
      <c r="AY653" s="265" t="s">
        <v>157</v>
      </c>
    </row>
    <row r="654" s="13" customFormat="1">
      <c r="A654" s="13"/>
      <c r="B654" s="244"/>
      <c r="C654" s="245"/>
      <c r="D654" s="246" t="s">
        <v>166</v>
      </c>
      <c r="E654" s="247" t="s">
        <v>1</v>
      </c>
      <c r="F654" s="248" t="s">
        <v>1215</v>
      </c>
      <c r="G654" s="245"/>
      <c r="H654" s="247" t="s">
        <v>1</v>
      </c>
      <c r="I654" s="249"/>
      <c r="J654" s="245"/>
      <c r="K654" s="245"/>
      <c r="L654" s="250"/>
      <c r="M654" s="251"/>
      <c r="N654" s="252"/>
      <c r="O654" s="252"/>
      <c r="P654" s="252"/>
      <c r="Q654" s="252"/>
      <c r="R654" s="252"/>
      <c r="S654" s="252"/>
      <c r="T654" s="253"/>
      <c r="U654" s="13"/>
      <c r="V654" s="13"/>
      <c r="W654" s="13"/>
      <c r="X654" s="13"/>
      <c r="Y654" s="13"/>
      <c r="Z654" s="13"/>
      <c r="AA654" s="13"/>
      <c r="AB654" s="13"/>
      <c r="AC654" s="13"/>
      <c r="AD654" s="13"/>
      <c r="AE654" s="13"/>
      <c r="AT654" s="254" t="s">
        <v>166</v>
      </c>
      <c r="AU654" s="254" t="s">
        <v>156</v>
      </c>
      <c r="AV654" s="13" t="s">
        <v>82</v>
      </c>
      <c r="AW654" s="13" t="s">
        <v>31</v>
      </c>
      <c r="AX654" s="13" t="s">
        <v>74</v>
      </c>
      <c r="AY654" s="254" t="s">
        <v>157</v>
      </c>
    </row>
    <row r="655" s="14" customFormat="1">
      <c r="A655" s="14"/>
      <c r="B655" s="255"/>
      <c r="C655" s="256"/>
      <c r="D655" s="246" t="s">
        <v>166</v>
      </c>
      <c r="E655" s="257" t="s">
        <v>1</v>
      </c>
      <c r="F655" s="258" t="s">
        <v>1392</v>
      </c>
      <c r="G655" s="256"/>
      <c r="H655" s="259">
        <v>6.7599999999999998</v>
      </c>
      <c r="I655" s="260"/>
      <c r="J655" s="256"/>
      <c r="K655" s="256"/>
      <c r="L655" s="261"/>
      <c r="M655" s="262"/>
      <c r="N655" s="263"/>
      <c r="O655" s="263"/>
      <c r="P655" s="263"/>
      <c r="Q655" s="263"/>
      <c r="R655" s="263"/>
      <c r="S655" s="263"/>
      <c r="T655" s="264"/>
      <c r="U655" s="14"/>
      <c r="V655" s="14"/>
      <c r="W655" s="14"/>
      <c r="X655" s="14"/>
      <c r="Y655" s="14"/>
      <c r="Z655" s="14"/>
      <c r="AA655" s="14"/>
      <c r="AB655" s="14"/>
      <c r="AC655" s="14"/>
      <c r="AD655" s="14"/>
      <c r="AE655" s="14"/>
      <c r="AT655" s="265" t="s">
        <v>166</v>
      </c>
      <c r="AU655" s="265" t="s">
        <v>156</v>
      </c>
      <c r="AV655" s="14" t="s">
        <v>156</v>
      </c>
      <c r="AW655" s="14" t="s">
        <v>31</v>
      </c>
      <c r="AX655" s="14" t="s">
        <v>74</v>
      </c>
      <c r="AY655" s="265" t="s">
        <v>157</v>
      </c>
    </row>
    <row r="656" s="13" customFormat="1">
      <c r="A656" s="13"/>
      <c r="B656" s="244"/>
      <c r="C656" s="245"/>
      <c r="D656" s="246" t="s">
        <v>166</v>
      </c>
      <c r="E656" s="247" t="s">
        <v>1</v>
      </c>
      <c r="F656" s="248" t="s">
        <v>1216</v>
      </c>
      <c r="G656" s="245"/>
      <c r="H656" s="247" t="s">
        <v>1</v>
      </c>
      <c r="I656" s="249"/>
      <c r="J656" s="245"/>
      <c r="K656" s="245"/>
      <c r="L656" s="250"/>
      <c r="M656" s="251"/>
      <c r="N656" s="252"/>
      <c r="O656" s="252"/>
      <c r="P656" s="252"/>
      <c r="Q656" s="252"/>
      <c r="R656" s="252"/>
      <c r="S656" s="252"/>
      <c r="T656" s="253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54" t="s">
        <v>166</v>
      </c>
      <c r="AU656" s="254" t="s">
        <v>156</v>
      </c>
      <c r="AV656" s="13" t="s">
        <v>82</v>
      </c>
      <c r="AW656" s="13" t="s">
        <v>31</v>
      </c>
      <c r="AX656" s="13" t="s">
        <v>74</v>
      </c>
      <c r="AY656" s="254" t="s">
        <v>157</v>
      </c>
    </row>
    <row r="657" s="14" customFormat="1">
      <c r="A657" s="14"/>
      <c r="B657" s="255"/>
      <c r="C657" s="256"/>
      <c r="D657" s="246" t="s">
        <v>166</v>
      </c>
      <c r="E657" s="257" t="s">
        <v>1</v>
      </c>
      <c r="F657" s="258" t="s">
        <v>1392</v>
      </c>
      <c r="G657" s="256"/>
      <c r="H657" s="259">
        <v>6.7599999999999998</v>
      </c>
      <c r="I657" s="260"/>
      <c r="J657" s="256"/>
      <c r="K657" s="256"/>
      <c r="L657" s="261"/>
      <c r="M657" s="262"/>
      <c r="N657" s="263"/>
      <c r="O657" s="263"/>
      <c r="P657" s="263"/>
      <c r="Q657" s="263"/>
      <c r="R657" s="263"/>
      <c r="S657" s="263"/>
      <c r="T657" s="264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65" t="s">
        <v>166</v>
      </c>
      <c r="AU657" s="265" t="s">
        <v>156</v>
      </c>
      <c r="AV657" s="14" t="s">
        <v>156</v>
      </c>
      <c r="AW657" s="14" t="s">
        <v>31</v>
      </c>
      <c r="AX657" s="14" t="s">
        <v>74</v>
      </c>
      <c r="AY657" s="265" t="s">
        <v>157</v>
      </c>
    </row>
    <row r="658" s="16" customFormat="1">
      <c r="A658" s="16"/>
      <c r="B658" s="295"/>
      <c r="C658" s="296"/>
      <c r="D658" s="246" t="s">
        <v>166</v>
      </c>
      <c r="E658" s="297" t="s">
        <v>1</v>
      </c>
      <c r="F658" s="298" t="s">
        <v>468</v>
      </c>
      <c r="G658" s="296"/>
      <c r="H658" s="299">
        <v>55.639999999999993</v>
      </c>
      <c r="I658" s="300"/>
      <c r="J658" s="296"/>
      <c r="K658" s="296"/>
      <c r="L658" s="301"/>
      <c r="M658" s="302"/>
      <c r="N658" s="303"/>
      <c r="O658" s="303"/>
      <c r="P658" s="303"/>
      <c r="Q658" s="303"/>
      <c r="R658" s="303"/>
      <c r="S658" s="303"/>
      <c r="T658" s="304"/>
      <c r="U658" s="16"/>
      <c r="V658" s="16"/>
      <c r="W658" s="16"/>
      <c r="X658" s="16"/>
      <c r="Y658" s="16"/>
      <c r="Z658" s="16"/>
      <c r="AA658" s="16"/>
      <c r="AB658" s="16"/>
      <c r="AC658" s="16"/>
      <c r="AD658" s="16"/>
      <c r="AE658" s="16"/>
      <c r="AT658" s="305" t="s">
        <v>166</v>
      </c>
      <c r="AU658" s="305" t="s">
        <v>156</v>
      </c>
      <c r="AV658" s="16" t="s">
        <v>181</v>
      </c>
      <c r="AW658" s="16" t="s">
        <v>31</v>
      </c>
      <c r="AX658" s="16" t="s">
        <v>74</v>
      </c>
      <c r="AY658" s="305" t="s">
        <v>157</v>
      </c>
    </row>
    <row r="659" s="14" customFormat="1">
      <c r="A659" s="14"/>
      <c r="B659" s="255"/>
      <c r="C659" s="256"/>
      <c r="D659" s="246" t="s">
        <v>166</v>
      </c>
      <c r="E659" s="257" t="s">
        <v>1</v>
      </c>
      <c r="F659" s="258" t="s">
        <v>1395</v>
      </c>
      <c r="G659" s="256"/>
      <c r="H659" s="259">
        <v>4.6200000000000001</v>
      </c>
      <c r="I659" s="260"/>
      <c r="J659" s="256"/>
      <c r="K659" s="256"/>
      <c r="L659" s="261"/>
      <c r="M659" s="262"/>
      <c r="N659" s="263"/>
      <c r="O659" s="263"/>
      <c r="P659" s="263"/>
      <c r="Q659" s="263"/>
      <c r="R659" s="263"/>
      <c r="S659" s="263"/>
      <c r="T659" s="264"/>
      <c r="U659" s="14"/>
      <c r="V659" s="14"/>
      <c r="W659" s="14"/>
      <c r="X659" s="14"/>
      <c r="Y659" s="14"/>
      <c r="Z659" s="14"/>
      <c r="AA659" s="14"/>
      <c r="AB659" s="14"/>
      <c r="AC659" s="14"/>
      <c r="AD659" s="14"/>
      <c r="AE659" s="14"/>
      <c r="AT659" s="265" t="s">
        <v>166</v>
      </c>
      <c r="AU659" s="265" t="s">
        <v>156</v>
      </c>
      <c r="AV659" s="14" t="s">
        <v>156</v>
      </c>
      <c r="AW659" s="14" t="s">
        <v>31</v>
      </c>
      <c r="AX659" s="14" t="s">
        <v>74</v>
      </c>
      <c r="AY659" s="265" t="s">
        <v>157</v>
      </c>
    </row>
    <row r="660" s="14" customFormat="1">
      <c r="A660" s="14"/>
      <c r="B660" s="255"/>
      <c r="C660" s="256"/>
      <c r="D660" s="246" t="s">
        <v>166</v>
      </c>
      <c r="E660" s="257" t="s">
        <v>1</v>
      </c>
      <c r="F660" s="258" t="s">
        <v>1396</v>
      </c>
      <c r="G660" s="256"/>
      <c r="H660" s="259">
        <v>3.3599999999999999</v>
      </c>
      <c r="I660" s="260"/>
      <c r="J660" s="256"/>
      <c r="K660" s="256"/>
      <c r="L660" s="261"/>
      <c r="M660" s="262"/>
      <c r="N660" s="263"/>
      <c r="O660" s="263"/>
      <c r="P660" s="263"/>
      <c r="Q660" s="263"/>
      <c r="R660" s="263"/>
      <c r="S660" s="263"/>
      <c r="T660" s="264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65" t="s">
        <v>166</v>
      </c>
      <c r="AU660" s="265" t="s">
        <v>156</v>
      </c>
      <c r="AV660" s="14" t="s">
        <v>156</v>
      </c>
      <c r="AW660" s="14" t="s">
        <v>31</v>
      </c>
      <c r="AX660" s="14" t="s">
        <v>74</v>
      </c>
      <c r="AY660" s="265" t="s">
        <v>157</v>
      </c>
    </row>
    <row r="661" s="14" customFormat="1">
      <c r="A661" s="14"/>
      <c r="B661" s="255"/>
      <c r="C661" s="256"/>
      <c r="D661" s="246" t="s">
        <v>166</v>
      </c>
      <c r="E661" s="257" t="s">
        <v>1</v>
      </c>
      <c r="F661" s="258" t="s">
        <v>1397</v>
      </c>
      <c r="G661" s="256"/>
      <c r="H661" s="259">
        <v>5.46</v>
      </c>
      <c r="I661" s="260"/>
      <c r="J661" s="256"/>
      <c r="K661" s="256"/>
      <c r="L661" s="261"/>
      <c r="M661" s="262"/>
      <c r="N661" s="263"/>
      <c r="O661" s="263"/>
      <c r="P661" s="263"/>
      <c r="Q661" s="263"/>
      <c r="R661" s="263"/>
      <c r="S661" s="263"/>
      <c r="T661" s="264"/>
      <c r="U661" s="14"/>
      <c r="V661" s="14"/>
      <c r="W661" s="14"/>
      <c r="X661" s="14"/>
      <c r="Y661" s="14"/>
      <c r="Z661" s="14"/>
      <c r="AA661" s="14"/>
      <c r="AB661" s="14"/>
      <c r="AC661" s="14"/>
      <c r="AD661" s="14"/>
      <c r="AE661" s="14"/>
      <c r="AT661" s="265" t="s">
        <v>166</v>
      </c>
      <c r="AU661" s="265" t="s">
        <v>156</v>
      </c>
      <c r="AV661" s="14" t="s">
        <v>156</v>
      </c>
      <c r="AW661" s="14" t="s">
        <v>31</v>
      </c>
      <c r="AX661" s="14" t="s">
        <v>74</v>
      </c>
      <c r="AY661" s="265" t="s">
        <v>157</v>
      </c>
    </row>
    <row r="662" s="16" customFormat="1">
      <c r="A662" s="16"/>
      <c r="B662" s="295"/>
      <c r="C662" s="296"/>
      <c r="D662" s="246" t="s">
        <v>166</v>
      </c>
      <c r="E662" s="297" t="s">
        <v>1</v>
      </c>
      <c r="F662" s="298" t="s">
        <v>468</v>
      </c>
      <c r="G662" s="296"/>
      <c r="H662" s="299">
        <v>13.440000000000001</v>
      </c>
      <c r="I662" s="300"/>
      <c r="J662" s="296"/>
      <c r="K662" s="296"/>
      <c r="L662" s="301"/>
      <c r="M662" s="302"/>
      <c r="N662" s="303"/>
      <c r="O662" s="303"/>
      <c r="P662" s="303"/>
      <c r="Q662" s="303"/>
      <c r="R662" s="303"/>
      <c r="S662" s="303"/>
      <c r="T662" s="304"/>
      <c r="U662" s="16"/>
      <c r="V662" s="16"/>
      <c r="W662" s="16"/>
      <c r="X662" s="16"/>
      <c r="Y662" s="16"/>
      <c r="Z662" s="16"/>
      <c r="AA662" s="16"/>
      <c r="AB662" s="16"/>
      <c r="AC662" s="16"/>
      <c r="AD662" s="16"/>
      <c r="AE662" s="16"/>
      <c r="AT662" s="305" t="s">
        <v>166</v>
      </c>
      <c r="AU662" s="305" t="s">
        <v>156</v>
      </c>
      <c r="AV662" s="16" t="s">
        <v>181</v>
      </c>
      <c r="AW662" s="16" t="s">
        <v>31</v>
      </c>
      <c r="AX662" s="16" t="s">
        <v>74</v>
      </c>
      <c r="AY662" s="305" t="s">
        <v>157</v>
      </c>
    </row>
    <row r="663" s="15" customFormat="1">
      <c r="A663" s="15"/>
      <c r="B663" s="266"/>
      <c r="C663" s="267"/>
      <c r="D663" s="246" t="s">
        <v>166</v>
      </c>
      <c r="E663" s="268" t="s">
        <v>1</v>
      </c>
      <c r="F663" s="269" t="s">
        <v>173</v>
      </c>
      <c r="G663" s="267"/>
      <c r="H663" s="270">
        <v>124.59</v>
      </c>
      <c r="I663" s="271"/>
      <c r="J663" s="267"/>
      <c r="K663" s="267"/>
      <c r="L663" s="272"/>
      <c r="M663" s="273"/>
      <c r="N663" s="274"/>
      <c r="O663" s="274"/>
      <c r="P663" s="274"/>
      <c r="Q663" s="274"/>
      <c r="R663" s="274"/>
      <c r="S663" s="274"/>
      <c r="T663" s="275"/>
      <c r="U663" s="15"/>
      <c r="V663" s="15"/>
      <c r="W663" s="15"/>
      <c r="X663" s="15"/>
      <c r="Y663" s="15"/>
      <c r="Z663" s="15"/>
      <c r="AA663" s="15"/>
      <c r="AB663" s="15"/>
      <c r="AC663" s="15"/>
      <c r="AD663" s="15"/>
      <c r="AE663" s="15"/>
      <c r="AT663" s="276" t="s">
        <v>166</v>
      </c>
      <c r="AU663" s="276" t="s">
        <v>156</v>
      </c>
      <c r="AV663" s="15" t="s">
        <v>174</v>
      </c>
      <c r="AW663" s="15" t="s">
        <v>31</v>
      </c>
      <c r="AX663" s="15" t="s">
        <v>82</v>
      </c>
      <c r="AY663" s="276" t="s">
        <v>157</v>
      </c>
    </row>
    <row r="664" s="2" customFormat="1" ht="90" customHeight="1">
      <c r="A664" s="39"/>
      <c r="B664" s="40"/>
      <c r="C664" s="230" t="s">
        <v>674</v>
      </c>
      <c r="D664" s="230" t="s">
        <v>160</v>
      </c>
      <c r="E664" s="231" t="s">
        <v>1398</v>
      </c>
      <c r="F664" s="232" t="s">
        <v>1399</v>
      </c>
      <c r="G664" s="233" t="s">
        <v>225</v>
      </c>
      <c r="H664" s="234">
        <v>51.119999999999997</v>
      </c>
      <c r="I664" s="235"/>
      <c r="J664" s="236">
        <f>ROUND(I664*H664,2)</f>
        <v>0</v>
      </c>
      <c r="K664" s="237"/>
      <c r="L664" s="45"/>
      <c r="M664" s="238" t="s">
        <v>1</v>
      </c>
      <c r="N664" s="239" t="s">
        <v>40</v>
      </c>
      <c r="O664" s="98"/>
      <c r="P664" s="240">
        <f>O664*H664</f>
        <v>0</v>
      </c>
      <c r="Q664" s="240">
        <v>5.0000000000000002E-05</v>
      </c>
      <c r="R664" s="240">
        <f>Q664*H664</f>
        <v>0.0025560000000000001</v>
      </c>
      <c r="S664" s="240">
        <v>0</v>
      </c>
      <c r="T664" s="241">
        <f>S664*H664</f>
        <v>0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42" t="s">
        <v>174</v>
      </c>
      <c r="AT664" s="242" t="s">
        <v>160</v>
      </c>
      <c r="AU664" s="242" t="s">
        <v>156</v>
      </c>
      <c r="AY664" s="18" t="s">
        <v>157</v>
      </c>
      <c r="BE664" s="243">
        <f>IF(N664="základná",J664,0)</f>
        <v>0</v>
      </c>
      <c r="BF664" s="243">
        <f>IF(N664="znížená",J664,0)</f>
        <v>0</v>
      </c>
      <c r="BG664" s="243">
        <f>IF(N664="zákl. prenesená",J664,0)</f>
        <v>0</v>
      </c>
      <c r="BH664" s="243">
        <f>IF(N664="zníž. prenesená",J664,0)</f>
        <v>0</v>
      </c>
      <c r="BI664" s="243">
        <f>IF(N664="nulová",J664,0)</f>
        <v>0</v>
      </c>
      <c r="BJ664" s="18" t="s">
        <v>156</v>
      </c>
      <c r="BK664" s="243">
        <f>ROUND(I664*H664,2)</f>
        <v>0</v>
      </c>
      <c r="BL664" s="18" t="s">
        <v>174</v>
      </c>
      <c r="BM664" s="242" t="s">
        <v>1400</v>
      </c>
    </row>
    <row r="665" s="13" customFormat="1">
      <c r="A665" s="13"/>
      <c r="B665" s="244"/>
      <c r="C665" s="245"/>
      <c r="D665" s="246" t="s">
        <v>166</v>
      </c>
      <c r="E665" s="247" t="s">
        <v>1</v>
      </c>
      <c r="F665" s="248" t="s">
        <v>1051</v>
      </c>
      <c r="G665" s="245"/>
      <c r="H665" s="247" t="s">
        <v>1</v>
      </c>
      <c r="I665" s="249"/>
      <c r="J665" s="245"/>
      <c r="K665" s="245"/>
      <c r="L665" s="250"/>
      <c r="M665" s="251"/>
      <c r="N665" s="252"/>
      <c r="O665" s="252"/>
      <c r="P665" s="252"/>
      <c r="Q665" s="252"/>
      <c r="R665" s="252"/>
      <c r="S665" s="252"/>
      <c r="T665" s="253"/>
      <c r="U665" s="13"/>
      <c r="V665" s="13"/>
      <c r="W665" s="13"/>
      <c r="X665" s="13"/>
      <c r="Y665" s="13"/>
      <c r="Z665" s="13"/>
      <c r="AA665" s="13"/>
      <c r="AB665" s="13"/>
      <c r="AC665" s="13"/>
      <c r="AD665" s="13"/>
      <c r="AE665" s="13"/>
      <c r="AT665" s="254" t="s">
        <v>166</v>
      </c>
      <c r="AU665" s="254" t="s">
        <v>156</v>
      </c>
      <c r="AV665" s="13" t="s">
        <v>82</v>
      </c>
      <c r="AW665" s="13" t="s">
        <v>31</v>
      </c>
      <c r="AX665" s="13" t="s">
        <v>74</v>
      </c>
      <c r="AY665" s="254" t="s">
        <v>157</v>
      </c>
    </row>
    <row r="666" s="14" customFormat="1">
      <c r="A666" s="14"/>
      <c r="B666" s="255"/>
      <c r="C666" s="256"/>
      <c r="D666" s="246" t="s">
        <v>166</v>
      </c>
      <c r="E666" s="257" t="s">
        <v>1</v>
      </c>
      <c r="F666" s="258" t="s">
        <v>1401</v>
      </c>
      <c r="G666" s="256"/>
      <c r="H666" s="259">
        <v>101.38</v>
      </c>
      <c r="I666" s="260"/>
      <c r="J666" s="256"/>
      <c r="K666" s="256"/>
      <c r="L666" s="261"/>
      <c r="M666" s="262"/>
      <c r="N666" s="263"/>
      <c r="O666" s="263"/>
      <c r="P666" s="263"/>
      <c r="Q666" s="263"/>
      <c r="R666" s="263"/>
      <c r="S666" s="263"/>
      <c r="T666" s="264"/>
      <c r="U666" s="14"/>
      <c r="V666" s="14"/>
      <c r="W666" s="14"/>
      <c r="X666" s="14"/>
      <c r="Y666" s="14"/>
      <c r="Z666" s="14"/>
      <c r="AA666" s="14"/>
      <c r="AB666" s="14"/>
      <c r="AC666" s="14"/>
      <c r="AD666" s="14"/>
      <c r="AE666" s="14"/>
      <c r="AT666" s="265" t="s">
        <v>166</v>
      </c>
      <c r="AU666" s="265" t="s">
        <v>156</v>
      </c>
      <c r="AV666" s="14" t="s">
        <v>156</v>
      </c>
      <c r="AW666" s="14" t="s">
        <v>31</v>
      </c>
      <c r="AX666" s="14" t="s">
        <v>74</v>
      </c>
      <c r="AY666" s="265" t="s">
        <v>157</v>
      </c>
    </row>
    <row r="667" s="14" customFormat="1">
      <c r="A667" s="14"/>
      <c r="B667" s="255"/>
      <c r="C667" s="256"/>
      <c r="D667" s="246" t="s">
        <v>166</v>
      </c>
      <c r="E667" s="257" t="s">
        <v>1</v>
      </c>
      <c r="F667" s="258" t="s">
        <v>1402</v>
      </c>
      <c r="G667" s="256"/>
      <c r="H667" s="259">
        <v>63.200000000000003</v>
      </c>
      <c r="I667" s="260"/>
      <c r="J667" s="256"/>
      <c r="K667" s="256"/>
      <c r="L667" s="261"/>
      <c r="M667" s="262"/>
      <c r="N667" s="263"/>
      <c r="O667" s="263"/>
      <c r="P667" s="263"/>
      <c r="Q667" s="263"/>
      <c r="R667" s="263"/>
      <c r="S667" s="263"/>
      <c r="T667" s="264"/>
      <c r="U667" s="14"/>
      <c r="V667" s="14"/>
      <c r="W667" s="14"/>
      <c r="X667" s="14"/>
      <c r="Y667" s="14"/>
      <c r="Z667" s="14"/>
      <c r="AA667" s="14"/>
      <c r="AB667" s="14"/>
      <c r="AC667" s="14"/>
      <c r="AD667" s="14"/>
      <c r="AE667" s="14"/>
      <c r="AT667" s="265" t="s">
        <v>166</v>
      </c>
      <c r="AU667" s="265" t="s">
        <v>156</v>
      </c>
      <c r="AV667" s="14" t="s">
        <v>156</v>
      </c>
      <c r="AW667" s="14" t="s">
        <v>31</v>
      </c>
      <c r="AX667" s="14" t="s">
        <v>74</v>
      </c>
      <c r="AY667" s="265" t="s">
        <v>157</v>
      </c>
    </row>
    <row r="668" s="14" customFormat="1">
      <c r="A668" s="14"/>
      <c r="B668" s="255"/>
      <c r="C668" s="256"/>
      <c r="D668" s="246" t="s">
        <v>166</v>
      </c>
      <c r="E668" s="257" t="s">
        <v>1</v>
      </c>
      <c r="F668" s="258" t="s">
        <v>1403</v>
      </c>
      <c r="G668" s="256"/>
      <c r="H668" s="259">
        <v>9.2300000000000004</v>
      </c>
      <c r="I668" s="260"/>
      <c r="J668" s="256"/>
      <c r="K668" s="256"/>
      <c r="L668" s="261"/>
      <c r="M668" s="262"/>
      <c r="N668" s="263"/>
      <c r="O668" s="263"/>
      <c r="P668" s="263"/>
      <c r="Q668" s="263"/>
      <c r="R668" s="263"/>
      <c r="S668" s="263"/>
      <c r="T668" s="264"/>
      <c r="U668" s="14"/>
      <c r="V668" s="14"/>
      <c r="W668" s="14"/>
      <c r="X668" s="14"/>
      <c r="Y668" s="14"/>
      <c r="Z668" s="14"/>
      <c r="AA668" s="14"/>
      <c r="AB668" s="14"/>
      <c r="AC668" s="14"/>
      <c r="AD668" s="14"/>
      <c r="AE668" s="14"/>
      <c r="AT668" s="265" t="s">
        <v>166</v>
      </c>
      <c r="AU668" s="265" t="s">
        <v>156</v>
      </c>
      <c r="AV668" s="14" t="s">
        <v>156</v>
      </c>
      <c r="AW668" s="14" t="s">
        <v>31</v>
      </c>
      <c r="AX668" s="14" t="s">
        <v>74</v>
      </c>
      <c r="AY668" s="265" t="s">
        <v>157</v>
      </c>
    </row>
    <row r="669" s="14" customFormat="1">
      <c r="A669" s="14"/>
      <c r="B669" s="255"/>
      <c r="C669" s="256"/>
      <c r="D669" s="246" t="s">
        <v>166</v>
      </c>
      <c r="E669" s="257" t="s">
        <v>1</v>
      </c>
      <c r="F669" s="258" t="s">
        <v>1404</v>
      </c>
      <c r="G669" s="256"/>
      <c r="H669" s="259">
        <v>27.579999999999998</v>
      </c>
      <c r="I669" s="260"/>
      <c r="J669" s="256"/>
      <c r="K669" s="256"/>
      <c r="L669" s="261"/>
      <c r="M669" s="262"/>
      <c r="N669" s="263"/>
      <c r="O669" s="263"/>
      <c r="P669" s="263"/>
      <c r="Q669" s="263"/>
      <c r="R669" s="263"/>
      <c r="S669" s="263"/>
      <c r="T669" s="264"/>
      <c r="U669" s="14"/>
      <c r="V669" s="14"/>
      <c r="W669" s="14"/>
      <c r="X669" s="14"/>
      <c r="Y669" s="14"/>
      <c r="Z669" s="14"/>
      <c r="AA669" s="14"/>
      <c r="AB669" s="14"/>
      <c r="AC669" s="14"/>
      <c r="AD669" s="14"/>
      <c r="AE669" s="14"/>
      <c r="AT669" s="265" t="s">
        <v>166</v>
      </c>
      <c r="AU669" s="265" t="s">
        <v>156</v>
      </c>
      <c r="AV669" s="14" t="s">
        <v>156</v>
      </c>
      <c r="AW669" s="14" t="s">
        <v>31</v>
      </c>
      <c r="AX669" s="14" t="s">
        <v>74</v>
      </c>
      <c r="AY669" s="265" t="s">
        <v>157</v>
      </c>
    </row>
    <row r="670" s="14" customFormat="1">
      <c r="A670" s="14"/>
      <c r="B670" s="255"/>
      <c r="C670" s="256"/>
      <c r="D670" s="246" t="s">
        <v>166</v>
      </c>
      <c r="E670" s="257" t="s">
        <v>1</v>
      </c>
      <c r="F670" s="258" t="s">
        <v>1405</v>
      </c>
      <c r="G670" s="256"/>
      <c r="H670" s="259">
        <v>5.2699999999999996</v>
      </c>
      <c r="I670" s="260"/>
      <c r="J670" s="256"/>
      <c r="K670" s="256"/>
      <c r="L670" s="261"/>
      <c r="M670" s="262"/>
      <c r="N670" s="263"/>
      <c r="O670" s="263"/>
      <c r="P670" s="263"/>
      <c r="Q670" s="263"/>
      <c r="R670" s="263"/>
      <c r="S670" s="263"/>
      <c r="T670" s="264"/>
      <c r="U670" s="14"/>
      <c r="V670" s="14"/>
      <c r="W670" s="14"/>
      <c r="X670" s="14"/>
      <c r="Y670" s="14"/>
      <c r="Z670" s="14"/>
      <c r="AA670" s="14"/>
      <c r="AB670" s="14"/>
      <c r="AC670" s="14"/>
      <c r="AD670" s="14"/>
      <c r="AE670" s="14"/>
      <c r="AT670" s="265" t="s">
        <v>166</v>
      </c>
      <c r="AU670" s="265" t="s">
        <v>156</v>
      </c>
      <c r="AV670" s="14" t="s">
        <v>156</v>
      </c>
      <c r="AW670" s="14" t="s">
        <v>31</v>
      </c>
      <c r="AX670" s="14" t="s">
        <v>74</v>
      </c>
      <c r="AY670" s="265" t="s">
        <v>157</v>
      </c>
    </row>
    <row r="671" s="14" customFormat="1">
      <c r="A671" s="14"/>
      <c r="B671" s="255"/>
      <c r="C671" s="256"/>
      <c r="D671" s="246" t="s">
        <v>166</v>
      </c>
      <c r="E671" s="257" t="s">
        <v>1</v>
      </c>
      <c r="F671" s="258" t="s">
        <v>1406</v>
      </c>
      <c r="G671" s="256"/>
      <c r="H671" s="259">
        <v>8.5700000000000003</v>
      </c>
      <c r="I671" s="260"/>
      <c r="J671" s="256"/>
      <c r="K671" s="256"/>
      <c r="L671" s="261"/>
      <c r="M671" s="262"/>
      <c r="N671" s="263"/>
      <c r="O671" s="263"/>
      <c r="P671" s="263"/>
      <c r="Q671" s="263"/>
      <c r="R671" s="263"/>
      <c r="S671" s="263"/>
      <c r="T671" s="264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65" t="s">
        <v>166</v>
      </c>
      <c r="AU671" s="265" t="s">
        <v>156</v>
      </c>
      <c r="AV671" s="14" t="s">
        <v>156</v>
      </c>
      <c r="AW671" s="14" t="s">
        <v>31</v>
      </c>
      <c r="AX671" s="14" t="s">
        <v>74</v>
      </c>
      <c r="AY671" s="265" t="s">
        <v>157</v>
      </c>
    </row>
    <row r="672" s="14" customFormat="1">
      <c r="A672" s="14"/>
      <c r="B672" s="255"/>
      <c r="C672" s="256"/>
      <c r="D672" s="246" t="s">
        <v>166</v>
      </c>
      <c r="E672" s="257" t="s">
        <v>1</v>
      </c>
      <c r="F672" s="258" t="s">
        <v>1407</v>
      </c>
      <c r="G672" s="256"/>
      <c r="H672" s="259">
        <v>9.1999999999999993</v>
      </c>
      <c r="I672" s="260"/>
      <c r="J672" s="256"/>
      <c r="K672" s="256"/>
      <c r="L672" s="261"/>
      <c r="M672" s="262"/>
      <c r="N672" s="263"/>
      <c r="O672" s="263"/>
      <c r="P672" s="263"/>
      <c r="Q672" s="263"/>
      <c r="R672" s="263"/>
      <c r="S672" s="263"/>
      <c r="T672" s="264"/>
      <c r="U672" s="14"/>
      <c r="V672" s="14"/>
      <c r="W672" s="14"/>
      <c r="X672" s="14"/>
      <c r="Y672" s="14"/>
      <c r="Z672" s="14"/>
      <c r="AA672" s="14"/>
      <c r="AB672" s="14"/>
      <c r="AC672" s="14"/>
      <c r="AD672" s="14"/>
      <c r="AE672" s="14"/>
      <c r="AT672" s="265" t="s">
        <v>166</v>
      </c>
      <c r="AU672" s="265" t="s">
        <v>156</v>
      </c>
      <c r="AV672" s="14" t="s">
        <v>156</v>
      </c>
      <c r="AW672" s="14" t="s">
        <v>31</v>
      </c>
      <c r="AX672" s="14" t="s">
        <v>74</v>
      </c>
      <c r="AY672" s="265" t="s">
        <v>157</v>
      </c>
    </row>
    <row r="673" s="14" customFormat="1">
      <c r="A673" s="14"/>
      <c r="B673" s="255"/>
      <c r="C673" s="256"/>
      <c r="D673" s="246" t="s">
        <v>166</v>
      </c>
      <c r="E673" s="257" t="s">
        <v>1</v>
      </c>
      <c r="F673" s="258" t="s">
        <v>1408</v>
      </c>
      <c r="G673" s="256"/>
      <c r="H673" s="259">
        <v>5.29</v>
      </c>
      <c r="I673" s="260"/>
      <c r="J673" s="256"/>
      <c r="K673" s="256"/>
      <c r="L673" s="261"/>
      <c r="M673" s="262"/>
      <c r="N673" s="263"/>
      <c r="O673" s="263"/>
      <c r="P673" s="263"/>
      <c r="Q673" s="263"/>
      <c r="R673" s="263"/>
      <c r="S673" s="263"/>
      <c r="T673" s="264"/>
      <c r="U673" s="14"/>
      <c r="V673" s="14"/>
      <c r="W673" s="14"/>
      <c r="X673" s="14"/>
      <c r="Y673" s="14"/>
      <c r="Z673" s="14"/>
      <c r="AA673" s="14"/>
      <c r="AB673" s="14"/>
      <c r="AC673" s="14"/>
      <c r="AD673" s="14"/>
      <c r="AE673" s="14"/>
      <c r="AT673" s="265" t="s">
        <v>166</v>
      </c>
      <c r="AU673" s="265" t="s">
        <v>156</v>
      </c>
      <c r="AV673" s="14" t="s">
        <v>156</v>
      </c>
      <c r="AW673" s="14" t="s">
        <v>31</v>
      </c>
      <c r="AX673" s="14" t="s">
        <v>74</v>
      </c>
      <c r="AY673" s="265" t="s">
        <v>157</v>
      </c>
    </row>
    <row r="674" s="14" customFormat="1">
      <c r="A674" s="14"/>
      <c r="B674" s="255"/>
      <c r="C674" s="256"/>
      <c r="D674" s="246" t="s">
        <v>166</v>
      </c>
      <c r="E674" s="257" t="s">
        <v>1</v>
      </c>
      <c r="F674" s="258" t="s">
        <v>1409</v>
      </c>
      <c r="G674" s="256"/>
      <c r="H674" s="259">
        <v>58.840000000000003</v>
      </c>
      <c r="I674" s="260"/>
      <c r="J674" s="256"/>
      <c r="K674" s="256"/>
      <c r="L674" s="261"/>
      <c r="M674" s="262"/>
      <c r="N674" s="263"/>
      <c r="O674" s="263"/>
      <c r="P674" s="263"/>
      <c r="Q674" s="263"/>
      <c r="R674" s="263"/>
      <c r="S674" s="263"/>
      <c r="T674" s="264"/>
      <c r="U674" s="14"/>
      <c r="V674" s="14"/>
      <c r="W674" s="14"/>
      <c r="X674" s="14"/>
      <c r="Y674" s="14"/>
      <c r="Z674" s="14"/>
      <c r="AA674" s="14"/>
      <c r="AB674" s="14"/>
      <c r="AC674" s="14"/>
      <c r="AD674" s="14"/>
      <c r="AE674" s="14"/>
      <c r="AT674" s="265" t="s">
        <v>166</v>
      </c>
      <c r="AU674" s="265" t="s">
        <v>156</v>
      </c>
      <c r="AV674" s="14" t="s">
        <v>156</v>
      </c>
      <c r="AW674" s="14" t="s">
        <v>31</v>
      </c>
      <c r="AX674" s="14" t="s">
        <v>74</v>
      </c>
      <c r="AY674" s="265" t="s">
        <v>157</v>
      </c>
    </row>
    <row r="675" s="14" customFormat="1">
      <c r="A675" s="14"/>
      <c r="B675" s="255"/>
      <c r="C675" s="256"/>
      <c r="D675" s="246" t="s">
        <v>166</v>
      </c>
      <c r="E675" s="257" t="s">
        <v>1</v>
      </c>
      <c r="F675" s="258" t="s">
        <v>1410</v>
      </c>
      <c r="G675" s="256"/>
      <c r="H675" s="259">
        <v>57.32</v>
      </c>
      <c r="I675" s="260"/>
      <c r="J675" s="256"/>
      <c r="K675" s="256"/>
      <c r="L675" s="261"/>
      <c r="M675" s="262"/>
      <c r="N675" s="263"/>
      <c r="O675" s="263"/>
      <c r="P675" s="263"/>
      <c r="Q675" s="263"/>
      <c r="R675" s="263"/>
      <c r="S675" s="263"/>
      <c r="T675" s="264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65" t="s">
        <v>166</v>
      </c>
      <c r="AU675" s="265" t="s">
        <v>156</v>
      </c>
      <c r="AV675" s="14" t="s">
        <v>156</v>
      </c>
      <c r="AW675" s="14" t="s">
        <v>31</v>
      </c>
      <c r="AX675" s="14" t="s">
        <v>74</v>
      </c>
      <c r="AY675" s="265" t="s">
        <v>157</v>
      </c>
    </row>
    <row r="676" s="14" customFormat="1">
      <c r="A676" s="14"/>
      <c r="B676" s="255"/>
      <c r="C676" s="256"/>
      <c r="D676" s="246" t="s">
        <v>166</v>
      </c>
      <c r="E676" s="257" t="s">
        <v>1</v>
      </c>
      <c r="F676" s="258" t="s">
        <v>1411</v>
      </c>
      <c r="G676" s="256"/>
      <c r="H676" s="259">
        <v>8.7100000000000009</v>
      </c>
      <c r="I676" s="260"/>
      <c r="J676" s="256"/>
      <c r="K676" s="256"/>
      <c r="L676" s="261"/>
      <c r="M676" s="262"/>
      <c r="N676" s="263"/>
      <c r="O676" s="263"/>
      <c r="P676" s="263"/>
      <c r="Q676" s="263"/>
      <c r="R676" s="263"/>
      <c r="S676" s="263"/>
      <c r="T676" s="264"/>
      <c r="U676" s="14"/>
      <c r="V676" s="14"/>
      <c r="W676" s="14"/>
      <c r="X676" s="14"/>
      <c r="Y676" s="14"/>
      <c r="Z676" s="14"/>
      <c r="AA676" s="14"/>
      <c r="AB676" s="14"/>
      <c r="AC676" s="14"/>
      <c r="AD676" s="14"/>
      <c r="AE676" s="14"/>
      <c r="AT676" s="265" t="s">
        <v>166</v>
      </c>
      <c r="AU676" s="265" t="s">
        <v>156</v>
      </c>
      <c r="AV676" s="14" t="s">
        <v>156</v>
      </c>
      <c r="AW676" s="14" t="s">
        <v>31</v>
      </c>
      <c r="AX676" s="14" t="s">
        <v>74</v>
      </c>
      <c r="AY676" s="265" t="s">
        <v>157</v>
      </c>
    </row>
    <row r="677" s="14" customFormat="1">
      <c r="A677" s="14"/>
      <c r="B677" s="255"/>
      <c r="C677" s="256"/>
      <c r="D677" s="246" t="s">
        <v>166</v>
      </c>
      <c r="E677" s="257" t="s">
        <v>1</v>
      </c>
      <c r="F677" s="258" t="s">
        <v>1412</v>
      </c>
      <c r="G677" s="256"/>
      <c r="H677" s="259">
        <v>5.9400000000000004</v>
      </c>
      <c r="I677" s="260"/>
      <c r="J677" s="256"/>
      <c r="K677" s="256"/>
      <c r="L677" s="261"/>
      <c r="M677" s="262"/>
      <c r="N677" s="263"/>
      <c r="O677" s="263"/>
      <c r="P677" s="263"/>
      <c r="Q677" s="263"/>
      <c r="R677" s="263"/>
      <c r="S677" s="263"/>
      <c r="T677" s="264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65" t="s">
        <v>166</v>
      </c>
      <c r="AU677" s="265" t="s">
        <v>156</v>
      </c>
      <c r="AV677" s="14" t="s">
        <v>156</v>
      </c>
      <c r="AW677" s="14" t="s">
        <v>31</v>
      </c>
      <c r="AX677" s="14" t="s">
        <v>74</v>
      </c>
      <c r="AY677" s="265" t="s">
        <v>157</v>
      </c>
    </row>
    <row r="678" s="14" customFormat="1">
      <c r="A678" s="14"/>
      <c r="B678" s="255"/>
      <c r="C678" s="256"/>
      <c r="D678" s="246" t="s">
        <v>166</v>
      </c>
      <c r="E678" s="257" t="s">
        <v>1</v>
      </c>
      <c r="F678" s="258" t="s">
        <v>1413</v>
      </c>
      <c r="G678" s="256"/>
      <c r="H678" s="259">
        <v>12.1</v>
      </c>
      <c r="I678" s="260"/>
      <c r="J678" s="256"/>
      <c r="K678" s="256"/>
      <c r="L678" s="261"/>
      <c r="M678" s="262"/>
      <c r="N678" s="263"/>
      <c r="O678" s="263"/>
      <c r="P678" s="263"/>
      <c r="Q678" s="263"/>
      <c r="R678" s="263"/>
      <c r="S678" s="263"/>
      <c r="T678" s="264"/>
      <c r="U678" s="14"/>
      <c r="V678" s="14"/>
      <c r="W678" s="14"/>
      <c r="X678" s="14"/>
      <c r="Y678" s="14"/>
      <c r="Z678" s="14"/>
      <c r="AA678" s="14"/>
      <c r="AB678" s="14"/>
      <c r="AC678" s="14"/>
      <c r="AD678" s="14"/>
      <c r="AE678" s="14"/>
      <c r="AT678" s="265" t="s">
        <v>166</v>
      </c>
      <c r="AU678" s="265" t="s">
        <v>156</v>
      </c>
      <c r="AV678" s="14" t="s">
        <v>156</v>
      </c>
      <c r="AW678" s="14" t="s">
        <v>31</v>
      </c>
      <c r="AX678" s="14" t="s">
        <v>74</v>
      </c>
      <c r="AY678" s="265" t="s">
        <v>157</v>
      </c>
    </row>
    <row r="679" s="14" customFormat="1">
      <c r="A679" s="14"/>
      <c r="B679" s="255"/>
      <c r="C679" s="256"/>
      <c r="D679" s="246" t="s">
        <v>166</v>
      </c>
      <c r="E679" s="257" t="s">
        <v>1</v>
      </c>
      <c r="F679" s="258" t="s">
        <v>1414</v>
      </c>
      <c r="G679" s="256"/>
      <c r="H679" s="259">
        <v>18.870000000000001</v>
      </c>
      <c r="I679" s="260"/>
      <c r="J679" s="256"/>
      <c r="K679" s="256"/>
      <c r="L679" s="261"/>
      <c r="M679" s="262"/>
      <c r="N679" s="263"/>
      <c r="O679" s="263"/>
      <c r="P679" s="263"/>
      <c r="Q679" s="263"/>
      <c r="R679" s="263"/>
      <c r="S679" s="263"/>
      <c r="T679" s="264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65" t="s">
        <v>166</v>
      </c>
      <c r="AU679" s="265" t="s">
        <v>156</v>
      </c>
      <c r="AV679" s="14" t="s">
        <v>156</v>
      </c>
      <c r="AW679" s="14" t="s">
        <v>31</v>
      </c>
      <c r="AX679" s="14" t="s">
        <v>74</v>
      </c>
      <c r="AY679" s="265" t="s">
        <v>157</v>
      </c>
    </row>
    <row r="680" s="14" customFormat="1">
      <c r="A680" s="14"/>
      <c r="B680" s="255"/>
      <c r="C680" s="256"/>
      <c r="D680" s="246" t="s">
        <v>166</v>
      </c>
      <c r="E680" s="257" t="s">
        <v>1</v>
      </c>
      <c r="F680" s="258" t="s">
        <v>1415</v>
      </c>
      <c r="G680" s="256"/>
      <c r="H680" s="259">
        <v>4.7300000000000004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4"/>
      <c r="V680" s="14"/>
      <c r="W680" s="14"/>
      <c r="X680" s="14"/>
      <c r="Y680" s="14"/>
      <c r="Z680" s="14"/>
      <c r="AA680" s="14"/>
      <c r="AB680" s="14"/>
      <c r="AC680" s="14"/>
      <c r="AD680" s="14"/>
      <c r="AE680" s="14"/>
      <c r="AT680" s="265" t="s">
        <v>166</v>
      </c>
      <c r="AU680" s="265" t="s">
        <v>156</v>
      </c>
      <c r="AV680" s="14" t="s">
        <v>156</v>
      </c>
      <c r="AW680" s="14" t="s">
        <v>31</v>
      </c>
      <c r="AX680" s="14" t="s">
        <v>74</v>
      </c>
      <c r="AY680" s="265" t="s">
        <v>157</v>
      </c>
    </row>
    <row r="681" s="14" customFormat="1">
      <c r="A681" s="14"/>
      <c r="B681" s="255"/>
      <c r="C681" s="256"/>
      <c r="D681" s="246" t="s">
        <v>166</v>
      </c>
      <c r="E681" s="257" t="s">
        <v>1</v>
      </c>
      <c r="F681" s="258" t="s">
        <v>1416</v>
      </c>
      <c r="G681" s="256"/>
      <c r="H681" s="259">
        <v>13.109999999999999</v>
      </c>
      <c r="I681" s="260"/>
      <c r="J681" s="256"/>
      <c r="K681" s="256"/>
      <c r="L681" s="261"/>
      <c r="M681" s="262"/>
      <c r="N681" s="263"/>
      <c r="O681" s="263"/>
      <c r="P681" s="263"/>
      <c r="Q681" s="263"/>
      <c r="R681" s="263"/>
      <c r="S681" s="263"/>
      <c r="T681" s="264"/>
      <c r="U681" s="14"/>
      <c r="V681" s="14"/>
      <c r="W681" s="14"/>
      <c r="X681" s="14"/>
      <c r="Y681" s="14"/>
      <c r="Z681" s="14"/>
      <c r="AA681" s="14"/>
      <c r="AB681" s="14"/>
      <c r="AC681" s="14"/>
      <c r="AD681" s="14"/>
      <c r="AE681" s="14"/>
      <c r="AT681" s="265" t="s">
        <v>166</v>
      </c>
      <c r="AU681" s="265" t="s">
        <v>156</v>
      </c>
      <c r="AV681" s="14" t="s">
        <v>156</v>
      </c>
      <c r="AW681" s="14" t="s">
        <v>31</v>
      </c>
      <c r="AX681" s="14" t="s">
        <v>74</v>
      </c>
      <c r="AY681" s="265" t="s">
        <v>157</v>
      </c>
    </row>
    <row r="682" s="14" customFormat="1">
      <c r="A682" s="14"/>
      <c r="B682" s="255"/>
      <c r="C682" s="256"/>
      <c r="D682" s="246" t="s">
        <v>166</v>
      </c>
      <c r="E682" s="257" t="s">
        <v>1</v>
      </c>
      <c r="F682" s="258" t="s">
        <v>1417</v>
      </c>
      <c r="G682" s="256"/>
      <c r="H682" s="259">
        <v>42.600000000000001</v>
      </c>
      <c r="I682" s="260"/>
      <c r="J682" s="256"/>
      <c r="K682" s="256"/>
      <c r="L682" s="261"/>
      <c r="M682" s="262"/>
      <c r="N682" s="263"/>
      <c r="O682" s="263"/>
      <c r="P682" s="263"/>
      <c r="Q682" s="263"/>
      <c r="R682" s="263"/>
      <c r="S682" s="263"/>
      <c r="T682" s="264"/>
      <c r="U682" s="14"/>
      <c r="V682" s="14"/>
      <c r="W682" s="14"/>
      <c r="X682" s="14"/>
      <c r="Y682" s="14"/>
      <c r="Z682" s="14"/>
      <c r="AA682" s="14"/>
      <c r="AB682" s="14"/>
      <c r="AC682" s="14"/>
      <c r="AD682" s="14"/>
      <c r="AE682" s="14"/>
      <c r="AT682" s="265" t="s">
        <v>166</v>
      </c>
      <c r="AU682" s="265" t="s">
        <v>156</v>
      </c>
      <c r="AV682" s="14" t="s">
        <v>156</v>
      </c>
      <c r="AW682" s="14" t="s">
        <v>31</v>
      </c>
      <c r="AX682" s="14" t="s">
        <v>74</v>
      </c>
      <c r="AY682" s="265" t="s">
        <v>157</v>
      </c>
    </row>
    <row r="683" s="14" customFormat="1">
      <c r="A683" s="14"/>
      <c r="B683" s="255"/>
      <c r="C683" s="256"/>
      <c r="D683" s="246" t="s">
        <v>166</v>
      </c>
      <c r="E683" s="257" t="s">
        <v>1</v>
      </c>
      <c r="F683" s="258" t="s">
        <v>1418</v>
      </c>
      <c r="G683" s="256"/>
      <c r="H683" s="259">
        <v>10.17</v>
      </c>
      <c r="I683" s="260"/>
      <c r="J683" s="256"/>
      <c r="K683" s="256"/>
      <c r="L683" s="261"/>
      <c r="M683" s="262"/>
      <c r="N683" s="263"/>
      <c r="O683" s="263"/>
      <c r="P683" s="263"/>
      <c r="Q683" s="263"/>
      <c r="R683" s="263"/>
      <c r="S683" s="263"/>
      <c r="T683" s="264"/>
      <c r="U683" s="14"/>
      <c r="V683" s="14"/>
      <c r="W683" s="14"/>
      <c r="X683" s="14"/>
      <c r="Y683" s="14"/>
      <c r="Z683" s="14"/>
      <c r="AA683" s="14"/>
      <c r="AB683" s="14"/>
      <c r="AC683" s="14"/>
      <c r="AD683" s="14"/>
      <c r="AE683" s="14"/>
      <c r="AT683" s="265" t="s">
        <v>166</v>
      </c>
      <c r="AU683" s="265" t="s">
        <v>156</v>
      </c>
      <c r="AV683" s="14" t="s">
        <v>156</v>
      </c>
      <c r="AW683" s="14" t="s">
        <v>31</v>
      </c>
      <c r="AX683" s="14" t="s">
        <v>74</v>
      </c>
      <c r="AY683" s="265" t="s">
        <v>157</v>
      </c>
    </row>
    <row r="684" s="14" customFormat="1">
      <c r="A684" s="14"/>
      <c r="B684" s="255"/>
      <c r="C684" s="256"/>
      <c r="D684" s="246" t="s">
        <v>166</v>
      </c>
      <c r="E684" s="257" t="s">
        <v>1</v>
      </c>
      <c r="F684" s="258" t="s">
        <v>1419</v>
      </c>
      <c r="G684" s="256"/>
      <c r="H684" s="259">
        <v>20.219999999999999</v>
      </c>
      <c r="I684" s="260"/>
      <c r="J684" s="256"/>
      <c r="K684" s="256"/>
      <c r="L684" s="261"/>
      <c r="M684" s="262"/>
      <c r="N684" s="263"/>
      <c r="O684" s="263"/>
      <c r="P684" s="263"/>
      <c r="Q684" s="263"/>
      <c r="R684" s="263"/>
      <c r="S684" s="263"/>
      <c r="T684" s="264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65" t="s">
        <v>166</v>
      </c>
      <c r="AU684" s="265" t="s">
        <v>156</v>
      </c>
      <c r="AV684" s="14" t="s">
        <v>156</v>
      </c>
      <c r="AW684" s="14" t="s">
        <v>31</v>
      </c>
      <c r="AX684" s="14" t="s">
        <v>74</v>
      </c>
      <c r="AY684" s="265" t="s">
        <v>157</v>
      </c>
    </row>
    <row r="685" s="14" customFormat="1">
      <c r="A685" s="14"/>
      <c r="B685" s="255"/>
      <c r="C685" s="256"/>
      <c r="D685" s="246" t="s">
        <v>166</v>
      </c>
      <c r="E685" s="257" t="s">
        <v>1</v>
      </c>
      <c r="F685" s="258" t="s">
        <v>1420</v>
      </c>
      <c r="G685" s="256"/>
      <c r="H685" s="259">
        <v>44.200000000000003</v>
      </c>
      <c r="I685" s="260"/>
      <c r="J685" s="256"/>
      <c r="K685" s="256"/>
      <c r="L685" s="261"/>
      <c r="M685" s="262"/>
      <c r="N685" s="263"/>
      <c r="O685" s="263"/>
      <c r="P685" s="263"/>
      <c r="Q685" s="263"/>
      <c r="R685" s="263"/>
      <c r="S685" s="263"/>
      <c r="T685" s="264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65" t="s">
        <v>166</v>
      </c>
      <c r="AU685" s="265" t="s">
        <v>156</v>
      </c>
      <c r="AV685" s="14" t="s">
        <v>156</v>
      </c>
      <c r="AW685" s="14" t="s">
        <v>31</v>
      </c>
      <c r="AX685" s="14" t="s">
        <v>74</v>
      </c>
      <c r="AY685" s="265" t="s">
        <v>157</v>
      </c>
    </row>
    <row r="686" s="14" customFormat="1">
      <c r="A686" s="14"/>
      <c r="B686" s="255"/>
      <c r="C686" s="256"/>
      <c r="D686" s="246" t="s">
        <v>166</v>
      </c>
      <c r="E686" s="257" t="s">
        <v>1</v>
      </c>
      <c r="F686" s="258" t="s">
        <v>1421</v>
      </c>
      <c r="G686" s="256"/>
      <c r="H686" s="259">
        <v>24.25</v>
      </c>
      <c r="I686" s="260"/>
      <c r="J686" s="256"/>
      <c r="K686" s="256"/>
      <c r="L686" s="261"/>
      <c r="M686" s="262"/>
      <c r="N686" s="263"/>
      <c r="O686" s="263"/>
      <c r="P686" s="263"/>
      <c r="Q686" s="263"/>
      <c r="R686" s="263"/>
      <c r="S686" s="263"/>
      <c r="T686" s="264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65" t="s">
        <v>166</v>
      </c>
      <c r="AU686" s="265" t="s">
        <v>156</v>
      </c>
      <c r="AV686" s="14" t="s">
        <v>156</v>
      </c>
      <c r="AW686" s="14" t="s">
        <v>31</v>
      </c>
      <c r="AX686" s="14" t="s">
        <v>74</v>
      </c>
      <c r="AY686" s="265" t="s">
        <v>157</v>
      </c>
    </row>
    <row r="687" s="14" customFormat="1">
      <c r="A687" s="14"/>
      <c r="B687" s="255"/>
      <c r="C687" s="256"/>
      <c r="D687" s="246" t="s">
        <v>166</v>
      </c>
      <c r="E687" s="257" t="s">
        <v>1</v>
      </c>
      <c r="F687" s="258" t="s">
        <v>1422</v>
      </c>
      <c r="G687" s="256"/>
      <c r="H687" s="259">
        <v>2.3300000000000001</v>
      </c>
      <c r="I687" s="260"/>
      <c r="J687" s="256"/>
      <c r="K687" s="256"/>
      <c r="L687" s="261"/>
      <c r="M687" s="262"/>
      <c r="N687" s="263"/>
      <c r="O687" s="263"/>
      <c r="P687" s="263"/>
      <c r="Q687" s="263"/>
      <c r="R687" s="263"/>
      <c r="S687" s="263"/>
      <c r="T687" s="264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65" t="s">
        <v>166</v>
      </c>
      <c r="AU687" s="265" t="s">
        <v>156</v>
      </c>
      <c r="AV687" s="14" t="s">
        <v>156</v>
      </c>
      <c r="AW687" s="14" t="s">
        <v>31</v>
      </c>
      <c r="AX687" s="14" t="s">
        <v>74</v>
      </c>
      <c r="AY687" s="265" t="s">
        <v>157</v>
      </c>
    </row>
    <row r="688" s="15" customFormat="1">
      <c r="A688" s="15"/>
      <c r="B688" s="266"/>
      <c r="C688" s="267"/>
      <c r="D688" s="246" t="s">
        <v>166</v>
      </c>
      <c r="E688" s="268" t="s">
        <v>1</v>
      </c>
      <c r="F688" s="269" t="s">
        <v>173</v>
      </c>
      <c r="G688" s="267"/>
      <c r="H688" s="270">
        <v>553.11000000000013</v>
      </c>
      <c r="I688" s="271"/>
      <c r="J688" s="267"/>
      <c r="K688" s="267"/>
      <c r="L688" s="272"/>
      <c r="M688" s="273"/>
      <c r="N688" s="274"/>
      <c r="O688" s="274"/>
      <c r="P688" s="274"/>
      <c r="Q688" s="274"/>
      <c r="R688" s="274"/>
      <c r="S688" s="274"/>
      <c r="T688" s="275"/>
      <c r="U688" s="15"/>
      <c r="V688" s="15"/>
      <c r="W688" s="15"/>
      <c r="X688" s="15"/>
      <c r="Y688" s="15"/>
      <c r="Z688" s="15"/>
      <c r="AA688" s="15"/>
      <c r="AB688" s="15"/>
      <c r="AC688" s="15"/>
      <c r="AD688" s="15"/>
      <c r="AE688" s="15"/>
      <c r="AT688" s="276" t="s">
        <v>166</v>
      </c>
      <c r="AU688" s="276" t="s">
        <v>156</v>
      </c>
      <c r="AV688" s="15" t="s">
        <v>174</v>
      </c>
      <c r="AW688" s="15" t="s">
        <v>31</v>
      </c>
      <c r="AX688" s="15" t="s">
        <v>74</v>
      </c>
      <c r="AY688" s="276" t="s">
        <v>157</v>
      </c>
    </row>
    <row r="689" s="14" customFormat="1">
      <c r="A689" s="14"/>
      <c r="B689" s="255"/>
      <c r="C689" s="256"/>
      <c r="D689" s="246" t="s">
        <v>166</v>
      </c>
      <c r="E689" s="257" t="s">
        <v>1</v>
      </c>
      <c r="F689" s="258" t="s">
        <v>1423</v>
      </c>
      <c r="G689" s="256"/>
      <c r="H689" s="259">
        <v>51.119999999999997</v>
      </c>
      <c r="I689" s="260"/>
      <c r="J689" s="256"/>
      <c r="K689" s="256"/>
      <c r="L689" s="261"/>
      <c r="M689" s="262"/>
      <c r="N689" s="263"/>
      <c r="O689" s="263"/>
      <c r="P689" s="263"/>
      <c r="Q689" s="263"/>
      <c r="R689" s="263"/>
      <c r="S689" s="263"/>
      <c r="T689" s="264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65" t="s">
        <v>166</v>
      </c>
      <c r="AU689" s="265" t="s">
        <v>156</v>
      </c>
      <c r="AV689" s="14" t="s">
        <v>156</v>
      </c>
      <c r="AW689" s="14" t="s">
        <v>31</v>
      </c>
      <c r="AX689" s="14" t="s">
        <v>82</v>
      </c>
      <c r="AY689" s="265" t="s">
        <v>157</v>
      </c>
    </row>
    <row r="690" s="2" customFormat="1" ht="90" customHeight="1">
      <c r="A690" s="39"/>
      <c r="B690" s="40"/>
      <c r="C690" s="230" t="s">
        <v>680</v>
      </c>
      <c r="D690" s="230" t="s">
        <v>160</v>
      </c>
      <c r="E690" s="231" t="s">
        <v>1424</v>
      </c>
      <c r="F690" s="232" t="s">
        <v>1425</v>
      </c>
      <c r="G690" s="233" t="s">
        <v>225</v>
      </c>
      <c r="H690" s="234">
        <v>24.199999999999999</v>
      </c>
      <c r="I690" s="235"/>
      <c r="J690" s="236">
        <f>ROUND(I690*H690,2)</f>
        <v>0</v>
      </c>
      <c r="K690" s="237"/>
      <c r="L690" s="45"/>
      <c r="M690" s="238" t="s">
        <v>1</v>
      </c>
      <c r="N690" s="239" t="s">
        <v>40</v>
      </c>
      <c r="O690" s="98"/>
      <c r="P690" s="240">
        <f>O690*H690</f>
        <v>0</v>
      </c>
      <c r="Q690" s="240">
        <v>5.0000000000000002E-05</v>
      </c>
      <c r="R690" s="240">
        <f>Q690*H690</f>
        <v>0.0012099999999999999</v>
      </c>
      <c r="S690" s="240">
        <v>0</v>
      </c>
      <c r="T690" s="241">
        <f>S690*H690</f>
        <v>0</v>
      </c>
      <c r="U690" s="39"/>
      <c r="V690" s="39"/>
      <c r="W690" s="39"/>
      <c r="X690" s="39"/>
      <c r="Y690" s="39"/>
      <c r="Z690" s="39"/>
      <c r="AA690" s="39"/>
      <c r="AB690" s="39"/>
      <c r="AC690" s="39"/>
      <c r="AD690" s="39"/>
      <c r="AE690" s="39"/>
      <c r="AR690" s="242" t="s">
        <v>174</v>
      </c>
      <c r="AT690" s="242" t="s">
        <v>160</v>
      </c>
      <c r="AU690" s="242" t="s">
        <v>156</v>
      </c>
      <c r="AY690" s="18" t="s">
        <v>157</v>
      </c>
      <c r="BE690" s="243">
        <f>IF(N690="základná",J690,0)</f>
        <v>0</v>
      </c>
      <c r="BF690" s="243">
        <f>IF(N690="znížená",J690,0)</f>
        <v>0</v>
      </c>
      <c r="BG690" s="243">
        <f>IF(N690="zákl. prenesená",J690,0)</f>
        <v>0</v>
      </c>
      <c r="BH690" s="243">
        <f>IF(N690="zníž. prenesená",J690,0)</f>
        <v>0</v>
      </c>
      <c r="BI690" s="243">
        <f>IF(N690="nulová",J690,0)</f>
        <v>0</v>
      </c>
      <c r="BJ690" s="18" t="s">
        <v>156</v>
      </c>
      <c r="BK690" s="243">
        <f>ROUND(I690*H690,2)</f>
        <v>0</v>
      </c>
      <c r="BL690" s="18" t="s">
        <v>174</v>
      </c>
      <c r="BM690" s="242" t="s">
        <v>1426</v>
      </c>
    </row>
    <row r="691" s="14" customFormat="1">
      <c r="A691" s="14"/>
      <c r="B691" s="255"/>
      <c r="C691" s="256"/>
      <c r="D691" s="246" t="s">
        <v>166</v>
      </c>
      <c r="E691" s="257" t="s">
        <v>1</v>
      </c>
      <c r="F691" s="258" t="s">
        <v>1427</v>
      </c>
      <c r="G691" s="256"/>
      <c r="H691" s="259">
        <v>18.870000000000001</v>
      </c>
      <c r="I691" s="260"/>
      <c r="J691" s="256"/>
      <c r="K691" s="256"/>
      <c r="L691" s="261"/>
      <c r="M691" s="262"/>
      <c r="N691" s="263"/>
      <c r="O691" s="263"/>
      <c r="P691" s="263"/>
      <c r="Q691" s="263"/>
      <c r="R691" s="263"/>
      <c r="S691" s="263"/>
      <c r="T691" s="264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65" t="s">
        <v>166</v>
      </c>
      <c r="AU691" s="265" t="s">
        <v>156</v>
      </c>
      <c r="AV691" s="14" t="s">
        <v>156</v>
      </c>
      <c r="AW691" s="14" t="s">
        <v>31</v>
      </c>
      <c r="AX691" s="14" t="s">
        <v>74</v>
      </c>
      <c r="AY691" s="265" t="s">
        <v>157</v>
      </c>
    </row>
    <row r="692" s="14" customFormat="1">
      <c r="A692" s="14"/>
      <c r="B692" s="255"/>
      <c r="C692" s="256"/>
      <c r="D692" s="246" t="s">
        <v>166</v>
      </c>
      <c r="E692" s="257" t="s">
        <v>1</v>
      </c>
      <c r="F692" s="258" t="s">
        <v>1428</v>
      </c>
      <c r="G692" s="256"/>
      <c r="H692" s="259">
        <v>5.3300000000000001</v>
      </c>
      <c r="I692" s="260"/>
      <c r="J692" s="256"/>
      <c r="K692" s="256"/>
      <c r="L692" s="261"/>
      <c r="M692" s="262"/>
      <c r="N692" s="263"/>
      <c r="O692" s="263"/>
      <c r="P692" s="263"/>
      <c r="Q692" s="263"/>
      <c r="R692" s="263"/>
      <c r="S692" s="263"/>
      <c r="T692" s="264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65" t="s">
        <v>166</v>
      </c>
      <c r="AU692" s="265" t="s">
        <v>156</v>
      </c>
      <c r="AV692" s="14" t="s">
        <v>156</v>
      </c>
      <c r="AW692" s="14" t="s">
        <v>31</v>
      </c>
      <c r="AX692" s="14" t="s">
        <v>74</v>
      </c>
      <c r="AY692" s="265" t="s">
        <v>157</v>
      </c>
    </row>
    <row r="693" s="15" customFormat="1">
      <c r="A693" s="15"/>
      <c r="B693" s="266"/>
      <c r="C693" s="267"/>
      <c r="D693" s="246" t="s">
        <v>166</v>
      </c>
      <c r="E693" s="268" t="s">
        <v>1</v>
      </c>
      <c r="F693" s="269" t="s">
        <v>173</v>
      </c>
      <c r="G693" s="267"/>
      <c r="H693" s="270">
        <v>24.200000000000003</v>
      </c>
      <c r="I693" s="271"/>
      <c r="J693" s="267"/>
      <c r="K693" s="267"/>
      <c r="L693" s="272"/>
      <c r="M693" s="273"/>
      <c r="N693" s="274"/>
      <c r="O693" s="274"/>
      <c r="P693" s="274"/>
      <c r="Q693" s="274"/>
      <c r="R693" s="274"/>
      <c r="S693" s="274"/>
      <c r="T693" s="275"/>
      <c r="U693" s="15"/>
      <c r="V693" s="15"/>
      <c r="W693" s="15"/>
      <c r="X693" s="15"/>
      <c r="Y693" s="15"/>
      <c r="Z693" s="15"/>
      <c r="AA693" s="15"/>
      <c r="AB693" s="15"/>
      <c r="AC693" s="15"/>
      <c r="AD693" s="15"/>
      <c r="AE693" s="15"/>
      <c r="AT693" s="276" t="s">
        <v>166</v>
      </c>
      <c r="AU693" s="276" t="s">
        <v>156</v>
      </c>
      <c r="AV693" s="15" t="s">
        <v>174</v>
      </c>
      <c r="AW693" s="15" t="s">
        <v>31</v>
      </c>
      <c r="AX693" s="15" t="s">
        <v>82</v>
      </c>
      <c r="AY693" s="276" t="s">
        <v>157</v>
      </c>
    </row>
    <row r="694" s="2" customFormat="1" ht="55.5" customHeight="1">
      <c r="A694" s="39"/>
      <c r="B694" s="40"/>
      <c r="C694" s="230" t="s">
        <v>687</v>
      </c>
      <c r="D694" s="230" t="s">
        <v>160</v>
      </c>
      <c r="E694" s="231" t="s">
        <v>1429</v>
      </c>
      <c r="F694" s="232" t="s">
        <v>1430</v>
      </c>
      <c r="G694" s="233" t="s">
        <v>225</v>
      </c>
      <c r="H694" s="234">
        <v>553.11000000000001</v>
      </c>
      <c r="I694" s="235"/>
      <c r="J694" s="236">
        <f>ROUND(I694*H694,2)</f>
        <v>0</v>
      </c>
      <c r="K694" s="237"/>
      <c r="L694" s="45"/>
      <c r="M694" s="238" t="s">
        <v>1</v>
      </c>
      <c r="N694" s="239" t="s">
        <v>40</v>
      </c>
      <c r="O694" s="98"/>
      <c r="P694" s="240">
        <f>O694*H694</f>
        <v>0</v>
      </c>
      <c r="Q694" s="240">
        <v>0</v>
      </c>
      <c r="R694" s="240">
        <f>Q694*H694</f>
        <v>0</v>
      </c>
      <c r="S694" s="240">
        <v>0</v>
      </c>
      <c r="T694" s="241">
        <f>S694*H694</f>
        <v>0</v>
      </c>
      <c r="U694" s="39"/>
      <c r="V694" s="39"/>
      <c r="W694" s="39"/>
      <c r="X694" s="39"/>
      <c r="Y694" s="39"/>
      <c r="Z694" s="39"/>
      <c r="AA694" s="39"/>
      <c r="AB694" s="39"/>
      <c r="AC694" s="39"/>
      <c r="AD694" s="39"/>
      <c r="AE694" s="39"/>
      <c r="AR694" s="242" t="s">
        <v>174</v>
      </c>
      <c r="AT694" s="242" t="s">
        <v>160</v>
      </c>
      <c r="AU694" s="242" t="s">
        <v>156</v>
      </c>
      <c r="AY694" s="18" t="s">
        <v>157</v>
      </c>
      <c r="BE694" s="243">
        <f>IF(N694="základná",J694,0)</f>
        <v>0</v>
      </c>
      <c r="BF694" s="243">
        <f>IF(N694="znížená",J694,0)</f>
        <v>0</v>
      </c>
      <c r="BG694" s="243">
        <f>IF(N694="zákl. prenesená",J694,0)</f>
        <v>0</v>
      </c>
      <c r="BH694" s="243">
        <f>IF(N694="zníž. prenesená",J694,0)</f>
        <v>0</v>
      </c>
      <c r="BI694" s="243">
        <f>IF(N694="nulová",J694,0)</f>
        <v>0</v>
      </c>
      <c r="BJ694" s="18" t="s">
        <v>156</v>
      </c>
      <c r="BK694" s="243">
        <f>ROUND(I694*H694,2)</f>
        <v>0</v>
      </c>
      <c r="BL694" s="18" t="s">
        <v>174</v>
      </c>
      <c r="BM694" s="242" t="s">
        <v>1431</v>
      </c>
    </row>
    <row r="695" s="13" customFormat="1">
      <c r="A695" s="13"/>
      <c r="B695" s="244"/>
      <c r="C695" s="245"/>
      <c r="D695" s="246" t="s">
        <v>166</v>
      </c>
      <c r="E695" s="247" t="s">
        <v>1</v>
      </c>
      <c r="F695" s="248" t="s">
        <v>1051</v>
      </c>
      <c r="G695" s="245"/>
      <c r="H695" s="247" t="s">
        <v>1</v>
      </c>
      <c r="I695" s="249"/>
      <c r="J695" s="245"/>
      <c r="K695" s="245"/>
      <c r="L695" s="250"/>
      <c r="M695" s="251"/>
      <c r="N695" s="252"/>
      <c r="O695" s="252"/>
      <c r="P695" s="252"/>
      <c r="Q695" s="252"/>
      <c r="R695" s="252"/>
      <c r="S695" s="252"/>
      <c r="T695" s="253"/>
      <c r="U695" s="13"/>
      <c r="V695" s="13"/>
      <c r="W695" s="13"/>
      <c r="X695" s="13"/>
      <c r="Y695" s="13"/>
      <c r="Z695" s="13"/>
      <c r="AA695" s="13"/>
      <c r="AB695" s="13"/>
      <c r="AC695" s="13"/>
      <c r="AD695" s="13"/>
      <c r="AE695" s="13"/>
      <c r="AT695" s="254" t="s">
        <v>166</v>
      </c>
      <c r="AU695" s="254" t="s">
        <v>156</v>
      </c>
      <c r="AV695" s="13" t="s">
        <v>82</v>
      </c>
      <c r="AW695" s="13" t="s">
        <v>31</v>
      </c>
      <c r="AX695" s="13" t="s">
        <v>74</v>
      </c>
      <c r="AY695" s="254" t="s">
        <v>157</v>
      </c>
    </row>
    <row r="696" s="14" customFormat="1">
      <c r="A696" s="14"/>
      <c r="B696" s="255"/>
      <c r="C696" s="256"/>
      <c r="D696" s="246" t="s">
        <v>166</v>
      </c>
      <c r="E696" s="257" t="s">
        <v>1</v>
      </c>
      <c r="F696" s="258" t="s">
        <v>1401</v>
      </c>
      <c r="G696" s="256"/>
      <c r="H696" s="259">
        <v>101.38</v>
      </c>
      <c r="I696" s="260"/>
      <c r="J696" s="256"/>
      <c r="K696" s="256"/>
      <c r="L696" s="261"/>
      <c r="M696" s="262"/>
      <c r="N696" s="263"/>
      <c r="O696" s="263"/>
      <c r="P696" s="263"/>
      <c r="Q696" s="263"/>
      <c r="R696" s="263"/>
      <c r="S696" s="263"/>
      <c r="T696" s="264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65" t="s">
        <v>166</v>
      </c>
      <c r="AU696" s="265" t="s">
        <v>156</v>
      </c>
      <c r="AV696" s="14" t="s">
        <v>156</v>
      </c>
      <c r="AW696" s="14" t="s">
        <v>31</v>
      </c>
      <c r="AX696" s="14" t="s">
        <v>74</v>
      </c>
      <c r="AY696" s="265" t="s">
        <v>157</v>
      </c>
    </row>
    <row r="697" s="14" customFormat="1">
      <c r="A697" s="14"/>
      <c r="B697" s="255"/>
      <c r="C697" s="256"/>
      <c r="D697" s="246" t="s">
        <v>166</v>
      </c>
      <c r="E697" s="257" t="s">
        <v>1</v>
      </c>
      <c r="F697" s="258" t="s">
        <v>1402</v>
      </c>
      <c r="G697" s="256"/>
      <c r="H697" s="259">
        <v>63.200000000000003</v>
      </c>
      <c r="I697" s="260"/>
      <c r="J697" s="256"/>
      <c r="K697" s="256"/>
      <c r="L697" s="261"/>
      <c r="M697" s="262"/>
      <c r="N697" s="263"/>
      <c r="O697" s="263"/>
      <c r="P697" s="263"/>
      <c r="Q697" s="263"/>
      <c r="R697" s="263"/>
      <c r="S697" s="263"/>
      <c r="T697" s="264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65" t="s">
        <v>166</v>
      </c>
      <c r="AU697" s="265" t="s">
        <v>156</v>
      </c>
      <c r="AV697" s="14" t="s">
        <v>156</v>
      </c>
      <c r="AW697" s="14" t="s">
        <v>31</v>
      </c>
      <c r="AX697" s="14" t="s">
        <v>74</v>
      </c>
      <c r="AY697" s="265" t="s">
        <v>157</v>
      </c>
    </row>
    <row r="698" s="14" customFormat="1">
      <c r="A698" s="14"/>
      <c r="B698" s="255"/>
      <c r="C698" s="256"/>
      <c r="D698" s="246" t="s">
        <v>166</v>
      </c>
      <c r="E698" s="257" t="s">
        <v>1</v>
      </c>
      <c r="F698" s="258" t="s">
        <v>1403</v>
      </c>
      <c r="G698" s="256"/>
      <c r="H698" s="259">
        <v>9.2300000000000004</v>
      </c>
      <c r="I698" s="260"/>
      <c r="J698" s="256"/>
      <c r="K698" s="256"/>
      <c r="L698" s="261"/>
      <c r="M698" s="262"/>
      <c r="N698" s="263"/>
      <c r="O698" s="263"/>
      <c r="P698" s="263"/>
      <c r="Q698" s="263"/>
      <c r="R698" s="263"/>
      <c r="S698" s="263"/>
      <c r="T698" s="264"/>
      <c r="U698" s="14"/>
      <c r="V698" s="14"/>
      <c r="W698" s="14"/>
      <c r="X698" s="14"/>
      <c r="Y698" s="14"/>
      <c r="Z698" s="14"/>
      <c r="AA698" s="14"/>
      <c r="AB698" s="14"/>
      <c r="AC698" s="14"/>
      <c r="AD698" s="14"/>
      <c r="AE698" s="14"/>
      <c r="AT698" s="265" t="s">
        <v>166</v>
      </c>
      <c r="AU698" s="265" t="s">
        <v>156</v>
      </c>
      <c r="AV698" s="14" t="s">
        <v>156</v>
      </c>
      <c r="AW698" s="14" t="s">
        <v>31</v>
      </c>
      <c r="AX698" s="14" t="s">
        <v>74</v>
      </c>
      <c r="AY698" s="265" t="s">
        <v>157</v>
      </c>
    </row>
    <row r="699" s="14" customFormat="1">
      <c r="A699" s="14"/>
      <c r="B699" s="255"/>
      <c r="C699" s="256"/>
      <c r="D699" s="246" t="s">
        <v>166</v>
      </c>
      <c r="E699" s="257" t="s">
        <v>1</v>
      </c>
      <c r="F699" s="258" t="s">
        <v>1404</v>
      </c>
      <c r="G699" s="256"/>
      <c r="H699" s="259">
        <v>27.579999999999998</v>
      </c>
      <c r="I699" s="260"/>
      <c r="J699" s="256"/>
      <c r="K699" s="256"/>
      <c r="L699" s="261"/>
      <c r="M699" s="262"/>
      <c r="N699" s="263"/>
      <c r="O699" s="263"/>
      <c r="P699" s="263"/>
      <c r="Q699" s="263"/>
      <c r="R699" s="263"/>
      <c r="S699" s="263"/>
      <c r="T699" s="264"/>
      <c r="U699" s="14"/>
      <c r="V699" s="14"/>
      <c r="W699" s="14"/>
      <c r="X699" s="14"/>
      <c r="Y699" s="14"/>
      <c r="Z699" s="14"/>
      <c r="AA699" s="14"/>
      <c r="AB699" s="14"/>
      <c r="AC699" s="14"/>
      <c r="AD699" s="14"/>
      <c r="AE699" s="14"/>
      <c r="AT699" s="265" t="s">
        <v>166</v>
      </c>
      <c r="AU699" s="265" t="s">
        <v>156</v>
      </c>
      <c r="AV699" s="14" t="s">
        <v>156</v>
      </c>
      <c r="AW699" s="14" t="s">
        <v>31</v>
      </c>
      <c r="AX699" s="14" t="s">
        <v>74</v>
      </c>
      <c r="AY699" s="265" t="s">
        <v>157</v>
      </c>
    </row>
    <row r="700" s="14" customFormat="1">
      <c r="A700" s="14"/>
      <c r="B700" s="255"/>
      <c r="C700" s="256"/>
      <c r="D700" s="246" t="s">
        <v>166</v>
      </c>
      <c r="E700" s="257" t="s">
        <v>1</v>
      </c>
      <c r="F700" s="258" t="s">
        <v>1405</v>
      </c>
      <c r="G700" s="256"/>
      <c r="H700" s="259">
        <v>5.2699999999999996</v>
      </c>
      <c r="I700" s="260"/>
      <c r="J700" s="256"/>
      <c r="K700" s="256"/>
      <c r="L700" s="261"/>
      <c r="M700" s="262"/>
      <c r="N700" s="263"/>
      <c r="O700" s="263"/>
      <c r="P700" s="263"/>
      <c r="Q700" s="263"/>
      <c r="R700" s="263"/>
      <c r="S700" s="263"/>
      <c r="T700" s="264"/>
      <c r="U700" s="14"/>
      <c r="V700" s="14"/>
      <c r="W700" s="14"/>
      <c r="X700" s="14"/>
      <c r="Y700" s="14"/>
      <c r="Z700" s="14"/>
      <c r="AA700" s="14"/>
      <c r="AB700" s="14"/>
      <c r="AC700" s="14"/>
      <c r="AD700" s="14"/>
      <c r="AE700" s="14"/>
      <c r="AT700" s="265" t="s">
        <v>166</v>
      </c>
      <c r="AU700" s="265" t="s">
        <v>156</v>
      </c>
      <c r="AV700" s="14" t="s">
        <v>156</v>
      </c>
      <c r="AW700" s="14" t="s">
        <v>31</v>
      </c>
      <c r="AX700" s="14" t="s">
        <v>74</v>
      </c>
      <c r="AY700" s="265" t="s">
        <v>157</v>
      </c>
    </row>
    <row r="701" s="14" customFormat="1">
      <c r="A701" s="14"/>
      <c r="B701" s="255"/>
      <c r="C701" s="256"/>
      <c r="D701" s="246" t="s">
        <v>166</v>
      </c>
      <c r="E701" s="257" t="s">
        <v>1</v>
      </c>
      <c r="F701" s="258" t="s">
        <v>1406</v>
      </c>
      <c r="G701" s="256"/>
      <c r="H701" s="259">
        <v>8.5700000000000003</v>
      </c>
      <c r="I701" s="260"/>
      <c r="J701" s="256"/>
      <c r="K701" s="256"/>
      <c r="L701" s="261"/>
      <c r="M701" s="262"/>
      <c r="N701" s="263"/>
      <c r="O701" s="263"/>
      <c r="P701" s="263"/>
      <c r="Q701" s="263"/>
      <c r="R701" s="263"/>
      <c r="S701" s="263"/>
      <c r="T701" s="264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65" t="s">
        <v>166</v>
      </c>
      <c r="AU701" s="265" t="s">
        <v>156</v>
      </c>
      <c r="AV701" s="14" t="s">
        <v>156</v>
      </c>
      <c r="AW701" s="14" t="s">
        <v>31</v>
      </c>
      <c r="AX701" s="14" t="s">
        <v>74</v>
      </c>
      <c r="AY701" s="265" t="s">
        <v>157</v>
      </c>
    </row>
    <row r="702" s="14" customFormat="1">
      <c r="A702" s="14"/>
      <c r="B702" s="255"/>
      <c r="C702" s="256"/>
      <c r="D702" s="246" t="s">
        <v>166</v>
      </c>
      <c r="E702" s="257" t="s">
        <v>1</v>
      </c>
      <c r="F702" s="258" t="s">
        <v>1407</v>
      </c>
      <c r="G702" s="256"/>
      <c r="H702" s="259">
        <v>9.1999999999999993</v>
      </c>
      <c r="I702" s="260"/>
      <c r="J702" s="256"/>
      <c r="K702" s="256"/>
      <c r="L702" s="261"/>
      <c r="M702" s="262"/>
      <c r="N702" s="263"/>
      <c r="O702" s="263"/>
      <c r="P702" s="263"/>
      <c r="Q702" s="263"/>
      <c r="R702" s="263"/>
      <c r="S702" s="263"/>
      <c r="T702" s="264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65" t="s">
        <v>166</v>
      </c>
      <c r="AU702" s="265" t="s">
        <v>156</v>
      </c>
      <c r="AV702" s="14" t="s">
        <v>156</v>
      </c>
      <c r="AW702" s="14" t="s">
        <v>31</v>
      </c>
      <c r="AX702" s="14" t="s">
        <v>74</v>
      </c>
      <c r="AY702" s="265" t="s">
        <v>157</v>
      </c>
    </row>
    <row r="703" s="14" customFormat="1">
      <c r="A703" s="14"/>
      <c r="B703" s="255"/>
      <c r="C703" s="256"/>
      <c r="D703" s="246" t="s">
        <v>166</v>
      </c>
      <c r="E703" s="257" t="s">
        <v>1</v>
      </c>
      <c r="F703" s="258" t="s">
        <v>1408</v>
      </c>
      <c r="G703" s="256"/>
      <c r="H703" s="259">
        <v>5.29</v>
      </c>
      <c r="I703" s="260"/>
      <c r="J703" s="256"/>
      <c r="K703" s="256"/>
      <c r="L703" s="261"/>
      <c r="M703" s="262"/>
      <c r="N703" s="263"/>
      <c r="O703" s="263"/>
      <c r="P703" s="263"/>
      <c r="Q703" s="263"/>
      <c r="R703" s="263"/>
      <c r="S703" s="263"/>
      <c r="T703" s="264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65" t="s">
        <v>166</v>
      </c>
      <c r="AU703" s="265" t="s">
        <v>156</v>
      </c>
      <c r="AV703" s="14" t="s">
        <v>156</v>
      </c>
      <c r="AW703" s="14" t="s">
        <v>31</v>
      </c>
      <c r="AX703" s="14" t="s">
        <v>74</v>
      </c>
      <c r="AY703" s="265" t="s">
        <v>157</v>
      </c>
    </row>
    <row r="704" s="14" customFormat="1">
      <c r="A704" s="14"/>
      <c r="B704" s="255"/>
      <c r="C704" s="256"/>
      <c r="D704" s="246" t="s">
        <v>166</v>
      </c>
      <c r="E704" s="257" t="s">
        <v>1</v>
      </c>
      <c r="F704" s="258" t="s">
        <v>1409</v>
      </c>
      <c r="G704" s="256"/>
      <c r="H704" s="259">
        <v>58.840000000000003</v>
      </c>
      <c r="I704" s="260"/>
      <c r="J704" s="256"/>
      <c r="K704" s="256"/>
      <c r="L704" s="261"/>
      <c r="M704" s="262"/>
      <c r="N704" s="263"/>
      <c r="O704" s="263"/>
      <c r="P704" s="263"/>
      <c r="Q704" s="263"/>
      <c r="R704" s="263"/>
      <c r="S704" s="263"/>
      <c r="T704" s="264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65" t="s">
        <v>166</v>
      </c>
      <c r="AU704" s="265" t="s">
        <v>156</v>
      </c>
      <c r="AV704" s="14" t="s">
        <v>156</v>
      </c>
      <c r="AW704" s="14" t="s">
        <v>31</v>
      </c>
      <c r="AX704" s="14" t="s">
        <v>74</v>
      </c>
      <c r="AY704" s="265" t="s">
        <v>157</v>
      </c>
    </row>
    <row r="705" s="14" customFormat="1">
      <c r="A705" s="14"/>
      <c r="B705" s="255"/>
      <c r="C705" s="256"/>
      <c r="D705" s="246" t="s">
        <v>166</v>
      </c>
      <c r="E705" s="257" t="s">
        <v>1</v>
      </c>
      <c r="F705" s="258" t="s">
        <v>1410</v>
      </c>
      <c r="G705" s="256"/>
      <c r="H705" s="259">
        <v>57.32</v>
      </c>
      <c r="I705" s="260"/>
      <c r="J705" s="256"/>
      <c r="K705" s="256"/>
      <c r="L705" s="261"/>
      <c r="M705" s="262"/>
      <c r="N705" s="263"/>
      <c r="O705" s="263"/>
      <c r="P705" s="263"/>
      <c r="Q705" s="263"/>
      <c r="R705" s="263"/>
      <c r="S705" s="263"/>
      <c r="T705" s="264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65" t="s">
        <v>166</v>
      </c>
      <c r="AU705" s="265" t="s">
        <v>156</v>
      </c>
      <c r="AV705" s="14" t="s">
        <v>156</v>
      </c>
      <c r="AW705" s="14" t="s">
        <v>31</v>
      </c>
      <c r="AX705" s="14" t="s">
        <v>74</v>
      </c>
      <c r="AY705" s="265" t="s">
        <v>157</v>
      </c>
    </row>
    <row r="706" s="14" customFormat="1">
      <c r="A706" s="14"/>
      <c r="B706" s="255"/>
      <c r="C706" s="256"/>
      <c r="D706" s="246" t="s">
        <v>166</v>
      </c>
      <c r="E706" s="257" t="s">
        <v>1</v>
      </c>
      <c r="F706" s="258" t="s">
        <v>1411</v>
      </c>
      <c r="G706" s="256"/>
      <c r="H706" s="259">
        <v>8.7100000000000009</v>
      </c>
      <c r="I706" s="260"/>
      <c r="J706" s="256"/>
      <c r="K706" s="256"/>
      <c r="L706" s="261"/>
      <c r="M706" s="262"/>
      <c r="N706" s="263"/>
      <c r="O706" s="263"/>
      <c r="P706" s="263"/>
      <c r="Q706" s="263"/>
      <c r="R706" s="263"/>
      <c r="S706" s="263"/>
      <c r="T706" s="264"/>
      <c r="U706" s="14"/>
      <c r="V706" s="14"/>
      <c r="W706" s="14"/>
      <c r="X706" s="14"/>
      <c r="Y706" s="14"/>
      <c r="Z706" s="14"/>
      <c r="AA706" s="14"/>
      <c r="AB706" s="14"/>
      <c r="AC706" s="14"/>
      <c r="AD706" s="14"/>
      <c r="AE706" s="14"/>
      <c r="AT706" s="265" t="s">
        <v>166</v>
      </c>
      <c r="AU706" s="265" t="s">
        <v>156</v>
      </c>
      <c r="AV706" s="14" t="s">
        <v>156</v>
      </c>
      <c r="AW706" s="14" t="s">
        <v>31</v>
      </c>
      <c r="AX706" s="14" t="s">
        <v>74</v>
      </c>
      <c r="AY706" s="265" t="s">
        <v>157</v>
      </c>
    </row>
    <row r="707" s="14" customFormat="1">
      <c r="A707" s="14"/>
      <c r="B707" s="255"/>
      <c r="C707" s="256"/>
      <c r="D707" s="246" t="s">
        <v>166</v>
      </c>
      <c r="E707" s="257" t="s">
        <v>1</v>
      </c>
      <c r="F707" s="258" t="s">
        <v>1412</v>
      </c>
      <c r="G707" s="256"/>
      <c r="H707" s="259">
        <v>5.9400000000000004</v>
      </c>
      <c r="I707" s="260"/>
      <c r="J707" s="256"/>
      <c r="K707" s="256"/>
      <c r="L707" s="261"/>
      <c r="M707" s="262"/>
      <c r="N707" s="263"/>
      <c r="O707" s="263"/>
      <c r="P707" s="263"/>
      <c r="Q707" s="263"/>
      <c r="R707" s="263"/>
      <c r="S707" s="263"/>
      <c r="T707" s="264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65" t="s">
        <v>166</v>
      </c>
      <c r="AU707" s="265" t="s">
        <v>156</v>
      </c>
      <c r="AV707" s="14" t="s">
        <v>156</v>
      </c>
      <c r="AW707" s="14" t="s">
        <v>31</v>
      </c>
      <c r="AX707" s="14" t="s">
        <v>74</v>
      </c>
      <c r="AY707" s="265" t="s">
        <v>157</v>
      </c>
    </row>
    <row r="708" s="14" customFormat="1">
      <c r="A708" s="14"/>
      <c r="B708" s="255"/>
      <c r="C708" s="256"/>
      <c r="D708" s="246" t="s">
        <v>166</v>
      </c>
      <c r="E708" s="257" t="s">
        <v>1</v>
      </c>
      <c r="F708" s="258" t="s">
        <v>1413</v>
      </c>
      <c r="G708" s="256"/>
      <c r="H708" s="259">
        <v>12.1</v>
      </c>
      <c r="I708" s="260"/>
      <c r="J708" s="256"/>
      <c r="K708" s="256"/>
      <c r="L708" s="261"/>
      <c r="M708" s="262"/>
      <c r="N708" s="263"/>
      <c r="O708" s="263"/>
      <c r="P708" s="263"/>
      <c r="Q708" s="263"/>
      <c r="R708" s="263"/>
      <c r="S708" s="263"/>
      <c r="T708" s="264"/>
      <c r="U708" s="14"/>
      <c r="V708" s="14"/>
      <c r="W708" s="14"/>
      <c r="X708" s="14"/>
      <c r="Y708" s="14"/>
      <c r="Z708" s="14"/>
      <c r="AA708" s="14"/>
      <c r="AB708" s="14"/>
      <c r="AC708" s="14"/>
      <c r="AD708" s="14"/>
      <c r="AE708" s="14"/>
      <c r="AT708" s="265" t="s">
        <v>166</v>
      </c>
      <c r="AU708" s="265" t="s">
        <v>156</v>
      </c>
      <c r="AV708" s="14" t="s">
        <v>156</v>
      </c>
      <c r="AW708" s="14" t="s">
        <v>31</v>
      </c>
      <c r="AX708" s="14" t="s">
        <v>74</v>
      </c>
      <c r="AY708" s="265" t="s">
        <v>157</v>
      </c>
    </row>
    <row r="709" s="14" customFormat="1">
      <c r="A709" s="14"/>
      <c r="B709" s="255"/>
      <c r="C709" s="256"/>
      <c r="D709" s="246" t="s">
        <v>166</v>
      </c>
      <c r="E709" s="257" t="s">
        <v>1</v>
      </c>
      <c r="F709" s="258" t="s">
        <v>1414</v>
      </c>
      <c r="G709" s="256"/>
      <c r="H709" s="259">
        <v>18.870000000000001</v>
      </c>
      <c r="I709" s="260"/>
      <c r="J709" s="256"/>
      <c r="K709" s="256"/>
      <c r="L709" s="261"/>
      <c r="M709" s="262"/>
      <c r="N709" s="263"/>
      <c r="O709" s="263"/>
      <c r="P709" s="263"/>
      <c r="Q709" s="263"/>
      <c r="R709" s="263"/>
      <c r="S709" s="263"/>
      <c r="T709" s="264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65" t="s">
        <v>166</v>
      </c>
      <c r="AU709" s="265" t="s">
        <v>156</v>
      </c>
      <c r="AV709" s="14" t="s">
        <v>156</v>
      </c>
      <c r="AW709" s="14" t="s">
        <v>31</v>
      </c>
      <c r="AX709" s="14" t="s">
        <v>74</v>
      </c>
      <c r="AY709" s="265" t="s">
        <v>157</v>
      </c>
    </row>
    <row r="710" s="14" customFormat="1">
      <c r="A710" s="14"/>
      <c r="B710" s="255"/>
      <c r="C710" s="256"/>
      <c r="D710" s="246" t="s">
        <v>166</v>
      </c>
      <c r="E710" s="257" t="s">
        <v>1</v>
      </c>
      <c r="F710" s="258" t="s">
        <v>1415</v>
      </c>
      <c r="G710" s="256"/>
      <c r="H710" s="259">
        <v>4.7300000000000004</v>
      </c>
      <c r="I710" s="260"/>
      <c r="J710" s="256"/>
      <c r="K710" s="256"/>
      <c r="L710" s="261"/>
      <c r="M710" s="262"/>
      <c r="N710" s="263"/>
      <c r="O710" s="263"/>
      <c r="P710" s="263"/>
      <c r="Q710" s="263"/>
      <c r="R710" s="263"/>
      <c r="S710" s="263"/>
      <c r="T710" s="264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65" t="s">
        <v>166</v>
      </c>
      <c r="AU710" s="265" t="s">
        <v>156</v>
      </c>
      <c r="AV710" s="14" t="s">
        <v>156</v>
      </c>
      <c r="AW710" s="14" t="s">
        <v>31</v>
      </c>
      <c r="AX710" s="14" t="s">
        <v>74</v>
      </c>
      <c r="AY710" s="265" t="s">
        <v>157</v>
      </c>
    </row>
    <row r="711" s="14" customFormat="1">
      <c r="A711" s="14"/>
      <c r="B711" s="255"/>
      <c r="C711" s="256"/>
      <c r="D711" s="246" t="s">
        <v>166</v>
      </c>
      <c r="E711" s="257" t="s">
        <v>1</v>
      </c>
      <c r="F711" s="258" t="s">
        <v>1416</v>
      </c>
      <c r="G711" s="256"/>
      <c r="H711" s="259">
        <v>13.109999999999999</v>
      </c>
      <c r="I711" s="260"/>
      <c r="J711" s="256"/>
      <c r="K711" s="256"/>
      <c r="L711" s="261"/>
      <c r="M711" s="262"/>
      <c r="N711" s="263"/>
      <c r="O711" s="263"/>
      <c r="P711" s="263"/>
      <c r="Q711" s="263"/>
      <c r="R711" s="263"/>
      <c r="S711" s="263"/>
      <c r="T711" s="264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65" t="s">
        <v>166</v>
      </c>
      <c r="AU711" s="265" t="s">
        <v>156</v>
      </c>
      <c r="AV711" s="14" t="s">
        <v>156</v>
      </c>
      <c r="AW711" s="14" t="s">
        <v>31</v>
      </c>
      <c r="AX711" s="14" t="s">
        <v>74</v>
      </c>
      <c r="AY711" s="265" t="s">
        <v>157</v>
      </c>
    </row>
    <row r="712" s="14" customFormat="1">
      <c r="A712" s="14"/>
      <c r="B712" s="255"/>
      <c r="C712" s="256"/>
      <c r="D712" s="246" t="s">
        <v>166</v>
      </c>
      <c r="E712" s="257" t="s">
        <v>1</v>
      </c>
      <c r="F712" s="258" t="s">
        <v>1417</v>
      </c>
      <c r="G712" s="256"/>
      <c r="H712" s="259">
        <v>42.600000000000001</v>
      </c>
      <c r="I712" s="260"/>
      <c r="J712" s="256"/>
      <c r="K712" s="256"/>
      <c r="L712" s="261"/>
      <c r="M712" s="262"/>
      <c r="N712" s="263"/>
      <c r="O712" s="263"/>
      <c r="P712" s="263"/>
      <c r="Q712" s="263"/>
      <c r="R712" s="263"/>
      <c r="S712" s="263"/>
      <c r="T712" s="264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65" t="s">
        <v>166</v>
      </c>
      <c r="AU712" s="265" t="s">
        <v>156</v>
      </c>
      <c r="AV712" s="14" t="s">
        <v>156</v>
      </c>
      <c r="AW712" s="14" t="s">
        <v>31</v>
      </c>
      <c r="AX712" s="14" t="s">
        <v>74</v>
      </c>
      <c r="AY712" s="265" t="s">
        <v>157</v>
      </c>
    </row>
    <row r="713" s="14" customFormat="1">
      <c r="A713" s="14"/>
      <c r="B713" s="255"/>
      <c r="C713" s="256"/>
      <c r="D713" s="246" t="s">
        <v>166</v>
      </c>
      <c r="E713" s="257" t="s">
        <v>1</v>
      </c>
      <c r="F713" s="258" t="s">
        <v>1418</v>
      </c>
      <c r="G713" s="256"/>
      <c r="H713" s="259">
        <v>10.17</v>
      </c>
      <c r="I713" s="260"/>
      <c r="J713" s="256"/>
      <c r="K713" s="256"/>
      <c r="L713" s="261"/>
      <c r="M713" s="262"/>
      <c r="N713" s="263"/>
      <c r="O713" s="263"/>
      <c r="P713" s="263"/>
      <c r="Q713" s="263"/>
      <c r="R713" s="263"/>
      <c r="S713" s="263"/>
      <c r="T713" s="264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65" t="s">
        <v>166</v>
      </c>
      <c r="AU713" s="265" t="s">
        <v>156</v>
      </c>
      <c r="AV713" s="14" t="s">
        <v>156</v>
      </c>
      <c r="AW713" s="14" t="s">
        <v>31</v>
      </c>
      <c r="AX713" s="14" t="s">
        <v>74</v>
      </c>
      <c r="AY713" s="265" t="s">
        <v>157</v>
      </c>
    </row>
    <row r="714" s="14" customFormat="1">
      <c r="A714" s="14"/>
      <c r="B714" s="255"/>
      <c r="C714" s="256"/>
      <c r="D714" s="246" t="s">
        <v>166</v>
      </c>
      <c r="E714" s="257" t="s">
        <v>1</v>
      </c>
      <c r="F714" s="258" t="s">
        <v>1419</v>
      </c>
      <c r="G714" s="256"/>
      <c r="H714" s="259">
        <v>20.219999999999999</v>
      </c>
      <c r="I714" s="260"/>
      <c r="J714" s="256"/>
      <c r="K714" s="256"/>
      <c r="L714" s="261"/>
      <c r="M714" s="262"/>
      <c r="N714" s="263"/>
      <c r="O714" s="263"/>
      <c r="P714" s="263"/>
      <c r="Q714" s="263"/>
      <c r="R714" s="263"/>
      <c r="S714" s="263"/>
      <c r="T714" s="264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65" t="s">
        <v>166</v>
      </c>
      <c r="AU714" s="265" t="s">
        <v>156</v>
      </c>
      <c r="AV714" s="14" t="s">
        <v>156</v>
      </c>
      <c r="AW714" s="14" t="s">
        <v>31</v>
      </c>
      <c r="AX714" s="14" t="s">
        <v>74</v>
      </c>
      <c r="AY714" s="265" t="s">
        <v>157</v>
      </c>
    </row>
    <row r="715" s="14" customFormat="1">
      <c r="A715" s="14"/>
      <c r="B715" s="255"/>
      <c r="C715" s="256"/>
      <c r="D715" s="246" t="s">
        <v>166</v>
      </c>
      <c r="E715" s="257" t="s">
        <v>1</v>
      </c>
      <c r="F715" s="258" t="s">
        <v>1420</v>
      </c>
      <c r="G715" s="256"/>
      <c r="H715" s="259">
        <v>44.200000000000003</v>
      </c>
      <c r="I715" s="260"/>
      <c r="J715" s="256"/>
      <c r="K715" s="256"/>
      <c r="L715" s="261"/>
      <c r="M715" s="262"/>
      <c r="N715" s="263"/>
      <c r="O715" s="263"/>
      <c r="P715" s="263"/>
      <c r="Q715" s="263"/>
      <c r="R715" s="263"/>
      <c r="S715" s="263"/>
      <c r="T715" s="264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65" t="s">
        <v>166</v>
      </c>
      <c r="AU715" s="265" t="s">
        <v>156</v>
      </c>
      <c r="AV715" s="14" t="s">
        <v>156</v>
      </c>
      <c r="AW715" s="14" t="s">
        <v>31</v>
      </c>
      <c r="AX715" s="14" t="s">
        <v>74</v>
      </c>
      <c r="AY715" s="265" t="s">
        <v>157</v>
      </c>
    </row>
    <row r="716" s="14" customFormat="1">
      <c r="A716" s="14"/>
      <c r="B716" s="255"/>
      <c r="C716" s="256"/>
      <c r="D716" s="246" t="s">
        <v>166</v>
      </c>
      <c r="E716" s="257" t="s">
        <v>1</v>
      </c>
      <c r="F716" s="258" t="s">
        <v>1421</v>
      </c>
      <c r="G716" s="256"/>
      <c r="H716" s="259">
        <v>24.25</v>
      </c>
      <c r="I716" s="260"/>
      <c r="J716" s="256"/>
      <c r="K716" s="256"/>
      <c r="L716" s="261"/>
      <c r="M716" s="262"/>
      <c r="N716" s="263"/>
      <c r="O716" s="263"/>
      <c r="P716" s="263"/>
      <c r="Q716" s="263"/>
      <c r="R716" s="263"/>
      <c r="S716" s="263"/>
      <c r="T716" s="264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65" t="s">
        <v>166</v>
      </c>
      <c r="AU716" s="265" t="s">
        <v>156</v>
      </c>
      <c r="AV716" s="14" t="s">
        <v>156</v>
      </c>
      <c r="AW716" s="14" t="s">
        <v>31</v>
      </c>
      <c r="AX716" s="14" t="s">
        <v>74</v>
      </c>
      <c r="AY716" s="265" t="s">
        <v>157</v>
      </c>
    </row>
    <row r="717" s="14" customFormat="1">
      <c r="A717" s="14"/>
      <c r="B717" s="255"/>
      <c r="C717" s="256"/>
      <c r="D717" s="246" t="s">
        <v>166</v>
      </c>
      <c r="E717" s="257" t="s">
        <v>1</v>
      </c>
      <c r="F717" s="258" t="s">
        <v>1422</v>
      </c>
      <c r="G717" s="256"/>
      <c r="H717" s="259">
        <v>2.3300000000000001</v>
      </c>
      <c r="I717" s="260"/>
      <c r="J717" s="256"/>
      <c r="K717" s="256"/>
      <c r="L717" s="261"/>
      <c r="M717" s="262"/>
      <c r="N717" s="263"/>
      <c r="O717" s="263"/>
      <c r="P717" s="263"/>
      <c r="Q717" s="263"/>
      <c r="R717" s="263"/>
      <c r="S717" s="263"/>
      <c r="T717" s="264"/>
      <c r="U717" s="14"/>
      <c r="V717" s="14"/>
      <c r="W717" s="14"/>
      <c r="X717" s="14"/>
      <c r="Y717" s="14"/>
      <c r="Z717" s="14"/>
      <c r="AA717" s="14"/>
      <c r="AB717" s="14"/>
      <c r="AC717" s="14"/>
      <c r="AD717" s="14"/>
      <c r="AE717" s="14"/>
      <c r="AT717" s="265" t="s">
        <v>166</v>
      </c>
      <c r="AU717" s="265" t="s">
        <v>156</v>
      </c>
      <c r="AV717" s="14" t="s">
        <v>156</v>
      </c>
      <c r="AW717" s="14" t="s">
        <v>31</v>
      </c>
      <c r="AX717" s="14" t="s">
        <v>74</v>
      </c>
      <c r="AY717" s="265" t="s">
        <v>157</v>
      </c>
    </row>
    <row r="718" s="15" customFormat="1">
      <c r="A718" s="15"/>
      <c r="B718" s="266"/>
      <c r="C718" s="267"/>
      <c r="D718" s="246" t="s">
        <v>166</v>
      </c>
      <c r="E718" s="268" t="s">
        <v>1</v>
      </c>
      <c r="F718" s="269" t="s">
        <v>173</v>
      </c>
      <c r="G718" s="267"/>
      <c r="H718" s="270">
        <v>553.11000000000013</v>
      </c>
      <c r="I718" s="271"/>
      <c r="J718" s="267"/>
      <c r="K718" s="267"/>
      <c r="L718" s="272"/>
      <c r="M718" s="273"/>
      <c r="N718" s="274"/>
      <c r="O718" s="274"/>
      <c r="P718" s="274"/>
      <c r="Q718" s="274"/>
      <c r="R718" s="274"/>
      <c r="S718" s="274"/>
      <c r="T718" s="275"/>
      <c r="U718" s="15"/>
      <c r="V718" s="15"/>
      <c r="W718" s="15"/>
      <c r="X718" s="15"/>
      <c r="Y718" s="15"/>
      <c r="Z718" s="15"/>
      <c r="AA718" s="15"/>
      <c r="AB718" s="15"/>
      <c r="AC718" s="15"/>
      <c r="AD718" s="15"/>
      <c r="AE718" s="15"/>
      <c r="AT718" s="276" t="s">
        <v>166</v>
      </c>
      <c r="AU718" s="276" t="s">
        <v>156</v>
      </c>
      <c r="AV718" s="15" t="s">
        <v>174</v>
      </c>
      <c r="AW718" s="15" t="s">
        <v>31</v>
      </c>
      <c r="AX718" s="15" t="s">
        <v>82</v>
      </c>
      <c r="AY718" s="276" t="s">
        <v>157</v>
      </c>
    </row>
    <row r="719" s="2" customFormat="1" ht="55.5" customHeight="1">
      <c r="A719" s="39"/>
      <c r="B719" s="40"/>
      <c r="C719" s="230" t="s">
        <v>694</v>
      </c>
      <c r="D719" s="230" t="s">
        <v>160</v>
      </c>
      <c r="E719" s="231" t="s">
        <v>1432</v>
      </c>
      <c r="F719" s="232" t="s">
        <v>1433</v>
      </c>
      <c r="G719" s="233" t="s">
        <v>184</v>
      </c>
      <c r="H719" s="234">
        <v>7</v>
      </c>
      <c r="I719" s="235"/>
      <c r="J719" s="236">
        <f>ROUND(I719*H719,2)</f>
        <v>0</v>
      </c>
      <c r="K719" s="237"/>
      <c r="L719" s="45"/>
      <c r="M719" s="238" t="s">
        <v>1</v>
      </c>
      <c r="N719" s="239" t="s">
        <v>40</v>
      </c>
      <c r="O719" s="98"/>
      <c r="P719" s="240">
        <f>O719*H719</f>
        <v>0</v>
      </c>
      <c r="Q719" s="240">
        <v>0.0083999999999999995</v>
      </c>
      <c r="R719" s="240">
        <f>Q719*H719</f>
        <v>0.058799999999999998</v>
      </c>
      <c r="S719" s="240">
        <v>0</v>
      </c>
      <c r="T719" s="241">
        <f>S719*H719</f>
        <v>0</v>
      </c>
      <c r="U719" s="39"/>
      <c r="V719" s="39"/>
      <c r="W719" s="39"/>
      <c r="X719" s="39"/>
      <c r="Y719" s="39"/>
      <c r="Z719" s="39"/>
      <c r="AA719" s="39"/>
      <c r="AB719" s="39"/>
      <c r="AC719" s="39"/>
      <c r="AD719" s="39"/>
      <c r="AE719" s="39"/>
      <c r="AR719" s="242" t="s">
        <v>174</v>
      </c>
      <c r="AT719" s="242" t="s">
        <v>160</v>
      </c>
      <c r="AU719" s="242" t="s">
        <v>156</v>
      </c>
      <c r="AY719" s="18" t="s">
        <v>157</v>
      </c>
      <c r="BE719" s="243">
        <f>IF(N719="základná",J719,0)</f>
        <v>0</v>
      </c>
      <c r="BF719" s="243">
        <f>IF(N719="znížená",J719,0)</f>
        <v>0</v>
      </c>
      <c r="BG719" s="243">
        <f>IF(N719="zákl. prenesená",J719,0)</f>
        <v>0</v>
      </c>
      <c r="BH719" s="243">
        <f>IF(N719="zníž. prenesená",J719,0)</f>
        <v>0</v>
      </c>
      <c r="BI719" s="243">
        <f>IF(N719="nulová",J719,0)</f>
        <v>0</v>
      </c>
      <c r="BJ719" s="18" t="s">
        <v>156</v>
      </c>
      <c r="BK719" s="243">
        <f>ROUND(I719*H719,2)</f>
        <v>0</v>
      </c>
      <c r="BL719" s="18" t="s">
        <v>174</v>
      </c>
      <c r="BM719" s="242" t="s">
        <v>1434</v>
      </c>
    </row>
    <row r="720" s="13" customFormat="1">
      <c r="A720" s="13"/>
      <c r="B720" s="244"/>
      <c r="C720" s="245"/>
      <c r="D720" s="246" t="s">
        <v>166</v>
      </c>
      <c r="E720" s="247" t="s">
        <v>1</v>
      </c>
      <c r="F720" s="248" t="s">
        <v>1051</v>
      </c>
      <c r="G720" s="245"/>
      <c r="H720" s="247" t="s">
        <v>1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3"/>
      <c r="V720" s="13"/>
      <c r="W720" s="13"/>
      <c r="X720" s="13"/>
      <c r="Y720" s="13"/>
      <c r="Z720" s="13"/>
      <c r="AA720" s="13"/>
      <c r="AB720" s="13"/>
      <c r="AC720" s="13"/>
      <c r="AD720" s="13"/>
      <c r="AE720" s="13"/>
      <c r="AT720" s="254" t="s">
        <v>166</v>
      </c>
      <c r="AU720" s="254" t="s">
        <v>156</v>
      </c>
      <c r="AV720" s="13" t="s">
        <v>82</v>
      </c>
      <c r="AW720" s="13" t="s">
        <v>31</v>
      </c>
      <c r="AX720" s="13" t="s">
        <v>74</v>
      </c>
      <c r="AY720" s="254" t="s">
        <v>157</v>
      </c>
    </row>
    <row r="721" s="14" customFormat="1">
      <c r="A721" s="14"/>
      <c r="B721" s="255"/>
      <c r="C721" s="256"/>
      <c r="D721" s="246" t="s">
        <v>166</v>
      </c>
      <c r="E721" s="257" t="s">
        <v>1</v>
      </c>
      <c r="F721" s="258" t="s">
        <v>1435</v>
      </c>
      <c r="G721" s="256"/>
      <c r="H721" s="259">
        <v>7</v>
      </c>
      <c r="I721" s="260"/>
      <c r="J721" s="256"/>
      <c r="K721" s="256"/>
      <c r="L721" s="261"/>
      <c r="M721" s="262"/>
      <c r="N721" s="263"/>
      <c r="O721" s="263"/>
      <c r="P721" s="263"/>
      <c r="Q721" s="263"/>
      <c r="R721" s="263"/>
      <c r="S721" s="263"/>
      <c r="T721" s="264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65" t="s">
        <v>166</v>
      </c>
      <c r="AU721" s="265" t="s">
        <v>156</v>
      </c>
      <c r="AV721" s="14" t="s">
        <v>156</v>
      </c>
      <c r="AW721" s="14" t="s">
        <v>31</v>
      </c>
      <c r="AX721" s="14" t="s">
        <v>82</v>
      </c>
      <c r="AY721" s="265" t="s">
        <v>157</v>
      </c>
    </row>
    <row r="722" s="2" customFormat="1" ht="16.5" customHeight="1">
      <c r="A722" s="39"/>
      <c r="B722" s="40"/>
      <c r="C722" s="282" t="s">
        <v>698</v>
      </c>
      <c r="D722" s="282" t="s">
        <v>204</v>
      </c>
      <c r="E722" s="283" t="s">
        <v>1436</v>
      </c>
      <c r="F722" s="284" t="s">
        <v>1437</v>
      </c>
      <c r="G722" s="285" t="s">
        <v>184</v>
      </c>
      <c r="H722" s="286">
        <v>7</v>
      </c>
      <c r="I722" s="287"/>
      <c r="J722" s="288">
        <f>ROUND(I722*H722,2)</f>
        <v>0</v>
      </c>
      <c r="K722" s="289"/>
      <c r="L722" s="290"/>
      <c r="M722" s="291" t="s">
        <v>1</v>
      </c>
      <c r="N722" s="292" t="s">
        <v>40</v>
      </c>
      <c r="O722" s="98"/>
      <c r="P722" s="240">
        <f>O722*H722</f>
        <v>0</v>
      </c>
      <c r="Q722" s="240">
        <v>0.00050000000000000001</v>
      </c>
      <c r="R722" s="240">
        <f>Q722*H722</f>
        <v>0.0035000000000000001</v>
      </c>
      <c r="S722" s="240">
        <v>0</v>
      </c>
      <c r="T722" s="241">
        <f>S722*H722</f>
        <v>0</v>
      </c>
      <c r="U722" s="39"/>
      <c r="V722" s="39"/>
      <c r="W722" s="39"/>
      <c r="X722" s="39"/>
      <c r="Y722" s="39"/>
      <c r="Z722" s="39"/>
      <c r="AA722" s="39"/>
      <c r="AB722" s="39"/>
      <c r="AC722" s="39"/>
      <c r="AD722" s="39"/>
      <c r="AE722" s="39"/>
      <c r="AR722" s="242" t="s">
        <v>211</v>
      </c>
      <c r="AT722" s="242" t="s">
        <v>204</v>
      </c>
      <c r="AU722" s="242" t="s">
        <v>156</v>
      </c>
      <c r="AY722" s="18" t="s">
        <v>157</v>
      </c>
      <c r="BE722" s="243">
        <f>IF(N722="základná",J722,0)</f>
        <v>0</v>
      </c>
      <c r="BF722" s="243">
        <f>IF(N722="znížená",J722,0)</f>
        <v>0</v>
      </c>
      <c r="BG722" s="243">
        <f>IF(N722="zákl. prenesená",J722,0)</f>
        <v>0</v>
      </c>
      <c r="BH722" s="243">
        <f>IF(N722="zníž. prenesená",J722,0)</f>
        <v>0</v>
      </c>
      <c r="BI722" s="243">
        <f>IF(N722="nulová",J722,0)</f>
        <v>0</v>
      </c>
      <c r="BJ722" s="18" t="s">
        <v>156</v>
      </c>
      <c r="BK722" s="243">
        <f>ROUND(I722*H722,2)</f>
        <v>0</v>
      </c>
      <c r="BL722" s="18" t="s">
        <v>174</v>
      </c>
      <c r="BM722" s="242" t="s">
        <v>1438</v>
      </c>
    </row>
    <row r="723" s="2" customFormat="1" ht="76.35" customHeight="1">
      <c r="A723" s="39"/>
      <c r="B723" s="40"/>
      <c r="C723" s="230" t="s">
        <v>703</v>
      </c>
      <c r="D723" s="230" t="s">
        <v>160</v>
      </c>
      <c r="E723" s="231" t="s">
        <v>1439</v>
      </c>
      <c r="F723" s="232" t="s">
        <v>1440</v>
      </c>
      <c r="G723" s="233" t="s">
        <v>184</v>
      </c>
      <c r="H723" s="234">
        <v>1</v>
      </c>
      <c r="I723" s="235"/>
      <c r="J723" s="236">
        <f>ROUND(I723*H723,2)</f>
        <v>0</v>
      </c>
      <c r="K723" s="237"/>
      <c r="L723" s="45"/>
      <c r="M723" s="238" t="s">
        <v>1</v>
      </c>
      <c r="N723" s="239" t="s">
        <v>40</v>
      </c>
      <c r="O723" s="98"/>
      <c r="P723" s="240">
        <f>O723*H723</f>
        <v>0</v>
      </c>
      <c r="Q723" s="240">
        <v>0.0147</v>
      </c>
      <c r="R723" s="240">
        <f>Q723*H723</f>
        <v>0.0147</v>
      </c>
      <c r="S723" s="240">
        <v>0</v>
      </c>
      <c r="T723" s="241">
        <f>S723*H723</f>
        <v>0</v>
      </c>
      <c r="U723" s="39"/>
      <c r="V723" s="39"/>
      <c r="W723" s="39"/>
      <c r="X723" s="39"/>
      <c r="Y723" s="39"/>
      <c r="Z723" s="39"/>
      <c r="AA723" s="39"/>
      <c r="AB723" s="39"/>
      <c r="AC723" s="39"/>
      <c r="AD723" s="39"/>
      <c r="AE723" s="39"/>
      <c r="AR723" s="242" t="s">
        <v>174</v>
      </c>
      <c r="AT723" s="242" t="s">
        <v>160</v>
      </c>
      <c r="AU723" s="242" t="s">
        <v>156</v>
      </c>
      <c r="AY723" s="18" t="s">
        <v>157</v>
      </c>
      <c r="BE723" s="243">
        <f>IF(N723="základná",J723,0)</f>
        <v>0</v>
      </c>
      <c r="BF723" s="243">
        <f>IF(N723="znížená",J723,0)</f>
        <v>0</v>
      </c>
      <c r="BG723" s="243">
        <f>IF(N723="zákl. prenesená",J723,0)</f>
        <v>0</v>
      </c>
      <c r="BH723" s="243">
        <f>IF(N723="zníž. prenesená",J723,0)</f>
        <v>0</v>
      </c>
      <c r="BI723" s="243">
        <f>IF(N723="nulová",J723,0)</f>
        <v>0</v>
      </c>
      <c r="BJ723" s="18" t="s">
        <v>156</v>
      </c>
      <c r="BK723" s="243">
        <f>ROUND(I723*H723,2)</f>
        <v>0</v>
      </c>
      <c r="BL723" s="18" t="s">
        <v>174</v>
      </c>
      <c r="BM723" s="242" t="s">
        <v>1441</v>
      </c>
    </row>
    <row r="724" s="2" customFormat="1" ht="24.15" customHeight="1">
      <c r="A724" s="39"/>
      <c r="B724" s="40"/>
      <c r="C724" s="282" t="s">
        <v>708</v>
      </c>
      <c r="D724" s="282" t="s">
        <v>204</v>
      </c>
      <c r="E724" s="283" t="s">
        <v>1442</v>
      </c>
      <c r="F724" s="284" t="s">
        <v>1437</v>
      </c>
      <c r="G724" s="285" t="s">
        <v>184</v>
      </c>
      <c r="H724" s="286">
        <v>1</v>
      </c>
      <c r="I724" s="287"/>
      <c r="J724" s="288">
        <f>ROUND(I724*H724,2)</f>
        <v>0</v>
      </c>
      <c r="K724" s="289"/>
      <c r="L724" s="290"/>
      <c r="M724" s="291" t="s">
        <v>1</v>
      </c>
      <c r="N724" s="292" t="s">
        <v>40</v>
      </c>
      <c r="O724" s="98"/>
      <c r="P724" s="240">
        <f>O724*H724</f>
        <v>0</v>
      </c>
      <c r="Q724" s="240">
        <v>0.00050000000000000001</v>
      </c>
      <c r="R724" s="240">
        <f>Q724*H724</f>
        <v>0.00050000000000000001</v>
      </c>
      <c r="S724" s="240">
        <v>0</v>
      </c>
      <c r="T724" s="241">
        <f>S724*H724</f>
        <v>0</v>
      </c>
      <c r="U724" s="39"/>
      <c r="V724" s="39"/>
      <c r="W724" s="39"/>
      <c r="X724" s="39"/>
      <c r="Y724" s="39"/>
      <c r="Z724" s="39"/>
      <c r="AA724" s="39"/>
      <c r="AB724" s="39"/>
      <c r="AC724" s="39"/>
      <c r="AD724" s="39"/>
      <c r="AE724" s="39"/>
      <c r="AR724" s="242" t="s">
        <v>211</v>
      </c>
      <c r="AT724" s="242" t="s">
        <v>204</v>
      </c>
      <c r="AU724" s="242" t="s">
        <v>156</v>
      </c>
      <c r="AY724" s="18" t="s">
        <v>157</v>
      </c>
      <c r="BE724" s="243">
        <f>IF(N724="základná",J724,0)</f>
        <v>0</v>
      </c>
      <c r="BF724" s="243">
        <f>IF(N724="znížená",J724,0)</f>
        <v>0</v>
      </c>
      <c r="BG724" s="243">
        <f>IF(N724="zákl. prenesená",J724,0)</f>
        <v>0</v>
      </c>
      <c r="BH724" s="243">
        <f>IF(N724="zníž. prenesená",J724,0)</f>
        <v>0</v>
      </c>
      <c r="BI724" s="243">
        <f>IF(N724="nulová",J724,0)</f>
        <v>0</v>
      </c>
      <c r="BJ724" s="18" t="s">
        <v>156</v>
      </c>
      <c r="BK724" s="243">
        <f>ROUND(I724*H724,2)</f>
        <v>0</v>
      </c>
      <c r="BL724" s="18" t="s">
        <v>174</v>
      </c>
      <c r="BM724" s="242" t="s">
        <v>1443</v>
      </c>
    </row>
    <row r="725" s="2" customFormat="1" ht="24.15" customHeight="1">
      <c r="A725" s="39"/>
      <c r="B725" s="40"/>
      <c r="C725" s="230" t="s">
        <v>713</v>
      </c>
      <c r="D725" s="230" t="s">
        <v>160</v>
      </c>
      <c r="E725" s="231" t="s">
        <v>1444</v>
      </c>
      <c r="F725" s="232" t="s">
        <v>1445</v>
      </c>
      <c r="G725" s="233" t="s">
        <v>184</v>
      </c>
      <c r="H725" s="234">
        <v>2</v>
      </c>
      <c r="I725" s="235"/>
      <c r="J725" s="236">
        <f>ROUND(I725*H725,2)</f>
        <v>0</v>
      </c>
      <c r="K725" s="237"/>
      <c r="L725" s="45"/>
      <c r="M725" s="238" t="s">
        <v>1</v>
      </c>
      <c r="N725" s="239" t="s">
        <v>40</v>
      </c>
      <c r="O725" s="98"/>
      <c r="P725" s="240">
        <f>O725*H725</f>
        <v>0</v>
      </c>
      <c r="Q725" s="240">
        <v>2.0000000000000002E-05</v>
      </c>
      <c r="R725" s="240">
        <f>Q725*H725</f>
        <v>4.0000000000000003E-05</v>
      </c>
      <c r="S725" s="240">
        <v>0</v>
      </c>
      <c r="T725" s="241">
        <f>S725*H725</f>
        <v>0</v>
      </c>
      <c r="U725" s="39"/>
      <c r="V725" s="39"/>
      <c r="W725" s="39"/>
      <c r="X725" s="39"/>
      <c r="Y725" s="39"/>
      <c r="Z725" s="39"/>
      <c r="AA725" s="39"/>
      <c r="AB725" s="39"/>
      <c r="AC725" s="39"/>
      <c r="AD725" s="39"/>
      <c r="AE725" s="39"/>
      <c r="AR725" s="242" t="s">
        <v>174</v>
      </c>
      <c r="AT725" s="242" t="s">
        <v>160</v>
      </c>
      <c r="AU725" s="242" t="s">
        <v>156</v>
      </c>
      <c r="AY725" s="18" t="s">
        <v>157</v>
      </c>
      <c r="BE725" s="243">
        <f>IF(N725="základná",J725,0)</f>
        <v>0</v>
      </c>
      <c r="BF725" s="243">
        <f>IF(N725="znížená",J725,0)</f>
        <v>0</v>
      </c>
      <c r="BG725" s="243">
        <f>IF(N725="zákl. prenesená",J725,0)</f>
        <v>0</v>
      </c>
      <c r="BH725" s="243">
        <f>IF(N725="zníž. prenesená",J725,0)</f>
        <v>0</v>
      </c>
      <c r="BI725" s="243">
        <f>IF(N725="nulová",J725,0)</f>
        <v>0</v>
      </c>
      <c r="BJ725" s="18" t="s">
        <v>156</v>
      </c>
      <c r="BK725" s="243">
        <f>ROUND(I725*H725,2)</f>
        <v>0</v>
      </c>
      <c r="BL725" s="18" t="s">
        <v>174</v>
      </c>
      <c r="BM725" s="242" t="s">
        <v>1446</v>
      </c>
    </row>
    <row r="726" s="13" customFormat="1">
      <c r="A726" s="13"/>
      <c r="B726" s="244"/>
      <c r="C726" s="245"/>
      <c r="D726" s="246" t="s">
        <v>166</v>
      </c>
      <c r="E726" s="247" t="s">
        <v>1</v>
      </c>
      <c r="F726" s="248" t="s">
        <v>1447</v>
      </c>
      <c r="G726" s="245"/>
      <c r="H726" s="247" t="s">
        <v>1</v>
      </c>
      <c r="I726" s="249"/>
      <c r="J726" s="245"/>
      <c r="K726" s="245"/>
      <c r="L726" s="250"/>
      <c r="M726" s="251"/>
      <c r="N726" s="252"/>
      <c r="O726" s="252"/>
      <c r="P726" s="252"/>
      <c r="Q726" s="252"/>
      <c r="R726" s="252"/>
      <c r="S726" s="252"/>
      <c r="T726" s="253"/>
      <c r="U726" s="13"/>
      <c r="V726" s="13"/>
      <c r="W726" s="13"/>
      <c r="X726" s="13"/>
      <c r="Y726" s="13"/>
      <c r="Z726" s="13"/>
      <c r="AA726" s="13"/>
      <c r="AB726" s="13"/>
      <c r="AC726" s="13"/>
      <c r="AD726" s="13"/>
      <c r="AE726" s="13"/>
      <c r="AT726" s="254" t="s">
        <v>166</v>
      </c>
      <c r="AU726" s="254" t="s">
        <v>156</v>
      </c>
      <c r="AV726" s="13" t="s">
        <v>82</v>
      </c>
      <c r="AW726" s="13" t="s">
        <v>31</v>
      </c>
      <c r="AX726" s="13" t="s">
        <v>74</v>
      </c>
      <c r="AY726" s="254" t="s">
        <v>157</v>
      </c>
    </row>
    <row r="727" s="14" customFormat="1">
      <c r="A727" s="14"/>
      <c r="B727" s="255"/>
      <c r="C727" s="256"/>
      <c r="D727" s="246" t="s">
        <v>166</v>
      </c>
      <c r="E727" s="257" t="s">
        <v>1</v>
      </c>
      <c r="F727" s="258" t="s">
        <v>1448</v>
      </c>
      <c r="G727" s="256"/>
      <c r="H727" s="259">
        <v>2</v>
      </c>
      <c r="I727" s="260"/>
      <c r="J727" s="256"/>
      <c r="K727" s="256"/>
      <c r="L727" s="261"/>
      <c r="M727" s="262"/>
      <c r="N727" s="263"/>
      <c r="O727" s="263"/>
      <c r="P727" s="263"/>
      <c r="Q727" s="263"/>
      <c r="R727" s="263"/>
      <c r="S727" s="263"/>
      <c r="T727" s="264"/>
      <c r="U727" s="14"/>
      <c r="V727" s="14"/>
      <c r="W727" s="14"/>
      <c r="X727" s="14"/>
      <c r="Y727" s="14"/>
      <c r="Z727" s="14"/>
      <c r="AA727" s="14"/>
      <c r="AB727" s="14"/>
      <c r="AC727" s="14"/>
      <c r="AD727" s="14"/>
      <c r="AE727" s="14"/>
      <c r="AT727" s="265" t="s">
        <v>166</v>
      </c>
      <c r="AU727" s="265" t="s">
        <v>156</v>
      </c>
      <c r="AV727" s="14" t="s">
        <v>156</v>
      </c>
      <c r="AW727" s="14" t="s">
        <v>31</v>
      </c>
      <c r="AX727" s="14" t="s">
        <v>82</v>
      </c>
      <c r="AY727" s="265" t="s">
        <v>157</v>
      </c>
    </row>
    <row r="728" s="2" customFormat="1" ht="24.15" customHeight="1">
      <c r="A728" s="39"/>
      <c r="B728" s="40"/>
      <c r="C728" s="282" t="s">
        <v>717</v>
      </c>
      <c r="D728" s="282" t="s">
        <v>204</v>
      </c>
      <c r="E728" s="283" t="s">
        <v>1449</v>
      </c>
      <c r="F728" s="284" t="s">
        <v>1450</v>
      </c>
      <c r="G728" s="285" t="s">
        <v>184</v>
      </c>
      <c r="H728" s="286">
        <v>2</v>
      </c>
      <c r="I728" s="287"/>
      <c r="J728" s="288">
        <f>ROUND(I728*H728,2)</f>
        <v>0</v>
      </c>
      <c r="K728" s="289"/>
      <c r="L728" s="290"/>
      <c r="M728" s="291" t="s">
        <v>1</v>
      </c>
      <c r="N728" s="292" t="s">
        <v>40</v>
      </c>
      <c r="O728" s="98"/>
      <c r="P728" s="240">
        <f>O728*H728</f>
        <v>0</v>
      </c>
      <c r="Q728" s="240">
        <v>0.00016000000000000001</v>
      </c>
      <c r="R728" s="240">
        <f>Q728*H728</f>
        <v>0.00032000000000000003</v>
      </c>
      <c r="S728" s="240">
        <v>0</v>
      </c>
      <c r="T728" s="241">
        <f>S728*H728</f>
        <v>0</v>
      </c>
      <c r="U728" s="39"/>
      <c r="V728" s="39"/>
      <c r="W728" s="39"/>
      <c r="X728" s="39"/>
      <c r="Y728" s="39"/>
      <c r="Z728" s="39"/>
      <c r="AA728" s="39"/>
      <c r="AB728" s="39"/>
      <c r="AC728" s="39"/>
      <c r="AD728" s="39"/>
      <c r="AE728" s="39"/>
      <c r="AR728" s="242" t="s">
        <v>211</v>
      </c>
      <c r="AT728" s="242" t="s">
        <v>204</v>
      </c>
      <c r="AU728" s="242" t="s">
        <v>156</v>
      </c>
      <c r="AY728" s="18" t="s">
        <v>157</v>
      </c>
      <c r="BE728" s="243">
        <f>IF(N728="základná",J728,0)</f>
        <v>0</v>
      </c>
      <c r="BF728" s="243">
        <f>IF(N728="znížená",J728,0)</f>
        <v>0</v>
      </c>
      <c r="BG728" s="243">
        <f>IF(N728="zákl. prenesená",J728,0)</f>
        <v>0</v>
      </c>
      <c r="BH728" s="243">
        <f>IF(N728="zníž. prenesená",J728,0)</f>
        <v>0</v>
      </c>
      <c r="BI728" s="243">
        <f>IF(N728="nulová",J728,0)</f>
        <v>0</v>
      </c>
      <c r="BJ728" s="18" t="s">
        <v>156</v>
      </c>
      <c r="BK728" s="243">
        <f>ROUND(I728*H728,2)</f>
        <v>0</v>
      </c>
      <c r="BL728" s="18" t="s">
        <v>174</v>
      </c>
      <c r="BM728" s="242" t="s">
        <v>1451</v>
      </c>
    </row>
    <row r="729" s="2" customFormat="1" ht="49.05" customHeight="1">
      <c r="A729" s="39"/>
      <c r="B729" s="40"/>
      <c r="C729" s="230" t="s">
        <v>721</v>
      </c>
      <c r="D729" s="230" t="s">
        <v>160</v>
      </c>
      <c r="E729" s="231" t="s">
        <v>1452</v>
      </c>
      <c r="F729" s="232" t="s">
        <v>1453</v>
      </c>
      <c r="G729" s="233" t="s">
        <v>184</v>
      </c>
      <c r="H729" s="234">
        <v>250</v>
      </c>
      <c r="I729" s="235"/>
      <c r="J729" s="236">
        <f>ROUND(I729*H729,2)</f>
        <v>0</v>
      </c>
      <c r="K729" s="237"/>
      <c r="L729" s="45"/>
      <c r="M729" s="238" t="s">
        <v>1</v>
      </c>
      <c r="N729" s="239" t="s">
        <v>40</v>
      </c>
      <c r="O729" s="98"/>
      <c r="P729" s="240">
        <f>O729*H729</f>
        <v>0</v>
      </c>
      <c r="Q729" s="240">
        <v>6.9999999999999994E-05</v>
      </c>
      <c r="R729" s="240">
        <f>Q729*H729</f>
        <v>0.017499999999999998</v>
      </c>
      <c r="S729" s="240">
        <v>0</v>
      </c>
      <c r="T729" s="241">
        <f>S729*H729</f>
        <v>0</v>
      </c>
      <c r="U729" s="39"/>
      <c r="V729" s="39"/>
      <c r="W729" s="39"/>
      <c r="X729" s="39"/>
      <c r="Y729" s="39"/>
      <c r="Z729" s="39"/>
      <c r="AA729" s="39"/>
      <c r="AB729" s="39"/>
      <c r="AC729" s="39"/>
      <c r="AD729" s="39"/>
      <c r="AE729" s="39"/>
      <c r="AR729" s="242" t="s">
        <v>174</v>
      </c>
      <c r="AT729" s="242" t="s">
        <v>160</v>
      </c>
      <c r="AU729" s="242" t="s">
        <v>156</v>
      </c>
      <c r="AY729" s="18" t="s">
        <v>157</v>
      </c>
      <c r="BE729" s="243">
        <f>IF(N729="základná",J729,0)</f>
        <v>0</v>
      </c>
      <c r="BF729" s="243">
        <f>IF(N729="znížená",J729,0)</f>
        <v>0</v>
      </c>
      <c r="BG729" s="243">
        <f>IF(N729="zákl. prenesená",J729,0)</f>
        <v>0</v>
      </c>
      <c r="BH729" s="243">
        <f>IF(N729="zníž. prenesená",J729,0)</f>
        <v>0</v>
      </c>
      <c r="BI729" s="243">
        <f>IF(N729="nulová",J729,0)</f>
        <v>0</v>
      </c>
      <c r="BJ729" s="18" t="s">
        <v>156</v>
      </c>
      <c r="BK729" s="243">
        <f>ROUND(I729*H729,2)</f>
        <v>0</v>
      </c>
      <c r="BL729" s="18" t="s">
        <v>174</v>
      </c>
      <c r="BM729" s="242" t="s">
        <v>1454</v>
      </c>
    </row>
    <row r="730" s="13" customFormat="1">
      <c r="A730" s="13"/>
      <c r="B730" s="244"/>
      <c r="C730" s="245"/>
      <c r="D730" s="246" t="s">
        <v>166</v>
      </c>
      <c r="E730" s="247" t="s">
        <v>1</v>
      </c>
      <c r="F730" s="248" t="s">
        <v>1051</v>
      </c>
      <c r="G730" s="245"/>
      <c r="H730" s="247" t="s">
        <v>1</v>
      </c>
      <c r="I730" s="249"/>
      <c r="J730" s="245"/>
      <c r="K730" s="245"/>
      <c r="L730" s="250"/>
      <c r="M730" s="251"/>
      <c r="N730" s="252"/>
      <c r="O730" s="252"/>
      <c r="P730" s="252"/>
      <c r="Q730" s="252"/>
      <c r="R730" s="252"/>
      <c r="S730" s="252"/>
      <c r="T730" s="253"/>
      <c r="U730" s="13"/>
      <c r="V730" s="13"/>
      <c r="W730" s="13"/>
      <c r="X730" s="13"/>
      <c r="Y730" s="13"/>
      <c r="Z730" s="13"/>
      <c r="AA730" s="13"/>
      <c r="AB730" s="13"/>
      <c r="AC730" s="13"/>
      <c r="AD730" s="13"/>
      <c r="AE730" s="13"/>
      <c r="AT730" s="254" t="s">
        <v>166</v>
      </c>
      <c r="AU730" s="254" t="s">
        <v>156</v>
      </c>
      <c r="AV730" s="13" t="s">
        <v>82</v>
      </c>
      <c r="AW730" s="13" t="s">
        <v>31</v>
      </c>
      <c r="AX730" s="13" t="s">
        <v>74</v>
      </c>
      <c r="AY730" s="254" t="s">
        <v>157</v>
      </c>
    </row>
    <row r="731" s="14" customFormat="1">
      <c r="A731" s="14"/>
      <c r="B731" s="255"/>
      <c r="C731" s="256"/>
      <c r="D731" s="246" t="s">
        <v>166</v>
      </c>
      <c r="E731" s="257" t="s">
        <v>1</v>
      </c>
      <c r="F731" s="258" t="s">
        <v>1455</v>
      </c>
      <c r="G731" s="256"/>
      <c r="H731" s="259">
        <v>250</v>
      </c>
      <c r="I731" s="260"/>
      <c r="J731" s="256"/>
      <c r="K731" s="256"/>
      <c r="L731" s="261"/>
      <c r="M731" s="262"/>
      <c r="N731" s="263"/>
      <c r="O731" s="263"/>
      <c r="P731" s="263"/>
      <c r="Q731" s="263"/>
      <c r="R731" s="263"/>
      <c r="S731" s="263"/>
      <c r="T731" s="264"/>
      <c r="U731" s="14"/>
      <c r="V731" s="14"/>
      <c r="W731" s="14"/>
      <c r="X731" s="14"/>
      <c r="Y731" s="14"/>
      <c r="Z731" s="14"/>
      <c r="AA731" s="14"/>
      <c r="AB731" s="14"/>
      <c r="AC731" s="14"/>
      <c r="AD731" s="14"/>
      <c r="AE731" s="14"/>
      <c r="AT731" s="265" t="s">
        <v>166</v>
      </c>
      <c r="AU731" s="265" t="s">
        <v>156</v>
      </c>
      <c r="AV731" s="14" t="s">
        <v>156</v>
      </c>
      <c r="AW731" s="14" t="s">
        <v>31</v>
      </c>
      <c r="AX731" s="14" t="s">
        <v>82</v>
      </c>
      <c r="AY731" s="265" t="s">
        <v>157</v>
      </c>
    </row>
    <row r="732" s="2" customFormat="1" ht="24.15" customHeight="1">
      <c r="A732" s="39"/>
      <c r="B732" s="40"/>
      <c r="C732" s="230" t="s">
        <v>726</v>
      </c>
      <c r="D732" s="230" t="s">
        <v>160</v>
      </c>
      <c r="E732" s="231" t="s">
        <v>1456</v>
      </c>
      <c r="F732" s="232" t="s">
        <v>1457</v>
      </c>
      <c r="G732" s="233" t="s">
        <v>184</v>
      </c>
      <c r="H732" s="234">
        <v>2</v>
      </c>
      <c r="I732" s="235"/>
      <c r="J732" s="236">
        <f>ROUND(I732*H732,2)</f>
        <v>0</v>
      </c>
      <c r="K732" s="237"/>
      <c r="L732" s="45"/>
      <c r="M732" s="238" t="s">
        <v>1</v>
      </c>
      <c r="N732" s="239" t="s">
        <v>40</v>
      </c>
      <c r="O732" s="98"/>
      <c r="P732" s="240">
        <f>O732*H732</f>
        <v>0</v>
      </c>
      <c r="Q732" s="240">
        <v>1.0000000000000001E-05</v>
      </c>
      <c r="R732" s="240">
        <f>Q732*H732</f>
        <v>2.0000000000000002E-05</v>
      </c>
      <c r="S732" s="240">
        <v>0</v>
      </c>
      <c r="T732" s="241">
        <f>S732*H732</f>
        <v>0</v>
      </c>
      <c r="U732" s="39"/>
      <c r="V732" s="39"/>
      <c r="W732" s="39"/>
      <c r="X732" s="39"/>
      <c r="Y732" s="39"/>
      <c r="Z732" s="39"/>
      <c r="AA732" s="39"/>
      <c r="AB732" s="39"/>
      <c r="AC732" s="39"/>
      <c r="AD732" s="39"/>
      <c r="AE732" s="39"/>
      <c r="AR732" s="242" t="s">
        <v>174</v>
      </c>
      <c r="AT732" s="242" t="s">
        <v>160</v>
      </c>
      <c r="AU732" s="242" t="s">
        <v>156</v>
      </c>
      <c r="AY732" s="18" t="s">
        <v>157</v>
      </c>
      <c r="BE732" s="243">
        <f>IF(N732="základná",J732,0)</f>
        <v>0</v>
      </c>
      <c r="BF732" s="243">
        <f>IF(N732="znížená",J732,0)</f>
        <v>0</v>
      </c>
      <c r="BG732" s="243">
        <f>IF(N732="zákl. prenesená",J732,0)</f>
        <v>0</v>
      </c>
      <c r="BH732" s="243">
        <f>IF(N732="zníž. prenesená",J732,0)</f>
        <v>0</v>
      </c>
      <c r="BI732" s="243">
        <f>IF(N732="nulová",J732,0)</f>
        <v>0</v>
      </c>
      <c r="BJ732" s="18" t="s">
        <v>156</v>
      </c>
      <c r="BK732" s="243">
        <f>ROUND(I732*H732,2)</f>
        <v>0</v>
      </c>
      <c r="BL732" s="18" t="s">
        <v>174</v>
      </c>
      <c r="BM732" s="242" t="s">
        <v>1458</v>
      </c>
    </row>
    <row r="733" s="14" customFormat="1">
      <c r="A733" s="14"/>
      <c r="B733" s="255"/>
      <c r="C733" s="256"/>
      <c r="D733" s="246" t="s">
        <v>166</v>
      </c>
      <c r="E733" s="257" t="s">
        <v>1</v>
      </c>
      <c r="F733" s="258" t="s">
        <v>1459</v>
      </c>
      <c r="G733" s="256"/>
      <c r="H733" s="259">
        <v>2</v>
      </c>
      <c r="I733" s="260"/>
      <c r="J733" s="256"/>
      <c r="K733" s="256"/>
      <c r="L733" s="261"/>
      <c r="M733" s="262"/>
      <c r="N733" s="263"/>
      <c r="O733" s="263"/>
      <c r="P733" s="263"/>
      <c r="Q733" s="263"/>
      <c r="R733" s="263"/>
      <c r="S733" s="263"/>
      <c r="T733" s="264"/>
      <c r="U733" s="14"/>
      <c r="V733" s="14"/>
      <c r="W733" s="14"/>
      <c r="X733" s="14"/>
      <c r="Y733" s="14"/>
      <c r="Z733" s="14"/>
      <c r="AA733" s="14"/>
      <c r="AB733" s="14"/>
      <c r="AC733" s="14"/>
      <c r="AD733" s="14"/>
      <c r="AE733" s="14"/>
      <c r="AT733" s="265" t="s">
        <v>166</v>
      </c>
      <c r="AU733" s="265" t="s">
        <v>156</v>
      </c>
      <c r="AV733" s="14" t="s">
        <v>156</v>
      </c>
      <c r="AW733" s="14" t="s">
        <v>31</v>
      </c>
      <c r="AX733" s="14" t="s">
        <v>82</v>
      </c>
      <c r="AY733" s="265" t="s">
        <v>157</v>
      </c>
    </row>
    <row r="734" s="2" customFormat="1" ht="21.75" customHeight="1">
      <c r="A734" s="39"/>
      <c r="B734" s="40"/>
      <c r="C734" s="282" t="s">
        <v>731</v>
      </c>
      <c r="D734" s="282" t="s">
        <v>204</v>
      </c>
      <c r="E734" s="283" t="s">
        <v>1460</v>
      </c>
      <c r="F734" s="284" t="s">
        <v>1461</v>
      </c>
      <c r="G734" s="285" t="s">
        <v>184</v>
      </c>
      <c r="H734" s="286">
        <v>2</v>
      </c>
      <c r="I734" s="287"/>
      <c r="J734" s="288">
        <f>ROUND(I734*H734,2)</f>
        <v>0</v>
      </c>
      <c r="K734" s="289"/>
      <c r="L734" s="290"/>
      <c r="M734" s="291" t="s">
        <v>1</v>
      </c>
      <c r="N734" s="292" t="s">
        <v>40</v>
      </c>
      <c r="O734" s="98"/>
      <c r="P734" s="240">
        <f>O734*H734</f>
        <v>0</v>
      </c>
      <c r="Q734" s="240">
        <v>0.00010000000000000001</v>
      </c>
      <c r="R734" s="240">
        <f>Q734*H734</f>
        <v>0.00020000000000000001</v>
      </c>
      <c r="S734" s="240">
        <v>0</v>
      </c>
      <c r="T734" s="241">
        <f>S734*H734</f>
        <v>0</v>
      </c>
      <c r="U734" s="39"/>
      <c r="V734" s="39"/>
      <c r="W734" s="39"/>
      <c r="X734" s="39"/>
      <c r="Y734" s="39"/>
      <c r="Z734" s="39"/>
      <c r="AA734" s="39"/>
      <c r="AB734" s="39"/>
      <c r="AC734" s="39"/>
      <c r="AD734" s="39"/>
      <c r="AE734" s="39"/>
      <c r="AR734" s="242" t="s">
        <v>211</v>
      </c>
      <c r="AT734" s="242" t="s">
        <v>204</v>
      </c>
      <c r="AU734" s="242" t="s">
        <v>156</v>
      </c>
      <c r="AY734" s="18" t="s">
        <v>157</v>
      </c>
      <c r="BE734" s="243">
        <f>IF(N734="základná",J734,0)</f>
        <v>0</v>
      </c>
      <c r="BF734" s="243">
        <f>IF(N734="znížená",J734,0)</f>
        <v>0</v>
      </c>
      <c r="BG734" s="243">
        <f>IF(N734="zákl. prenesená",J734,0)</f>
        <v>0</v>
      </c>
      <c r="BH734" s="243">
        <f>IF(N734="zníž. prenesená",J734,0)</f>
        <v>0</v>
      </c>
      <c r="BI734" s="243">
        <f>IF(N734="nulová",J734,0)</f>
        <v>0</v>
      </c>
      <c r="BJ734" s="18" t="s">
        <v>156</v>
      </c>
      <c r="BK734" s="243">
        <f>ROUND(I734*H734,2)</f>
        <v>0</v>
      </c>
      <c r="BL734" s="18" t="s">
        <v>174</v>
      </c>
      <c r="BM734" s="242" t="s">
        <v>1462</v>
      </c>
    </row>
    <row r="735" s="2" customFormat="1" ht="49.05" customHeight="1">
      <c r="A735" s="39"/>
      <c r="B735" s="40"/>
      <c r="C735" s="230" t="s">
        <v>735</v>
      </c>
      <c r="D735" s="230" t="s">
        <v>160</v>
      </c>
      <c r="E735" s="231" t="s">
        <v>1463</v>
      </c>
      <c r="F735" s="232" t="s">
        <v>1464</v>
      </c>
      <c r="G735" s="233" t="s">
        <v>184</v>
      </c>
      <c r="H735" s="234">
        <v>6</v>
      </c>
      <c r="I735" s="235"/>
      <c r="J735" s="236">
        <f>ROUND(I735*H735,2)</f>
        <v>0</v>
      </c>
      <c r="K735" s="237"/>
      <c r="L735" s="45"/>
      <c r="M735" s="238" t="s">
        <v>1</v>
      </c>
      <c r="N735" s="239" t="s">
        <v>40</v>
      </c>
      <c r="O735" s="98"/>
      <c r="P735" s="240">
        <f>O735*H735</f>
        <v>0</v>
      </c>
      <c r="Q735" s="240">
        <v>0.00013999999999999999</v>
      </c>
      <c r="R735" s="240">
        <f>Q735*H735</f>
        <v>0.00083999999999999993</v>
      </c>
      <c r="S735" s="240">
        <v>0</v>
      </c>
      <c r="T735" s="241">
        <f>S735*H735</f>
        <v>0</v>
      </c>
      <c r="U735" s="39"/>
      <c r="V735" s="39"/>
      <c r="W735" s="39"/>
      <c r="X735" s="39"/>
      <c r="Y735" s="39"/>
      <c r="Z735" s="39"/>
      <c r="AA735" s="39"/>
      <c r="AB735" s="39"/>
      <c r="AC735" s="39"/>
      <c r="AD735" s="39"/>
      <c r="AE735" s="39"/>
      <c r="AR735" s="242" t="s">
        <v>174</v>
      </c>
      <c r="AT735" s="242" t="s">
        <v>160</v>
      </c>
      <c r="AU735" s="242" t="s">
        <v>156</v>
      </c>
      <c r="AY735" s="18" t="s">
        <v>157</v>
      </c>
      <c r="BE735" s="243">
        <f>IF(N735="základná",J735,0)</f>
        <v>0</v>
      </c>
      <c r="BF735" s="243">
        <f>IF(N735="znížená",J735,0)</f>
        <v>0</v>
      </c>
      <c r="BG735" s="243">
        <f>IF(N735="zákl. prenesená",J735,0)</f>
        <v>0</v>
      </c>
      <c r="BH735" s="243">
        <f>IF(N735="zníž. prenesená",J735,0)</f>
        <v>0</v>
      </c>
      <c r="BI735" s="243">
        <f>IF(N735="nulová",J735,0)</f>
        <v>0</v>
      </c>
      <c r="BJ735" s="18" t="s">
        <v>156</v>
      </c>
      <c r="BK735" s="243">
        <f>ROUND(I735*H735,2)</f>
        <v>0</v>
      </c>
      <c r="BL735" s="18" t="s">
        <v>174</v>
      </c>
      <c r="BM735" s="242" t="s">
        <v>1465</v>
      </c>
    </row>
    <row r="736" s="13" customFormat="1">
      <c r="A736" s="13"/>
      <c r="B736" s="244"/>
      <c r="C736" s="245"/>
      <c r="D736" s="246" t="s">
        <v>166</v>
      </c>
      <c r="E736" s="247" t="s">
        <v>1</v>
      </c>
      <c r="F736" s="248" t="s">
        <v>1051</v>
      </c>
      <c r="G736" s="245"/>
      <c r="H736" s="247" t="s">
        <v>1</v>
      </c>
      <c r="I736" s="249"/>
      <c r="J736" s="245"/>
      <c r="K736" s="245"/>
      <c r="L736" s="250"/>
      <c r="M736" s="251"/>
      <c r="N736" s="252"/>
      <c r="O736" s="252"/>
      <c r="P736" s="252"/>
      <c r="Q736" s="252"/>
      <c r="R736" s="252"/>
      <c r="S736" s="252"/>
      <c r="T736" s="253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54" t="s">
        <v>166</v>
      </c>
      <c r="AU736" s="254" t="s">
        <v>156</v>
      </c>
      <c r="AV736" s="13" t="s">
        <v>82</v>
      </c>
      <c r="AW736" s="13" t="s">
        <v>31</v>
      </c>
      <c r="AX736" s="13" t="s">
        <v>74</v>
      </c>
      <c r="AY736" s="254" t="s">
        <v>157</v>
      </c>
    </row>
    <row r="737" s="14" customFormat="1">
      <c r="A737" s="14"/>
      <c r="B737" s="255"/>
      <c r="C737" s="256"/>
      <c r="D737" s="246" t="s">
        <v>166</v>
      </c>
      <c r="E737" s="257" t="s">
        <v>1</v>
      </c>
      <c r="F737" s="258" t="s">
        <v>201</v>
      </c>
      <c r="G737" s="256"/>
      <c r="H737" s="259">
        <v>6</v>
      </c>
      <c r="I737" s="260"/>
      <c r="J737" s="256"/>
      <c r="K737" s="256"/>
      <c r="L737" s="261"/>
      <c r="M737" s="262"/>
      <c r="N737" s="263"/>
      <c r="O737" s="263"/>
      <c r="P737" s="263"/>
      <c r="Q737" s="263"/>
      <c r="R737" s="263"/>
      <c r="S737" s="263"/>
      <c r="T737" s="264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65" t="s">
        <v>166</v>
      </c>
      <c r="AU737" s="265" t="s">
        <v>156</v>
      </c>
      <c r="AV737" s="14" t="s">
        <v>156</v>
      </c>
      <c r="AW737" s="14" t="s">
        <v>31</v>
      </c>
      <c r="AX737" s="14" t="s">
        <v>82</v>
      </c>
      <c r="AY737" s="265" t="s">
        <v>157</v>
      </c>
    </row>
    <row r="738" s="2" customFormat="1" ht="49.05" customHeight="1">
      <c r="A738" s="39"/>
      <c r="B738" s="40"/>
      <c r="C738" s="230" t="s">
        <v>739</v>
      </c>
      <c r="D738" s="230" t="s">
        <v>160</v>
      </c>
      <c r="E738" s="231" t="s">
        <v>1466</v>
      </c>
      <c r="F738" s="232" t="s">
        <v>1467</v>
      </c>
      <c r="G738" s="233" t="s">
        <v>184</v>
      </c>
      <c r="H738" s="234">
        <v>4</v>
      </c>
      <c r="I738" s="235"/>
      <c r="J738" s="236">
        <f>ROUND(I738*H738,2)</f>
        <v>0</v>
      </c>
      <c r="K738" s="237"/>
      <c r="L738" s="45"/>
      <c r="M738" s="238" t="s">
        <v>1</v>
      </c>
      <c r="N738" s="239" t="s">
        <v>40</v>
      </c>
      <c r="O738" s="98"/>
      <c r="P738" s="240">
        <f>O738*H738</f>
        <v>0</v>
      </c>
      <c r="Q738" s="240">
        <v>0.00076999999999999996</v>
      </c>
      <c r="R738" s="240">
        <f>Q738*H738</f>
        <v>0.0030799999999999998</v>
      </c>
      <c r="S738" s="240">
        <v>0</v>
      </c>
      <c r="T738" s="241">
        <f>S738*H738</f>
        <v>0</v>
      </c>
      <c r="U738" s="39"/>
      <c r="V738" s="39"/>
      <c r="W738" s="39"/>
      <c r="X738" s="39"/>
      <c r="Y738" s="39"/>
      <c r="Z738" s="39"/>
      <c r="AA738" s="39"/>
      <c r="AB738" s="39"/>
      <c r="AC738" s="39"/>
      <c r="AD738" s="39"/>
      <c r="AE738" s="39"/>
      <c r="AR738" s="242" t="s">
        <v>174</v>
      </c>
      <c r="AT738" s="242" t="s">
        <v>160</v>
      </c>
      <c r="AU738" s="242" t="s">
        <v>156</v>
      </c>
      <c r="AY738" s="18" t="s">
        <v>157</v>
      </c>
      <c r="BE738" s="243">
        <f>IF(N738="základná",J738,0)</f>
        <v>0</v>
      </c>
      <c r="BF738" s="243">
        <f>IF(N738="znížená",J738,0)</f>
        <v>0</v>
      </c>
      <c r="BG738" s="243">
        <f>IF(N738="zákl. prenesená",J738,0)</f>
        <v>0</v>
      </c>
      <c r="BH738" s="243">
        <f>IF(N738="zníž. prenesená",J738,0)</f>
        <v>0</v>
      </c>
      <c r="BI738" s="243">
        <f>IF(N738="nulová",J738,0)</f>
        <v>0</v>
      </c>
      <c r="BJ738" s="18" t="s">
        <v>156</v>
      </c>
      <c r="BK738" s="243">
        <f>ROUND(I738*H738,2)</f>
        <v>0</v>
      </c>
      <c r="BL738" s="18" t="s">
        <v>174</v>
      </c>
      <c r="BM738" s="242" t="s">
        <v>1468</v>
      </c>
    </row>
    <row r="739" s="13" customFormat="1">
      <c r="A739" s="13"/>
      <c r="B739" s="244"/>
      <c r="C739" s="245"/>
      <c r="D739" s="246" t="s">
        <v>166</v>
      </c>
      <c r="E739" s="247" t="s">
        <v>1</v>
      </c>
      <c r="F739" s="248" t="s">
        <v>1188</v>
      </c>
      <c r="G739" s="245"/>
      <c r="H739" s="247" t="s">
        <v>1</v>
      </c>
      <c r="I739" s="249"/>
      <c r="J739" s="245"/>
      <c r="K739" s="245"/>
      <c r="L739" s="250"/>
      <c r="M739" s="251"/>
      <c r="N739" s="252"/>
      <c r="O739" s="252"/>
      <c r="P739" s="252"/>
      <c r="Q739" s="252"/>
      <c r="R739" s="252"/>
      <c r="S739" s="252"/>
      <c r="T739" s="253"/>
      <c r="U739" s="13"/>
      <c r="V739" s="13"/>
      <c r="W739" s="13"/>
      <c r="X739" s="13"/>
      <c r="Y739" s="13"/>
      <c r="Z739" s="13"/>
      <c r="AA739" s="13"/>
      <c r="AB739" s="13"/>
      <c r="AC739" s="13"/>
      <c r="AD739" s="13"/>
      <c r="AE739" s="13"/>
      <c r="AT739" s="254" t="s">
        <v>166</v>
      </c>
      <c r="AU739" s="254" t="s">
        <v>156</v>
      </c>
      <c r="AV739" s="13" t="s">
        <v>82</v>
      </c>
      <c r="AW739" s="13" t="s">
        <v>31</v>
      </c>
      <c r="AX739" s="13" t="s">
        <v>74</v>
      </c>
      <c r="AY739" s="254" t="s">
        <v>157</v>
      </c>
    </row>
    <row r="740" s="13" customFormat="1">
      <c r="A740" s="13"/>
      <c r="B740" s="244"/>
      <c r="C740" s="245"/>
      <c r="D740" s="246" t="s">
        <v>166</v>
      </c>
      <c r="E740" s="247" t="s">
        <v>1</v>
      </c>
      <c r="F740" s="248" t="s">
        <v>1469</v>
      </c>
      <c r="G740" s="245"/>
      <c r="H740" s="247" t="s">
        <v>1</v>
      </c>
      <c r="I740" s="249"/>
      <c r="J740" s="245"/>
      <c r="K740" s="245"/>
      <c r="L740" s="250"/>
      <c r="M740" s="251"/>
      <c r="N740" s="252"/>
      <c r="O740" s="252"/>
      <c r="P740" s="252"/>
      <c r="Q740" s="252"/>
      <c r="R740" s="252"/>
      <c r="S740" s="252"/>
      <c r="T740" s="253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54" t="s">
        <v>166</v>
      </c>
      <c r="AU740" s="254" t="s">
        <v>156</v>
      </c>
      <c r="AV740" s="13" t="s">
        <v>82</v>
      </c>
      <c r="AW740" s="13" t="s">
        <v>31</v>
      </c>
      <c r="AX740" s="13" t="s">
        <v>74</v>
      </c>
      <c r="AY740" s="254" t="s">
        <v>157</v>
      </c>
    </row>
    <row r="741" s="13" customFormat="1">
      <c r="A741" s="13"/>
      <c r="B741" s="244"/>
      <c r="C741" s="245"/>
      <c r="D741" s="246" t="s">
        <v>166</v>
      </c>
      <c r="E741" s="247" t="s">
        <v>1</v>
      </c>
      <c r="F741" s="248" t="s">
        <v>1178</v>
      </c>
      <c r="G741" s="245"/>
      <c r="H741" s="247" t="s">
        <v>1</v>
      </c>
      <c r="I741" s="249"/>
      <c r="J741" s="245"/>
      <c r="K741" s="245"/>
      <c r="L741" s="250"/>
      <c r="M741" s="251"/>
      <c r="N741" s="252"/>
      <c r="O741" s="252"/>
      <c r="P741" s="252"/>
      <c r="Q741" s="252"/>
      <c r="R741" s="252"/>
      <c r="S741" s="252"/>
      <c r="T741" s="253"/>
      <c r="U741" s="13"/>
      <c r="V741" s="13"/>
      <c r="W741" s="13"/>
      <c r="X741" s="13"/>
      <c r="Y741" s="13"/>
      <c r="Z741" s="13"/>
      <c r="AA741" s="13"/>
      <c r="AB741" s="13"/>
      <c r="AC741" s="13"/>
      <c r="AD741" s="13"/>
      <c r="AE741" s="13"/>
      <c r="AT741" s="254" t="s">
        <v>166</v>
      </c>
      <c r="AU741" s="254" t="s">
        <v>156</v>
      </c>
      <c r="AV741" s="13" t="s">
        <v>82</v>
      </c>
      <c r="AW741" s="13" t="s">
        <v>31</v>
      </c>
      <c r="AX741" s="13" t="s">
        <v>74</v>
      </c>
      <c r="AY741" s="254" t="s">
        <v>157</v>
      </c>
    </row>
    <row r="742" s="14" customFormat="1">
      <c r="A742" s="14"/>
      <c r="B742" s="255"/>
      <c r="C742" s="256"/>
      <c r="D742" s="246" t="s">
        <v>166</v>
      </c>
      <c r="E742" s="257" t="s">
        <v>1</v>
      </c>
      <c r="F742" s="258" t="s">
        <v>174</v>
      </c>
      <c r="G742" s="256"/>
      <c r="H742" s="259">
        <v>4</v>
      </c>
      <c r="I742" s="260"/>
      <c r="J742" s="256"/>
      <c r="K742" s="256"/>
      <c r="L742" s="261"/>
      <c r="M742" s="262"/>
      <c r="N742" s="263"/>
      <c r="O742" s="263"/>
      <c r="P742" s="263"/>
      <c r="Q742" s="263"/>
      <c r="R742" s="263"/>
      <c r="S742" s="263"/>
      <c r="T742" s="264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65" t="s">
        <v>166</v>
      </c>
      <c r="AU742" s="265" t="s">
        <v>156</v>
      </c>
      <c r="AV742" s="14" t="s">
        <v>156</v>
      </c>
      <c r="AW742" s="14" t="s">
        <v>31</v>
      </c>
      <c r="AX742" s="14" t="s">
        <v>82</v>
      </c>
      <c r="AY742" s="265" t="s">
        <v>157</v>
      </c>
    </row>
    <row r="743" s="2" customFormat="1" ht="55.5" customHeight="1">
      <c r="A743" s="39"/>
      <c r="B743" s="40"/>
      <c r="C743" s="230" t="s">
        <v>745</v>
      </c>
      <c r="D743" s="230" t="s">
        <v>160</v>
      </c>
      <c r="E743" s="231" t="s">
        <v>1470</v>
      </c>
      <c r="F743" s="232" t="s">
        <v>1471</v>
      </c>
      <c r="G743" s="233" t="s">
        <v>225</v>
      </c>
      <c r="H743" s="234">
        <v>25</v>
      </c>
      <c r="I743" s="235"/>
      <c r="J743" s="236">
        <f>ROUND(I743*H743,2)</f>
        <v>0</v>
      </c>
      <c r="K743" s="237"/>
      <c r="L743" s="45"/>
      <c r="M743" s="238" t="s">
        <v>1</v>
      </c>
      <c r="N743" s="239" t="s">
        <v>40</v>
      </c>
      <c r="O743" s="98"/>
      <c r="P743" s="240">
        <f>O743*H743</f>
        <v>0</v>
      </c>
      <c r="Q743" s="240">
        <v>0</v>
      </c>
      <c r="R743" s="240">
        <f>Q743*H743</f>
        <v>0</v>
      </c>
      <c r="S743" s="240">
        <v>0.19600000000000001</v>
      </c>
      <c r="T743" s="241">
        <f>S743*H743</f>
        <v>4.9000000000000004</v>
      </c>
      <c r="U743" s="39"/>
      <c r="V743" s="39"/>
      <c r="W743" s="39"/>
      <c r="X743" s="39"/>
      <c r="Y743" s="39"/>
      <c r="Z743" s="39"/>
      <c r="AA743" s="39"/>
      <c r="AB743" s="39"/>
      <c r="AC743" s="39"/>
      <c r="AD743" s="39"/>
      <c r="AE743" s="39"/>
      <c r="AR743" s="242" t="s">
        <v>174</v>
      </c>
      <c r="AT743" s="242" t="s">
        <v>160</v>
      </c>
      <c r="AU743" s="242" t="s">
        <v>156</v>
      </c>
      <c r="AY743" s="18" t="s">
        <v>157</v>
      </c>
      <c r="BE743" s="243">
        <f>IF(N743="základná",J743,0)</f>
        <v>0</v>
      </c>
      <c r="BF743" s="243">
        <f>IF(N743="znížená",J743,0)</f>
        <v>0</v>
      </c>
      <c r="BG743" s="243">
        <f>IF(N743="zákl. prenesená",J743,0)</f>
        <v>0</v>
      </c>
      <c r="BH743" s="243">
        <f>IF(N743="zníž. prenesená",J743,0)</f>
        <v>0</v>
      </c>
      <c r="BI743" s="243">
        <f>IF(N743="nulová",J743,0)</f>
        <v>0</v>
      </c>
      <c r="BJ743" s="18" t="s">
        <v>156</v>
      </c>
      <c r="BK743" s="243">
        <f>ROUND(I743*H743,2)</f>
        <v>0</v>
      </c>
      <c r="BL743" s="18" t="s">
        <v>174</v>
      </c>
      <c r="BM743" s="242" t="s">
        <v>1472</v>
      </c>
    </row>
    <row r="744" s="13" customFormat="1">
      <c r="A744" s="13"/>
      <c r="B744" s="244"/>
      <c r="C744" s="245"/>
      <c r="D744" s="246" t="s">
        <v>166</v>
      </c>
      <c r="E744" s="247" t="s">
        <v>1</v>
      </c>
      <c r="F744" s="248" t="s">
        <v>1473</v>
      </c>
      <c r="G744" s="245"/>
      <c r="H744" s="247" t="s">
        <v>1</v>
      </c>
      <c r="I744" s="249"/>
      <c r="J744" s="245"/>
      <c r="K744" s="245"/>
      <c r="L744" s="250"/>
      <c r="M744" s="251"/>
      <c r="N744" s="252"/>
      <c r="O744" s="252"/>
      <c r="P744" s="252"/>
      <c r="Q744" s="252"/>
      <c r="R744" s="252"/>
      <c r="S744" s="252"/>
      <c r="T744" s="253"/>
      <c r="U744" s="13"/>
      <c r="V744" s="13"/>
      <c r="W744" s="13"/>
      <c r="X744" s="13"/>
      <c r="Y744" s="13"/>
      <c r="Z744" s="13"/>
      <c r="AA744" s="13"/>
      <c r="AB744" s="13"/>
      <c r="AC744" s="13"/>
      <c r="AD744" s="13"/>
      <c r="AE744" s="13"/>
      <c r="AT744" s="254" t="s">
        <v>166</v>
      </c>
      <c r="AU744" s="254" t="s">
        <v>156</v>
      </c>
      <c r="AV744" s="13" t="s">
        <v>82</v>
      </c>
      <c r="AW744" s="13" t="s">
        <v>31</v>
      </c>
      <c r="AX744" s="13" t="s">
        <v>74</v>
      </c>
      <c r="AY744" s="254" t="s">
        <v>157</v>
      </c>
    </row>
    <row r="745" s="13" customFormat="1">
      <c r="A745" s="13"/>
      <c r="B745" s="244"/>
      <c r="C745" s="245"/>
      <c r="D745" s="246" t="s">
        <v>166</v>
      </c>
      <c r="E745" s="247" t="s">
        <v>1</v>
      </c>
      <c r="F745" s="248" t="s">
        <v>1474</v>
      </c>
      <c r="G745" s="245"/>
      <c r="H745" s="247" t="s">
        <v>1</v>
      </c>
      <c r="I745" s="249"/>
      <c r="J745" s="245"/>
      <c r="K745" s="245"/>
      <c r="L745" s="250"/>
      <c r="M745" s="251"/>
      <c r="N745" s="252"/>
      <c r="O745" s="252"/>
      <c r="P745" s="252"/>
      <c r="Q745" s="252"/>
      <c r="R745" s="252"/>
      <c r="S745" s="252"/>
      <c r="T745" s="253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54" t="s">
        <v>166</v>
      </c>
      <c r="AU745" s="254" t="s">
        <v>156</v>
      </c>
      <c r="AV745" s="13" t="s">
        <v>82</v>
      </c>
      <c r="AW745" s="13" t="s">
        <v>31</v>
      </c>
      <c r="AX745" s="13" t="s">
        <v>74</v>
      </c>
      <c r="AY745" s="254" t="s">
        <v>157</v>
      </c>
    </row>
    <row r="746" s="14" customFormat="1">
      <c r="A746" s="14"/>
      <c r="B746" s="255"/>
      <c r="C746" s="256"/>
      <c r="D746" s="246" t="s">
        <v>166</v>
      </c>
      <c r="E746" s="257" t="s">
        <v>1</v>
      </c>
      <c r="F746" s="258" t="s">
        <v>1475</v>
      </c>
      <c r="G746" s="256"/>
      <c r="H746" s="259">
        <v>25</v>
      </c>
      <c r="I746" s="260"/>
      <c r="J746" s="256"/>
      <c r="K746" s="256"/>
      <c r="L746" s="261"/>
      <c r="M746" s="262"/>
      <c r="N746" s="263"/>
      <c r="O746" s="263"/>
      <c r="P746" s="263"/>
      <c r="Q746" s="263"/>
      <c r="R746" s="263"/>
      <c r="S746" s="263"/>
      <c r="T746" s="264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65" t="s">
        <v>166</v>
      </c>
      <c r="AU746" s="265" t="s">
        <v>156</v>
      </c>
      <c r="AV746" s="14" t="s">
        <v>156</v>
      </c>
      <c r="AW746" s="14" t="s">
        <v>31</v>
      </c>
      <c r="AX746" s="14" t="s">
        <v>82</v>
      </c>
      <c r="AY746" s="265" t="s">
        <v>157</v>
      </c>
    </row>
    <row r="747" s="2" customFormat="1" ht="62.7" customHeight="1">
      <c r="A747" s="39"/>
      <c r="B747" s="40"/>
      <c r="C747" s="230" t="s">
        <v>750</v>
      </c>
      <c r="D747" s="230" t="s">
        <v>160</v>
      </c>
      <c r="E747" s="231" t="s">
        <v>1476</v>
      </c>
      <c r="F747" s="232" t="s">
        <v>1477</v>
      </c>
      <c r="G747" s="233" t="s">
        <v>318</v>
      </c>
      <c r="H747" s="234">
        <v>0.41399999999999998</v>
      </c>
      <c r="I747" s="235"/>
      <c r="J747" s="236">
        <f>ROUND(I747*H747,2)</f>
        <v>0</v>
      </c>
      <c r="K747" s="237"/>
      <c r="L747" s="45"/>
      <c r="M747" s="238" t="s">
        <v>1</v>
      </c>
      <c r="N747" s="239" t="s">
        <v>40</v>
      </c>
      <c r="O747" s="98"/>
      <c r="P747" s="240">
        <f>O747*H747</f>
        <v>0</v>
      </c>
      <c r="Q747" s="240">
        <v>0</v>
      </c>
      <c r="R747" s="240">
        <f>Q747*H747</f>
        <v>0</v>
      </c>
      <c r="S747" s="240">
        <v>1.905</v>
      </c>
      <c r="T747" s="241">
        <f>S747*H747</f>
        <v>0.78866999999999998</v>
      </c>
      <c r="U747" s="39"/>
      <c r="V747" s="39"/>
      <c r="W747" s="39"/>
      <c r="X747" s="39"/>
      <c r="Y747" s="39"/>
      <c r="Z747" s="39"/>
      <c r="AA747" s="39"/>
      <c r="AB747" s="39"/>
      <c r="AC747" s="39"/>
      <c r="AD747" s="39"/>
      <c r="AE747" s="39"/>
      <c r="AR747" s="242" t="s">
        <v>174</v>
      </c>
      <c r="AT747" s="242" t="s">
        <v>160</v>
      </c>
      <c r="AU747" s="242" t="s">
        <v>156</v>
      </c>
      <c r="AY747" s="18" t="s">
        <v>157</v>
      </c>
      <c r="BE747" s="243">
        <f>IF(N747="základná",J747,0)</f>
        <v>0</v>
      </c>
      <c r="BF747" s="243">
        <f>IF(N747="znížená",J747,0)</f>
        <v>0</v>
      </c>
      <c r="BG747" s="243">
        <f>IF(N747="zákl. prenesená",J747,0)</f>
        <v>0</v>
      </c>
      <c r="BH747" s="243">
        <f>IF(N747="zníž. prenesená",J747,0)</f>
        <v>0</v>
      </c>
      <c r="BI747" s="243">
        <f>IF(N747="nulová",J747,0)</f>
        <v>0</v>
      </c>
      <c r="BJ747" s="18" t="s">
        <v>156</v>
      </c>
      <c r="BK747" s="243">
        <f>ROUND(I747*H747,2)</f>
        <v>0</v>
      </c>
      <c r="BL747" s="18" t="s">
        <v>174</v>
      </c>
      <c r="BM747" s="242" t="s">
        <v>1478</v>
      </c>
    </row>
    <row r="748" s="14" customFormat="1">
      <c r="A748" s="14"/>
      <c r="B748" s="255"/>
      <c r="C748" s="256"/>
      <c r="D748" s="246" t="s">
        <v>166</v>
      </c>
      <c r="E748" s="257" t="s">
        <v>1</v>
      </c>
      <c r="F748" s="258" t="s">
        <v>1479</v>
      </c>
      <c r="G748" s="256"/>
      <c r="H748" s="259">
        <v>0.41399999999999998</v>
      </c>
      <c r="I748" s="260"/>
      <c r="J748" s="256"/>
      <c r="K748" s="256"/>
      <c r="L748" s="261"/>
      <c r="M748" s="262"/>
      <c r="N748" s="263"/>
      <c r="O748" s="263"/>
      <c r="P748" s="263"/>
      <c r="Q748" s="263"/>
      <c r="R748" s="263"/>
      <c r="S748" s="263"/>
      <c r="T748" s="264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65" t="s">
        <v>166</v>
      </c>
      <c r="AU748" s="265" t="s">
        <v>156</v>
      </c>
      <c r="AV748" s="14" t="s">
        <v>156</v>
      </c>
      <c r="AW748" s="14" t="s">
        <v>31</v>
      </c>
      <c r="AX748" s="14" t="s">
        <v>82</v>
      </c>
      <c r="AY748" s="265" t="s">
        <v>157</v>
      </c>
    </row>
    <row r="749" s="2" customFormat="1" ht="44.25" customHeight="1">
      <c r="A749" s="39"/>
      <c r="B749" s="40"/>
      <c r="C749" s="230" t="s">
        <v>754</v>
      </c>
      <c r="D749" s="230" t="s">
        <v>160</v>
      </c>
      <c r="E749" s="231" t="s">
        <v>1480</v>
      </c>
      <c r="F749" s="232" t="s">
        <v>1481</v>
      </c>
      <c r="G749" s="233" t="s">
        <v>318</v>
      </c>
      <c r="H749" s="234">
        <v>0.20000000000000001</v>
      </c>
      <c r="I749" s="235"/>
      <c r="J749" s="236">
        <f>ROUND(I749*H749,2)</f>
        <v>0</v>
      </c>
      <c r="K749" s="237"/>
      <c r="L749" s="45"/>
      <c r="M749" s="238" t="s">
        <v>1</v>
      </c>
      <c r="N749" s="239" t="s">
        <v>40</v>
      </c>
      <c r="O749" s="98"/>
      <c r="P749" s="240">
        <f>O749*H749</f>
        <v>0</v>
      </c>
      <c r="Q749" s="240">
        <v>0</v>
      </c>
      <c r="R749" s="240">
        <f>Q749*H749</f>
        <v>0</v>
      </c>
      <c r="S749" s="240">
        <v>2.2000000000000002</v>
      </c>
      <c r="T749" s="241">
        <f>S749*H749</f>
        <v>0.44000000000000006</v>
      </c>
      <c r="U749" s="39"/>
      <c r="V749" s="39"/>
      <c r="W749" s="39"/>
      <c r="X749" s="39"/>
      <c r="Y749" s="39"/>
      <c r="Z749" s="39"/>
      <c r="AA749" s="39"/>
      <c r="AB749" s="39"/>
      <c r="AC749" s="39"/>
      <c r="AD749" s="39"/>
      <c r="AE749" s="39"/>
      <c r="AR749" s="242" t="s">
        <v>174</v>
      </c>
      <c r="AT749" s="242" t="s">
        <v>160</v>
      </c>
      <c r="AU749" s="242" t="s">
        <v>156</v>
      </c>
      <c r="AY749" s="18" t="s">
        <v>157</v>
      </c>
      <c r="BE749" s="243">
        <f>IF(N749="základná",J749,0)</f>
        <v>0</v>
      </c>
      <c r="BF749" s="243">
        <f>IF(N749="znížená",J749,0)</f>
        <v>0</v>
      </c>
      <c r="BG749" s="243">
        <f>IF(N749="zákl. prenesená",J749,0)</f>
        <v>0</v>
      </c>
      <c r="BH749" s="243">
        <f>IF(N749="zníž. prenesená",J749,0)</f>
        <v>0</v>
      </c>
      <c r="BI749" s="243">
        <f>IF(N749="nulová",J749,0)</f>
        <v>0</v>
      </c>
      <c r="BJ749" s="18" t="s">
        <v>156</v>
      </c>
      <c r="BK749" s="243">
        <f>ROUND(I749*H749,2)</f>
        <v>0</v>
      </c>
      <c r="BL749" s="18" t="s">
        <v>174</v>
      </c>
      <c r="BM749" s="242" t="s">
        <v>1482</v>
      </c>
    </row>
    <row r="750" s="13" customFormat="1">
      <c r="A750" s="13"/>
      <c r="B750" s="244"/>
      <c r="C750" s="245"/>
      <c r="D750" s="246" t="s">
        <v>166</v>
      </c>
      <c r="E750" s="247" t="s">
        <v>1</v>
      </c>
      <c r="F750" s="248" t="s">
        <v>1068</v>
      </c>
      <c r="G750" s="245"/>
      <c r="H750" s="247" t="s">
        <v>1</v>
      </c>
      <c r="I750" s="249"/>
      <c r="J750" s="245"/>
      <c r="K750" s="245"/>
      <c r="L750" s="250"/>
      <c r="M750" s="251"/>
      <c r="N750" s="252"/>
      <c r="O750" s="252"/>
      <c r="P750" s="252"/>
      <c r="Q750" s="252"/>
      <c r="R750" s="252"/>
      <c r="S750" s="252"/>
      <c r="T750" s="253"/>
      <c r="U750" s="13"/>
      <c r="V750" s="13"/>
      <c r="W750" s="13"/>
      <c r="X750" s="13"/>
      <c r="Y750" s="13"/>
      <c r="Z750" s="13"/>
      <c r="AA750" s="13"/>
      <c r="AB750" s="13"/>
      <c r="AC750" s="13"/>
      <c r="AD750" s="13"/>
      <c r="AE750" s="13"/>
      <c r="AT750" s="254" t="s">
        <v>166</v>
      </c>
      <c r="AU750" s="254" t="s">
        <v>156</v>
      </c>
      <c r="AV750" s="13" t="s">
        <v>82</v>
      </c>
      <c r="AW750" s="13" t="s">
        <v>31</v>
      </c>
      <c r="AX750" s="13" t="s">
        <v>74</v>
      </c>
      <c r="AY750" s="254" t="s">
        <v>157</v>
      </c>
    </row>
    <row r="751" s="13" customFormat="1">
      <c r="A751" s="13"/>
      <c r="B751" s="244"/>
      <c r="C751" s="245"/>
      <c r="D751" s="246" t="s">
        <v>166</v>
      </c>
      <c r="E751" s="247" t="s">
        <v>1</v>
      </c>
      <c r="F751" s="248" t="s">
        <v>1483</v>
      </c>
      <c r="G751" s="245"/>
      <c r="H751" s="247" t="s">
        <v>1</v>
      </c>
      <c r="I751" s="249"/>
      <c r="J751" s="245"/>
      <c r="K751" s="245"/>
      <c r="L751" s="250"/>
      <c r="M751" s="251"/>
      <c r="N751" s="252"/>
      <c r="O751" s="252"/>
      <c r="P751" s="252"/>
      <c r="Q751" s="252"/>
      <c r="R751" s="252"/>
      <c r="S751" s="252"/>
      <c r="T751" s="253"/>
      <c r="U751" s="13"/>
      <c r="V751" s="13"/>
      <c r="W751" s="13"/>
      <c r="X751" s="13"/>
      <c r="Y751" s="13"/>
      <c r="Z751" s="13"/>
      <c r="AA751" s="13"/>
      <c r="AB751" s="13"/>
      <c r="AC751" s="13"/>
      <c r="AD751" s="13"/>
      <c r="AE751" s="13"/>
      <c r="AT751" s="254" t="s">
        <v>166</v>
      </c>
      <c r="AU751" s="254" t="s">
        <v>156</v>
      </c>
      <c r="AV751" s="13" t="s">
        <v>82</v>
      </c>
      <c r="AW751" s="13" t="s">
        <v>31</v>
      </c>
      <c r="AX751" s="13" t="s">
        <v>74</v>
      </c>
      <c r="AY751" s="254" t="s">
        <v>157</v>
      </c>
    </row>
    <row r="752" s="14" customFormat="1">
      <c r="A752" s="14"/>
      <c r="B752" s="255"/>
      <c r="C752" s="256"/>
      <c r="D752" s="246" t="s">
        <v>166</v>
      </c>
      <c r="E752" s="257" t="s">
        <v>1</v>
      </c>
      <c r="F752" s="258" t="s">
        <v>1484</v>
      </c>
      <c r="G752" s="256"/>
      <c r="H752" s="259">
        <v>0.20000000000000001</v>
      </c>
      <c r="I752" s="260"/>
      <c r="J752" s="256"/>
      <c r="K752" s="256"/>
      <c r="L752" s="261"/>
      <c r="M752" s="262"/>
      <c r="N752" s="263"/>
      <c r="O752" s="263"/>
      <c r="P752" s="263"/>
      <c r="Q752" s="263"/>
      <c r="R752" s="263"/>
      <c r="S752" s="263"/>
      <c r="T752" s="264"/>
      <c r="U752" s="14"/>
      <c r="V752" s="14"/>
      <c r="W752" s="14"/>
      <c r="X752" s="14"/>
      <c r="Y752" s="14"/>
      <c r="Z752" s="14"/>
      <c r="AA752" s="14"/>
      <c r="AB752" s="14"/>
      <c r="AC752" s="14"/>
      <c r="AD752" s="14"/>
      <c r="AE752" s="14"/>
      <c r="AT752" s="265" t="s">
        <v>166</v>
      </c>
      <c r="AU752" s="265" t="s">
        <v>156</v>
      </c>
      <c r="AV752" s="14" t="s">
        <v>156</v>
      </c>
      <c r="AW752" s="14" t="s">
        <v>31</v>
      </c>
      <c r="AX752" s="14" t="s">
        <v>82</v>
      </c>
      <c r="AY752" s="265" t="s">
        <v>157</v>
      </c>
    </row>
    <row r="753" s="2" customFormat="1" ht="44.25" customHeight="1">
      <c r="A753" s="39"/>
      <c r="B753" s="40"/>
      <c r="C753" s="230" t="s">
        <v>760</v>
      </c>
      <c r="D753" s="230" t="s">
        <v>160</v>
      </c>
      <c r="E753" s="231" t="s">
        <v>1485</v>
      </c>
      <c r="F753" s="232" t="s">
        <v>1486</v>
      </c>
      <c r="G753" s="233" t="s">
        <v>318</v>
      </c>
      <c r="H753" s="234">
        <v>0.096000000000000002</v>
      </c>
      <c r="I753" s="235"/>
      <c r="J753" s="236">
        <f>ROUND(I753*H753,2)</f>
        <v>0</v>
      </c>
      <c r="K753" s="237"/>
      <c r="L753" s="45"/>
      <c r="M753" s="238" t="s">
        <v>1</v>
      </c>
      <c r="N753" s="239" t="s">
        <v>40</v>
      </c>
      <c r="O753" s="98"/>
      <c r="P753" s="240">
        <f>O753*H753</f>
        <v>0</v>
      </c>
      <c r="Q753" s="240">
        <v>0</v>
      </c>
      <c r="R753" s="240">
        <f>Q753*H753</f>
        <v>0</v>
      </c>
      <c r="S753" s="240">
        <v>2.2000000000000002</v>
      </c>
      <c r="T753" s="241">
        <f>S753*H753</f>
        <v>0.21120000000000003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42" t="s">
        <v>174</v>
      </c>
      <c r="AT753" s="242" t="s">
        <v>160</v>
      </c>
      <c r="AU753" s="242" t="s">
        <v>156</v>
      </c>
      <c r="AY753" s="18" t="s">
        <v>157</v>
      </c>
      <c r="BE753" s="243">
        <f>IF(N753="základná",J753,0)</f>
        <v>0</v>
      </c>
      <c r="BF753" s="243">
        <f>IF(N753="znížená",J753,0)</f>
        <v>0</v>
      </c>
      <c r="BG753" s="243">
        <f>IF(N753="zákl. prenesená",J753,0)</f>
        <v>0</v>
      </c>
      <c r="BH753" s="243">
        <f>IF(N753="zníž. prenesená",J753,0)</f>
        <v>0</v>
      </c>
      <c r="BI753" s="243">
        <f>IF(N753="nulová",J753,0)</f>
        <v>0</v>
      </c>
      <c r="BJ753" s="18" t="s">
        <v>156</v>
      </c>
      <c r="BK753" s="243">
        <f>ROUND(I753*H753,2)</f>
        <v>0</v>
      </c>
      <c r="BL753" s="18" t="s">
        <v>174</v>
      </c>
      <c r="BM753" s="242" t="s">
        <v>1487</v>
      </c>
    </row>
    <row r="754" s="13" customFormat="1">
      <c r="A754" s="13"/>
      <c r="B754" s="244"/>
      <c r="C754" s="245"/>
      <c r="D754" s="246" t="s">
        <v>166</v>
      </c>
      <c r="E754" s="247" t="s">
        <v>1</v>
      </c>
      <c r="F754" s="248" t="s">
        <v>1200</v>
      </c>
      <c r="G754" s="245"/>
      <c r="H754" s="247" t="s">
        <v>1</v>
      </c>
      <c r="I754" s="249"/>
      <c r="J754" s="245"/>
      <c r="K754" s="245"/>
      <c r="L754" s="250"/>
      <c r="M754" s="251"/>
      <c r="N754" s="252"/>
      <c r="O754" s="252"/>
      <c r="P754" s="252"/>
      <c r="Q754" s="252"/>
      <c r="R754" s="252"/>
      <c r="S754" s="252"/>
      <c r="T754" s="253"/>
      <c r="U754" s="13"/>
      <c r="V754" s="13"/>
      <c r="W754" s="13"/>
      <c r="X754" s="13"/>
      <c r="Y754" s="13"/>
      <c r="Z754" s="13"/>
      <c r="AA754" s="13"/>
      <c r="AB754" s="13"/>
      <c r="AC754" s="13"/>
      <c r="AD754" s="13"/>
      <c r="AE754" s="13"/>
      <c r="AT754" s="254" t="s">
        <v>166</v>
      </c>
      <c r="AU754" s="254" t="s">
        <v>156</v>
      </c>
      <c r="AV754" s="13" t="s">
        <v>82</v>
      </c>
      <c r="AW754" s="13" t="s">
        <v>31</v>
      </c>
      <c r="AX754" s="13" t="s">
        <v>74</v>
      </c>
      <c r="AY754" s="254" t="s">
        <v>157</v>
      </c>
    </row>
    <row r="755" s="13" customFormat="1">
      <c r="A755" s="13"/>
      <c r="B755" s="244"/>
      <c r="C755" s="245"/>
      <c r="D755" s="246" t="s">
        <v>166</v>
      </c>
      <c r="E755" s="247" t="s">
        <v>1</v>
      </c>
      <c r="F755" s="248" t="s">
        <v>1351</v>
      </c>
      <c r="G755" s="245"/>
      <c r="H755" s="247" t="s">
        <v>1</v>
      </c>
      <c r="I755" s="249"/>
      <c r="J755" s="245"/>
      <c r="K755" s="245"/>
      <c r="L755" s="250"/>
      <c r="M755" s="251"/>
      <c r="N755" s="252"/>
      <c r="O755" s="252"/>
      <c r="P755" s="252"/>
      <c r="Q755" s="252"/>
      <c r="R755" s="252"/>
      <c r="S755" s="252"/>
      <c r="T755" s="253"/>
      <c r="U755" s="13"/>
      <c r="V755" s="13"/>
      <c r="W755" s="13"/>
      <c r="X755" s="13"/>
      <c r="Y755" s="13"/>
      <c r="Z755" s="13"/>
      <c r="AA755" s="13"/>
      <c r="AB755" s="13"/>
      <c r="AC755" s="13"/>
      <c r="AD755" s="13"/>
      <c r="AE755" s="13"/>
      <c r="AT755" s="254" t="s">
        <v>166</v>
      </c>
      <c r="AU755" s="254" t="s">
        <v>156</v>
      </c>
      <c r="AV755" s="13" t="s">
        <v>82</v>
      </c>
      <c r="AW755" s="13" t="s">
        <v>31</v>
      </c>
      <c r="AX755" s="13" t="s">
        <v>74</v>
      </c>
      <c r="AY755" s="254" t="s">
        <v>157</v>
      </c>
    </row>
    <row r="756" s="14" customFormat="1">
      <c r="A756" s="14"/>
      <c r="B756" s="255"/>
      <c r="C756" s="256"/>
      <c r="D756" s="246" t="s">
        <v>166</v>
      </c>
      <c r="E756" s="257" t="s">
        <v>1</v>
      </c>
      <c r="F756" s="258" t="s">
        <v>1488</v>
      </c>
      <c r="G756" s="256"/>
      <c r="H756" s="259">
        <v>0.096000000000000002</v>
      </c>
      <c r="I756" s="260"/>
      <c r="J756" s="256"/>
      <c r="K756" s="256"/>
      <c r="L756" s="261"/>
      <c r="M756" s="262"/>
      <c r="N756" s="263"/>
      <c r="O756" s="263"/>
      <c r="P756" s="263"/>
      <c r="Q756" s="263"/>
      <c r="R756" s="263"/>
      <c r="S756" s="263"/>
      <c r="T756" s="264"/>
      <c r="U756" s="14"/>
      <c r="V756" s="14"/>
      <c r="W756" s="14"/>
      <c r="X756" s="14"/>
      <c r="Y756" s="14"/>
      <c r="Z756" s="14"/>
      <c r="AA756" s="14"/>
      <c r="AB756" s="14"/>
      <c r="AC756" s="14"/>
      <c r="AD756" s="14"/>
      <c r="AE756" s="14"/>
      <c r="AT756" s="265" t="s">
        <v>166</v>
      </c>
      <c r="AU756" s="265" t="s">
        <v>156</v>
      </c>
      <c r="AV756" s="14" t="s">
        <v>156</v>
      </c>
      <c r="AW756" s="14" t="s">
        <v>31</v>
      </c>
      <c r="AX756" s="14" t="s">
        <v>82</v>
      </c>
      <c r="AY756" s="265" t="s">
        <v>157</v>
      </c>
    </row>
    <row r="757" s="2" customFormat="1" ht="37.8" customHeight="1">
      <c r="A757" s="39"/>
      <c r="B757" s="40"/>
      <c r="C757" s="230" t="s">
        <v>764</v>
      </c>
      <c r="D757" s="230" t="s">
        <v>160</v>
      </c>
      <c r="E757" s="231" t="s">
        <v>1489</v>
      </c>
      <c r="F757" s="232" t="s">
        <v>1490</v>
      </c>
      <c r="G757" s="233" t="s">
        <v>318</v>
      </c>
      <c r="H757" s="234">
        <v>0.128</v>
      </c>
      <c r="I757" s="235"/>
      <c r="J757" s="236">
        <f>ROUND(I757*H757,2)</f>
        <v>0</v>
      </c>
      <c r="K757" s="237"/>
      <c r="L757" s="45"/>
      <c r="M757" s="238" t="s">
        <v>1</v>
      </c>
      <c r="N757" s="239" t="s">
        <v>40</v>
      </c>
      <c r="O757" s="98"/>
      <c r="P757" s="240">
        <f>O757*H757</f>
        <v>0</v>
      </c>
      <c r="Q757" s="240">
        <v>0</v>
      </c>
      <c r="R757" s="240">
        <f>Q757*H757</f>
        <v>0</v>
      </c>
      <c r="S757" s="240">
        <v>0</v>
      </c>
      <c r="T757" s="241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42" t="s">
        <v>174</v>
      </c>
      <c r="AT757" s="242" t="s">
        <v>160</v>
      </c>
      <c r="AU757" s="242" t="s">
        <v>156</v>
      </c>
      <c r="AY757" s="18" t="s">
        <v>157</v>
      </c>
      <c r="BE757" s="243">
        <f>IF(N757="základná",J757,0)</f>
        <v>0</v>
      </c>
      <c r="BF757" s="243">
        <f>IF(N757="znížená",J757,0)</f>
        <v>0</v>
      </c>
      <c r="BG757" s="243">
        <f>IF(N757="zákl. prenesená",J757,0)</f>
        <v>0</v>
      </c>
      <c r="BH757" s="243">
        <f>IF(N757="zníž. prenesená",J757,0)</f>
        <v>0</v>
      </c>
      <c r="BI757" s="243">
        <f>IF(N757="nulová",J757,0)</f>
        <v>0</v>
      </c>
      <c r="BJ757" s="18" t="s">
        <v>156</v>
      </c>
      <c r="BK757" s="243">
        <f>ROUND(I757*H757,2)</f>
        <v>0</v>
      </c>
      <c r="BL757" s="18" t="s">
        <v>174</v>
      </c>
      <c r="BM757" s="242" t="s">
        <v>1491</v>
      </c>
    </row>
    <row r="758" s="13" customFormat="1">
      <c r="A758" s="13"/>
      <c r="B758" s="244"/>
      <c r="C758" s="245"/>
      <c r="D758" s="246" t="s">
        <v>166</v>
      </c>
      <c r="E758" s="247" t="s">
        <v>1</v>
      </c>
      <c r="F758" s="248" t="s">
        <v>1200</v>
      </c>
      <c r="G758" s="245"/>
      <c r="H758" s="247" t="s">
        <v>1</v>
      </c>
      <c r="I758" s="249"/>
      <c r="J758" s="245"/>
      <c r="K758" s="245"/>
      <c r="L758" s="250"/>
      <c r="M758" s="251"/>
      <c r="N758" s="252"/>
      <c r="O758" s="252"/>
      <c r="P758" s="252"/>
      <c r="Q758" s="252"/>
      <c r="R758" s="252"/>
      <c r="S758" s="252"/>
      <c r="T758" s="253"/>
      <c r="U758" s="13"/>
      <c r="V758" s="13"/>
      <c r="W758" s="13"/>
      <c r="X758" s="13"/>
      <c r="Y758" s="13"/>
      <c r="Z758" s="13"/>
      <c r="AA758" s="13"/>
      <c r="AB758" s="13"/>
      <c r="AC758" s="13"/>
      <c r="AD758" s="13"/>
      <c r="AE758" s="13"/>
      <c r="AT758" s="254" t="s">
        <v>166</v>
      </c>
      <c r="AU758" s="254" t="s">
        <v>156</v>
      </c>
      <c r="AV758" s="13" t="s">
        <v>82</v>
      </c>
      <c r="AW758" s="13" t="s">
        <v>31</v>
      </c>
      <c r="AX758" s="13" t="s">
        <v>74</v>
      </c>
      <c r="AY758" s="254" t="s">
        <v>157</v>
      </c>
    </row>
    <row r="759" s="13" customFormat="1">
      <c r="A759" s="13"/>
      <c r="B759" s="244"/>
      <c r="C759" s="245"/>
      <c r="D759" s="246" t="s">
        <v>166</v>
      </c>
      <c r="E759" s="247" t="s">
        <v>1</v>
      </c>
      <c r="F759" s="248" t="s">
        <v>1351</v>
      </c>
      <c r="G759" s="245"/>
      <c r="H759" s="247" t="s">
        <v>1</v>
      </c>
      <c r="I759" s="249"/>
      <c r="J759" s="245"/>
      <c r="K759" s="245"/>
      <c r="L759" s="250"/>
      <c r="M759" s="251"/>
      <c r="N759" s="252"/>
      <c r="O759" s="252"/>
      <c r="P759" s="252"/>
      <c r="Q759" s="252"/>
      <c r="R759" s="252"/>
      <c r="S759" s="252"/>
      <c r="T759" s="253"/>
      <c r="U759" s="13"/>
      <c r="V759" s="13"/>
      <c r="W759" s="13"/>
      <c r="X759" s="13"/>
      <c r="Y759" s="13"/>
      <c r="Z759" s="13"/>
      <c r="AA759" s="13"/>
      <c r="AB759" s="13"/>
      <c r="AC759" s="13"/>
      <c r="AD759" s="13"/>
      <c r="AE759" s="13"/>
      <c r="AT759" s="254" t="s">
        <v>166</v>
      </c>
      <c r="AU759" s="254" t="s">
        <v>156</v>
      </c>
      <c r="AV759" s="13" t="s">
        <v>82</v>
      </c>
      <c r="AW759" s="13" t="s">
        <v>31</v>
      </c>
      <c r="AX759" s="13" t="s">
        <v>74</v>
      </c>
      <c r="AY759" s="254" t="s">
        <v>157</v>
      </c>
    </row>
    <row r="760" s="14" customFormat="1">
      <c r="A760" s="14"/>
      <c r="B760" s="255"/>
      <c r="C760" s="256"/>
      <c r="D760" s="246" t="s">
        <v>166</v>
      </c>
      <c r="E760" s="257" t="s">
        <v>1</v>
      </c>
      <c r="F760" s="258" t="s">
        <v>1492</v>
      </c>
      <c r="G760" s="256"/>
      <c r="H760" s="259">
        <v>0.128</v>
      </c>
      <c r="I760" s="260"/>
      <c r="J760" s="256"/>
      <c r="K760" s="256"/>
      <c r="L760" s="261"/>
      <c r="M760" s="262"/>
      <c r="N760" s="263"/>
      <c r="O760" s="263"/>
      <c r="P760" s="263"/>
      <c r="Q760" s="263"/>
      <c r="R760" s="263"/>
      <c r="S760" s="263"/>
      <c r="T760" s="264"/>
      <c r="U760" s="14"/>
      <c r="V760" s="14"/>
      <c r="W760" s="14"/>
      <c r="X760" s="14"/>
      <c r="Y760" s="14"/>
      <c r="Z760" s="14"/>
      <c r="AA760" s="14"/>
      <c r="AB760" s="14"/>
      <c r="AC760" s="14"/>
      <c r="AD760" s="14"/>
      <c r="AE760" s="14"/>
      <c r="AT760" s="265" t="s">
        <v>166</v>
      </c>
      <c r="AU760" s="265" t="s">
        <v>156</v>
      </c>
      <c r="AV760" s="14" t="s">
        <v>156</v>
      </c>
      <c r="AW760" s="14" t="s">
        <v>31</v>
      </c>
      <c r="AX760" s="14" t="s">
        <v>82</v>
      </c>
      <c r="AY760" s="265" t="s">
        <v>157</v>
      </c>
    </row>
    <row r="761" s="2" customFormat="1" ht="33" customHeight="1">
      <c r="A761" s="39"/>
      <c r="B761" s="40"/>
      <c r="C761" s="230" t="s">
        <v>770</v>
      </c>
      <c r="D761" s="230" t="s">
        <v>160</v>
      </c>
      <c r="E761" s="231" t="s">
        <v>1493</v>
      </c>
      <c r="F761" s="232" t="s">
        <v>1494</v>
      </c>
      <c r="G761" s="233" t="s">
        <v>318</v>
      </c>
      <c r="H761" s="234">
        <v>0.75800000000000001</v>
      </c>
      <c r="I761" s="235"/>
      <c r="J761" s="236">
        <f>ROUND(I761*H761,2)</f>
        <v>0</v>
      </c>
      <c r="K761" s="237"/>
      <c r="L761" s="45"/>
      <c r="M761" s="238" t="s">
        <v>1</v>
      </c>
      <c r="N761" s="239" t="s">
        <v>40</v>
      </c>
      <c r="O761" s="98"/>
      <c r="P761" s="240">
        <f>O761*H761</f>
        <v>0</v>
      </c>
      <c r="Q761" s="240">
        <v>0</v>
      </c>
      <c r="R761" s="240">
        <f>Q761*H761</f>
        <v>0</v>
      </c>
      <c r="S761" s="240">
        <v>1.3999999999999999</v>
      </c>
      <c r="T761" s="241">
        <f>S761*H761</f>
        <v>1.0611999999999999</v>
      </c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  <c r="AR761" s="242" t="s">
        <v>174</v>
      </c>
      <c r="AT761" s="242" t="s">
        <v>160</v>
      </c>
      <c r="AU761" s="242" t="s">
        <v>156</v>
      </c>
      <c r="AY761" s="18" t="s">
        <v>157</v>
      </c>
      <c r="BE761" s="243">
        <f>IF(N761="základná",J761,0)</f>
        <v>0</v>
      </c>
      <c r="BF761" s="243">
        <f>IF(N761="znížená",J761,0)</f>
        <v>0</v>
      </c>
      <c r="BG761" s="243">
        <f>IF(N761="zákl. prenesená",J761,0)</f>
        <v>0</v>
      </c>
      <c r="BH761" s="243">
        <f>IF(N761="zníž. prenesená",J761,0)</f>
        <v>0</v>
      </c>
      <c r="BI761" s="243">
        <f>IF(N761="nulová",J761,0)</f>
        <v>0</v>
      </c>
      <c r="BJ761" s="18" t="s">
        <v>156</v>
      </c>
      <c r="BK761" s="243">
        <f>ROUND(I761*H761,2)</f>
        <v>0</v>
      </c>
      <c r="BL761" s="18" t="s">
        <v>174</v>
      </c>
      <c r="BM761" s="242" t="s">
        <v>1495</v>
      </c>
    </row>
    <row r="762" s="13" customFormat="1">
      <c r="A762" s="13"/>
      <c r="B762" s="244"/>
      <c r="C762" s="245"/>
      <c r="D762" s="246" t="s">
        <v>166</v>
      </c>
      <c r="E762" s="247" t="s">
        <v>1</v>
      </c>
      <c r="F762" s="248" t="s">
        <v>1077</v>
      </c>
      <c r="G762" s="245"/>
      <c r="H762" s="247" t="s">
        <v>1</v>
      </c>
      <c r="I762" s="249"/>
      <c r="J762" s="245"/>
      <c r="K762" s="245"/>
      <c r="L762" s="250"/>
      <c r="M762" s="251"/>
      <c r="N762" s="252"/>
      <c r="O762" s="252"/>
      <c r="P762" s="252"/>
      <c r="Q762" s="252"/>
      <c r="R762" s="252"/>
      <c r="S762" s="252"/>
      <c r="T762" s="253"/>
      <c r="U762" s="13"/>
      <c r="V762" s="13"/>
      <c r="W762" s="13"/>
      <c r="X762" s="13"/>
      <c r="Y762" s="13"/>
      <c r="Z762" s="13"/>
      <c r="AA762" s="13"/>
      <c r="AB762" s="13"/>
      <c r="AC762" s="13"/>
      <c r="AD762" s="13"/>
      <c r="AE762" s="13"/>
      <c r="AT762" s="254" t="s">
        <v>166</v>
      </c>
      <c r="AU762" s="254" t="s">
        <v>156</v>
      </c>
      <c r="AV762" s="13" t="s">
        <v>82</v>
      </c>
      <c r="AW762" s="13" t="s">
        <v>31</v>
      </c>
      <c r="AX762" s="13" t="s">
        <v>74</v>
      </c>
      <c r="AY762" s="254" t="s">
        <v>157</v>
      </c>
    </row>
    <row r="763" s="14" customFormat="1">
      <c r="A763" s="14"/>
      <c r="B763" s="255"/>
      <c r="C763" s="256"/>
      <c r="D763" s="246" t="s">
        <v>166</v>
      </c>
      <c r="E763" s="257" t="s">
        <v>1</v>
      </c>
      <c r="F763" s="258" t="s">
        <v>1308</v>
      </c>
      <c r="G763" s="256"/>
      <c r="H763" s="259">
        <v>0.158</v>
      </c>
      <c r="I763" s="260"/>
      <c r="J763" s="256"/>
      <c r="K763" s="256"/>
      <c r="L763" s="261"/>
      <c r="M763" s="262"/>
      <c r="N763" s="263"/>
      <c r="O763" s="263"/>
      <c r="P763" s="263"/>
      <c r="Q763" s="263"/>
      <c r="R763" s="263"/>
      <c r="S763" s="263"/>
      <c r="T763" s="264"/>
      <c r="U763" s="14"/>
      <c r="V763" s="14"/>
      <c r="W763" s="14"/>
      <c r="X763" s="14"/>
      <c r="Y763" s="14"/>
      <c r="Z763" s="14"/>
      <c r="AA763" s="14"/>
      <c r="AB763" s="14"/>
      <c r="AC763" s="14"/>
      <c r="AD763" s="14"/>
      <c r="AE763" s="14"/>
      <c r="AT763" s="265" t="s">
        <v>166</v>
      </c>
      <c r="AU763" s="265" t="s">
        <v>156</v>
      </c>
      <c r="AV763" s="14" t="s">
        <v>156</v>
      </c>
      <c r="AW763" s="14" t="s">
        <v>31</v>
      </c>
      <c r="AX763" s="14" t="s">
        <v>74</v>
      </c>
      <c r="AY763" s="265" t="s">
        <v>157</v>
      </c>
    </row>
    <row r="764" s="14" customFormat="1">
      <c r="A764" s="14"/>
      <c r="B764" s="255"/>
      <c r="C764" s="256"/>
      <c r="D764" s="246" t="s">
        <v>166</v>
      </c>
      <c r="E764" s="257" t="s">
        <v>1</v>
      </c>
      <c r="F764" s="258" t="s">
        <v>1309</v>
      </c>
      <c r="G764" s="256"/>
      <c r="H764" s="259">
        <v>0.59999999999999998</v>
      </c>
      <c r="I764" s="260"/>
      <c r="J764" s="256"/>
      <c r="K764" s="256"/>
      <c r="L764" s="261"/>
      <c r="M764" s="262"/>
      <c r="N764" s="263"/>
      <c r="O764" s="263"/>
      <c r="P764" s="263"/>
      <c r="Q764" s="263"/>
      <c r="R764" s="263"/>
      <c r="S764" s="263"/>
      <c r="T764" s="264"/>
      <c r="U764" s="14"/>
      <c r="V764" s="14"/>
      <c r="W764" s="14"/>
      <c r="X764" s="14"/>
      <c r="Y764" s="14"/>
      <c r="Z764" s="14"/>
      <c r="AA764" s="14"/>
      <c r="AB764" s="14"/>
      <c r="AC764" s="14"/>
      <c r="AD764" s="14"/>
      <c r="AE764" s="14"/>
      <c r="AT764" s="265" t="s">
        <v>166</v>
      </c>
      <c r="AU764" s="265" t="s">
        <v>156</v>
      </c>
      <c r="AV764" s="14" t="s">
        <v>156</v>
      </c>
      <c r="AW764" s="14" t="s">
        <v>31</v>
      </c>
      <c r="AX764" s="14" t="s">
        <v>74</v>
      </c>
      <c r="AY764" s="265" t="s">
        <v>157</v>
      </c>
    </row>
    <row r="765" s="15" customFormat="1">
      <c r="A765" s="15"/>
      <c r="B765" s="266"/>
      <c r="C765" s="267"/>
      <c r="D765" s="246" t="s">
        <v>166</v>
      </c>
      <c r="E765" s="268" t="s">
        <v>1</v>
      </c>
      <c r="F765" s="269" t="s">
        <v>173</v>
      </c>
      <c r="G765" s="267"/>
      <c r="H765" s="270">
        <v>0.75800000000000001</v>
      </c>
      <c r="I765" s="271"/>
      <c r="J765" s="267"/>
      <c r="K765" s="267"/>
      <c r="L765" s="272"/>
      <c r="M765" s="273"/>
      <c r="N765" s="274"/>
      <c r="O765" s="274"/>
      <c r="P765" s="274"/>
      <c r="Q765" s="274"/>
      <c r="R765" s="274"/>
      <c r="S765" s="274"/>
      <c r="T765" s="275"/>
      <c r="U765" s="15"/>
      <c r="V765" s="15"/>
      <c r="W765" s="15"/>
      <c r="X765" s="15"/>
      <c r="Y765" s="15"/>
      <c r="Z765" s="15"/>
      <c r="AA765" s="15"/>
      <c r="AB765" s="15"/>
      <c r="AC765" s="15"/>
      <c r="AD765" s="15"/>
      <c r="AE765" s="15"/>
      <c r="AT765" s="276" t="s">
        <v>166</v>
      </c>
      <c r="AU765" s="276" t="s">
        <v>156</v>
      </c>
      <c r="AV765" s="15" t="s">
        <v>174</v>
      </c>
      <c r="AW765" s="15" t="s">
        <v>31</v>
      </c>
      <c r="AX765" s="15" t="s">
        <v>82</v>
      </c>
      <c r="AY765" s="276" t="s">
        <v>157</v>
      </c>
    </row>
    <row r="766" s="2" customFormat="1" ht="24.15" customHeight="1">
      <c r="A766" s="39"/>
      <c r="B766" s="40"/>
      <c r="C766" s="230" t="s">
        <v>774</v>
      </c>
      <c r="D766" s="230" t="s">
        <v>160</v>
      </c>
      <c r="E766" s="231" t="s">
        <v>1496</v>
      </c>
      <c r="F766" s="232" t="s">
        <v>1497</v>
      </c>
      <c r="G766" s="233" t="s">
        <v>184</v>
      </c>
      <c r="H766" s="234">
        <v>100</v>
      </c>
      <c r="I766" s="235"/>
      <c r="J766" s="236">
        <f>ROUND(I766*H766,2)</f>
        <v>0</v>
      </c>
      <c r="K766" s="237"/>
      <c r="L766" s="45"/>
      <c r="M766" s="238" t="s">
        <v>1</v>
      </c>
      <c r="N766" s="239" t="s">
        <v>40</v>
      </c>
      <c r="O766" s="98"/>
      <c r="P766" s="240">
        <f>O766*H766</f>
        <v>0</v>
      </c>
      <c r="Q766" s="240">
        <v>0</v>
      </c>
      <c r="R766" s="240">
        <f>Q766*H766</f>
        <v>0</v>
      </c>
      <c r="S766" s="240">
        <v>0</v>
      </c>
      <c r="T766" s="241">
        <f>S766*H766</f>
        <v>0</v>
      </c>
      <c r="U766" s="39"/>
      <c r="V766" s="39"/>
      <c r="W766" s="39"/>
      <c r="X766" s="39"/>
      <c r="Y766" s="39"/>
      <c r="Z766" s="39"/>
      <c r="AA766" s="39"/>
      <c r="AB766" s="39"/>
      <c r="AC766" s="39"/>
      <c r="AD766" s="39"/>
      <c r="AE766" s="39"/>
      <c r="AR766" s="242" t="s">
        <v>174</v>
      </c>
      <c r="AT766" s="242" t="s">
        <v>160</v>
      </c>
      <c r="AU766" s="242" t="s">
        <v>156</v>
      </c>
      <c r="AY766" s="18" t="s">
        <v>157</v>
      </c>
      <c r="BE766" s="243">
        <f>IF(N766="základná",J766,0)</f>
        <v>0</v>
      </c>
      <c r="BF766" s="243">
        <f>IF(N766="znížená",J766,0)</f>
        <v>0</v>
      </c>
      <c r="BG766" s="243">
        <f>IF(N766="zákl. prenesená",J766,0)</f>
        <v>0</v>
      </c>
      <c r="BH766" s="243">
        <f>IF(N766="zníž. prenesená",J766,0)</f>
        <v>0</v>
      </c>
      <c r="BI766" s="243">
        <f>IF(N766="nulová",J766,0)</f>
        <v>0</v>
      </c>
      <c r="BJ766" s="18" t="s">
        <v>156</v>
      </c>
      <c r="BK766" s="243">
        <f>ROUND(I766*H766,2)</f>
        <v>0</v>
      </c>
      <c r="BL766" s="18" t="s">
        <v>174</v>
      </c>
      <c r="BM766" s="242" t="s">
        <v>1498</v>
      </c>
    </row>
    <row r="767" s="13" customFormat="1">
      <c r="A767" s="13"/>
      <c r="B767" s="244"/>
      <c r="C767" s="245"/>
      <c r="D767" s="246" t="s">
        <v>166</v>
      </c>
      <c r="E767" s="247" t="s">
        <v>1</v>
      </c>
      <c r="F767" s="248" t="s">
        <v>1051</v>
      </c>
      <c r="G767" s="245"/>
      <c r="H767" s="247" t="s">
        <v>1</v>
      </c>
      <c r="I767" s="249"/>
      <c r="J767" s="245"/>
      <c r="K767" s="245"/>
      <c r="L767" s="250"/>
      <c r="M767" s="251"/>
      <c r="N767" s="252"/>
      <c r="O767" s="252"/>
      <c r="P767" s="252"/>
      <c r="Q767" s="252"/>
      <c r="R767" s="252"/>
      <c r="S767" s="252"/>
      <c r="T767" s="253"/>
      <c r="U767" s="13"/>
      <c r="V767" s="13"/>
      <c r="W767" s="13"/>
      <c r="X767" s="13"/>
      <c r="Y767" s="13"/>
      <c r="Z767" s="13"/>
      <c r="AA767" s="13"/>
      <c r="AB767" s="13"/>
      <c r="AC767" s="13"/>
      <c r="AD767" s="13"/>
      <c r="AE767" s="13"/>
      <c r="AT767" s="254" t="s">
        <v>166</v>
      </c>
      <c r="AU767" s="254" t="s">
        <v>156</v>
      </c>
      <c r="AV767" s="13" t="s">
        <v>82</v>
      </c>
      <c r="AW767" s="13" t="s">
        <v>31</v>
      </c>
      <c r="AX767" s="13" t="s">
        <v>74</v>
      </c>
      <c r="AY767" s="254" t="s">
        <v>157</v>
      </c>
    </row>
    <row r="768" s="13" customFormat="1">
      <c r="A768" s="13"/>
      <c r="B768" s="244"/>
      <c r="C768" s="245"/>
      <c r="D768" s="246" t="s">
        <v>166</v>
      </c>
      <c r="E768" s="247" t="s">
        <v>1</v>
      </c>
      <c r="F768" s="248" t="s">
        <v>1198</v>
      </c>
      <c r="G768" s="245"/>
      <c r="H768" s="247" t="s">
        <v>1</v>
      </c>
      <c r="I768" s="249"/>
      <c r="J768" s="245"/>
      <c r="K768" s="245"/>
      <c r="L768" s="250"/>
      <c r="M768" s="251"/>
      <c r="N768" s="252"/>
      <c r="O768" s="252"/>
      <c r="P768" s="252"/>
      <c r="Q768" s="252"/>
      <c r="R768" s="252"/>
      <c r="S768" s="252"/>
      <c r="T768" s="253"/>
      <c r="U768" s="13"/>
      <c r="V768" s="13"/>
      <c r="W768" s="13"/>
      <c r="X768" s="13"/>
      <c r="Y768" s="13"/>
      <c r="Z768" s="13"/>
      <c r="AA768" s="13"/>
      <c r="AB768" s="13"/>
      <c r="AC768" s="13"/>
      <c r="AD768" s="13"/>
      <c r="AE768" s="13"/>
      <c r="AT768" s="254" t="s">
        <v>166</v>
      </c>
      <c r="AU768" s="254" t="s">
        <v>156</v>
      </c>
      <c r="AV768" s="13" t="s">
        <v>82</v>
      </c>
      <c r="AW768" s="13" t="s">
        <v>31</v>
      </c>
      <c r="AX768" s="13" t="s">
        <v>74</v>
      </c>
      <c r="AY768" s="254" t="s">
        <v>157</v>
      </c>
    </row>
    <row r="769" s="14" customFormat="1">
      <c r="A769" s="14"/>
      <c r="B769" s="255"/>
      <c r="C769" s="256"/>
      <c r="D769" s="246" t="s">
        <v>166</v>
      </c>
      <c r="E769" s="257" t="s">
        <v>1</v>
      </c>
      <c r="F769" s="258" t="s">
        <v>1499</v>
      </c>
      <c r="G769" s="256"/>
      <c r="H769" s="259">
        <v>12</v>
      </c>
      <c r="I769" s="260"/>
      <c r="J769" s="256"/>
      <c r="K769" s="256"/>
      <c r="L769" s="261"/>
      <c r="M769" s="262"/>
      <c r="N769" s="263"/>
      <c r="O769" s="263"/>
      <c r="P769" s="263"/>
      <c r="Q769" s="263"/>
      <c r="R769" s="263"/>
      <c r="S769" s="263"/>
      <c r="T769" s="264"/>
      <c r="U769" s="14"/>
      <c r="V769" s="14"/>
      <c r="W769" s="14"/>
      <c r="X769" s="14"/>
      <c r="Y769" s="14"/>
      <c r="Z769" s="14"/>
      <c r="AA769" s="14"/>
      <c r="AB769" s="14"/>
      <c r="AC769" s="14"/>
      <c r="AD769" s="14"/>
      <c r="AE769" s="14"/>
      <c r="AT769" s="265" t="s">
        <v>166</v>
      </c>
      <c r="AU769" s="265" t="s">
        <v>156</v>
      </c>
      <c r="AV769" s="14" t="s">
        <v>156</v>
      </c>
      <c r="AW769" s="14" t="s">
        <v>31</v>
      </c>
      <c r="AX769" s="14" t="s">
        <v>74</v>
      </c>
      <c r="AY769" s="265" t="s">
        <v>157</v>
      </c>
    </row>
    <row r="770" s="13" customFormat="1">
      <c r="A770" s="13"/>
      <c r="B770" s="244"/>
      <c r="C770" s="245"/>
      <c r="D770" s="246" t="s">
        <v>166</v>
      </c>
      <c r="E770" s="247" t="s">
        <v>1</v>
      </c>
      <c r="F770" s="248" t="s">
        <v>1200</v>
      </c>
      <c r="G770" s="245"/>
      <c r="H770" s="247" t="s">
        <v>1</v>
      </c>
      <c r="I770" s="249"/>
      <c r="J770" s="245"/>
      <c r="K770" s="245"/>
      <c r="L770" s="250"/>
      <c r="M770" s="251"/>
      <c r="N770" s="252"/>
      <c r="O770" s="252"/>
      <c r="P770" s="252"/>
      <c r="Q770" s="252"/>
      <c r="R770" s="252"/>
      <c r="S770" s="252"/>
      <c r="T770" s="253"/>
      <c r="U770" s="13"/>
      <c r="V770" s="13"/>
      <c r="W770" s="13"/>
      <c r="X770" s="13"/>
      <c r="Y770" s="13"/>
      <c r="Z770" s="13"/>
      <c r="AA770" s="13"/>
      <c r="AB770" s="13"/>
      <c r="AC770" s="13"/>
      <c r="AD770" s="13"/>
      <c r="AE770" s="13"/>
      <c r="AT770" s="254" t="s">
        <v>166</v>
      </c>
      <c r="AU770" s="254" t="s">
        <v>156</v>
      </c>
      <c r="AV770" s="13" t="s">
        <v>82</v>
      </c>
      <c r="AW770" s="13" t="s">
        <v>31</v>
      </c>
      <c r="AX770" s="13" t="s">
        <v>74</v>
      </c>
      <c r="AY770" s="254" t="s">
        <v>157</v>
      </c>
    </row>
    <row r="771" s="14" customFormat="1">
      <c r="A771" s="14"/>
      <c r="B771" s="255"/>
      <c r="C771" s="256"/>
      <c r="D771" s="246" t="s">
        <v>166</v>
      </c>
      <c r="E771" s="257" t="s">
        <v>1</v>
      </c>
      <c r="F771" s="258" t="s">
        <v>1500</v>
      </c>
      <c r="G771" s="256"/>
      <c r="H771" s="259">
        <v>12</v>
      </c>
      <c r="I771" s="260"/>
      <c r="J771" s="256"/>
      <c r="K771" s="256"/>
      <c r="L771" s="261"/>
      <c r="M771" s="262"/>
      <c r="N771" s="263"/>
      <c r="O771" s="263"/>
      <c r="P771" s="263"/>
      <c r="Q771" s="263"/>
      <c r="R771" s="263"/>
      <c r="S771" s="263"/>
      <c r="T771" s="264"/>
      <c r="U771" s="14"/>
      <c r="V771" s="14"/>
      <c r="W771" s="14"/>
      <c r="X771" s="14"/>
      <c r="Y771" s="14"/>
      <c r="Z771" s="14"/>
      <c r="AA771" s="14"/>
      <c r="AB771" s="14"/>
      <c r="AC771" s="14"/>
      <c r="AD771" s="14"/>
      <c r="AE771" s="14"/>
      <c r="AT771" s="265" t="s">
        <v>166</v>
      </c>
      <c r="AU771" s="265" t="s">
        <v>156</v>
      </c>
      <c r="AV771" s="14" t="s">
        <v>156</v>
      </c>
      <c r="AW771" s="14" t="s">
        <v>31</v>
      </c>
      <c r="AX771" s="14" t="s">
        <v>74</v>
      </c>
      <c r="AY771" s="265" t="s">
        <v>157</v>
      </c>
    </row>
    <row r="772" s="13" customFormat="1">
      <c r="A772" s="13"/>
      <c r="B772" s="244"/>
      <c r="C772" s="245"/>
      <c r="D772" s="246" t="s">
        <v>166</v>
      </c>
      <c r="E772" s="247" t="s">
        <v>1</v>
      </c>
      <c r="F772" s="248" t="s">
        <v>1202</v>
      </c>
      <c r="G772" s="245"/>
      <c r="H772" s="247" t="s">
        <v>1</v>
      </c>
      <c r="I772" s="249"/>
      <c r="J772" s="245"/>
      <c r="K772" s="245"/>
      <c r="L772" s="250"/>
      <c r="M772" s="251"/>
      <c r="N772" s="252"/>
      <c r="O772" s="252"/>
      <c r="P772" s="252"/>
      <c r="Q772" s="252"/>
      <c r="R772" s="252"/>
      <c r="S772" s="252"/>
      <c r="T772" s="253"/>
      <c r="U772" s="13"/>
      <c r="V772" s="13"/>
      <c r="W772" s="13"/>
      <c r="X772" s="13"/>
      <c r="Y772" s="13"/>
      <c r="Z772" s="13"/>
      <c r="AA772" s="13"/>
      <c r="AB772" s="13"/>
      <c r="AC772" s="13"/>
      <c r="AD772" s="13"/>
      <c r="AE772" s="13"/>
      <c r="AT772" s="254" t="s">
        <v>166</v>
      </c>
      <c r="AU772" s="254" t="s">
        <v>156</v>
      </c>
      <c r="AV772" s="13" t="s">
        <v>82</v>
      </c>
      <c r="AW772" s="13" t="s">
        <v>31</v>
      </c>
      <c r="AX772" s="13" t="s">
        <v>74</v>
      </c>
      <c r="AY772" s="254" t="s">
        <v>157</v>
      </c>
    </row>
    <row r="773" s="14" customFormat="1">
      <c r="A773" s="14"/>
      <c r="B773" s="255"/>
      <c r="C773" s="256"/>
      <c r="D773" s="246" t="s">
        <v>166</v>
      </c>
      <c r="E773" s="257" t="s">
        <v>1</v>
      </c>
      <c r="F773" s="258" t="s">
        <v>1501</v>
      </c>
      <c r="G773" s="256"/>
      <c r="H773" s="259">
        <v>2</v>
      </c>
      <c r="I773" s="260"/>
      <c r="J773" s="256"/>
      <c r="K773" s="256"/>
      <c r="L773" s="261"/>
      <c r="M773" s="262"/>
      <c r="N773" s="263"/>
      <c r="O773" s="263"/>
      <c r="P773" s="263"/>
      <c r="Q773" s="263"/>
      <c r="R773" s="263"/>
      <c r="S773" s="263"/>
      <c r="T773" s="264"/>
      <c r="U773" s="14"/>
      <c r="V773" s="14"/>
      <c r="W773" s="14"/>
      <c r="X773" s="14"/>
      <c r="Y773" s="14"/>
      <c r="Z773" s="14"/>
      <c r="AA773" s="14"/>
      <c r="AB773" s="14"/>
      <c r="AC773" s="14"/>
      <c r="AD773" s="14"/>
      <c r="AE773" s="14"/>
      <c r="AT773" s="265" t="s">
        <v>166</v>
      </c>
      <c r="AU773" s="265" t="s">
        <v>156</v>
      </c>
      <c r="AV773" s="14" t="s">
        <v>156</v>
      </c>
      <c r="AW773" s="14" t="s">
        <v>31</v>
      </c>
      <c r="AX773" s="14" t="s">
        <v>74</v>
      </c>
      <c r="AY773" s="265" t="s">
        <v>157</v>
      </c>
    </row>
    <row r="774" s="13" customFormat="1">
      <c r="A774" s="13"/>
      <c r="B774" s="244"/>
      <c r="C774" s="245"/>
      <c r="D774" s="246" t="s">
        <v>166</v>
      </c>
      <c r="E774" s="247" t="s">
        <v>1</v>
      </c>
      <c r="F774" s="248" t="s">
        <v>1204</v>
      </c>
      <c r="G774" s="245"/>
      <c r="H774" s="247" t="s">
        <v>1</v>
      </c>
      <c r="I774" s="249"/>
      <c r="J774" s="245"/>
      <c r="K774" s="245"/>
      <c r="L774" s="250"/>
      <c r="M774" s="251"/>
      <c r="N774" s="252"/>
      <c r="O774" s="252"/>
      <c r="P774" s="252"/>
      <c r="Q774" s="252"/>
      <c r="R774" s="252"/>
      <c r="S774" s="252"/>
      <c r="T774" s="253"/>
      <c r="U774" s="13"/>
      <c r="V774" s="13"/>
      <c r="W774" s="13"/>
      <c r="X774" s="13"/>
      <c r="Y774" s="13"/>
      <c r="Z774" s="13"/>
      <c r="AA774" s="13"/>
      <c r="AB774" s="13"/>
      <c r="AC774" s="13"/>
      <c r="AD774" s="13"/>
      <c r="AE774" s="13"/>
      <c r="AT774" s="254" t="s">
        <v>166</v>
      </c>
      <c r="AU774" s="254" t="s">
        <v>156</v>
      </c>
      <c r="AV774" s="13" t="s">
        <v>82</v>
      </c>
      <c r="AW774" s="13" t="s">
        <v>31</v>
      </c>
      <c r="AX774" s="13" t="s">
        <v>74</v>
      </c>
      <c r="AY774" s="254" t="s">
        <v>157</v>
      </c>
    </row>
    <row r="775" s="14" customFormat="1">
      <c r="A775" s="14"/>
      <c r="B775" s="255"/>
      <c r="C775" s="256"/>
      <c r="D775" s="246" t="s">
        <v>166</v>
      </c>
      <c r="E775" s="257" t="s">
        <v>1</v>
      </c>
      <c r="F775" s="258" t="s">
        <v>1500</v>
      </c>
      <c r="G775" s="256"/>
      <c r="H775" s="259">
        <v>12</v>
      </c>
      <c r="I775" s="260"/>
      <c r="J775" s="256"/>
      <c r="K775" s="256"/>
      <c r="L775" s="261"/>
      <c r="M775" s="262"/>
      <c r="N775" s="263"/>
      <c r="O775" s="263"/>
      <c r="P775" s="263"/>
      <c r="Q775" s="263"/>
      <c r="R775" s="263"/>
      <c r="S775" s="263"/>
      <c r="T775" s="264"/>
      <c r="U775" s="14"/>
      <c r="V775" s="14"/>
      <c r="W775" s="14"/>
      <c r="X775" s="14"/>
      <c r="Y775" s="14"/>
      <c r="Z775" s="14"/>
      <c r="AA775" s="14"/>
      <c r="AB775" s="14"/>
      <c r="AC775" s="14"/>
      <c r="AD775" s="14"/>
      <c r="AE775" s="14"/>
      <c r="AT775" s="265" t="s">
        <v>166</v>
      </c>
      <c r="AU775" s="265" t="s">
        <v>156</v>
      </c>
      <c r="AV775" s="14" t="s">
        <v>156</v>
      </c>
      <c r="AW775" s="14" t="s">
        <v>31</v>
      </c>
      <c r="AX775" s="14" t="s">
        <v>74</v>
      </c>
      <c r="AY775" s="265" t="s">
        <v>157</v>
      </c>
    </row>
    <row r="776" s="13" customFormat="1">
      <c r="A776" s="13"/>
      <c r="B776" s="244"/>
      <c r="C776" s="245"/>
      <c r="D776" s="246" t="s">
        <v>166</v>
      </c>
      <c r="E776" s="247" t="s">
        <v>1</v>
      </c>
      <c r="F776" s="248" t="s">
        <v>1177</v>
      </c>
      <c r="G776" s="245"/>
      <c r="H776" s="247" t="s">
        <v>1</v>
      </c>
      <c r="I776" s="249"/>
      <c r="J776" s="245"/>
      <c r="K776" s="245"/>
      <c r="L776" s="250"/>
      <c r="M776" s="251"/>
      <c r="N776" s="252"/>
      <c r="O776" s="252"/>
      <c r="P776" s="252"/>
      <c r="Q776" s="252"/>
      <c r="R776" s="252"/>
      <c r="S776" s="252"/>
      <c r="T776" s="253"/>
      <c r="U776" s="13"/>
      <c r="V776" s="13"/>
      <c r="W776" s="13"/>
      <c r="X776" s="13"/>
      <c r="Y776" s="13"/>
      <c r="Z776" s="13"/>
      <c r="AA776" s="13"/>
      <c r="AB776" s="13"/>
      <c r="AC776" s="13"/>
      <c r="AD776" s="13"/>
      <c r="AE776" s="13"/>
      <c r="AT776" s="254" t="s">
        <v>166</v>
      </c>
      <c r="AU776" s="254" t="s">
        <v>156</v>
      </c>
      <c r="AV776" s="13" t="s">
        <v>82</v>
      </c>
      <c r="AW776" s="13" t="s">
        <v>31</v>
      </c>
      <c r="AX776" s="13" t="s">
        <v>74</v>
      </c>
      <c r="AY776" s="254" t="s">
        <v>157</v>
      </c>
    </row>
    <row r="777" s="14" customFormat="1">
      <c r="A777" s="14"/>
      <c r="B777" s="255"/>
      <c r="C777" s="256"/>
      <c r="D777" s="246" t="s">
        <v>166</v>
      </c>
      <c r="E777" s="257" t="s">
        <v>1</v>
      </c>
      <c r="F777" s="258" t="s">
        <v>1499</v>
      </c>
      <c r="G777" s="256"/>
      <c r="H777" s="259">
        <v>12</v>
      </c>
      <c r="I777" s="260"/>
      <c r="J777" s="256"/>
      <c r="K777" s="256"/>
      <c r="L777" s="261"/>
      <c r="M777" s="262"/>
      <c r="N777" s="263"/>
      <c r="O777" s="263"/>
      <c r="P777" s="263"/>
      <c r="Q777" s="263"/>
      <c r="R777" s="263"/>
      <c r="S777" s="263"/>
      <c r="T777" s="264"/>
      <c r="U777" s="14"/>
      <c r="V777" s="14"/>
      <c r="W777" s="14"/>
      <c r="X777" s="14"/>
      <c r="Y777" s="14"/>
      <c r="Z777" s="14"/>
      <c r="AA777" s="14"/>
      <c r="AB777" s="14"/>
      <c r="AC777" s="14"/>
      <c r="AD777" s="14"/>
      <c r="AE777" s="14"/>
      <c r="AT777" s="265" t="s">
        <v>166</v>
      </c>
      <c r="AU777" s="265" t="s">
        <v>156</v>
      </c>
      <c r="AV777" s="14" t="s">
        <v>156</v>
      </c>
      <c r="AW777" s="14" t="s">
        <v>31</v>
      </c>
      <c r="AX777" s="14" t="s">
        <v>74</v>
      </c>
      <c r="AY777" s="265" t="s">
        <v>157</v>
      </c>
    </row>
    <row r="778" s="15" customFormat="1">
      <c r="A778" s="15"/>
      <c r="B778" s="266"/>
      <c r="C778" s="267"/>
      <c r="D778" s="246" t="s">
        <v>166</v>
      </c>
      <c r="E778" s="268" t="s">
        <v>1</v>
      </c>
      <c r="F778" s="269" t="s">
        <v>173</v>
      </c>
      <c r="G778" s="267"/>
      <c r="H778" s="270">
        <v>50</v>
      </c>
      <c r="I778" s="271"/>
      <c r="J778" s="267"/>
      <c r="K778" s="267"/>
      <c r="L778" s="272"/>
      <c r="M778" s="273"/>
      <c r="N778" s="274"/>
      <c r="O778" s="274"/>
      <c r="P778" s="274"/>
      <c r="Q778" s="274"/>
      <c r="R778" s="274"/>
      <c r="S778" s="274"/>
      <c r="T778" s="275"/>
      <c r="U778" s="15"/>
      <c r="V778" s="15"/>
      <c r="W778" s="15"/>
      <c r="X778" s="15"/>
      <c r="Y778" s="15"/>
      <c r="Z778" s="15"/>
      <c r="AA778" s="15"/>
      <c r="AB778" s="15"/>
      <c r="AC778" s="15"/>
      <c r="AD778" s="15"/>
      <c r="AE778" s="15"/>
      <c r="AT778" s="276" t="s">
        <v>166</v>
      </c>
      <c r="AU778" s="276" t="s">
        <v>156</v>
      </c>
      <c r="AV778" s="15" t="s">
        <v>174</v>
      </c>
      <c r="AW778" s="15" t="s">
        <v>31</v>
      </c>
      <c r="AX778" s="15" t="s">
        <v>74</v>
      </c>
      <c r="AY778" s="276" t="s">
        <v>157</v>
      </c>
    </row>
    <row r="779" s="13" customFormat="1">
      <c r="A779" s="13"/>
      <c r="B779" s="244"/>
      <c r="C779" s="245"/>
      <c r="D779" s="246" t="s">
        <v>166</v>
      </c>
      <c r="E779" s="247" t="s">
        <v>1</v>
      </c>
      <c r="F779" s="248" t="s">
        <v>1502</v>
      </c>
      <c r="G779" s="245"/>
      <c r="H779" s="247" t="s">
        <v>1</v>
      </c>
      <c r="I779" s="249"/>
      <c r="J779" s="245"/>
      <c r="K779" s="245"/>
      <c r="L779" s="250"/>
      <c r="M779" s="251"/>
      <c r="N779" s="252"/>
      <c r="O779" s="252"/>
      <c r="P779" s="252"/>
      <c r="Q779" s="252"/>
      <c r="R779" s="252"/>
      <c r="S779" s="252"/>
      <c r="T779" s="253"/>
      <c r="U779" s="13"/>
      <c r="V779" s="13"/>
      <c r="W779" s="13"/>
      <c r="X779" s="13"/>
      <c r="Y779" s="13"/>
      <c r="Z779" s="13"/>
      <c r="AA779" s="13"/>
      <c r="AB779" s="13"/>
      <c r="AC779" s="13"/>
      <c r="AD779" s="13"/>
      <c r="AE779" s="13"/>
      <c r="AT779" s="254" t="s">
        <v>166</v>
      </c>
      <c r="AU779" s="254" t="s">
        <v>156</v>
      </c>
      <c r="AV779" s="13" t="s">
        <v>82</v>
      </c>
      <c r="AW779" s="13" t="s">
        <v>31</v>
      </c>
      <c r="AX779" s="13" t="s">
        <v>74</v>
      </c>
      <c r="AY779" s="254" t="s">
        <v>157</v>
      </c>
    </row>
    <row r="780" s="14" customFormat="1">
      <c r="A780" s="14"/>
      <c r="B780" s="255"/>
      <c r="C780" s="256"/>
      <c r="D780" s="246" t="s">
        <v>166</v>
      </c>
      <c r="E780" s="257" t="s">
        <v>1</v>
      </c>
      <c r="F780" s="258" t="s">
        <v>1503</v>
      </c>
      <c r="G780" s="256"/>
      <c r="H780" s="259">
        <v>100</v>
      </c>
      <c r="I780" s="260"/>
      <c r="J780" s="256"/>
      <c r="K780" s="256"/>
      <c r="L780" s="261"/>
      <c r="M780" s="262"/>
      <c r="N780" s="263"/>
      <c r="O780" s="263"/>
      <c r="P780" s="263"/>
      <c r="Q780" s="263"/>
      <c r="R780" s="263"/>
      <c r="S780" s="263"/>
      <c r="T780" s="264"/>
      <c r="U780" s="14"/>
      <c r="V780" s="14"/>
      <c r="W780" s="14"/>
      <c r="X780" s="14"/>
      <c r="Y780" s="14"/>
      <c r="Z780" s="14"/>
      <c r="AA780" s="14"/>
      <c r="AB780" s="14"/>
      <c r="AC780" s="14"/>
      <c r="AD780" s="14"/>
      <c r="AE780" s="14"/>
      <c r="AT780" s="265" t="s">
        <v>166</v>
      </c>
      <c r="AU780" s="265" t="s">
        <v>156</v>
      </c>
      <c r="AV780" s="14" t="s">
        <v>156</v>
      </c>
      <c r="AW780" s="14" t="s">
        <v>31</v>
      </c>
      <c r="AX780" s="14" t="s">
        <v>82</v>
      </c>
      <c r="AY780" s="265" t="s">
        <v>157</v>
      </c>
    </row>
    <row r="781" s="2" customFormat="1" ht="24.15" customHeight="1">
      <c r="A781" s="39"/>
      <c r="B781" s="40"/>
      <c r="C781" s="230" t="s">
        <v>784</v>
      </c>
      <c r="D781" s="230" t="s">
        <v>160</v>
      </c>
      <c r="E781" s="231" t="s">
        <v>1504</v>
      </c>
      <c r="F781" s="232" t="s">
        <v>1505</v>
      </c>
      <c r="G781" s="233" t="s">
        <v>184</v>
      </c>
      <c r="H781" s="234">
        <v>4</v>
      </c>
      <c r="I781" s="235"/>
      <c r="J781" s="236">
        <f>ROUND(I781*H781,2)</f>
        <v>0</v>
      </c>
      <c r="K781" s="237"/>
      <c r="L781" s="45"/>
      <c r="M781" s="238" t="s">
        <v>1</v>
      </c>
      <c r="N781" s="239" t="s">
        <v>40</v>
      </c>
      <c r="O781" s="98"/>
      <c r="P781" s="240">
        <f>O781*H781</f>
        <v>0</v>
      </c>
      <c r="Q781" s="240">
        <v>0</v>
      </c>
      <c r="R781" s="240">
        <f>Q781*H781</f>
        <v>0</v>
      </c>
      <c r="S781" s="240">
        <v>0.016</v>
      </c>
      <c r="T781" s="241">
        <f>S781*H781</f>
        <v>0.064000000000000001</v>
      </c>
      <c r="U781" s="39"/>
      <c r="V781" s="39"/>
      <c r="W781" s="39"/>
      <c r="X781" s="39"/>
      <c r="Y781" s="39"/>
      <c r="Z781" s="39"/>
      <c r="AA781" s="39"/>
      <c r="AB781" s="39"/>
      <c r="AC781" s="39"/>
      <c r="AD781" s="39"/>
      <c r="AE781" s="39"/>
      <c r="AR781" s="242" t="s">
        <v>174</v>
      </c>
      <c r="AT781" s="242" t="s">
        <v>160</v>
      </c>
      <c r="AU781" s="242" t="s">
        <v>156</v>
      </c>
      <c r="AY781" s="18" t="s">
        <v>157</v>
      </c>
      <c r="BE781" s="243">
        <f>IF(N781="základná",J781,0)</f>
        <v>0</v>
      </c>
      <c r="BF781" s="243">
        <f>IF(N781="znížená",J781,0)</f>
        <v>0</v>
      </c>
      <c r="BG781" s="243">
        <f>IF(N781="zákl. prenesená",J781,0)</f>
        <v>0</v>
      </c>
      <c r="BH781" s="243">
        <f>IF(N781="zníž. prenesená",J781,0)</f>
        <v>0</v>
      </c>
      <c r="BI781" s="243">
        <f>IF(N781="nulová",J781,0)</f>
        <v>0</v>
      </c>
      <c r="BJ781" s="18" t="s">
        <v>156</v>
      </c>
      <c r="BK781" s="243">
        <f>ROUND(I781*H781,2)</f>
        <v>0</v>
      </c>
      <c r="BL781" s="18" t="s">
        <v>174</v>
      </c>
      <c r="BM781" s="242" t="s">
        <v>1506</v>
      </c>
    </row>
    <row r="782" s="2" customFormat="1" ht="24.15" customHeight="1">
      <c r="A782" s="39"/>
      <c r="B782" s="40"/>
      <c r="C782" s="230" t="s">
        <v>790</v>
      </c>
      <c r="D782" s="230" t="s">
        <v>160</v>
      </c>
      <c r="E782" s="231" t="s">
        <v>1507</v>
      </c>
      <c r="F782" s="232" t="s">
        <v>1508</v>
      </c>
      <c r="G782" s="233" t="s">
        <v>354</v>
      </c>
      <c r="H782" s="234">
        <v>5.8499999999999996</v>
      </c>
      <c r="I782" s="235"/>
      <c r="J782" s="236">
        <f>ROUND(I782*H782,2)</f>
        <v>0</v>
      </c>
      <c r="K782" s="237"/>
      <c r="L782" s="45"/>
      <c r="M782" s="238" t="s">
        <v>1</v>
      </c>
      <c r="N782" s="239" t="s">
        <v>40</v>
      </c>
      <c r="O782" s="98"/>
      <c r="P782" s="240">
        <f>O782*H782</f>
        <v>0</v>
      </c>
      <c r="Q782" s="240">
        <v>0</v>
      </c>
      <c r="R782" s="240">
        <f>Q782*H782</f>
        <v>0</v>
      </c>
      <c r="S782" s="240">
        <v>0.012</v>
      </c>
      <c r="T782" s="241">
        <f>S782*H782</f>
        <v>0.070199999999999999</v>
      </c>
      <c r="U782" s="39"/>
      <c r="V782" s="39"/>
      <c r="W782" s="39"/>
      <c r="X782" s="39"/>
      <c r="Y782" s="39"/>
      <c r="Z782" s="39"/>
      <c r="AA782" s="39"/>
      <c r="AB782" s="39"/>
      <c r="AC782" s="39"/>
      <c r="AD782" s="39"/>
      <c r="AE782" s="39"/>
      <c r="AR782" s="242" t="s">
        <v>174</v>
      </c>
      <c r="AT782" s="242" t="s">
        <v>160</v>
      </c>
      <c r="AU782" s="242" t="s">
        <v>156</v>
      </c>
      <c r="AY782" s="18" t="s">
        <v>157</v>
      </c>
      <c r="BE782" s="243">
        <f>IF(N782="základná",J782,0)</f>
        <v>0</v>
      </c>
      <c r="BF782" s="243">
        <f>IF(N782="znížená",J782,0)</f>
        <v>0</v>
      </c>
      <c r="BG782" s="243">
        <f>IF(N782="zákl. prenesená",J782,0)</f>
        <v>0</v>
      </c>
      <c r="BH782" s="243">
        <f>IF(N782="zníž. prenesená",J782,0)</f>
        <v>0</v>
      </c>
      <c r="BI782" s="243">
        <f>IF(N782="nulová",J782,0)</f>
        <v>0</v>
      </c>
      <c r="BJ782" s="18" t="s">
        <v>156</v>
      </c>
      <c r="BK782" s="243">
        <f>ROUND(I782*H782,2)</f>
        <v>0</v>
      </c>
      <c r="BL782" s="18" t="s">
        <v>174</v>
      </c>
      <c r="BM782" s="242" t="s">
        <v>1509</v>
      </c>
    </row>
    <row r="783" s="13" customFormat="1">
      <c r="A783" s="13"/>
      <c r="B783" s="244"/>
      <c r="C783" s="245"/>
      <c r="D783" s="246" t="s">
        <v>166</v>
      </c>
      <c r="E783" s="247" t="s">
        <v>1</v>
      </c>
      <c r="F783" s="248" t="s">
        <v>1169</v>
      </c>
      <c r="G783" s="245"/>
      <c r="H783" s="247" t="s">
        <v>1</v>
      </c>
      <c r="I783" s="249"/>
      <c r="J783" s="245"/>
      <c r="K783" s="245"/>
      <c r="L783" s="250"/>
      <c r="M783" s="251"/>
      <c r="N783" s="252"/>
      <c r="O783" s="252"/>
      <c r="P783" s="252"/>
      <c r="Q783" s="252"/>
      <c r="R783" s="252"/>
      <c r="S783" s="252"/>
      <c r="T783" s="253"/>
      <c r="U783" s="13"/>
      <c r="V783" s="13"/>
      <c r="W783" s="13"/>
      <c r="X783" s="13"/>
      <c r="Y783" s="13"/>
      <c r="Z783" s="13"/>
      <c r="AA783" s="13"/>
      <c r="AB783" s="13"/>
      <c r="AC783" s="13"/>
      <c r="AD783" s="13"/>
      <c r="AE783" s="13"/>
      <c r="AT783" s="254" t="s">
        <v>166</v>
      </c>
      <c r="AU783" s="254" t="s">
        <v>156</v>
      </c>
      <c r="AV783" s="13" t="s">
        <v>82</v>
      </c>
      <c r="AW783" s="13" t="s">
        <v>31</v>
      </c>
      <c r="AX783" s="13" t="s">
        <v>74</v>
      </c>
      <c r="AY783" s="254" t="s">
        <v>157</v>
      </c>
    </row>
    <row r="784" s="13" customFormat="1">
      <c r="A784" s="13"/>
      <c r="B784" s="244"/>
      <c r="C784" s="245"/>
      <c r="D784" s="246" t="s">
        <v>166</v>
      </c>
      <c r="E784" s="247" t="s">
        <v>1</v>
      </c>
      <c r="F784" s="248" t="s">
        <v>1510</v>
      </c>
      <c r="G784" s="245"/>
      <c r="H784" s="247" t="s">
        <v>1</v>
      </c>
      <c r="I784" s="249"/>
      <c r="J784" s="245"/>
      <c r="K784" s="245"/>
      <c r="L784" s="250"/>
      <c r="M784" s="251"/>
      <c r="N784" s="252"/>
      <c r="O784" s="252"/>
      <c r="P784" s="252"/>
      <c r="Q784" s="252"/>
      <c r="R784" s="252"/>
      <c r="S784" s="252"/>
      <c r="T784" s="253"/>
      <c r="U784" s="13"/>
      <c r="V784" s="13"/>
      <c r="W784" s="13"/>
      <c r="X784" s="13"/>
      <c r="Y784" s="13"/>
      <c r="Z784" s="13"/>
      <c r="AA784" s="13"/>
      <c r="AB784" s="13"/>
      <c r="AC784" s="13"/>
      <c r="AD784" s="13"/>
      <c r="AE784" s="13"/>
      <c r="AT784" s="254" t="s">
        <v>166</v>
      </c>
      <c r="AU784" s="254" t="s">
        <v>156</v>
      </c>
      <c r="AV784" s="13" t="s">
        <v>82</v>
      </c>
      <c r="AW784" s="13" t="s">
        <v>31</v>
      </c>
      <c r="AX784" s="13" t="s">
        <v>74</v>
      </c>
      <c r="AY784" s="254" t="s">
        <v>157</v>
      </c>
    </row>
    <row r="785" s="14" customFormat="1">
      <c r="A785" s="14"/>
      <c r="B785" s="255"/>
      <c r="C785" s="256"/>
      <c r="D785" s="246" t="s">
        <v>166</v>
      </c>
      <c r="E785" s="257" t="s">
        <v>1</v>
      </c>
      <c r="F785" s="258" t="s">
        <v>1511</v>
      </c>
      <c r="G785" s="256"/>
      <c r="H785" s="259">
        <v>5.8499999999999996</v>
      </c>
      <c r="I785" s="260"/>
      <c r="J785" s="256"/>
      <c r="K785" s="256"/>
      <c r="L785" s="261"/>
      <c r="M785" s="262"/>
      <c r="N785" s="263"/>
      <c r="O785" s="263"/>
      <c r="P785" s="263"/>
      <c r="Q785" s="263"/>
      <c r="R785" s="263"/>
      <c r="S785" s="263"/>
      <c r="T785" s="264"/>
      <c r="U785" s="14"/>
      <c r="V785" s="14"/>
      <c r="W785" s="14"/>
      <c r="X785" s="14"/>
      <c r="Y785" s="14"/>
      <c r="Z785" s="14"/>
      <c r="AA785" s="14"/>
      <c r="AB785" s="14"/>
      <c r="AC785" s="14"/>
      <c r="AD785" s="14"/>
      <c r="AE785" s="14"/>
      <c r="AT785" s="265" t="s">
        <v>166</v>
      </c>
      <c r="AU785" s="265" t="s">
        <v>156</v>
      </c>
      <c r="AV785" s="14" t="s">
        <v>156</v>
      </c>
      <c r="AW785" s="14" t="s">
        <v>31</v>
      </c>
      <c r="AX785" s="14" t="s">
        <v>82</v>
      </c>
      <c r="AY785" s="265" t="s">
        <v>157</v>
      </c>
    </row>
    <row r="786" s="2" customFormat="1" ht="37.8" customHeight="1">
      <c r="A786" s="39"/>
      <c r="B786" s="40"/>
      <c r="C786" s="230" t="s">
        <v>794</v>
      </c>
      <c r="D786" s="230" t="s">
        <v>160</v>
      </c>
      <c r="E786" s="231" t="s">
        <v>1512</v>
      </c>
      <c r="F786" s="232" t="s">
        <v>1513</v>
      </c>
      <c r="G786" s="233" t="s">
        <v>225</v>
      </c>
      <c r="H786" s="234">
        <v>23.728999999999999</v>
      </c>
      <c r="I786" s="235"/>
      <c r="J786" s="236">
        <f>ROUND(I786*H786,2)</f>
        <v>0</v>
      </c>
      <c r="K786" s="237"/>
      <c r="L786" s="45"/>
      <c r="M786" s="238" t="s">
        <v>1</v>
      </c>
      <c r="N786" s="239" t="s">
        <v>40</v>
      </c>
      <c r="O786" s="98"/>
      <c r="P786" s="240">
        <f>O786*H786</f>
        <v>0</v>
      </c>
      <c r="Q786" s="240">
        <v>0</v>
      </c>
      <c r="R786" s="240">
        <f>Q786*H786</f>
        <v>0</v>
      </c>
      <c r="S786" s="240">
        <v>0.031</v>
      </c>
      <c r="T786" s="241">
        <f>S786*H786</f>
        <v>0.735599</v>
      </c>
      <c r="U786" s="39"/>
      <c r="V786" s="39"/>
      <c r="W786" s="39"/>
      <c r="X786" s="39"/>
      <c r="Y786" s="39"/>
      <c r="Z786" s="39"/>
      <c r="AA786" s="39"/>
      <c r="AB786" s="39"/>
      <c r="AC786" s="39"/>
      <c r="AD786" s="39"/>
      <c r="AE786" s="39"/>
      <c r="AR786" s="242" t="s">
        <v>174</v>
      </c>
      <c r="AT786" s="242" t="s">
        <v>160</v>
      </c>
      <c r="AU786" s="242" t="s">
        <v>156</v>
      </c>
      <c r="AY786" s="18" t="s">
        <v>157</v>
      </c>
      <c r="BE786" s="243">
        <f>IF(N786="základná",J786,0)</f>
        <v>0</v>
      </c>
      <c r="BF786" s="243">
        <f>IF(N786="znížená",J786,0)</f>
        <v>0</v>
      </c>
      <c r="BG786" s="243">
        <f>IF(N786="zákl. prenesená",J786,0)</f>
        <v>0</v>
      </c>
      <c r="BH786" s="243">
        <f>IF(N786="zníž. prenesená",J786,0)</f>
        <v>0</v>
      </c>
      <c r="BI786" s="243">
        <f>IF(N786="nulová",J786,0)</f>
        <v>0</v>
      </c>
      <c r="BJ786" s="18" t="s">
        <v>156</v>
      </c>
      <c r="BK786" s="243">
        <f>ROUND(I786*H786,2)</f>
        <v>0</v>
      </c>
      <c r="BL786" s="18" t="s">
        <v>174</v>
      </c>
      <c r="BM786" s="242" t="s">
        <v>1514</v>
      </c>
    </row>
    <row r="787" s="13" customFormat="1">
      <c r="A787" s="13"/>
      <c r="B787" s="244"/>
      <c r="C787" s="245"/>
      <c r="D787" s="246" t="s">
        <v>166</v>
      </c>
      <c r="E787" s="247" t="s">
        <v>1</v>
      </c>
      <c r="F787" s="248" t="s">
        <v>1051</v>
      </c>
      <c r="G787" s="245"/>
      <c r="H787" s="247" t="s">
        <v>1</v>
      </c>
      <c r="I787" s="249"/>
      <c r="J787" s="245"/>
      <c r="K787" s="245"/>
      <c r="L787" s="250"/>
      <c r="M787" s="251"/>
      <c r="N787" s="252"/>
      <c r="O787" s="252"/>
      <c r="P787" s="252"/>
      <c r="Q787" s="252"/>
      <c r="R787" s="252"/>
      <c r="S787" s="252"/>
      <c r="T787" s="253"/>
      <c r="U787" s="13"/>
      <c r="V787" s="13"/>
      <c r="W787" s="13"/>
      <c r="X787" s="13"/>
      <c r="Y787" s="13"/>
      <c r="Z787" s="13"/>
      <c r="AA787" s="13"/>
      <c r="AB787" s="13"/>
      <c r="AC787" s="13"/>
      <c r="AD787" s="13"/>
      <c r="AE787" s="13"/>
      <c r="AT787" s="254" t="s">
        <v>166</v>
      </c>
      <c r="AU787" s="254" t="s">
        <v>156</v>
      </c>
      <c r="AV787" s="13" t="s">
        <v>82</v>
      </c>
      <c r="AW787" s="13" t="s">
        <v>31</v>
      </c>
      <c r="AX787" s="13" t="s">
        <v>74</v>
      </c>
      <c r="AY787" s="254" t="s">
        <v>157</v>
      </c>
    </row>
    <row r="788" s="13" customFormat="1">
      <c r="A788" s="13"/>
      <c r="B788" s="244"/>
      <c r="C788" s="245"/>
      <c r="D788" s="246" t="s">
        <v>166</v>
      </c>
      <c r="E788" s="247" t="s">
        <v>1</v>
      </c>
      <c r="F788" s="248" t="s">
        <v>1198</v>
      </c>
      <c r="G788" s="245"/>
      <c r="H788" s="247" t="s">
        <v>1</v>
      </c>
      <c r="I788" s="249"/>
      <c r="J788" s="245"/>
      <c r="K788" s="245"/>
      <c r="L788" s="250"/>
      <c r="M788" s="251"/>
      <c r="N788" s="252"/>
      <c r="O788" s="252"/>
      <c r="P788" s="252"/>
      <c r="Q788" s="252"/>
      <c r="R788" s="252"/>
      <c r="S788" s="252"/>
      <c r="T788" s="253"/>
      <c r="U788" s="13"/>
      <c r="V788" s="13"/>
      <c r="W788" s="13"/>
      <c r="X788" s="13"/>
      <c r="Y788" s="13"/>
      <c r="Z788" s="13"/>
      <c r="AA788" s="13"/>
      <c r="AB788" s="13"/>
      <c r="AC788" s="13"/>
      <c r="AD788" s="13"/>
      <c r="AE788" s="13"/>
      <c r="AT788" s="254" t="s">
        <v>166</v>
      </c>
      <c r="AU788" s="254" t="s">
        <v>156</v>
      </c>
      <c r="AV788" s="13" t="s">
        <v>82</v>
      </c>
      <c r="AW788" s="13" t="s">
        <v>31</v>
      </c>
      <c r="AX788" s="13" t="s">
        <v>74</v>
      </c>
      <c r="AY788" s="254" t="s">
        <v>157</v>
      </c>
    </row>
    <row r="789" s="14" customFormat="1">
      <c r="A789" s="14"/>
      <c r="B789" s="255"/>
      <c r="C789" s="256"/>
      <c r="D789" s="246" t="s">
        <v>166</v>
      </c>
      <c r="E789" s="257" t="s">
        <v>1</v>
      </c>
      <c r="F789" s="258" t="s">
        <v>1515</v>
      </c>
      <c r="G789" s="256"/>
      <c r="H789" s="259">
        <v>5.0700000000000003</v>
      </c>
      <c r="I789" s="260"/>
      <c r="J789" s="256"/>
      <c r="K789" s="256"/>
      <c r="L789" s="261"/>
      <c r="M789" s="262"/>
      <c r="N789" s="263"/>
      <c r="O789" s="263"/>
      <c r="P789" s="263"/>
      <c r="Q789" s="263"/>
      <c r="R789" s="263"/>
      <c r="S789" s="263"/>
      <c r="T789" s="264"/>
      <c r="U789" s="14"/>
      <c r="V789" s="14"/>
      <c r="W789" s="14"/>
      <c r="X789" s="14"/>
      <c r="Y789" s="14"/>
      <c r="Z789" s="14"/>
      <c r="AA789" s="14"/>
      <c r="AB789" s="14"/>
      <c r="AC789" s="14"/>
      <c r="AD789" s="14"/>
      <c r="AE789" s="14"/>
      <c r="AT789" s="265" t="s">
        <v>166</v>
      </c>
      <c r="AU789" s="265" t="s">
        <v>156</v>
      </c>
      <c r="AV789" s="14" t="s">
        <v>156</v>
      </c>
      <c r="AW789" s="14" t="s">
        <v>31</v>
      </c>
      <c r="AX789" s="14" t="s">
        <v>74</v>
      </c>
      <c r="AY789" s="265" t="s">
        <v>157</v>
      </c>
    </row>
    <row r="790" s="13" customFormat="1">
      <c r="A790" s="13"/>
      <c r="B790" s="244"/>
      <c r="C790" s="245"/>
      <c r="D790" s="246" t="s">
        <v>166</v>
      </c>
      <c r="E790" s="247" t="s">
        <v>1</v>
      </c>
      <c r="F790" s="248" t="s">
        <v>1200</v>
      </c>
      <c r="G790" s="245"/>
      <c r="H790" s="247" t="s">
        <v>1</v>
      </c>
      <c r="I790" s="249"/>
      <c r="J790" s="245"/>
      <c r="K790" s="245"/>
      <c r="L790" s="250"/>
      <c r="M790" s="251"/>
      <c r="N790" s="252"/>
      <c r="O790" s="252"/>
      <c r="P790" s="252"/>
      <c r="Q790" s="252"/>
      <c r="R790" s="252"/>
      <c r="S790" s="252"/>
      <c r="T790" s="253"/>
      <c r="U790" s="13"/>
      <c r="V790" s="13"/>
      <c r="W790" s="13"/>
      <c r="X790" s="13"/>
      <c r="Y790" s="13"/>
      <c r="Z790" s="13"/>
      <c r="AA790" s="13"/>
      <c r="AB790" s="13"/>
      <c r="AC790" s="13"/>
      <c r="AD790" s="13"/>
      <c r="AE790" s="13"/>
      <c r="AT790" s="254" t="s">
        <v>166</v>
      </c>
      <c r="AU790" s="254" t="s">
        <v>156</v>
      </c>
      <c r="AV790" s="13" t="s">
        <v>82</v>
      </c>
      <c r="AW790" s="13" t="s">
        <v>31</v>
      </c>
      <c r="AX790" s="13" t="s">
        <v>74</v>
      </c>
      <c r="AY790" s="254" t="s">
        <v>157</v>
      </c>
    </row>
    <row r="791" s="14" customFormat="1">
      <c r="A791" s="14"/>
      <c r="B791" s="255"/>
      <c r="C791" s="256"/>
      <c r="D791" s="246" t="s">
        <v>166</v>
      </c>
      <c r="E791" s="257" t="s">
        <v>1</v>
      </c>
      <c r="F791" s="258" t="s">
        <v>1516</v>
      </c>
      <c r="G791" s="256"/>
      <c r="H791" s="259">
        <v>4.29</v>
      </c>
      <c r="I791" s="260"/>
      <c r="J791" s="256"/>
      <c r="K791" s="256"/>
      <c r="L791" s="261"/>
      <c r="M791" s="262"/>
      <c r="N791" s="263"/>
      <c r="O791" s="263"/>
      <c r="P791" s="263"/>
      <c r="Q791" s="263"/>
      <c r="R791" s="263"/>
      <c r="S791" s="263"/>
      <c r="T791" s="264"/>
      <c r="U791" s="14"/>
      <c r="V791" s="14"/>
      <c r="W791" s="14"/>
      <c r="X791" s="14"/>
      <c r="Y791" s="14"/>
      <c r="Z791" s="14"/>
      <c r="AA791" s="14"/>
      <c r="AB791" s="14"/>
      <c r="AC791" s="14"/>
      <c r="AD791" s="14"/>
      <c r="AE791" s="14"/>
      <c r="AT791" s="265" t="s">
        <v>166</v>
      </c>
      <c r="AU791" s="265" t="s">
        <v>156</v>
      </c>
      <c r="AV791" s="14" t="s">
        <v>156</v>
      </c>
      <c r="AW791" s="14" t="s">
        <v>31</v>
      </c>
      <c r="AX791" s="14" t="s">
        <v>74</v>
      </c>
      <c r="AY791" s="265" t="s">
        <v>157</v>
      </c>
    </row>
    <row r="792" s="13" customFormat="1">
      <c r="A792" s="13"/>
      <c r="B792" s="244"/>
      <c r="C792" s="245"/>
      <c r="D792" s="246" t="s">
        <v>166</v>
      </c>
      <c r="E792" s="247" t="s">
        <v>1</v>
      </c>
      <c r="F792" s="248" t="s">
        <v>1202</v>
      </c>
      <c r="G792" s="245"/>
      <c r="H792" s="247" t="s">
        <v>1</v>
      </c>
      <c r="I792" s="249"/>
      <c r="J792" s="245"/>
      <c r="K792" s="245"/>
      <c r="L792" s="250"/>
      <c r="M792" s="251"/>
      <c r="N792" s="252"/>
      <c r="O792" s="252"/>
      <c r="P792" s="252"/>
      <c r="Q792" s="252"/>
      <c r="R792" s="252"/>
      <c r="S792" s="252"/>
      <c r="T792" s="253"/>
      <c r="U792" s="13"/>
      <c r="V792" s="13"/>
      <c r="W792" s="13"/>
      <c r="X792" s="13"/>
      <c r="Y792" s="13"/>
      <c r="Z792" s="13"/>
      <c r="AA792" s="13"/>
      <c r="AB792" s="13"/>
      <c r="AC792" s="13"/>
      <c r="AD792" s="13"/>
      <c r="AE792" s="13"/>
      <c r="AT792" s="254" t="s">
        <v>166</v>
      </c>
      <c r="AU792" s="254" t="s">
        <v>156</v>
      </c>
      <c r="AV792" s="13" t="s">
        <v>82</v>
      </c>
      <c r="AW792" s="13" t="s">
        <v>31</v>
      </c>
      <c r="AX792" s="13" t="s">
        <v>74</v>
      </c>
      <c r="AY792" s="254" t="s">
        <v>157</v>
      </c>
    </row>
    <row r="793" s="14" customFormat="1">
      <c r="A793" s="14"/>
      <c r="B793" s="255"/>
      <c r="C793" s="256"/>
      <c r="D793" s="246" t="s">
        <v>166</v>
      </c>
      <c r="E793" s="257" t="s">
        <v>1</v>
      </c>
      <c r="F793" s="258" t="s">
        <v>1517</v>
      </c>
      <c r="G793" s="256"/>
      <c r="H793" s="259">
        <v>3.02</v>
      </c>
      <c r="I793" s="260"/>
      <c r="J793" s="256"/>
      <c r="K793" s="256"/>
      <c r="L793" s="261"/>
      <c r="M793" s="262"/>
      <c r="N793" s="263"/>
      <c r="O793" s="263"/>
      <c r="P793" s="263"/>
      <c r="Q793" s="263"/>
      <c r="R793" s="263"/>
      <c r="S793" s="263"/>
      <c r="T793" s="264"/>
      <c r="U793" s="14"/>
      <c r="V793" s="14"/>
      <c r="W793" s="14"/>
      <c r="X793" s="14"/>
      <c r="Y793" s="14"/>
      <c r="Z793" s="14"/>
      <c r="AA793" s="14"/>
      <c r="AB793" s="14"/>
      <c r="AC793" s="14"/>
      <c r="AD793" s="14"/>
      <c r="AE793" s="14"/>
      <c r="AT793" s="265" t="s">
        <v>166</v>
      </c>
      <c r="AU793" s="265" t="s">
        <v>156</v>
      </c>
      <c r="AV793" s="14" t="s">
        <v>156</v>
      </c>
      <c r="AW793" s="14" t="s">
        <v>31</v>
      </c>
      <c r="AX793" s="14" t="s">
        <v>74</v>
      </c>
      <c r="AY793" s="265" t="s">
        <v>157</v>
      </c>
    </row>
    <row r="794" s="13" customFormat="1">
      <c r="A794" s="13"/>
      <c r="B794" s="244"/>
      <c r="C794" s="245"/>
      <c r="D794" s="246" t="s">
        <v>166</v>
      </c>
      <c r="E794" s="247" t="s">
        <v>1</v>
      </c>
      <c r="F794" s="248" t="s">
        <v>1204</v>
      </c>
      <c r="G794" s="245"/>
      <c r="H794" s="247" t="s">
        <v>1</v>
      </c>
      <c r="I794" s="249"/>
      <c r="J794" s="245"/>
      <c r="K794" s="245"/>
      <c r="L794" s="250"/>
      <c r="M794" s="251"/>
      <c r="N794" s="252"/>
      <c r="O794" s="252"/>
      <c r="P794" s="252"/>
      <c r="Q794" s="252"/>
      <c r="R794" s="252"/>
      <c r="S794" s="252"/>
      <c r="T794" s="253"/>
      <c r="U794" s="13"/>
      <c r="V794" s="13"/>
      <c r="W794" s="13"/>
      <c r="X794" s="13"/>
      <c r="Y794" s="13"/>
      <c r="Z794" s="13"/>
      <c r="AA794" s="13"/>
      <c r="AB794" s="13"/>
      <c r="AC794" s="13"/>
      <c r="AD794" s="13"/>
      <c r="AE794" s="13"/>
      <c r="AT794" s="254" t="s">
        <v>166</v>
      </c>
      <c r="AU794" s="254" t="s">
        <v>156</v>
      </c>
      <c r="AV794" s="13" t="s">
        <v>82</v>
      </c>
      <c r="AW794" s="13" t="s">
        <v>31</v>
      </c>
      <c r="AX794" s="13" t="s">
        <v>74</v>
      </c>
      <c r="AY794" s="254" t="s">
        <v>157</v>
      </c>
    </row>
    <row r="795" s="14" customFormat="1">
      <c r="A795" s="14"/>
      <c r="B795" s="255"/>
      <c r="C795" s="256"/>
      <c r="D795" s="246" t="s">
        <v>166</v>
      </c>
      <c r="E795" s="257" t="s">
        <v>1</v>
      </c>
      <c r="F795" s="258" t="s">
        <v>1516</v>
      </c>
      <c r="G795" s="256"/>
      <c r="H795" s="259">
        <v>4.29</v>
      </c>
      <c r="I795" s="260"/>
      <c r="J795" s="256"/>
      <c r="K795" s="256"/>
      <c r="L795" s="261"/>
      <c r="M795" s="262"/>
      <c r="N795" s="263"/>
      <c r="O795" s="263"/>
      <c r="P795" s="263"/>
      <c r="Q795" s="263"/>
      <c r="R795" s="263"/>
      <c r="S795" s="263"/>
      <c r="T795" s="264"/>
      <c r="U795" s="14"/>
      <c r="V795" s="14"/>
      <c r="W795" s="14"/>
      <c r="X795" s="14"/>
      <c r="Y795" s="14"/>
      <c r="Z795" s="14"/>
      <c r="AA795" s="14"/>
      <c r="AB795" s="14"/>
      <c r="AC795" s="14"/>
      <c r="AD795" s="14"/>
      <c r="AE795" s="14"/>
      <c r="AT795" s="265" t="s">
        <v>166</v>
      </c>
      <c r="AU795" s="265" t="s">
        <v>156</v>
      </c>
      <c r="AV795" s="14" t="s">
        <v>156</v>
      </c>
      <c r="AW795" s="14" t="s">
        <v>31</v>
      </c>
      <c r="AX795" s="14" t="s">
        <v>74</v>
      </c>
      <c r="AY795" s="265" t="s">
        <v>157</v>
      </c>
    </row>
    <row r="796" s="13" customFormat="1">
      <c r="A796" s="13"/>
      <c r="B796" s="244"/>
      <c r="C796" s="245"/>
      <c r="D796" s="246" t="s">
        <v>166</v>
      </c>
      <c r="E796" s="247" t="s">
        <v>1</v>
      </c>
      <c r="F796" s="248" t="s">
        <v>1177</v>
      </c>
      <c r="G796" s="245"/>
      <c r="H796" s="247" t="s">
        <v>1</v>
      </c>
      <c r="I796" s="249"/>
      <c r="J796" s="245"/>
      <c r="K796" s="245"/>
      <c r="L796" s="250"/>
      <c r="M796" s="251"/>
      <c r="N796" s="252"/>
      <c r="O796" s="252"/>
      <c r="P796" s="252"/>
      <c r="Q796" s="252"/>
      <c r="R796" s="252"/>
      <c r="S796" s="252"/>
      <c r="T796" s="253"/>
      <c r="U796" s="13"/>
      <c r="V796" s="13"/>
      <c r="W796" s="13"/>
      <c r="X796" s="13"/>
      <c r="Y796" s="13"/>
      <c r="Z796" s="13"/>
      <c r="AA796" s="13"/>
      <c r="AB796" s="13"/>
      <c r="AC796" s="13"/>
      <c r="AD796" s="13"/>
      <c r="AE796" s="13"/>
      <c r="AT796" s="254" t="s">
        <v>166</v>
      </c>
      <c r="AU796" s="254" t="s">
        <v>156</v>
      </c>
      <c r="AV796" s="13" t="s">
        <v>82</v>
      </c>
      <c r="AW796" s="13" t="s">
        <v>31</v>
      </c>
      <c r="AX796" s="13" t="s">
        <v>74</v>
      </c>
      <c r="AY796" s="254" t="s">
        <v>157</v>
      </c>
    </row>
    <row r="797" s="14" customFormat="1">
      <c r="A797" s="14"/>
      <c r="B797" s="255"/>
      <c r="C797" s="256"/>
      <c r="D797" s="246" t="s">
        <v>166</v>
      </c>
      <c r="E797" s="257" t="s">
        <v>1</v>
      </c>
      <c r="F797" s="258" t="s">
        <v>1515</v>
      </c>
      <c r="G797" s="256"/>
      <c r="H797" s="259">
        <v>5.0700000000000003</v>
      </c>
      <c r="I797" s="260"/>
      <c r="J797" s="256"/>
      <c r="K797" s="256"/>
      <c r="L797" s="261"/>
      <c r="M797" s="262"/>
      <c r="N797" s="263"/>
      <c r="O797" s="263"/>
      <c r="P797" s="263"/>
      <c r="Q797" s="263"/>
      <c r="R797" s="263"/>
      <c r="S797" s="263"/>
      <c r="T797" s="264"/>
      <c r="U797" s="14"/>
      <c r="V797" s="14"/>
      <c r="W797" s="14"/>
      <c r="X797" s="14"/>
      <c r="Y797" s="14"/>
      <c r="Z797" s="14"/>
      <c r="AA797" s="14"/>
      <c r="AB797" s="14"/>
      <c r="AC797" s="14"/>
      <c r="AD797" s="14"/>
      <c r="AE797" s="14"/>
      <c r="AT797" s="265" t="s">
        <v>166</v>
      </c>
      <c r="AU797" s="265" t="s">
        <v>156</v>
      </c>
      <c r="AV797" s="14" t="s">
        <v>156</v>
      </c>
      <c r="AW797" s="14" t="s">
        <v>31</v>
      </c>
      <c r="AX797" s="14" t="s">
        <v>74</v>
      </c>
      <c r="AY797" s="265" t="s">
        <v>157</v>
      </c>
    </row>
    <row r="798" s="13" customFormat="1">
      <c r="A798" s="13"/>
      <c r="B798" s="244"/>
      <c r="C798" s="245"/>
      <c r="D798" s="246" t="s">
        <v>166</v>
      </c>
      <c r="E798" s="247" t="s">
        <v>1</v>
      </c>
      <c r="F798" s="248" t="s">
        <v>1062</v>
      </c>
      <c r="G798" s="245"/>
      <c r="H798" s="247" t="s">
        <v>1</v>
      </c>
      <c r="I798" s="249"/>
      <c r="J798" s="245"/>
      <c r="K798" s="245"/>
      <c r="L798" s="250"/>
      <c r="M798" s="251"/>
      <c r="N798" s="252"/>
      <c r="O798" s="252"/>
      <c r="P798" s="252"/>
      <c r="Q798" s="252"/>
      <c r="R798" s="252"/>
      <c r="S798" s="252"/>
      <c r="T798" s="253"/>
      <c r="U798" s="13"/>
      <c r="V798" s="13"/>
      <c r="W798" s="13"/>
      <c r="X798" s="13"/>
      <c r="Y798" s="13"/>
      <c r="Z798" s="13"/>
      <c r="AA798" s="13"/>
      <c r="AB798" s="13"/>
      <c r="AC798" s="13"/>
      <c r="AD798" s="13"/>
      <c r="AE798" s="13"/>
      <c r="AT798" s="254" t="s">
        <v>166</v>
      </c>
      <c r="AU798" s="254" t="s">
        <v>156</v>
      </c>
      <c r="AV798" s="13" t="s">
        <v>82</v>
      </c>
      <c r="AW798" s="13" t="s">
        <v>31</v>
      </c>
      <c r="AX798" s="13" t="s">
        <v>74</v>
      </c>
      <c r="AY798" s="254" t="s">
        <v>157</v>
      </c>
    </row>
    <row r="799" s="14" customFormat="1">
      <c r="A799" s="14"/>
      <c r="B799" s="255"/>
      <c r="C799" s="256"/>
      <c r="D799" s="246" t="s">
        <v>166</v>
      </c>
      <c r="E799" s="257" t="s">
        <v>1</v>
      </c>
      <c r="F799" s="258" t="s">
        <v>1518</v>
      </c>
      <c r="G799" s="256"/>
      <c r="H799" s="259">
        <v>1.9890000000000001</v>
      </c>
      <c r="I799" s="260"/>
      <c r="J799" s="256"/>
      <c r="K799" s="256"/>
      <c r="L799" s="261"/>
      <c r="M799" s="262"/>
      <c r="N799" s="263"/>
      <c r="O799" s="263"/>
      <c r="P799" s="263"/>
      <c r="Q799" s="263"/>
      <c r="R799" s="263"/>
      <c r="S799" s="263"/>
      <c r="T799" s="264"/>
      <c r="U799" s="14"/>
      <c r="V799" s="14"/>
      <c r="W799" s="14"/>
      <c r="X799" s="14"/>
      <c r="Y799" s="14"/>
      <c r="Z799" s="14"/>
      <c r="AA799" s="14"/>
      <c r="AB799" s="14"/>
      <c r="AC799" s="14"/>
      <c r="AD799" s="14"/>
      <c r="AE799" s="14"/>
      <c r="AT799" s="265" t="s">
        <v>166</v>
      </c>
      <c r="AU799" s="265" t="s">
        <v>156</v>
      </c>
      <c r="AV799" s="14" t="s">
        <v>156</v>
      </c>
      <c r="AW799" s="14" t="s">
        <v>31</v>
      </c>
      <c r="AX799" s="14" t="s">
        <v>74</v>
      </c>
      <c r="AY799" s="265" t="s">
        <v>157</v>
      </c>
    </row>
    <row r="800" s="15" customFormat="1">
      <c r="A800" s="15"/>
      <c r="B800" s="266"/>
      <c r="C800" s="267"/>
      <c r="D800" s="246" t="s">
        <v>166</v>
      </c>
      <c r="E800" s="268" t="s">
        <v>1</v>
      </c>
      <c r="F800" s="269" t="s">
        <v>173</v>
      </c>
      <c r="G800" s="267"/>
      <c r="H800" s="270">
        <v>23.728999999999999</v>
      </c>
      <c r="I800" s="271"/>
      <c r="J800" s="267"/>
      <c r="K800" s="267"/>
      <c r="L800" s="272"/>
      <c r="M800" s="273"/>
      <c r="N800" s="274"/>
      <c r="O800" s="274"/>
      <c r="P800" s="274"/>
      <c r="Q800" s="274"/>
      <c r="R800" s="274"/>
      <c r="S800" s="274"/>
      <c r="T800" s="275"/>
      <c r="U800" s="15"/>
      <c r="V800" s="15"/>
      <c r="W800" s="15"/>
      <c r="X800" s="15"/>
      <c r="Y800" s="15"/>
      <c r="Z800" s="15"/>
      <c r="AA800" s="15"/>
      <c r="AB800" s="15"/>
      <c r="AC800" s="15"/>
      <c r="AD800" s="15"/>
      <c r="AE800" s="15"/>
      <c r="AT800" s="276" t="s">
        <v>166</v>
      </c>
      <c r="AU800" s="276" t="s">
        <v>156</v>
      </c>
      <c r="AV800" s="15" t="s">
        <v>174</v>
      </c>
      <c r="AW800" s="15" t="s">
        <v>31</v>
      </c>
      <c r="AX800" s="15" t="s">
        <v>82</v>
      </c>
      <c r="AY800" s="276" t="s">
        <v>157</v>
      </c>
    </row>
    <row r="801" s="2" customFormat="1" ht="24.15" customHeight="1">
      <c r="A801" s="39"/>
      <c r="B801" s="40"/>
      <c r="C801" s="230" t="s">
        <v>801</v>
      </c>
      <c r="D801" s="230" t="s">
        <v>160</v>
      </c>
      <c r="E801" s="231" t="s">
        <v>1519</v>
      </c>
      <c r="F801" s="232" t="s">
        <v>1520</v>
      </c>
      <c r="G801" s="233" t="s">
        <v>225</v>
      </c>
      <c r="H801" s="234">
        <v>3.3759999999999999</v>
      </c>
      <c r="I801" s="235"/>
      <c r="J801" s="236">
        <f>ROUND(I801*H801,2)</f>
        <v>0</v>
      </c>
      <c r="K801" s="237"/>
      <c r="L801" s="45"/>
      <c r="M801" s="238" t="s">
        <v>1</v>
      </c>
      <c r="N801" s="239" t="s">
        <v>40</v>
      </c>
      <c r="O801" s="98"/>
      <c r="P801" s="240">
        <f>O801*H801</f>
        <v>0</v>
      </c>
      <c r="Q801" s="240">
        <v>0</v>
      </c>
      <c r="R801" s="240">
        <f>Q801*H801</f>
        <v>0</v>
      </c>
      <c r="S801" s="240">
        <v>0.062</v>
      </c>
      <c r="T801" s="241">
        <f>S801*H801</f>
        <v>0.209312</v>
      </c>
      <c r="U801" s="39"/>
      <c r="V801" s="39"/>
      <c r="W801" s="39"/>
      <c r="X801" s="39"/>
      <c r="Y801" s="39"/>
      <c r="Z801" s="39"/>
      <c r="AA801" s="39"/>
      <c r="AB801" s="39"/>
      <c r="AC801" s="39"/>
      <c r="AD801" s="39"/>
      <c r="AE801" s="39"/>
      <c r="AR801" s="242" t="s">
        <v>174</v>
      </c>
      <c r="AT801" s="242" t="s">
        <v>160</v>
      </c>
      <c r="AU801" s="242" t="s">
        <v>156</v>
      </c>
      <c r="AY801" s="18" t="s">
        <v>157</v>
      </c>
      <c r="BE801" s="243">
        <f>IF(N801="základná",J801,0)</f>
        <v>0</v>
      </c>
      <c r="BF801" s="243">
        <f>IF(N801="znížená",J801,0)</f>
        <v>0</v>
      </c>
      <c r="BG801" s="243">
        <f>IF(N801="zákl. prenesená",J801,0)</f>
        <v>0</v>
      </c>
      <c r="BH801" s="243">
        <f>IF(N801="zníž. prenesená",J801,0)</f>
        <v>0</v>
      </c>
      <c r="BI801" s="243">
        <f>IF(N801="nulová",J801,0)</f>
        <v>0</v>
      </c>
      <c r="BJ801" s="18" t="s">
        <v>156</v>
      </c>
      <c r="BK801" s="243">
        <f>ROUND(I801*H801,2)</f>
        <v>0</v>
      </c>
      <c r="BL801" s="18" t="s">
        <v>174</v>
      </c>
      <c r="BM801" s="242" t="s">
        <v>1521</v>
      </c>
    </row>
    <row r="802" s="14" customFormat="1">
      <c r="A802" s="14"/>
      <c r="B802" s="255"/>
      <c r="C802" s="256"/>
      <c r="D802" s="246" t="s">
        <v>166</v>
      </c>
      <c r="E802" s="257" t="s">
        <v>1</v>
      </c>
      <c r="F802" s="258" t="s">
        <v>1522</v>
      </c>
      <c r="G802" s="256"/>
      <c r="H802" s="259">
        <v>1.6879999999999999</v>
      </c>
      <c r="I802" s="260"/>
      <c r="J802" s="256"/>
      <c r="K802" s="256"/>
      <c r="L802" s="261"/>
      <c r="M802" s="262"/>
      <c r="N802" s="263"/>
      <c r="O802" s="263"/>
      <c r="P802" s="263"/>
      <c r="Q802" s="263"/>
      <c r="R802" s="263"/>
      <c r="S802" s="263"/>
      <c r="T802" s="264"/>
      <c r="U802" s="14"/>
      <c r="V802" s="14"/>
      <c r="W802" s="14"/>
      <c r="X802" s="14"/>
      <c r="Y802" s="14"/>
      <c r="Z802" s="14"/>
      <c r="AA802" s="14"/>
      <c r="AB802" s="14"/>
      <c r="AC802" s="14"/>
      <c r="AD802" s="14"/>
      <c r="AE802" s="14"/>
      <c r="AT802" s="265" t="s">
        <v>166</v>
      </c>
      <c r="AU802" s="265" t="s">
        <v>156</v>
      </c>
      <c r="AV802" s="14" t="s">
        <v>156</v>
      </c>
      <c r="AW802" s="14" t="s">
        <v>31</v>
      </c>
      <c r="AX802" s="14" t="s">
        <v>74</v>
      </c>
      <c r="AY802" s="265" t="s">
        <v>157</v>
      </c>
    </row>
    <row r="803" s="14" customFormat="1">
      <c r="A803" s="14"/>
      <c r="B803" s="255"/>
      <c r="C803" s="256"/>
      <c r="D803" s="246" t="s">
        <v>166</v>
      </c>
      <c r="E803" s="257" t="s">
        <v>1</v>
      </c>
      <c r="F803" s="258" t="s">
        <v>1523</v>
      </c>
      <c r="G803" s="256"/>
      <c r="H803" s="259">
        <v>1.6879999999999999</v>
      </c>
      <c r="I803" s="260"/>
      <c r="J803" s="256"/>
      <c r="K803" s="256"/>
      <c r="L803" s="261"/>
      <c r="M803" s="262"/>
      <c r="N803" s="263"/>
      <c r="O803" s="263"/>
      <c r="P803" s="263"/>
      <c r="Q803" s="263"/>
      <c r="R803" s="263"/>
      <c r="S803" s="263"/>
      <c r="T803" s="264"/>
      <c r="U803" s="14"/>
      <c r="V803" s="14"/>
      <c r="W803" s="14"/>
      <c r="X803" s="14"/>
      <c r="Y803" s="14"/>
      <c r="Z803" s="14"/>
      <c r="AA803" s="14"/>
      <c r="AB803" s="14"/>
      <c r="AC803" s="14"/>
      <c r="AD803" s="14"/>
      <c r="AE803" s="14"/>
      <c r="AT803" s="265" t="s">
        <v>166</v>
      </c>
      <c r="AU803" s="265" t="s">
        <v>156</v>
      </c>
      <c r="AV803" s="14" t="s">
        <v>156</v>
      </c>
      <c r="AW803" s="14" t="s">
        <v>31</v>
      </c>
      <c r="AX803" s="14" t="s">
        <v>74</v>
      </c>
      <c r="AY803" s="265" t="s">
        <v>157</v>
      </c>
    </row>
    <row r="804" s="15" customFormat="1">
      <c r="A804" s="15"/>
      <c r="B804" s="266"/>
      <c r="C804" s="267"/>
      <c r="D804" s="246" t="s">
        <v>166</v>
      </c>
      <c r="E804" s="268" t="s">
        <v>1</v>
      </c>
      <c r="F804" s="269" t="s">
        <v>173</v>
      </c>
      <c r="G804" s="267"/>
      <c r="H804" s="270">
        <v>3.3759999999999999</v>
      </c>
      <c r="I804" s="271"/>
      <c r="J804" s="267"/>
      <c r="K804" s="267"/>
      <c r="L804" s="272"/>
      <c r="M804" s="273"/>
      <c r="N804" s="274"/>
      <c r="O804" s="274"/>
      <c r="P804" s="274"/>
      <c r="Q804" s="274"/>
      <c r="R804" s="274"/>
      <c r="S804" s="274"/>
      <c r="T804" s="275"/>
      <c r="U804" s="15"/>
      <c r="V804" s="15"/>
      <c r="W804" s="15"/>
      <c r="X804" s="15"/>
      <c r="Y804" s="15"/>
      <c r="Z804" s="15"/>
      <c r="AA804" s="15"/>
      <c r="AB804" s="15"/>
      <c r="AC804" s="15"/>
      <c r="AD804" s="15"/>
      <c r="AE804" s="15"/>
      <c r="AT804" s="276" t="s">
        <v>166</v>
      </c>
      <c r="AU804" s="276" t="s">
        <v>156</v>
      </c>
      <c r="AV804" s="15" t="s">
        <v>174</v>
      </c>
      <c r="AW804" s="15" t="s">
        <v>31</v>
      </c>
      <c r="AX804" s="15" t="s">
        <v>82</v>
      </c>
      <c r="AY804" s="276" t="s">
        <v>157</v>
      </c>
    </row>
    <row r="805" s="2" customFormat="1" ht="24.15" customHeight="1">
      <c r="A805" s="39"/>
      <c r="B805" s="40"/>
      <c r="C805" s="230" t="s">
        <v>808</v>
      </c>
      <c r="D805" s="230" t="s">
        <v>160</v>
      </c>
      <c r="E805" s="231" t="s">
        <v>826</v>
      </c>
      <c r="F805" s="232" t="s">
        <v>1524</v>
      </c>
      <c r="G805" s="233" t="s">
        <v>225</v>
      </c>
      <c r="H805" s="234">
        <v>3.6000000000000001</v>
      </c>
      <c r="I805" s="235"/>
      <c r="J805" s="236">
        <f>ROUND(I805*H805,2)</f>
        <v>0</v>
      </c>
      <c r="K805" s="237"/>
      <c r="L805" s="45"/>
      <c r="M805" s="238" t="s">
        <v>1</v>
      </c>
      <c r="N805" s="239" t="s">
        <v>40</v>
      </c>
      <c r="O805" s="98"/>
      <c r="P805" s="240">
        <f>O805*H805</f>
        <v>0</v>
      </c>
      <c r="Q805" s="240">
        <v>0</v>
      </c>
      <c r="R805" s="240">
        <f>Q805*H805</f>
        <v>0</v>
      </c>
      <c r="S805" s="240">
        <v>0.075999999999999998</v>
      </c>
      <c r="T805" s="241">
        <f>S805*H805</f>
        <v>0.27360000000000001</v>
      </c>
      <c r="U805" s="39"/>
      <c r="V805" s="39"/>
      <c r="W805" s="39"/>
      <c r="X805" s="39"/>
      <c r="Y805" s="39"/>
      <c r="Z805" s="39"/>
      <c r="AA805" s="39"/>
      <c r="AB805" s="39"/>
      <c r="AC805" s="39"/>
      <c r="AD805" s="39"/>
      <c r="AE805" s="39"/>
      <c r="AR805" s="242" t="s">
        <v>174</v>
      </c>
      <c r="AT805" s="242" t="s">
        <v>160</v>
      </c>
      <c r="AU805" s="242" t="s">
        <v>156</v>
      </c>
      <c r="AY805" s="18" t="s">
        <v>157</v>
      </c>
      <c r="BE805" s="243">
        <f>IF(N805="základná",J805,0)</f>
        <v>0</v>
      </c>
      <c r="BF805" s="243">
        <f>IF(N805="znížená",J805,0)</f>
        <v>0</v>
      </c>
      <c r="BG805" s="243">
        <f>IF(N805="zákl. prenesená",J805,0)</f>
        <v>0</v>
      </c>
      <c r="BH805" s="243">
        <f>IF(N805="zníž. prenesená",J805,0)</f>
        <v>0</v>
      </c>
      <c r="BI805" s="243">
        <f>IF(N805="nulová",J805,0)</f>
        <v>0</v>
      </c>
      <c r="BJ805" s="18" t="s">
        <v>156</v>
      </c>
      <c r="BK805" s="243">
        <f>ROUND(I805*H805,2)</f>
        <v>0</v>
      </c>
      <c r="BL805" s="18" t="s">
        <v>174</v>
      </c>
      <c r="BM805" s="242" t="s">
        <v>1525</v>
      </c>
    </row>
    <row r="806" s="14" customFormat="1">
      <c r="A806" s="14"/>
      <c r="B806" s="255"/>
      <c r="C806" s="256"/>
      <c r="D806" s="246" t="s">
        <v>166</v>
      </c>
      <c r="E806" s="257" t="s">
        <v>1</v>
      </c>
      <c r="F806" s="258" t="s">
        <v>1526</v>
      </c>
      <c r="G806" s="256"/>
      <c r="H806" s="259">
        <v>3.6000000000000001</v>
      </c>
      <c r="I806" s="260"/>
      <c r="J806" s="256"/>
      <c r="K806" s="256"/>
      <c r="L806" s="261"/>
      <c r="M806" s="262"/>
      <c r="N806" s="263"/>
      <c r="O806" s="263"/>
      <c r="P806" s="263"/>
      <c r="Q806" s="263"/>
      <c r="R806" s="263"/>
      <c r="S806" s="263"/>
      <c r="T806" s="264"/>
      <c r="U806" s="14"/>
      <c r="V806" s="14"/>
      <c r="W806" s="14"/>
      <c r="X806" s="14"/>
      <c r="Y806" s="14"/>
      <c r="Z806" s="14"/>
      <c r="AA806" s="14"/>
      <c r="AB806" s="14"/>
      <c r="AC806" s="14"/>
      <c r="AD806" s="14"/>
      <c r="AE806" s="14"/>
      <c r="AT806" s="265" t="s">
        <v>166</v>
      </c>
      <c r="AU806" s="265" t="s">
        <v>156</v>
      </c>
      <c r="AV806" s="14" t="s">
        <v>156</v>
      </c>
      <c r="AW806" s="14" t="s">
        <v>31</v>
      </c>
      <c r="AX806" s="14" t="s">
        <v>82</v>
      </c>
      <c r="AY806" s="265" t="s">
        <v>157</v>
      </c>
    </row>
    <row r="807" s="2" customFormat="1" ht="49.05" customHeight="1">
      <c r="A807" s="39"/>
      <c r="B807" s="40"/>
      <c r="C807" s="230" t="s">
        <v>812</v>
      </c>
      <c r="D807" s="230" t="s">
        <v>160</v>
      </c>
      <c r="E807" s="231" t="s">
        <v>1527</v>
      </c>
      <c r="F807" s="232" t="s">
        <v>1528</v>
      </c>
      <c r="G807" s="233" t="s">
        <v>184</v>
      </c>
      <c r="H807" s="234">
        <v>3</v>
      </c>
      <c r="I807" s="235"/>
      <c r="J807" s="236">
        <f>ROUND(I807*H807,2)</f>
        <v>0</v>
      </c>
      <c r="K807" s="237"/>
      <c r="L807" s="45"/>
      <c r="M807" s="238" t="s">
        <v>1</v>
      </c>
      <c r="N807" s="239" t="s">
        <v>40</v>
      </c>
      <c r="O807" s="98"/>
      <c r="P807" s="240">
        <f>O807*H807</f>
        <v>0</v>
      </c>
      <c r="Q807" s="240">
        <v>0</v>
      </c>
      <c r="R807" s="240">
        <f>Q807*H807</f>
        <v>0</v>
      </c>
      <c r="S807" s="240">
        <v>0.14599999999999999</v>
      </c>
      <c r="T807" s="241">
        <f>S807*H807</f>
        <v>0.43799999999999994</v>
      </c>
      <c r="U807" s="39"/>
      <c r="V807" s="39"/>
      <c r="W807" s="39"/>
      <c r="X807" s="39"/>
      <c r="Y807" s="39"/>
      <c r="Z807" s="39"/>
      <c r="AA807" s="39"/>
      <c r="AB807" s="39"/>
      <c r="AC807" s="39"/>
      <c r="AD807" s="39"/>
      <c r="AE807" s="39"/>
      <c r="AR807" s="242" t="s">
        <v>174</v>
      </c>
      <c r="AT807" s="242" t="s">
        <v>160</v>
      </c>
      <c r="AU807" s="242" t="s">
        <v>156</v>
      </c>
      <c r="AY807" s="18" t="s">
        <v>157</v>
      </c>
      <c r="BE807" s="243">
        <f>IF(N807="základná",J807,0)</f>
        <v>0</v>
      </c>
      <c r="BF807" s="243">
        <f>IF(N807="znížená",J807,0)</f>
        <v>0</v>
      </c>
      <c r="BG807" s="243">
        <f>IF(N807="zákl. prenesená",J807,0)</f>
        <v>0</v>
      </c>
      <c r="BH807" s="243">
        <f>IF(N807="zníž. prenesená",J807,0)</f>
        <v>0</v>
      </c>
      <c r="BI807" s="243">
        <f>IF(N807="nulová",J807,0)</f>
        <v>0</v>
      </c>
      <c r="BJ807" s="18" t="s">
        <v>156</v>
      </c>
      <c r="BK807" s="243">
        <f>ROUND(I807*H807,2)</f>
        <v>0</v>
      </c>
      <c r="BL807" s="18" t="s">
        <v>174</v>
      </c>
      <c r="BM807" s="242" t="s">
        <v>1529</v>
      </c>
    </row>
    <row r="808" s="13" customFormat="1">
      <c r="A808" s="13"/>
      <c r="B808" s="244"/>
      <c r="C808" s="245"/>
      <c r="D808" s="246" t="s">
        <v>166</v>
      </c>
      <c r="E808" s="247" t="s">
        <v>1</v>
      </c>
      <c r="F808" s="248" t="s">
        <v>1530</v>
      </c>
      <c r="G808" s="245"/>
      <c r="H808" s="247" t="s">
        <v>1</v>
      </c>
      <c r="I808" s="249"/>
      <c r="J808" s="245"/>
      <c r="K808" s="245"/>
      <c r="L808" s="250"/>
      <c r="M808" s="251"/>
      <c r="N808" s="252"/>
      <c r="O808" s="252"/>
      <c r="P808" s="252"/>
      <c r="Q808" s="252"/>
      <c r="R808" s="252"/>
      <c r="S808" s="252"/>
      <c r="T808" s="253"/>
      <c r="U808" s="13"/>
      <c r="V808" s="13"/>
      <c r="W808" s="13"/>
      <c r="X808" s="13"/>
      <c r="Y808" s="13"/>
      <c r="Z808" s="13"/>
      <c r="AA808" s="13"/>
      <c r="AB808" s="13"/>
      <c r="AC808" s="13"/>
      <c r="AD808" s="13"/>
      <c r="AE808" s="13"/>
      <c r="AT808" s="254" t="s">
        <v>166</v>
      </c>
      <c r="AU808" s="254" t="s">
        <v>156</v>
      </c>
      <c r="AV808" s="13" t="s">
        <v>82</v>
      </c>
      <c r="AW808" s="13" t="s">
        <v>31</v>
      </c>
      <c r="AX808" s="13" t="s">
        <v>74</v>
      </c>
      <c r="AY808" s="254" t="s">
        <v>157</v>
      </c>
    </row>
    <row r="809" s="14" customFormat="1">
      <c r="A809" s="14"/>
      <c r="B809" s="255"/>
      <c r="C809" s="256"/>
      <c r="D809" s="246" t="s">
        <v>166</v>
      </c>
      <c r="E809" s="257" t="s">
        <v>1</v>
      </c>
      <c r="F809" s="258" t="s">
        <v>1531</v>
      </c>
      <c r="G809" s="256"/>
      <c r="H809" s="259">
        <v>3</v>
      </c>
      <c r="I809" s="260"/>
      <c r="J809" s="256"/>
      <c r="K809" s="256"/>
      <c r="L809" s="261"/>
      <c r="M809" s="262"/>
      <c r="N809" s="263"/>
      <c r="O809" s="263"/>
      <c r="P809" s="263"/>
      <c r="Q809" s="263"/>
      <c r="R809" s="263"/>
      <c r="S809" s="263"/>
      <c r="T809" s="264"/>
      <c r="U809" s="14"/>
      <c r="V809" s="14"/>
      <c r="W809" s="14"/>
      <c r="X809" s="14"/>
      <c r="Y809" s="14"/>
      <c r="Z809" s="14"/>
      <c r="AA809" s="14"/>
      <c r="AB809" s="14"/>
      <c r="AC809" s="14"/>
      <c r="AD809" s="14"/>
      <c r="AE809" s="14"/>
      <c r="AT809" s="265" t="s">
        <v>166</v>
      </c>
      <c r="AU809" s="265" t="s">
        <v>156</v>
      </c>
      <c r="AV809" s="14" t="s">
        <v>156</v>
      </c>
      <c r="AW809" s="14" t="s">
        <v>31</v>
      </c>
      <c r="AX809" s="14" t="s">
        <v>82</v>
      </c>
      <c r="AY809" s="265" t="s">
        <v>157</v>
      </c>
    </row>
    <row r="810" s="2" customFormat="1" ht="33" customHeight="1">
      <c r="A810" s="39"/>
      <c r="B810" s="40"/>
      <c r="C810" s="230" t="s">
        <v>1532</v>
      </c>
      <c r="D810" s="230" t="s">
        <v>160</v>
      </c>
      <c r="E810" s="231" t="s">
        <v>1533</v>
      </c>
      <c r="F810" s="232" t="s">
        <v>1534</v>
      </c>
      <c r="G810" s="233" t="s">
        <v>550</v>
      </c>
      <c r="H810" s="234">
        <v>104</v>
      </c>
      <c r="I810" s="235"/>
      <c r="J810" s="236">
        <f>ROUND(I810*H810,2)</f>
        <v>0</v>
      </c>
      <c r="K810" s="237"/>
      <c r="L810" s="45"/>
      <c r="M810" s="238" t="s">
        <v>1</v>
      </c>
      <c r="N810" s="239" t="s">
        <v>40</v>
      </c>
      <c r="O810" s="98"/>
      <c r="P810" s="240">
        <f>O810*H810</f>
        <v>0</v>
      </c>
      <c r="Q810" s="240">
        <v>1.0000000000000001E-05</v>
      </c>
      <c r="R810" s="240">
        <f>Q810*H810</f>
        <v>0.0010400000000000001</v>
      </c>
      <c r="S810" s="240">
        <v>0.00012999999999999999</v>
      </c>
      <c r="T810" s="241">
        <f>S810*H810</f>
        <v>0.013519999999999999</v>
      </c>
      <c r="U810" s="39"/>
      <c r="V810" s="39"/>
      <c r="W810" s="39"/>
      <c r="X810" s="39"/>
      <c r="Y810" s="39"/>
      <c r="Z810" s="39"/>
      <c r="AA810" s="39"/>
      <c r="AB810" s="39"/>
      <c r="AC810" s="39"/>
      <c r="AD810" s="39"/>
      <c r="AE810" s="39"/>
      <c r="AR810" s="242" t="s">
        <v>174</v>
      </c>
      <c r="AT810" s="242" t="s">
        <v>160</v>
      </c>
      <c r="AU810" s="242" t="s">
        <v>156</v>
      </c>
      <c r="AY810" s="18" t="s">
        <v>157</v>
      </c>
      <c r="BE810" s="243">
        <f>IF(N810="základná",J810,0)</f>
        <v>0</v>
      </c>
      <c r="BF810" s="243">
        <f>IF(N810="znížená",J810,0)</f>
        <v>0</v>
      </c>
      <c r="BG810" s="243">
        <f>IF(N810="zákl. prenesená",J810,0)</f>
        <v>0</v>
      </c>
      <c r="BH810" s="243">
        <f>IF(N810="zníž. prenesená",J810,0)</f>
        <v>0</v>
      </c>
      <c r="BI810" s="243">
        <f>IF(N810="nulová",J810,0)</f>
        <v>0</v>
      </c>
      <c r="BJ810" s="18" t="s">
        <v>156</v>
      </c>
      <c r="BK810" s="243">
        <f>ROUND(I810*H810,2)</f>
        <v>0</v>
      </c>
      <c r="BL810" s="18" t="s">
        <v>174</v>
      </c>
      <c r="BM810" s="242" t="s">
        <v>1535</v>
      </c>
    </row>
    <row r="811" s="14" customFormat="1">
      <c r="A811" s="14"/>
      <c r="B811" s="255"/>
      <c r="C811" s="256"/>
      <c r="D811" s="246" t="s">
        <v>166</v>
      </c>
      <c r="E811" s="257" t="s">
        <v>1</v>
      </c>
      <c r="F811" s="258" t="s">
        <v>1536</v>
      </c>
      <c r="G811" s="256"/>
      <c r="H811" s="259">
        <v>104</v>
      </c>
      <c r="I811" s="260"/>
      <c r="J811" s="256"/>
      <c r="K811" s="256"/>
      <c r="L811" s="261"/>
      <c r="M811" s="262"/>
      <c r="N811" s="263"/>
      <c r="O811" s="263"/>
      <c r="P811" s="263"/>
      <c r="Q811" s="263"/>
      <c r="R811" s="263"/>
      <c r="S811" s="263"/>
      <c r="T811" s="264"/>
      <c r="U811" s="14"/>
      <c r="V811" s="14"/>
      <c r="W811" s="14"/>
      <c r="X811" s="14"/>
      <c r="Y811" s="14"/>
      <c r="Z811" s="14"/>
      <c r="AA811" s="14"/>
      <c r="AB811" s="14"/>
      <c r="AC811" s="14"/>
      <c r="AD811" s="14"/>
      <c r="AE811" s="14"/>
      <c r="AT811" s="265" t="s">
        <v>166</v>
      </c>
      <c r="AU811" s="265" t="s">
        <v>156</v>
      </c>
      <c r="AV811" s="14" t="s">
        <v>156</v>
      </c>
      <c r="AW811" s="14" t="s">
        <v>31</v>
      </c>
      <c r="AX811" s="14" t="s">
        <v>82</v>
      </c>
      <c r="AY811" s="265" t="s">
        <v>157</v>
      </c>
    </row>
    <row r="812" s="2" customFormat="1" ht="37.8" customHeight="1">
      <c r="A812" s="39"/>
      <c r="B812" s="40"/>
      <c r="C812" s="230" t="s">
        <v>1537</v>
      </c>
      <c r="D812" s="230" t="s">
        <v>160</v>
      </c>
      <c r="E812" s="231" t="s">
        <v>1538</v>
      </c>
      <c r="F812" s="232" t="s">
        <v>1539</v>
      </c>
      <c r="G812" s="233" t="s">
        <v>184</v>
      </c>
      <c r="H812" s="234">
        <v>2</v>
      </c>
      <c r="I812" s="235"/>
      <c r="J812" s="236">
        <f>ROUND(I812*H812,2)</f>
        <v>0</v>
      </c>
      <c r="K812" s="237"/>
      <c r="L812" s="45"/>
      <c r="M812" s="238" t="s">
        <v>1</v>
      </c>
      <c r="N812" s="239" t="s">
        <v>40</v>
      </c>
      <c r="O812" s="98"/>
      <c r="P812" s="240">
        <f>O812*H812</f>
        <v>0</v>
      </c>
      <c r="Q812" s="240">
        <v>0</v>
      </c>
      <c r="R812" s="240">
        <f>Q812*H812</f>
        <v>0</v>
      </c>
      <c r="S812" s="240">
        <v>0.014999999999999999</v>
      </c>
      <c r="T812" s="241">
        <f>S812*H812</f>
        <v>0.029999999999999999</v>
      </c>
      <c r="U812" s="39"/>
      <c r="V812" s="39"/>
      <c r="W812" s="39"/>
      <c r="X812" s="39"/>
      <c r="Y812" s="39"/>
      <c r="Z812" s="39"/>
      <c r="AA812" s="39"/>
      <c r="AB812" s="39"/>
      <c r="AC812" s="39"/>
      <c r="AD812" s="39"/>
      <c r="AE812" s="39"/>
      <c r="AR812" s="242" t="s">
        <v>174</v>
      </c>
      <c r="AT812" s="242" t="s">
        <v>160</v>
      </c>
      <c r="AU812" s="242" t="s">
        <v>156</v>
      </c>
      <c r="AY812" s="18" t="s">
        <v>157</v>
      </c>
      <c r="BE812" s="243">
        <f>IF(N812="základná",J812,0)</f>
        <v>0</v>
      </c>
      <c r="BF812" s="243">
        <f>IF(N812="znížená",J812,0)</f>
        <v>0</v>
      </c>
      <c r="BG812" s="243">
        <f>IF(N812="zákl. prenesená",J812,0)</f>
        <v>0</v>
      </c>
      <c r="BH812" s="243">
        <f>IF(N812="zníž. prenesená",J812,0)</f>
        <v>0</v>
      </c>
      <c r="BI812" s="243">
        <f>IF(N812="nulová",J812,0)</f>
        <v>0</v>
      </c>
      <c r="BJ812" s="18" t="s">
        <v>156</v>
      </c>
      <c r="BK812" s="243">
        <f>ROUND(I812*H812,2)</f>
        <v>0</v>
      </c>
      <c r="BL812" s="18" t="s">
        <v>174</v>
      </c>
      <c r="BM812" s="242" t="s">
        <v>1540</v>
      </c>
    </row>
    <row r="813" s="13" customFormat="1">
      <c r="A813" s="13"/>
      <c r="B813" s="244"/>
      <c r="C813" s="245"/>
      <c r="D813" s="246" t="s">
        <v>166</v>
      </c>
      <c r="E813" s="247" t="s">
        <v>1</v>
      </c>
      <c r="F813" s="248" t="s">
        <v>1151</v>
      </c>
      <c r="G813" s="245"/>
      <c r="H813" s="247" t="s">
        <v>1</v>
      </c>
      <c r="I813" s="249"/>
      <c r="J813" s="245"/>
      <c r="K813" s="245"/>
      <c r="L813" s="250"/>
      <c r="M813" s="251"/>
      <c r="N813" s="252"/>
      <c r="O813" s="252"/>
      <c r="P813" s="252"/>
      <c r="Q813" s="252"/>
      <c r="R813" s="252"/>
      <c r="S813" s="252"/>
      <c r="T813" s="253"/>
      <c r="U813" s="13"/>
      <c r="V813" s="13"/>
      <c r="W813" s="13"/>
      <c r="X813" s="13"/>
      <c r="Y813" s="13"/>
      <c r="Z813" s="13"/>
      <c r="AA813" s="13"/>
      <c r="AB813" s="13"/>
      <c r="AC813" s="13"/>
      <c r="AD813" s="13"/>
      <c r="AE813" s="13"/>
      <c r="AT813" s="254" t="s">
        <v>166</v>
      </c>
      <c r="AU813" s="254" t="s">
        <v>156</v>
      </c>
      <c r="AV813" s="13" t="s">
        <v>82</v>
      </c>
      <c r="AW813" s="13" t="s">
        <v>31</v>
      </c>
      <c r="AX813" s="13" t="s">
        <v>74</v>
      </c>
      <c r="AY813" s="254" t="s">
        <v>157</v>
      </c>
    </row>
    <row r="814" s="14" customFormat="1">
      <c r="A814" s="14"/>
      <c r="B814" s="255"/>
      <c r="C814" s="256"/>
      <c r="D814" s="246" t="s">
        <v>166</v>
      </c>
      <c r="E814" s="257" t="s">
        <v>1</v>
      </c>
      <c r="F814" s="258" t="s">
        <v>1541</v>
      </c>
      <c r="G814" s="256"/>
      <c r="H814" s="259">
        <v>2</v>
      </c>
      <c r="I814" s="260"/>
      <c r="J814" s="256"/>
      <c r="K814" s="256"/>
      <c r="L814" s="261"/>
      <c r="M814" s="262"/>
      <c r="N814" s="263"/>
      <c r="O814" s="263"/>
      <c r="P814" s="263"/>
      <c r="Q814" s="263"/>
      <c r="R814" s="263"/>
      <c r="S814" s="263"/>
      <c r="T814" s="264"/>
      <c r="U814" s="14"/>
      <c r="V814" s="14"/>
      <c r="W814" s="14"/>
      <c r="X814" s="14"/>
      <c r="Y814" s="14"/>
      <c r="Z814" s="14"/>
      <c r="AA814" s="14"/>
      <c r="AB814" s="14"/>
      <c r="AC814" s="14"/>
      <c r="AD814" s="14"/>
      <c r="AE814" s="14"/>
      <c r="AT814" s="265" t="s">
        <v>166</v>
      </c>
      <c r="AU814" s="265" t="s">
        <v>156</v>
      </c>
      <c r="AV814" s="14" t="s">
        <v>156</v>
      </c>
      <c r="AW814" s="14" t="s">
        <v>31</v>
      </c>
      <c r="AX814" s="14" t="s">
        <v>82</v>
      </c>
      <c r="AY814" s="265" t="s">
        <v>157</v>
      </c>
    </row>
    <row r="815" s="2" customFormat="1" ht="37.8" customHeight="1">
      <c r="A815" s="39"/>
      <c r="B815" s="40"/>
      <c r="C815" s="230" t="s">
        <v>1542</v>
      </c>
      <c r="D815" s="230" t="s">
        <v>160</v>
      </c>
      <c r="E815" s="231" t="s">
        <v>1543</v>
      </c>
      <c r="F815" s="232" t="s">
        <v>1544</v>
      </c>
      <c r="G815" s="233" t="s">
        <v>354</v>
      </c>
      <c r="H815" s="234">
        <v>2.5</v>
      </c>
      <c r="I815" s="235"/>
      <c r="J815" s="236">
        <f>ROUND(I815*H815,2)</f>
        <v>0</v>
      </c>
      <c r="K815" s="237"/>
      <c r="L815" s="45"/>
      <c r="M815" s="238" t="s">
        <v>1</v>
      </c>
      <c r="N815" s="239" t="s">
        <v>40</v>
      </c>
      <c r="O815" s="98"/>
      <c r="P815" s="240">
        <f>O815*H815</f>
        <v>0</v>
      </c>
      <c r="Q815" s="240">
        <v>0</v>
      </c>
      <c r="R815" s="240">
        <f>Q815*H815</f>
        <v>0</v>
      </c>
      <c r="S815" s="240">
        <v>0.012999999999999999</v>
      </c>
      <c r="T815" s="241">
        <f>S815*H815</f>
        <v>0.032500000000000001</v>
      </c>
      <c r="U815" s="39"/>
      <c r="V815" s="39"/>
      <c r="W815" s="39"/>
      <c r="X815" s="39"/>
      <c r="Y815" s="39"/>
      <c r="Z815" s="39"/>
      <c r="AA815" s="39"/>
      <c r="AB815" s="39"/>
      <c r="AC815" s="39"/>
      <c r="AD815" s="39"/>
      <c r="AE815" s="39"/>
      <c r="AR815" s="242" t="s">
        <v>174</v>
      </c>
      <c r="AT815" s="242" t="s">
        <v>160</v>
      </c>
      <c r="AU815" s="242" t="s">
        <v>156</v>
      </c>
      <c r="AY815" s="18" t="s">
        <v>157</v>
      </c>
      <c r="BE815" s="243">
        <f>IF(N815="základná",J815,0)</f>
        <v>0</v>
      </c>
      <c r="BF815" s="243">
        <f>IF(N815="znížená",J815,0)</f>
        <v>0</v>
      </c>
      <c r="BG815" s="243">
        <f>IF(N815="zákl. prenesená",J815,0)</f>
        <v>0</v>
      </c>
      <c r="BH815" s="243">
        <f>IF(N815="zníž. prenesená",J815,0)</f>
        <v>0</v>
      </c>
      <c r="BI815" s="243">
        <f>IF(N815="nulová",J815,0)</f>
        <v>0</v>
      </c>
      <c r="BJ815" s="18" t="s">
        <v>156</v>
      </c>
      <c r="BK815" s="243">
        <f>ROUND(I815*H815,2)</f>
        <v>0</v>
      </c>
      <c r="BL815" s="18" t="s">
        <v>174</v>
      </c>
      <c r="BM815" s="242" t="s">
        <v>1545</v>
      </c>
    </row>
    <row r="816" s="13" customFormat="1">
      <c r="A816" s="13"/>
      <c r="B816" s="244"/>
      <c r="C816" s="245"/>
      <c r="D816" s="246" t="s">
        <v>166</v>
      </c>
      <c r="E816" s="247" t="s">
        <v>1</v>
      </c>
      <c r="F816" s="248" t="s">
        <v>1157</v>
      </c>
      <c r="G816" s="245"/>
      <c r="H816" s="247" t="s">
        <v>1</v>
      </c>
      <c r="I816" s="249"/>
      <c r="J816" s="245"/>
      <c r="K816" s="245"/>
      <c r="L816" s="250"/>
      <c r="M816" s="251"/>
      <c r="N816" s="252"/>
      <c r="O816" s="252"/>
      <c r="P816" s="252"/>
      <c r="Q816" s="252"/>
      <c r="R816" s="252"/>
      <c r="S816" s="252"/>
      <c r="T816" s="253"/>
      <c r="U816" s="13"/>
      <c r="V816" s="13"/>
      <c r="W816" s="13"/>
      <c r="X816" s="13"/>
      <c r="Y816" s="13"/>
      <c r="Z816" s="13"/>
      <c r="AA816" s="13"/>
      <c r="AB816" s="13"/>
      <c r="AC816" s="13"/>
      <c r="AD816" s="13"/>
      <c r="AE816" s="13"/>
      <c r="AT816" s="254" t="s">
        <v>166</v>
      </c>
      <c r="AU816" s="254" t="s">
        <v>156</v>
      </c>
      <c r="AV816" s="13" t="s">
        <v>82</v>
      </c>
      <c r="AW816" s="13" t="s">
        <v>31</v>
      </c>
      <c r="AX816" s="13" t="s">
        <v>74</v>
      </c>
      <c r="AY816" s="254" t="s">
        <v>157</v>
      </c>
    </row>
    <row r="817" s="14" customFormat="1">
      <c r="A817" s="14"/>
      <c r="B817" s="255"/>
      <c r="C817" s="256"/>
      <c r="D817" s="246" t="s">
        <v>166</v>
      </c>
      <c r="E817" s="257" t="s">
        <v>1</v>
      </c>
      <c r="F817" s="258" t="s">
        <v>1546</v>
      </c>
      <c r="G817" s="256"/>
      <c r="H817" s="259">
        <v>2.5</v>
      </c>
      <c r="I817" s="260"/>
      <c r="J817" s="256"/>
      <c r="K817" s="256"/>
      <c r="L817" s="261"/>
      <c r="M817" s="262"/>
      <c r="N817" s="263"/>
      <c r="O817" s="263"/>
      <c r="P817" s="263"/>
      <c r="Q817" s="263"/>
      <c r="R817" s="263"/>
      <c r="S817" s="263"/>
      <c r="T817" s="264"/>
      <c r="U817" s="14"/>
      <c r="V817" s="14"/>
      <c r="W817" s="14"/>
      <c r="X817" s="14"/>
      <c r="Y817" s="14"/>
      <c r="Z817" s="14"/>
      <c r="AA817" s="14"/>
      <c r="AB817" s="14"/>
      <c r="AC817" s="14"/>
      <c r="AD817" s="14"/>
      <c r="AE817" s="14"/>
      <c r="AT817" s="265" t="s">
        <v>166</v>
      </c>
      <c r="AU817" s="265" t="s">
        <v>156</v>
      </c>
      <c r="AV817" s="14" t="s">
        <v>156</v>
      </c>
      <c r="AW817" s="14" t="s">
        <v>31</v>
      </c>
      <c r="AX817" s="14" t="s">
        <v>82</v>
      </c>
      <c r="AY817" s="265" t="s">
        <v>157</v>
      </c>
    </row>
    <row r="818" s="2" customFormat="1" ht="49.05" customHeight="1">
      <c r="A818" s="39"/>
      <c r="B818" s="40"/>
      <c r="C818" s="230" t="s">
        <v>1547</v>
      </c>
      <c r="D818" s="230" t="s">
        <v>160</v>
      </c>
      <c r="E818" s="231" t="s">
        <v>1548</v>
      </c>
      <c r="F818" s="232" t="s">
        <v>1549</v>
      </c>
      <c r="G818" s="233" t="s">
        <v>225</v>
      </c>
      <c r="H818" s="234">
        <v>44.345999999999997</v>
      </c>
      <c r="I818" s="235"/>
      <c r="J818" s="236">
        <f>ROUND(I818*H818,2)</f>
        <v>0</v>
      </c>
      <c r="K818" s="237"/>
      <c r="L818" s="45"/>
      <c r="M818" s="238" t="s">
        <v>1</v>
      </c>
      <c r="N818" s="239" t="s">
        <v>40</v>
      </c>
      <c r="O818" s="98"/>
      <c r="P818" s="240">
        <f>O818*H818</f>
        <v>0</v>
      </c>
      <c r="Q818" s="240">
        <v>0</v>
      </c>
      <c r="R818" s="240">
        <f>Q818*H818</f>
        <v>0</v>
      </c>
      <c r="S818" s="240">
        <v>0.068000000000000005</v>
      </c>
      <c r="T818" s="241">
        <f>S818*H818</f>
        <v>3.0155279999999998</v>
      </c>
      <c r="U818" s="39"/>
      <c r="V818" s="39"/>
      <c r="W818" s="39"/>
      <c r="X818" s="39"/>
      <c r="Y818" s="39"/>
      <c r="Z818" s="39"/>
      <c r="AA818" s="39"/>
      <c r="AB818" s="39"/>
      <c r="AC818" s="39"/>
      <c r="AD818" s="39"/>
      <c r="AE818" s="39"/>
      <c r="AR818" s="242" t="s">
        <v>174</v>
      </c>
      <c r="AT818" s="242" t="s">
        <v>160</v>
      </c>
      <c r="AU818" s="242" t="s">
        <v>156</v>
      </c>
      <c r="AY818" s="18" t="s">
        <v>157</v>
      </c>
      <c r="BE818" s="243">
        <f>IF(N818="základná",J818,0)</f>
        <v>0</v>
      </c>
      <c r="BF818" s="243">
        <f>IF(N818="znížená",J818,0)</f>
        <v>0</v>
      </c>
      <c r="BG818" s="243">
        <f>IF(N818="zákl. prenesená",J818,0)</f>
        <v>0</v>
      </c>
      <c r="BH818" s="243">
        <f>IF(N818="zníž. prenesená",J818,0)</f>
        <v>0</v>
      </c>
      <c r="BI818" s="243">
        <f>IF(N818="nulová",J818,0)</f>
        <v>0</v>
      </c>
      <c r="BJ818" s="18" t="s">
        <v>156</v>
      </c>
      <c r="BK818" s="243">
        <f>ROUND(I818*H818,2)</f>
        <v>0</v>
      </c>
      <c r="BL818" s="18" t="s">
        <v>174</v>
      </c>
      <c r="BM818" s="242" t="s">
        <v>1550</v>
      </c>
    </row>
    <row r="819" s="14" customFormat="1">
      <c r="A819" s="14"/>
      <c r="B819" s="255"/>
      <c r="C819" s="256"/>
      <c r="D819" s="246" t="s">
        <v>166</v>
      </c>
      <c r="E819" s="257" t="s">
        <v>1</v>
      </c>
      <c r="F819" s="258" t="s">
        <v>1551</v>
      </c>
      <c r="G819" s="256"/>
      <c r="H819" s="259">
        <v>10.896000000000001</v>
      </c>
      <c r="I819" s="260"/>
      <c r="J819" s="256"/>
      <c r="K819" s="256"/>
      <c r="L819" s="261"/>
      <c r="M819" s="262"/>
      <c r="N819" s="263"/>
      <c r="O819" s="263"/>
      <c r="P819" s="263"/>
      <c r="Q819" s="263"/>
      <c r="R819" s="263"/>
      <c r="S819" s="263"/>
      <c r="T819" s="264"/>
      <c r="U819" s="14"/>
      <c r="V819" s="14"/>
      <c r="W819" s="14"/>
      <c r="X819" s="14"/>
      <c r="Y819" s="14"/>
      <c r="Z819" s="14"/>
      <c r="AA819" s="14"/>
      <c r="AB819" s="14"/>
      <c r="AC819" s="14"/>
      <c r="AD819" s="14"/>
      <c r="AE819" s="14"/>
      <c r="AT819" s="265" t="s">
        <v>166</v>
      </c>
      <c r="AU819" s="265" t="s">
        <v>156</v>
      </c>
      <c r="AV819" s="14" t="s">
        <v>156</v>
      </c>
      <c r="AW819" s="14" t="s">
        <v>31</v>
      </c>
      <c r="AX819" s="14" t="s">
        <v>74</v>
      </c>
      <c r="AY819" s="265" t="s">
        <v>157</v>
      </c>
    </row>
    <row r="820" s="14" customFormat="1">
      <c r="A820" s="14"/>
      <c r="B820" s="255"/>
      <c r="C820" s="256"/>
      <c r="D820" s="246" t="s">
        <v>166</v>
      </c>
      <c r="E820" s="257" t="s">
        <v>1</v>
      </c>
      <c r="F820" s="258" t="s">
        <v>1552</v>
      </c>
      <c r="G820" s="256"/>
      <c r="H820" s="259">
        <v>17.699999999999999</v>
      </c>
      <c r="I820" s="260"/>
      <c r="J820" s="256"/>
      <c r="K820" s="256"/>
      <c r="L820" s="261"/>
      <c r="M820" s="262"/>
      <c r="N820" s="263"/>
      <c r="O820" s="263"/>
      <c r="P820" s="263"/>
      <c r="Q820" s="263"/>
      <c r="R820" s="263"/>
      <c r="S820" s="263"/>
      <c r="T820" s="264"/>
      <c r="U820" s="14"/>
      <c r="V820" s="14"/>
      <c r="W820" s="14"/>
      <c r="X820" s="14"/>
      <c r="Y820" s="14"/>
      <c r="Z820" s="14"/>
      <c r="AA820" s="14"/>
      <c r="AB820" s="14"/>
      <c r="AC820" s="14"/>
      <c r="AD820" s="14"/>
      <c r="AE820" s="14"/>
      <c r="AT820" s="265" t="s">
        <v>166</v>
      </c>
      <c r="AU820" s="265" t="s">
        <v>156</v>
      </c>
      <c r="AV820" s="14" t="s">
        <v>156</v>
      </c>
      <c r="AW820" s="14" t="s">
        <v>31</v>
      </c>
      <c r="AX820" s="14" t="s">
        <v>74</v>
      </c>
      <c r="AY820" s="265" t="s">
        <v>157</v>
      </c>
    </row>
    <row r="821" s="14" customFormat="1">
      <c r="A821" s="14"/>
      <c r="B821" s="255"/>
      <c r="C821" s="256"/>
      <c r="D821" s="246" t="s">
        <v>166</v>
      </c>
      <c r="E821" s="257" t="s">
        <v>1</v>
      </c>
      <c r="F821" s="258" t="s">
        <v>1553</v>
      </c>
      <c r="G821" s="256"/>
      <c r="H821" s="259">
        <v>15.75</v>
      </c>
      <c r="I821" s="260"/>
      <c r="J821" s="256"/>
      <c r="K821" s="256"/>
      <c r="L821" s="261"/>
      <c r="M821" s="262"/>
      <c r="N821" s="263"/>
      <c r="O821" s="263"/>
      <c r="P821" s="263"/>
      <c r="Q821" s="263"/>
      <c r="R821" s="263"/>
      <c r="S821" s="263"/>
      <c r="T821" s="264"/>
      <c r="U821" s="14"/>
      <c r="V821" s="14"/>
      <c r="W821" s="14"/>
      <c r="X821" s="14"/>
      <c r="Y821" s="14"/>
      <c r="Z821" s="14"/>
      <c r="AA821" s="14"/>
      <c r="AB821" s="14"/>
      <c r="AC821" s="14"/>
      <c r="AD821" s="14"/>
      <c r="AE821" s="14"/>
      <c r="AT821" s="265" t="s">
        <v>166</v>
      </c>
      <c r="AU821" s="265" t="s">
        <v>156</v>
      </c>
      <c r="AV821" s="14" t="s">
        <v>156</v>
      </c>
      <c r="AW821" s="14" t="s">
        <v>31</v>
      </c>
      <c r="AX821" s="14" t="s">
        <v>74</v>
      </c>
      <c r="AY821" s="265" t="s">
        <v>157</v>
      </c>
    </row>
    <row r="822" s="15" customFormat="1">
      <c r="A822" s="15"/>
      <c r="B822" s="266"/>
      <c r="C822" s="267"/>
      <c r="D822" s="246" t="s">
        <v>166</v>
      </c>
      <c r="E822" s="268" t="s">
        <v>1</v>
      </c>
      <c r="F822" s="269" t="s">
        <v>173</v>
      </c>
      <c r="G822" s="267"/>
      <c r="H822" s="270">
        <v>44.346000000000004</v>
      </c>
      <c r="I822" s="271"/>
      <c r="J822" s="267"/>
      <c r="K822" s="267"/>
      <c r="L822" s="272"/>
      <c r="M822" s="273"/>
      <c r="N822" s="274"/>
      <c r="O822" s="274"/>
      <c r="P822" s="274"/>
      <c r="Q822" s="274"/>
      <c r="R822" s="274"/>
      <c r="S822" s="274"/>
      <c r="T822" s="275"/>
      <c r="U822" s="15"/>
      <c r="V822" s="15"/>
      <c r="W822" s="15"/>
      <c r="X822" s="15"/>
      <c r="Y822" s="15"/>
      <c r="Z822" s="15"/>
      <c r="AA822" s="15"/>
      <c r="AB822" s="15"/>
      <c r="AC822" s="15"/>
      <c r="AD822" s="15"/>
      <c r="AE822" s="15"/>
      <c r="AT822" s="276" t="s">
        <v>166</v>
      </c>
      <c r="AU822" s="276" t="s">
        <v>156</v>
      </c>
      <c r="AV822" s="15" t="s">
        <v>174</v>
      </c>
      <c r="AW822" s="15" t="s">
        <v>31</v>
      </c>
      <c r="AX822" s="15" t="s">
        <v>82</v>
      </c>
      <c r="AY822" s="276" t="s">
        <v>157</v>
      </c>
    </row>
    <row r="823" s="2" customFormat="1" ht="24.15" customHeight="1">
      <c r="A823" s="39"/>
      <c r="B823" s="40"/>
      <c r="C823" s="230" t="s">
        <v>1554</v>
      </c>
      <c r="D823" s="230" t="s">
        <v>160</v>
      </c>
      <c r="E823" s="231" t="s">
        <v>1555</v>
      </c>
      <c r="F823" s="232" t="s">
        <v>837</v>
      </c>
      <c r="G823" s="233" t="s">
        <v>177</v>
      </c>
      <c r="H823" s="234">
        <v>12.283</v>
      </c>
      <c r="I823" s="235"/>
      <c r="J823" s="236">
        <f>ROUND(I823*H823,2)</f>
        <v>0</v>
      </c>
      <c r="K823" s="237"/>
      <c r="L823" s="45"/>
      <c r="M823" s="238" t="s">
        <v>1</v>
      </c>
      <c r="N823" s="239" t="s">
        <v>40</v>
      </c>
      <c r="O823" s="98"/>
      <c r="P823" s="240">
        <f>O823*H823</f>
        <v>0</v>
      </c>
      <c r="Q823" s="240">
        <v>0</v>
      </c>
      <c r="R823" s="240">
        <f>Q823*H823</f>
        <v>0</v>
      </c>
      <c r="S823" s="240">
        <v>0</v>
      </c>
      <c r="T823" s="241">
        <f>S823*H823</f>
        <v>0</v>
      </c>
      <c r="U823" s="39"/>
      <c r="V823" s="39"/>
      <c r="W823" s="39"/>
      <c r="X823" s="39"/>
      <c r="Y823" s="39"/>
      <c r="Z823" s="39"/>
      <c r="AA823" s="39"/>
      <c r="AB823" s="39"/>
      <c r="AC823" s="39"/>
      <c r="AD823" s="39"/>
      <c r="AE823" s="39"/>
      <c r="AR823" s="242" t="s">
        <v>174</v>
      </c>
      <c r="AT823" s="242" t="s">
        <v>160</v>
      </c>
      <c r="AU823" s="242" t="s">
        <v>156</v>
      </c>
      <c r="AY823" s="18" t="s">
        <v>157</v>
      </c>
      <c r="BE823" s="243">
        <f>IF(N823="základná",J823,0)</f>
        <v>0</v>
      </c>
      <c r="BF823" s="243">
        <f>IF(N823="znížená",J823,0)</f>
        <v>0</v>
      </c>
      <c r="BG823" s="243">
        <f>IF(N823="zákl. prenesená",J823,0)</f>
        <v>0</v>
      </c>
      <c r="BH823" s="243">
        <f>IF(N823="zníž. prenesená",J823,0)</f>
        <v>0</v>
      </c>
      <c r="BI823" s="243">
        <f>IF(N823="nulová",J823,0)</f>
        <v>0</v>
      </c>
      <c r="BJ823" s="18" t="s">
        <v>156</v>
      </c>
      <c r="BK823" s="243">
        <f>ROUND(I823*H823,2)</f>
        <v>0</v>
      </c>
      <c r="BL823" s="18" t="s">
        <v>174</v>
      </c>
      <c r="BM823" s="242" t="s">
        <v>1556</v>
      </c>
    </row>
    <row r="824" s="2" customFormat="1" ht="24.15" customHeight="1">
      <c r="A824" s="39"/>
      <c r="B824" s="40"/>
      <c r="C824" s="230" t="s">
        <v>1557</v>
      </c>
      <c r="D824" s="230" t="s">
        <v>160</v>
      </c>
      <c r="E824" s="231" t="s">
        <v>1555</v>
      </c>
      <c r="F824" s="232" t="s">
        <v>837</v>
      </c>
      <c r="G824" s="233" t="s">
        <v>177</v>
      </c>
      <c r="H824" s="234">
        <v>12.283</v>
      </c>
      <c r="I824" s="235"/>
      <c r="J824" s="236">
        <f>ROUND(I824*H824,2)</f>
        <v>0</v>
      </c>
      <c r="K824" s="237"/>
      <c r="L824" s="45"/>
      <c r="M824" s="238" t="s">
        <v>1</v>
      </c>
      <c r="N824" s="239" t="s">
        <v>40</v>
      </c>
      <c r="O824" s="98"/>
      <c r="P824" s="240">
        <f>O824*H824</f>
        <v>0</v>
      </c>
      <c r="Q824" s="240">
        <v>0</v>
      </c>
      <c r="R824" s="240">
        <f>Q824*H824</f>
        <v>0</v>
      </c>
      <c r="S824" s="240">
        <v>0</v>
      </c>
      <c r="T824" s="241">
        <f>S824*H824</f>
        <v>0</v>
      </c>
      <c r="U824" s="39"/>
      <c r="V824" s="39"/>
      <c r="W824" s="39"/>
      <c r="X824" s="39"/>
      <c r="Y824" s="39"/>
      <c r="Z824" s="39"/>
      <c r="AA824" s="39"/>
      <c r="AB824" s="39"/>
      <c r="AC824" s="39"/>
      <c r="AD824" s="39"/>
      <c r="AE824" s="39"/>
      <c r="AR824" s="242" t="s">
        <v>174</v>
      </c>
      <c r="AT824" s="242" t="s">
        <v>160</v>
      </c>
      <c r="AU824" s="242" t="s">
        <v>156</v>
      </c>
      <c r="AY824" s="18" t="s">
        <v>157</v>
      </c>
      <c r="BE824" s="243">
        <f>IF(N824="základná",J824,0)</f>
        <v>0</v>
      </c>
      <c r="BF824" s="243">
        <f>IF(N824="znížená",J824,0)</f>
        <v>0</v>
      </c>
      <c r="BG824" s="243">
        <f>IF(N824="zákl. prenesená",J824,0)</f>
        <v>0</v>
      </c>
      <c r="BH824" s="243">
        <f>IF(N824="zníž. prenesená",J824,0)</f>
        <v>0</v>
      </c>
      <c r="BI824" s="243">
        <f>IF(N824="nulová",J824,0)</f>
        <v>0</v>
      </c>
      <c r="BJ824" s="18" t="s">
        <v>156</v>
      </c>
      <c r="BK824" s="243">
        <f>ROUND(I824*H824,2)</f>
        <v>0</v>
      </c>
      <c r="BL824" s="18" t="s">
        <v>174</v>
      </c>
      <c r="BM824" s="242" t="s">
        <v>1558</v>
      </c>
    </row>
    <row r="825" s="2" customFormat="1" ht="24.15" customHeight="1">
      <c r="A825" s="39"/>
      <c r="B825" s="40"/>
      <c r="C825" s="230" t="s">
        <v>1559</v>
      </c>
      <c r="D825" s="230" t="s">
        <v>160</v>
      </c>
      <c r="E825" s="231" t="s">
        <v>1555</v>
      </c>
      <c r="F825" s="232" t="s">
        <v>837</v>
      </c>
      <c r="G825" s="233" t="s">
        <v>177</v>
      </c>
      <c r="H825" s="234">
        <v>12.283</v>
      </c>
      <c r="I825" s="235"/>
      <c r="J825" s="236">
        <f>ROUND(I825*H825,2)</f>
        <v>0</v>
      </c>
      <c r="K825" s="237"/>
      <c r="L825" s="45"/>
      <c r="M825" s="238" t="s">
        <v>1</v>
      </c>
      <c r="N825" s="239" t="s">
        <v>40</v>
      </c>
      <c r="O825" s="98"/>
      <c r="P825" s="240">
        <f>O825*H825</f>
        <v>0</v>
      </c>
      <c r="Q825" s="240">
        <v>0</v>
      </c>
      <c r="R825" s="240">
        <f>Q825*H825</f>
        <v>0</v>
      </c>
      <c r="S825" s="240">
        <v>0</v>
      </c>
      <c r="T825" s="241">
        <f>S825*H825</f>
        <v>0</v>
      </c>
      <c r="U825" s="39"/>
      <c r="V825" s="39"/>
      <c r="W825" s="39"/>
      <c r="X825" s="39"/>
      <c r="Y825" s="39"/>
      <c r="Z825" s="39"/>
      <c r="AA825" s="39"/>
      <c r="AB825" s="39"/>
      <c r="AC825" s="39"/>
      <c r="AD825" s="39"/>
      <c r="AE825" s="39"/>
      <c r="AR825" s="242" t="s">
        <v>174</v>
      </c>
      <c r="AT825" s="242" t="s">
        <v>160</v>
      </c>
      <c r="AU825" s="242" t="s">
        <v>156</v>
      </c>
      <c r="AY825" s="18" t="s">
        <v>157</v>
      </c>
      <c r="BE825" s="243">
        <f>IF(N825="základná",J825,0)</f>
        <v>0</v>
      </c>
      <c r="BF825" s="243">
        <f>IF(N825="znížená",J825,0)</f>
        <v>0</v>
      </c>
      <c r="BG825" s="243">
        <f>IF(N825="zákl. prenesená",J825,0)</f>
        <v>0</v>
      </c>
      <c r="BH825" s="243">
        <f>IF(N825="zníž. prenesená",J825,0)</f>
        <v>0</v>
      </c>
      <c r="BI825" s="243">
        <f>IF(N825="nulová",J825,0)</f>
        <v>0</v>
      </c>
      <c r="BJ825" s="18" t="s">
        <v>156</v>
      </c>
      <c r="BK825" s="243">
        <f>ROUND(I825*H825,2)</f>
        <v>0</v>
      </c>
      <c r="BL825" s="18" t="s">
        <v>174</v>
      </c>
      <c r="BM825" s="242" t="s">
        <v>1560</v>
      </c>
    </row>
    <row r="826" s="2" customFormat="1" ht="21.75" customHeight="1">
      <c r="A826" s="39"/>
      <c r="B826" s="40"/>
      <c r="C826" s="230" t="s">
        <v>1561</v>
      </c>
      <c r="D826" s="230" t="s">
        <v>160</v>
      </c>
      <c r="E826" s="231" t="s">
        <v>1562</v>
      </c>
      <c r="F826" s="232" t="s">
        <v>840</v>
      </c>
      <c r="G826" s="233" t="s">
        <v>177</v>
      </c>
      <c r="H826" s="234">
        <v>12.283</v>
      </c>
      <c r="I826" s="235"/>
      <c r="J826" s="236">
        <f>ROUND(I826*H826,2)</f>
        <v>0</v>
      </c>
      <c r="K826" s="237"/>
      <c r="L826" s="45"/>
      <c r="M826" s="238" t="s">
        <v>1</v>
      </c>
      <c r="N826" s="239" t="s">
        <v>40</v>
      </c>
      <c r="O826" s="98"/>
      <c r="P826" s="240">
        <f>O826*H826</f>
        <v>0</v>
      </c>
      <c r="Q826" s="240">
        <v>0</v>
      </c>
      <c r="R826" s="240">
        <f>Q826*H826</f>
        <v>0</v>
      </c>
      <c r="S826" s="240">
        <v>0</v>
      </c>
      <c r="T826" s="241">
        <f>S826*H826</f>
        <v>0</v>
      </c>
      <c r="U826" s="39"/>
      <c r="V826" s="39"/>
      <c r="W826" s="39"/>
      <c r="X826" s="39"/>
      <c r="Y826" s="39"/>
      <c r="Z826" s="39"/>
      <c r="AA826" s="39"/>
      <c r="AB826" s="39"/>
      <c r="AC826" s="39"/>
      <c r="AD826" s="39"/>
      <c r="AE826" s="39"/>
      <c r="AR826" s="242" t="s">
        <v>174</v>
      </c>
      <c r="AT826" s="242" t="s">
        <v>160</v>
      </c>
      <c r="AU826" s="242" t="s">
        <v>156</v>
      </c>
      <c r="AY826" s="18" t="s">
        <v>157</v>
      </c>
      <c r="BE826" s="243">
        <f>IF(N826="základná",J826,0)</f>
        <v>0</v>
      </c>
      <c r="BF826" s="243">
        <f>IF(N826="znížená",J826,0)</f>
        <v>0</v>
      </c>
      <c r="BG826" s="243">
        <f>IF(N826="zákl. prenesená",J826,0)</f>
        <v>0</v>
      </c>
      <c r="BH826" s="243">
        <f>IF(N826="zníž. prenesená",J826,0)</f>
        <v>0</v>
      </c>
      <c r="BI826" s="243">
        <f>IF(N826="nulová",J826,0)</f>
        <v>0</v>
      </c>
      <c r="BJ826" s="18" t="s">
        <v>156</v>
      </c>
      <c r="BK826" s="243">
        <f>ROUND(I826*H826,2)</f>
        <v>0</v>
      </c>
      <c r="BL826" s="18" t="s">
        <v>174</v>
      </c>
      <c r="BM826" s="242" t="s">
        <v>1563</v>
      </c>
    </row>
    <row r="827" s="2" customFormat="1" ht="21.75" customHeight="1">
      <c r="A827" s="39"/>
      <c r="B827" s="40"/>
      <c r="C827" s="230" t="s">
        <v>1564</v>
      </c>
      <c r="D827" s="230" t="s">
        <v>160</v>
      </c>
      <c r="E827" s="231" t="s">
        <v>1562</v>
      </c>
      <c r="F827" s="232" t="s">
        <v>840</v>
      </c>
      <c r="G827" s="233" t="s">
        <v>177</v>
      </c>
      <c r="H827" s="234">
        <v>12.283</v>
      </c>
      <c r="I827" s="235"/>
      <c r="J827" s="236">
        <f>ROUND(I827*H827,2)</f>
        <v>0</v>
      </c>
      <c r="K827" s="237"/>
      <c r="L827" s="45"/>
      <c r="M827" s="238" t="s">
        <v>1</v>
      </c>
      <c r="N827" s="239" t="s">
        <v>40</v>
      </c>
      <c r="O827" s="98"/>
      <c r="P827" s="240">
        <f>O827*H827</f>
        <v>0</v>
      </c>
      <c r="Q827" s="240">
        <v>0</v>
      </c>
      <c r="R827" s="240">
        <f>Q827*H827</f>
        <v>0</v>
      </c>
      <c r="S827" s="240">
        <v>0</v>
      </c>
      <c r="T827" s="241">
        <f>S827*H827</f>
        <v>0</v>
      </c>
      <c r="U827" s="39"/>
      <c r="V827" s="39"/>
      <c r="W827" s="39"/>
      <c r="X827" s="39"/>
      <c r="Y827" s="39"/>
      <c r="Z827" s="39"/>
      <c r="AA827" s="39"/>
      <c r="AB827" s="39"/>
      <c r="AC827" s="39"/>
      <c r="AD827" s="39"/>
      <c r="AE827" s="39"/>
      <c r="AR827" s="242" t="s">
        <v>174</v>
      </c>
      <c r="AT827" s="242" t="s">
        <v>160</v>
      </c>
      <c r="AU827" s="242" t="s">
        <v>156</v>
      </c>
      <c r="AY827" s="18" t="s">
        <v>157</v>
      </c>
      <c r="BE827" s="243">
        <f>IF(N827="základná",J827,0)</f>
        <v>0</v>
      </c>
      <c r="BF827" s="243">
        <f>IF(N827="znížená",J827,0)</f>
        <v>0</v>
      </c>
      <c r="BG827" s="243">
        <f>IF(N827="zákl. prenesená",J827,0)</f>
        <v>0</v>
      </c>
      <c r="BH827" s="243">
        <f>IF(N827="zníž. prenesená",J827,0)</f>
        <v>0</v>
      </c>
      <c r="BI827" s="243">
        <f>IF(N827="nulová",J827,0)</f>
        <v>0</v>
      </c>
      <c r="BJ827" s="18" t="s">
        <v>156</v>
      </c>
      <c r="BK827" s="243">
        <f>ROUND(I827*H827,2)</f>
        <v>0</v>
      </c>
      <c r="BL827" s="18" t="s">
        <v>174</v>
      </c>
      <c r="BM827" s="242" t="s">
        <v>1565</v>
      </c>
    </row>
    <row r="828" s="2" customFormat="1" ht="21.75" customHeight="1">
      <c r="A828" s="39"/>
      <c r="B828" s="40"/>
      <c r="C828" s="230" t="s">
        <v>1566</v>
      </c>
      <c r="D828" s="230" t="s">
        <v>160</v>
      </c>
      <c r="E828" s="231" t="s">
        <v>1562</v>
      </c>
      <c r="F828" s="232" t="s">
        <v>840</v>
      </c>
      <c r="G828" s="233" t="s">
        <v>177</v>
      </c>
      <c r="H828" s="234">
        <v>12.283</v>
      </c>
      <c r="I828" s="235"/>
      <c r="J828" s="236">
        <f>ROUND(I828*H828,2)</f>
        <v>0</v>
      </c>
      <c r="K828" s="237"/>
      <c r="L828" s="45"/>
      <c r="M828" s="238" t="s">
        <v>1</v>
      </c>
      <c r="N828" s="239" t="s">
        <v>40</v>
      </c>
      <c r="O828" s="98"/>
      <c r="P828" s="240">
        <f>O828*H828</f>
        <v>0</v>
      </c>
      <c r="Q828" s="240">
        <v>0</v>
      </c>
      <c r="R828" s="240">
        <f>Q828*H828</f>
        <v>0</v>
      </c>
      <c r="S828" s="240">
        <v>0</v>
      </c>
      <c r="T828" s="241">
        <f>S828*H828</f>
        <v>0</v>
      </c>
      <c r="U828" s="39"/>
      <c r="V828" s="39"/>
      <c r="W828" s="39"/>
      <c r="X828" s="39"/>
      <c r="Y828" s="39"/>
      <c r="Z828" s="39"/>
      <c r="AA828" s="39"/>
      <c r="AB828" s="39"/>
      <c r="AC828" s="39"/>
      <c r="AD828" s="39"/>
      <c r="AE828" s="39"/>
      <c r="AR828" s="242" t="s">
        <v>174</v>
      </c>
      <c r="AT828" s="242" t="s">
        <v>160</v>
      </c>
      <c r="AU828" s="242" t="s">
        <v>156</v>
      </c>
      <c r="AY828" s="18" t="s">
        <v>157</v>
      </c>
      <c r="BE828" s="243">
        <f>IF(N828="základná",J828,0)</f>
        <v>0</v>
      </c>
      <c r="BF828" s="243">
        <f>IF(N828="znížená",J828,0)</f>
        <v>0</v>
      </c>
      <c r="BG828" s="243">
        <f>IF(N828="zákl. prenesená",J828,0)</f>
        <v>0</v>
      </c>
      <c r="BH828" s="243">
        <f>IF(N828="zníž. prenesená",J828,0)</f>
        <v>0</v>
      </c>
      <c r="BI828" s="243">
        <f>IF(N828="nulová",J828,0)</f>
        <v>0</v>
      </c>
      <c r="BJ828" s="18" t="s">
        <v>156</v>
      </c>
      <c r="BK828" s="243">
        <f>ROUND(I828*H828,2)</f>
        <v>0</v>
      </c>
      <c r="BL828" s="18" t="s">
        <v>174</v>
      </c>
      <c r="BM828" s="242" t="s">
        <v>1567</v>
      </c>
    </row>
    <row r="829" s="2" customFormat="1" ht="24.15" customHeight="1">
      <c r="A829" s="39"/>
      <c r="B829" s="40"/>
      <c r="C829" s="230" t="s">
        <v>1568</v>
      </c>
      <c r="D829" s="230" t="s">
        <v>160</v>
      </c>
      <c r="E829" s="231" t="s">
        <v>1569</v>
      </c>
      <c r="F829" s="232" t="s">
        <v>1570</v>
      </c>
      <c r="G829" s="233" t="s">
        <v>177</v>
      </c>
      <c r="H829" s="234">
        <v>368.49000000000001</v>
      </c>
      <c r="I829" s="235"/>
      <c r="J829" s="236">
        <f>ROUND(I829*H829,2)</f>
        <v>0</v>
      </c>
      <c r="K829" s="237"/>
      <c r="L829" s="45"/>
      <c r="M829" s="238" t="s">
        <v>1</v>
      </c>
      <c r="N829" s="239" t="s">
        <v>40</v>
      </c>
      <c r="O829" s="98"/>
      <c r="P829" s="240">
        <f>O829*H829</f>
        <v>0</v>
      </c>
      <c r="Q829" s="240">
        <v>0</v>
      </c>
      <c r="R829" s="240">
        <f>Q829*H829</f>
        <v>0</v>
      </c>
      <c r="S829" s="240">
        <v>0</v>
      </c>
      <c r="T829" s="241">
        <f>S829*H829</f>
        <v>0</v>
      </c>
      <c r="U829" s="39"/>
      <c r="V829" s="39"/>
      <c r="W829" s="39"/>
      <c r="X829" s="39"/>
      <c r="Y829" s="39"/>
      <c r="Z829" s="39"/>
      <c r="AA829" s="39"/>
      <c r="AB829" s="39"/>
      <c r="AC829" s="39"/>
      <c r="AD829" s="39"/>
      <c r="AE829" s="39"/>
      <c r="AR829" s="242" t="s">
        <v>174</v>
      </c>
      <c r="AT829" s="242" t="s">
        <v>160</v>
      </c>
      <c r="AU829" s="242" t="s">
        <v>156</v>
      </c>
      <c r="AY829" s="18" t="s">
        <v>157</v>
      </c>
      <c r="BE829" s="243">
        <f>IF(N829="základná",J829,0)</f>
        <v>0</v>
      </c>
      <c r="BF829" s="243">
        <f>IF(N829="znížená",J829,0)</f>
        <v>0</v>
      </c>
      <c r="BG829" s="243">
        <f>IF(N829="zákl. prenesená",J829,0)</f>
        <v>0</v>
      </c>
      <c r="BH829" s="243">
        <f>IF(N829="zníž. prenesená",J829,0)</f>
        <v>0</v>
      </c>
      <c r="BI829" s="243">
        <f>IF(N829="nulová",J829,0)</f>
        <v>0</v>
      </c>
      <c r="BJ829" s="18" t="s">
        <v>156</v>
      </c>
      <c r="BK829" s="243">
        <f>ROUND(I829*H829,2)</f>
        <v>0</v>
      </c>
      <c r="BL829" s="18" t="s">
        <v>174</v>
      </c>
      <c r="BM829" s="242" t="s">
        <v>1571</v>
      </c>
    </row>
    <row r="830" s="14" customFormat="1">
      <c r="A830" s="14"/>
      <c r="B830" s="255"/>
      <c r="C830" s="256"/>
      <c r="D830" s="246" t="s">
        <v>166</v>
      </c>
      <c r="E830" s="257" t="s">
        <v>1</v>
      </c>
      <c r="F830" s="258" t="s">
        <v>1572</v>
      </c>
      <c r="G830" s="256"/>
      <c r="H830" s="259">
        <v>368.49000000000001</v>
      </c>
      <c r="I830" s="260"/>
      <c r="J830" s="256"/>
      <c r="K830" s="256"/>
      <c r="L830" s="261"/>
      <c r="M830" s="262"/>
      <c r="N830" s="263"/>
      <c r="O830" s="263"/>
      <c r="P830" s="263"/>
      <c r="Q830" s="263"/>
      <c r="R830" s="263"/>
      <c r="S830" s="263"/>
      <c r="T830" s="264"/>
      <c r="U830" s="14"/>
      <c r="V830" s="14"/>
      <c r="W830" s="14"/>
      <c r="X830" s="14"/>
      <c r="Y830" s="14"/>
      <c r="Z830" s="14"/>
      <c r="AA830" s="14"/>
      <c r="AB830" s="14"/>
      <c r="AC830" s="14"/>
      <c r="AD830" s="14"/>
      <c r="AE830" s="14"/>
      <c r="AT830" s="265" t="s">
        <v>166</v>
      </c>
      <c r="AU830" s="265" t="s">
        <v>156</v>
      </c>
      <c r="AV830" s="14" t="s">
        <v>156</v>
      </c>
      <c r="AW830" s="14" t="s">
        <v>31</v>
      </c>
      <c r="AX830" s="14" t="s">
        <v>82</v>
      </c>
      <c r="AY830" s="265" t="s">
        <v>157</v>
      </c>
    </row>
    <row r="831" s="2" customFormat="1" ht="24.15" customHeight="1">
      <c r="A831" s="39"/>
      <c r="B831" s="40"/>
      <c r="C831" s="230" t="s">
        <v>1573</v>
      </c>
      <c r="D831" s="230" t="s">
        <v>160</v>
      </c>
      <c r="E831" s="231" t="s">
        <v>1569</v>
      </c>
      <c r="F831" s="232" t="s">
        <v>1570</v>
      </c>
      <c r="G831" s="233" t="s">
        <v>177</v>
      </c>
      <c r="H831" s="234">
        <v>184.24500000000001</v>
      </c>
      <c r="I831" s="235"/>
      <c r="J831" s="236">
        <f>ROUND(I831*H831,2)</f>
        <v>0</v>
      </c>
      <c r="K831" s="237"/>
      <c r="L831" s="45"/>
      <c r="M831" s="238" t="s">
        <v>1</v>
      </c>
      <c r="N831" s="239" t="s">
        <v>40</v>
      </c>
      <c r="O831" s="98"/>
      <c r="P831" s="240">
        <f>O831*H831</f>
        <v>0</v>
      </c>
      <c r="Q831" s="240">
        <v>0</v>
      </c>
      <c r="R831" s="240">
        <f>Q831*H831</f>
        <v>0</v>
      </c>
      <c r="S831" s="240">
        <v>0</v>
      </c>
      <c r="T831" s="241">
        <f>S831*H831</f>
        <v>0</v>
      </c>
      <c r="U831" s="39"/>
      <c r="V831" s="39"/>
      <c r="W831" s="39"/>
      <c r="X831" s="39"/>
      <c r="Y831" s="39"/>
      <c r="Z831" s="39"/>
      <c r="AA831" s="39"/>
      <c r="AB831" s="39"/>
      <c r="AC831" s="39"/>
      <c r="AD831" s="39"/>
      <c r="AE831" s="39"/>
      <c r="AR831" s="242" t="s">
        <v>174</v>
      </c>
      <c r="AT831" s="242" t="s">
        <v>160</v>
      </c>
      <c r="AU831" s="242" t="s">
        <v>156</v>
      </c>
      <c r="AY831" s="18" t="s">
        <v>157</v>
      </c>
      <c r="BE831" s="243">
        <f>IF(N831="základná",J831,0)</f>
        <v>0</v>
      </c>
      <c r="BF831" s="243">
        <f>IF(N831="znížená",J831,0)</f>
        <v>0</v>
      </c>
      <c r="BG831" s="243">
        <f>IF(N831="zákl. prenesená",J831,0)</f>
        <v>0</v>
      </c>
      <c r="BH831" s="243">
        <f>IF(N831="zníž. prenesená",J831,0)</f>
        <v>0</v>
      </c>
      <c r="BI831" s="243">
        <f>IF(N831="nulová",J831,0)</f>
        <v>0</v>
      </c>
      <c r="BJ831" s="18" t="s">
        <v>156</v>
      </c>
      <c r="BK831" s="243">
        <f>ROUND(I831*H831,2)</f>
        <v>0</v>
      </c>
      <c r="BL831" s="18" t="s">
        <v>174</v>
      </c>
      <c r="BM831" s="242" t="s">
        <v>1574</v>
      </c>
    </row>
    <row r="832" s="14" customFormat="1">
      <c r="A832" s="14"/>
      <c r="B832" s="255"/>
      <c r="C832" s="256"/>
      <c r="D832" s="246" t="s">
        <v>166</v>
      </c>
      <c r="E832" s="257" t="s">
        <v>1</v>
      </c>
      <c r="F832" s="258" t="s">
        <v>1575</v>
      </c>
      <c r="G832" s="256"/>
      <c r="H832" s="259">
        <v>184.24500000000001</v>
      </c>
      <c r="I832" s="260"/>
      <c r="J832" s="256"/>
      <c r="K832" s="256"/>
      <c r="L832" s="261"/>
      <c r="M832" s="262"/>
      <c r="N832" s="263"/>
      <c r="O832" s="263"/>
      <c r="P832" s="263"/>
      <c r="Q832" s="263"/>
      <c r="R832" s="263"/>
      <c r="S832" s="263"/>
      <c r="T832" s="264"/>
      <c r="U832" s="14"/>
      <c r="V832" s="14"/>
      <c r="W832" s="14"/>
      <c r="X832" s="14"/>
      <c r="Y832" s="14"/>
      <c r="Z832" s="14"/>
      <c r="AA832" s="14"/>
      <c r="AB832" s="14"/>
      <c r="AC832" s="14"/>
      <c r="AD832" s="14"/>
      <c r="AE832" s="14"/>
      <c r="AT832" s="265" t="s">
        <v>166</v>
      </c>
      <c r="AU832" s="265" t="s">
        <v>156</v>
      </c>
      <c r="AV832" s="14" t="s">
        <v>156</v>
      </c>
      <c r="AW832" s="14" t="s">
        <v>31</v>
      </c>
      <c r="AX832" s="14" t="s">
        <v>82</v>
      </c>
      <c r="AY832" s="265" t="s">
        <v>157</v>
      </c>
    </row>
    <row r="833" s="2" customFormat="1" ht="24.15" customHeight="1">
      <c r="A833" s="39"/>
      <c r="B833" s="40"/>
      <c r="C833" s="230" t="s">
        <v>1576</v>
      </c>
      <c r="D833" s="230" t="s">
        <v>160</v>
      </c>
      <c r="E833" s="231" t="s">
        <v>1569</v>
      </c>
      <c r="F833" s="232" t="s">
        <v>1570</v>
      </c>
      <c r="G833" s="233" t="s">
        <v>177</v>
      </c>
      <c r="H833" s="234">
        <v>184.24500000000001</v>
      </c>
      <c r="I833" s="235"/>
      <c r="J833" s="236">
        <f>ROUND(I833*H833,2)</f>
        <v>0</v>
      </c>
      <c r="K833" s="237"/>
      <c r="L833" s="45"/>
      <c r="M833" s="238" t="s">
        <v>1</v>
      </c>
      <c r="N833" s="239" t="s">
        <v>40</v>
      </c>
      <c r="O833" s="98"/>
      <c r="P833" s="240">
        <f>O833*H833</f>
        <v>0</v>
      </c>
      <c r="Q833" s="240">
        <v>0</v>
      </c>
      <c r="R833" s="240">
        <f>Q833*H833</f>
        <v>0</v>
      </c>
      <c r="S833" s="240">
        <v>0</v>
      </c>
      <c r="T833" s="241">
        <f>S833*H833</f>
        <v>0</v>
      </c>
      <c r="U833" s="39"/>
      <c r="V833" s="39"/>
      <c r="W833" s="39"/>
      <c r="X833" s="39"/>
      <c r="Y833" s="39"/>
      <c r="Z833" s="39"/>
      <c r="AA833" s="39"/>
      <c r="AB833" s="39"/>
      <c r="AC833" s="39"/>
      <c r="AD833" s="39"/>
      <c r="AE833" s="39"/>
      <c r="AR833" s="242" t="s">
        <v>174</v>
      </c>
      <c r="AT833" s="242" t="s">
        <v>160</v>
      </c>
      <c r="AU833" s="242" t="s">
        <v>156</v>
      </c>
      <c r="AY833" s="18" t="s">
        <v>157</v>
      </c>
      <c r="BE833" s="243">
        <f>IF(N833="základná",J833,0)</f>
        <v>0</v>
      </c>
      <c r="BF833" s="243">
        <f>IF(N833="znížená",J833,0)</f>
        <v>0</v>
      </c>
      <c r="BG833" s="243">
        <f>IF(N833="zákl. prenesená",J833,0)</f>
        <v>0</v>
      </c>
      <c r="BH833" s="243">
        <f>IF(N833="zníž. prenesená",J833,0)</f>
        <v>0</v>
      </c>
      <c r="BI833" s="243">
        <f>IF(N833="nulová",J833,0)</f>
        <v>0</v>
      </c>
      <c r="BJ833" s="18" t="s">
        <v>156</v>
      </c>
      <c r="BK833" s="243">
        <f>ROUND(I833*H833,2)</f>
        <v>0</v>
      </c>
      <c r="BL833" s="18" t="s">
        <v>174</v>
      </c>
      <c r="BM833" s="242" t="s">
        <v>1577</v>
      </c>
    </row>
    <row r="834" s="14" customFormat="1">
      <c r="A834" s="14"/>
      <c r="B834" s="255"/>
      <c r="C834" s="256"/>
      <c r="D834" s="246" t="s">
        <v>166</v>
      </c>
      <c r="E834" s="257" t="s">
        <v>1</v>
      </c>
      <c r="F834" s="258" t="s">
        <v>1575</v>
      </c>
      <c r="G834" s="256"/>
      <c r="H834" s="259">
        <v>184.24500000000001</v>
      </c>
      <c r="I834" s="260"/>
      <c r="J834" s="256"/>
      <c r="K834" s="256"/>
      <c r="L834" s="261"/>
      <c r="M834" s="262"/>
      <c r="N834" s="263"/>
      <c r="O834" s="263"/>
      <c r="P834" s="263"/>
      <c r="Q834" s="263"/>
      <c r="R834" s="263"/>
      <c r="S834" s="263"/>
      <c r="T834" s="264"/>
      <c r="U834" s="14"/>
      <c r="V834" s="14"/>
      <c r="W834" s="14"/>
      <c r="X834" s="14"/>
      <c r="Y834" s="14"/>
      <c r="Z834" s="14"/>
      <c r="AA834" s="14"/>
      <c r="AB834" s="14"/>
      <c r="AC834" s="14"/>
      <c r="AD834" s="14"/>
      <c r="AE834" s="14"/>
      <c r="AT834" s="265" t="s">
        <v>166</v>
      </c>
      <c r="AU834" s="265" t="s">
        <v>156</v>
      </c>
      <c r="AV834" s="14" t="s">
        <v>156</v>
      </c>
      <c r="AW834" s="14" t="s">
        <v>31</v>
      </c>
      <c r="AX834" s="14" t="s">
        <v>82</v>
      </c>
      <c r="AY834" s="265" t="s">
        <v>157</v>
      </c>
    </row>
    <row r="835" s="2" customFormat="1" ht="24.15" customHeight="1">
      <c r="A835" s="39"/>
      <c r="B835" s="40"/>
      <c r="C835" s="230" t="s">
        <v>1578</v>
      </c>
      <c r="D835" s="230" t="s">
        <v>160</v>
      </c>
      <c r="E835" s="231" t="s">
        <v>1579</v>
      </c>
      <c r="F835" s="232" t="s">
        <v>1580</v>
      </c>
      <c r="G835" s="233" t="s">
        <v>177</v>
      </c>
      <c r="H835" s="234">
        <v>12.283</v>
      </c>
      <c r="I835" s="235"/>
      <c r="J835" s="236">
        <f>ROUND(I835*H835,2)</f>
        <v>0</v>
      </c>
      <c r="K835" s="237"/>
      <c r="L835" s="45"/>
      <c r="M835" s="238" t="s">
        <v>1</v>
      </c>
      <c r="N835" s="239" t="s">
        <v>40</v>
      </c>
      <c r="O835" s="98"/>
      <c r="P835" s="240">
        <f>O835*H835</f>
        <v>0</v>
      </c>
      <c r="Q835" s="240">
        <v>0</v>
      </c>
      <c r="R835" s="240">
        <f>Q835*H835</f>
        <v>0</v>
      </c>
      <c r="S835" s="240">
        <v>0</v>
      </c>
      <c r="T835" s="241">
        <f>S835*H835</f>
        <v>0</v>
      </c>
      <c r="U835" s="39"/>
      <c r="V835" s="39"/>
      <c r="W835" s="39"/>
      <c r="X835" s="39"/>
      <c r="Y835" s="39"/>
      <c r="Z835" s="39"/>
      <c r="AA835" s="39"/>
      <c r="AB835" s="39"/>
      <c r="AC835" s="39"/>
      <c r="AD835" s="39"/>
      <c r="AE835" s="39"/>
      <c r="AR835" s="242" t="s">
        <v>174</v>
      </c>
      <c r="AT835" s="242" t="s">
        <v>160</v>
      </c>
      <c r="AU835" s="242" t="s">
        <v>156</v>
      </c>
      <c r="AY835" s="18" t="s">
        <v>157</v>
      </c>
      <c r="BE835" s="243">
        <f>IF(N835="základná",J835,0)</f>
        <v>0</v>
      </c>
      <c r="BF835" s="243">
        <f>IF(N835="znížená",J835,0)</f>
        <v>0</v>
      </c>
      <c r="BG835" s="243">
        <f>IF(N835="zákl. prenesená",J835,0)</f>
        <v>0</v>
      </c>
      <c r="BH835" s="243">
        <f>IF(N835="zníž. prenesená",J835,0)</f>
        <v>0</v>
      </c>
      <c r="BI835" s="243">
        <f>IF(N835="nulová",J835,0)</f>
        <v>0</v>
      </c>
      <c r="BJ835" s="18" t="s">
        <v>156</v>
      </c>
      <c r="BK835" s="243">
        <f>ROUND(I835*H835,2)</f>
        <v>0</v>
      </c>
      <c r="BL835" s="18" t="s">
        <v>174</v>
      </c>
      <c r="BM835" s="242" t="s">
        <v>1581</v>
      </c>
    </row>
    <row r="836" s="2" customFormat="1" ht="24.15" customHeight="1">
      <c r="A836" s="39"/>
      <c r="B836" s="40"/>
      <c r="C836" s="230" t="s">
        <v>1582</v>
      </c>
      <c r="D836" s="230" t="s">
        <v>160</v>
      </c>
      <c r="E836" s="231" t="s">
        <v>1579</v>
      </c>
      <c r="F836" s="232" t="s">
        <v>1580</v>
      </c>
      <c r="G836" s="233" t="s">
        <v>177</v>
      </c>
      <c r="H836" s="234">
        <v>12.283</v>
      </c>
      <c r="I836" s="235"/>
      <c r="J836" s="236">
        <f>ROUND(I836*H836,2)</f>
        <v>0</v>
      </c>
      <c r="K836" s="237"/>
      <c r="L836" s="45"/>
      <c r="M836" s="238" t="s">
        <v>1</v>
      </c>
      <c r="N836" s="239" t="s">
        <v>40</v>
      </c>
      <c r="O836" s="98"/>
      <c r="P836" s="240">
        <f>O836*H836</f>
        <v>0</v>
      </c>
      <c r="Q836" s="240">
        <v>0</v>
      </c>
      <c r="R836" s="240">
        <f>Q836*H836</f>
        <v>0</v>
      </c>
      <c r="S836" s="240">
        <v>0</v>
      </c>
      <c r="T836" s="241">
        <f>S836*H836</f>
        <v>0</v>
      </c>
      <c r="U836" s="39"/>
      <c r="V836" s="39"/>
      <c r="W836" s="39"/>
      <c r="X836" s="39"/>
      <c r="Y836" s="39"/>
      <c r="Z836" s="39"/>
      <c r="AA836" s="39"/>
      <c r="AB836" s="39"/>
      <c r="AC836" s="39"/>
      <c r="AD836" s="39"/>
      <c r="AE836" s="39"/>
      <c r="AR836" s="242" t="s">
        <v>174</v>
      </c>
      <c r="AT836" s="242" t="s">
        <v>160</v>
      </c>
      <c r="AU836" s="242" t="s">
        <v>156</v>
      </c>
      <c r="AY836" s="18" t="s">
        <v>157</v>
      </c>
      <c r="BE836" s="243">
        <f>IF(N836="základná",J836,0)</f>
        <v>0</v>
      </c>
      <c r="BF836" s="243">
        <f>IF(N836="znížená",J836,0)</f>
        <v>0</v>
      </c>
      <c r="BG836" s="243">
        <f>IF(N836="zákl. prenesená",J836,0)</f>
        <v>0</v>
      </c>
      <c r="BH836" s="243">
        <f>IF(N836="zníž. prenesená",J836,0)</f>
        <v>0</v>
      </c>
      <c r="BI836" s="243">
        <f>IF(N836="nulová",J836,0)</f>
        <v>0</v>
      </c>
      <c r="BJ836" s="18" t="s">
        <v>156</v>
      </c>
      <c r="BK836" s="243">
        <f>ROUND(I836*H836,2)</f>
        <v>0</v>
      </c>
      <c r="BL836" s="18" t="s">
        <v>174</v>
      </c>
      <c r="BM836" s="242" t="s">
        <v>1583</v>
      </c>
    </row>
    <row r="837" s="2" customFormat="1" ht="24.15" customHeight="1">
      <c r="A837" s="39"/>
      <c r="B837" s="40"/>
      <c r="C837" s="230" t="s">
        <v>1584</v>
      </c>
      <c r="D837" s="230" t="s">
        <v>160</v>
      </c>
      <c r="E837" s="231" t="s">
        <v>1579</v>
      </c>
      <c r="F837" s="232" t="s">
        <v>1580</v>
      </c>
      <c r="G837" s="233" t="s">
        <v>177</v>
      </c>
      <c r="H837" s="234">
        <v>12.283</v>
      </c>
      <c r="I837" s="235"/>
      <c r="J837" s="236">
        <f>ROUND(I837*H837,2)</f>
        <v>0</v>
      </c>
      <c r="K837" s="237"/>
      <c r="L837" s="45"/>
      <c r="M837" s="238" t="s">
        <v>1</v>
      </c>
      <c r="N837" s="239" t="s">
        <v>40</v>
      </c>
      <c r="O837" s="98"/>
      <c r="P837" s="240">
        <f>O837*H837</f>
        <v>0</v>
      </c>
      <c r="Q837" s="240">
        <v>0</v>
      </c>
      <c r="R837" s="240">
        <f>Q837*H837</f>
        <v>0</v>
      </c>
      <c r="S837" s="240">
        <v>0</v>
      </c>
      <c r="T837" s="241">
        <f>S837*H837</f>
        <v>0</v>
      </c>
      <c r="U837" s="39"/>
      <c r="V837" s="39"/>
      <c r="W837" s="39"/>
      <c r="X837" s="39"/>
      <c r="Y837" s="39"/>
      <c r="Z837" s="39"/>
      <c r="AA837" s="39"/>
      <c r="AB837" s="39"/>
      <c r="AC837" s="39"/>
      <c r="AD837" s="39"/>
      <c r="AE837" s="39"/>
      <c r="AR837" s="242" t="s">
        <v>174</v>
      </c>
      <c r="AT837" s="242" t="s">
        <v>160</v>
      </c>
      <c r="AU837" s="242" t="s">
        <v>156</v>
      </c>
      <c r="AY837" s="18" t="s">
        <v>157</v>
      </c>
      <c r="BE837" s="243">
        <f>IF(N837="základná",J837,0)</f>
        <v>0</v>
      </c>
      <c r="BF837" s="243">
        <f>IF(N837="znížená",J837,0)</f>
        <v>0</v>
      </c>
      <c r="BG837" s="243">
        <f>IF(N837="zákl. prenesená",J837,0)</f>
        <v>0</v>
      </c>
      <c r="BH837" s="243">
        <f>IF(N837="zníž. prenesená",J837,0)</f>
        <v>0</v>
      </c>
      <c r="BI837" s="243">
        <f>IF(N837="nulová",J837,0)</f>
        <v>0</v>
      </c>
      <c r="BJ837" s="18" t="s">
        <v>156</v>
      </c>
      <c r="BK837" s="243">
        <f>ROUND(I837*H837,2)</f>
        <v>0</v>
      </c>
      <c r="BL837" s="18" t="s">
        <v>174</v>
      </c>
      <c r="BM837" s="242" t="s">
        <v>1585</v>
      </c>
    </row>
    <row r="838" s="2" customFormat="1" ht="24.15" customHeight="1">
      <c r="A838" s="39"/>
      <c r="B838" s="40"/>
      <c r="C838" s="230" t="s">
        <v>1586</v>
      </c>
      <c r="D838" s="230" t="s">
        <v>160</v>
      </c>
      <c r="E838" s="231" t="s">
        <v>1587</v>
      </c>
      <c r="F838" s="232" t="s">
        <v>1588</v>
      </c>
      <c r="G838" s="233" t="s">
        <v>177</v>
      </c>
      <c r="H838" s="234">
        <v>139.67599999999999</v>
      </c>
      <c r="I838" s="235"/>
      <c r="J838" s="236">
        <f>ROUND(I838*H838,2)</f>
        <v>0</v>
      </c>
      <c r="K838" s="237"/>
      <c r="L838" s="45"/>
      <c r="M838" s="238" t="s">
        <v>1</v>
      </c>
      <c r="N838" s="239" t="s">
        <v>40</v>
      </c>
      <c r="O838" s="98"/>
      <c r="P838" s="240">
        <f>O838*H838</f>
        <v>0</v>
      </c>
      <c r="Q838" s="240">
        <v>0</v>
      </c>
      <c r="R838" s="240">
        <f>Q838*H838</f>
        <v>0</v>
      </c>
      <c r="S838" s="240">
        <v>0</v>
      </c>
      <c r="T838" s="241">
        <f>S838*H838</f>
        <v>0</v>
      </c>
      <c r="U838" s="39"/>
      <c r="V838" s="39"/>
      <c r="W838" s="39"/>
      <c r="X838" s="39"/>
      <c r="Y838" s="39"/>
      <c r="Z838" s="39"/>
      <c r="AA838" s="39"/>
      <c r="AB838" s="39"/>
      <c r="AC838" s="39"/>
      <c r="AD838" s="39"/>
      <c r="AE838" s="39"/>
      <c r="AR838" s="242" t="s">
        <v>174</v>
      </c>
      <c r="AT838" s="242" t="s">
        <v>160</v>
      </c>
      <c r="AU838" s="242" t="s">
        <v>156</v>
      </c>
      <c r="AY838" s="18" t="s">
        <v>157</v>
      </c>
      <c r="BE838" s="243">
        <f>IF(N838="základná",J838,0)</f>
        <v>0</v>
      </c>
      <c r="BF838" s="243">
        <f>IF(N838="znížená",J838,0)</f>
        <v>0</v>
      </c>
      <c r="BG838" s="243">
        <f>IF(N838="zákl. prenesená",J838,0)</f>
        <v>0</v>
      </c>
      <c r="BH838" s="243">
        <f>IF(N838="zníž. prenesená",J838,0)</f>
        <v>0</v>
      </c>
      <c r="BI838" s="243">
        <f>IF(N838="nulová",J838,0)</f>
        <v>0</v>
      </c>
      <c r="BJ838" s="18" t="s">
        <v>156</v>
      </c>
      <c r="BK838" s="243">
        <f>ROUND(I838*H838,2)</f>
        <v>0</v>
      </c>
      <c r="BL838" s="18" t="s">
        <v>174</v>
      </c>
      <c r="BM838" s="242" t="s">
        <v>1589</v>
      </c>
    </row>
    <row r="839" s="14" customFormat="1">
      <c r="A839" s="14"/>
      <c r="B839" s="255"/>
      <c r="C839" s="256"/>
      <c r="D839" s="246" t="s">
        <v>166</v>
      </c>
      <c r="E839" s="257" t="s">
        <v>1</v>
      </c>
      <c r="F839" s="258" t="s">
        <v>1590</v>
      </c>
      <c r="G839" s="256"/>
      <c r="H839" s="259">
        <v>139.67599999999999</v>
      </c>
      <c r="I839" s="260"/>
      <c r="J839" s="256"/>
      <c r="K839" s="256"/>
      <c r="L839" s="261"/>
      <c r="M839" s="262"/>
      <c r="N839" s="263"/>
      <c r="O839" s="263"/>
      <c r="P839" s="263"/>
      <c r="Q839" s="263"/>
      <c r="R839" s="263"/>
      <c r="S839" s="263"/>
      <c r="T839" s="264"/>
      <c r="U839" s="14"/>
      <c r="V839" s="14"/>
      <c r="W839" s="14"/>
      <c r="X839" s="14"/>
      <c r="Y839" s="14"/>
      <c r="Z839" s="14"/>
      <c r="AA839" s="14"/>
      <c r="AB839" s="14"/>
      <c r="AC839" s="14"/>
      <c r="AD839" s="14"/>
      <c r="AE839" s="14"/>
      <c r="AT839" s="265" t="s">
        <v>166</v>
      </c>
      <c r="AU839" s="265" t="s">
        <v>156</v>
      </c>
      <c r="AV839" s="14" t="s">
        <v>156</v>
      </c>
      <c r="AW839" s="14" t="s">
        <v>31</v>
      </c>
      <c r="AX839" s="14" t="s">
        <v>82</v>
      </c>
      <c r="AY839" s="265" t="s">
        <v>157</v>
      </c>
    </row>
    <row r="840" s="2" customFormat="1" ht="37.8" customHeight="1">
      <c r="A840" s="39"/>
      <c r="B840" s="40"/>
      <c r="C840" s="230" t="s">
        <v>1591</v>
      </c>
      <c r="D840" s="230" t="s">
        <v>160</v>
      </c>
      <c r="E840" s="231" t="s">
        <v>1592</v>
      </c>
      <c r="F840" s="232" t="s">
        <v>1593</v>
      </c>
      <c r="G840" s="233" t="s">
        <v>177</v>
      </c>
      <c r="H840" s="234">
        <v>12.283</v>
      </c>
      <c r="I840" s="235"/>
      <c r="J840" s="236">
        <f>ROUND(I840*H840,2)</f>
        <v>0</v>
      </c>
      <c r="K840" s="237"/>
      <c r="L840" s="45"/>
      <c r="M840" s="238" t="s">
        <v>1</v>
      </c>
      <c r="N840" s="239" t="s">
        <v>40</v>
      </c>
      <c r="O840" s="98"/>
      <c r="P840" s="240">
        <f>O840*H840</f>
        <v>0</v>
      </c>
      <c r="Q840" s="240">
        <v>0</v>
      </c>
      <c r="R840" s="240">
        <f>Q840*H840</f>
        <v>0</v>
      </c>
      <c r="S840" s="240">
        <v>0</v>
      </c>
      <c r="T840" s="241">
        <f>S840*H840</f>
        <v>0</v>
      </c>
      <c r="U840" s="39"/>
      <c r="V840" s="39"/>
      <c r="W840" s="39"/>
      <c r="X840" s="39"/>
      <c r="Y840" s="39"/>
      <c r="Z840" s="39"/>
      <c r="AA840" s="39"/>
      <c r="AB840" s="39"/>
      <c r="AC840" s="39"/>
      <c r="AD840" s="39"/>
      <c r="AE840" s="39"/>
      <c r="AR840" s="242" t="s">
        <v>174</v>
      </c>
      <c r="AT840" s="242" t="s">
        <v>160</v>
      </c>
      <c r="AU840" s="242" t="s">
        <v>156</v>
      </c>
      <c r="AY840" s="18" t="s">
        <v>157</v>
      </c>
      <c r="BE840" s="243">
        <f>IF(N840="základná",J840,0)</f>
        <v>0</v>
      </c>
      <c r="BF840" s="243">
        <f>IF(N840="znížená",J840,0)</f>
        <v>0</v>
      </c>
      <c r="BG840" s="243">
        <f>IF(N840="zákl. prenesená",J840,0)</f>
        <v>0</v>
      </c>
      <c r="BH840" s="243">
        <f>IF(N840="zníž. prenesená",J840,0)</f>
        <v>0</v>
      </c>
      <c r="BI840" s="243">
        <f>IF(N840="nulová",J840,0)</f>
        <v>0</v>
      </c>
      <c r="BJ840" s="18" t="s">
        <v>156</v>
      </c>
      <c r="BK840" s="243">
        <f>ROUND(I840*H840,2)</f>
        <v>0</v>
      </c>
      <c r="BL840" s="18" t="s">
        <v>174</v>
      </c>
      <c r="BM840" s="242" t="s">
        <v>1594</v>
      </c>
    </row>
    <row r="841" s="2" customFormat="1" ht="37.8" customHeight="1">
      <c r="A841" s="39"/>
      <c r="B841" s="40"/>
      <c r="C841" s="230" t="s">
        <v>1595</v>
      </c>
      <c r="D841" s="230" t="s">
        <v>160</v>
      </c>
      <c r="E841" s="231" t="s">
        <v>1592</v>
      </c>
      <c r="F841" s="232" t="s">
        <v>1593</v>
      </c>
      <c r="G841" s="233" t="s">
        <v>177</v>
      </c>
      <c r="H841" s="234">
        <v>12.283</v>
      </c>
      <c r="I841" s="235"/>
      <c r="J841" s="236">
        <f>ROUND(I841*H841,2)</f>
        <v>0</v>
      </c>
      <c r="K841" s="237"/>
      <c r="L841" s="45"/>
      <c r="M841" s="238" t="s">
        <v>1</v>
      </c>
      <c r="N841" s="239" t="s">
        <v>40</v>
      </c>
      <c r="O841" s="98"/>
      <c r="P841" s="240">
        <f>O841*H841</f>
        <v>0</v>
      </c>
      <c r="Q841" s="240">
        <v>0</v>
      </c>
      <c r="R841" s="240">
        <f>Q841*H841</f>
        <v>0</v>
      </c>
      <c r="S841" s="240">
        <v>0</v>
      </c>
      <c r="T841" s="241">
        <f>S841*H841</f>
        <v>0</v>
      </c>
      <c r="U841" s="39"/>
      <c r="V841" s="39"/>
      <c r="W841" s="39"/>
      <c r="X841" s="39"/>
      <c r="Y841" s="39"/>
      <c r="Z841" s="39"/>
      <c r="AA841" s="39"/>
      <c r="AB841" s="39"/>
      <c r="AC841" s="39"/>
      <c r="AD841" s="39"/>
      <c r="AE841" s="39"/>
      <c r="AR841" s="242" t="s">
        <v>174</v>
      </c>
      <c r="AT841" s="242" t="s">
        <v>160</v>
      </c>
      <c r="AU841" s="242" t="s">
        <v>156</v>
      </c>
      <c r="AY841" s="18" t="s">
        <v>157</v>
      </c>
      <c r="BE841" s="243">
        <f>IF(N841="základná",J841,0)</f>
        <v>0</v>
      </c>
      <c r="BF841" s="243">
        <f>IF(N841="znížená",J841,0)</f>
        <v>0</v>
      </c>
      <c r="BG841" s="243">
        <f>IF(N841="zákl. prenesená",J841,0)</f>
        <v>0</v>
      </c>
      <c r="BH841" s="243">
        <f>IF(N841="zníž. prenesená",J841,0)</f>
        <v>0</v>
      </c>
      <c r="BI841" s="243">
        <f>IF(N841="nulová",J841,0)</f>
        <v>0</v>
      </c>
      <c r="BJ841" s="18" t="s">
        <v>156</v>
      </c>
      <c r="BK841" s="243">
        <f>ROUND(I841*H841,2)</f>
        <v>0</v>
      </c>
      <c r="BL841" s="18" t="s">
        <v>174</v>
      </c>
      <c r="BM841" s="242" t="s">
        <v>1596</v>
      </c>
    </row>
    <row r="842" s="2" customFormat="1" ht="37.8" customHeight="1">
      <c r="A842" s="39"/>
      <c r="B842" s="40"/>
      <c r="C842" s="230" t="s">
        <v>1597</v>
      </c>
      <c r="D842" s="230" t="s">
        <v>160</v>
      </c>
      <c r="E842" s="231" t="s">
        <v>1598</v>
      </c>
      <c r="F842" s="232" t="s">
        <v>1593</v>
      </c>
      <c r="G842" s="233" t="s">
        <v>177</v>
      </c>
      <c r="H842" s="234">
        <v>12.283</v>
      </c>
      <c r="I842" s="235"/>
      <c r="J842" s="236">
        <f>ROUND(I842*H842,2)</f>
        <v>0</v>
      </c>
      <c r="K842" s="237"/>
      <c r="L842" s="45"/>
      <c r="M842" s="238" t="s">
        <v>1</v>
      </c>
      <c r="N842" s="239" t="s">
        <v>40</v>
      </c>
      <c r="O842" s="98"/>
      <c r="P842" s="240">
        <f>O842*H842</f>
        <v>0</v>
      </c>
      <c r="Q842" s="240">
        <v>0</v>
      </c>
      <c r="R842" s="240">
        <f>Q842*H842</f>
        <v>0</v>
      </c>
      <c r="S842" s="240">
        <v>0</v>
      </c>
      <c r="T842" s="241">
        <f>S842*H842</f>
        <v>0</v>
      </c>
      <c r="U842" s="39"/>
      <c r="V842" s="39"/>
      <c r="W842" s="39"/>
      <c r="X842" s="39"/>
      <c r="Y842" s="39"/>
      <c r="Z842" s="39"/>
      <c r="AA842" s="39"/>
      <c r="AB842" s="39"/>
      <c r="AC842" s="39"/>
      <c r="AD842" s="39"/>
      <c r="AE842" s="39"/>
      <c r="AR842" s="242" t="s">
        <v>174</v>
      </c>
      <c r="AT842" s="242" t="s">
        <v>160</v>
      </c>
      <c r="AU842" s="242" t="s">
        <v>156</v>
      </c>
      <c r="AY842" s="18" t="s">
        <v>157</v>
      </c>
      <c r="BE842" s="243">
        <f>IF(N842="základná",J842,0)</f>
        <v>0</v>
      </c>
      <c r="BF842" s="243">
        <f>IF(N842="znížená",J842,0)</f>
        <v>0</v>
      </c>
      <c r="BG842" s="243">
        <f>IF(N842="zákl. prenesená",J842,0)</f>
        <v>0</v>
      </c>
      <c r="BH842" s="243">
        <f>IF(N842="zníž. prenesená",J842,0)</f>
        <v>0</v>
      </c>
      <c r="BI842" s="243">
        <f>IF(N842="nulová",J842,0)</f>
        <v>0</v>
      </c>
      <c r="BJ842" s="18" t="s">
        <v>156</v>
      </c>
      <c r="BK842" s="243">
        <f>ROUND(I842*H842,2)</f>
        <v>0</v>
      </c>
      <c r="BL842" s="18" t="s">
        <v>174</v>
      </c>
      <c r="BM842" s="242" t="s">
        <v>1599</v>
      </c>
    </row>
    <row r="843" s="12" customFormat="1" ht="22.8" customHeight="1">
      <c r="A843" s="12"/>
      <c r="B843" s="214"/>
      <c r="C843" s="215"/>
      <c r="D843" s="216" t="s">
        <v>73</v>
      </c>
      <c r="E843" s="228" t="s">
        <v>245</v>
      </c>
      <c r="F843" s="228" t="s">
        <v>246</v>
      </c>
      <c r="G843" s="215"/>
      <c r="H843" s="215"/>
      <c r="I843" s="218"/>
      <c r="J843" s="229">
        <f>BK843</f>
        <v>0</v>
      </c>
      <c r="K843" s="215"/>
      <c r="L843" s="220"/>
      <c r="M843" s="221"/>
      <c r="N843" s="222"/>
      <c r="O843" s="222"/>
      <c r="P843" s="223">
        <f>SUM(P844:P846)</f>
        <v>0</v>
      </c>
      <c r="Q843" s="222"/>
      <c r="R843" s="223">
        <f>SUM(R844:R846)</f>
        <v>0</v>
      </c>
      <c r="S843" s="222"/>
      <c r="T843" s="224">
        <f>SUM(T844:T846)</f>
        <v>0</v>
      </c>
      <c r="U843" s="12"/>
      <c r="V843" s="12"/>
      <c r="W843" s="12"/>
      <c r="X843" s="12"/>
      <c r="Y843" s="12"/>
      <c r="Z843" s="12"/>
      <c r="AA843" s="12"/>
      <c r="AB843" s="12"/>
      <c r="AC843" s="12"/>
      <c r="AD843" s="12"/>
      <c r="AE843" s="12"/>
      <c r="AR843" s="225" t="s">
        <v>82</v>
      </c>
      <c r="AT843" s="226" t="s">
        <v>73</v>
      </c>
      <c r="AU843" s="226" t="s">
        <v>82</v>
      </c>
      <c r="AY843" s="225" t="s">
        <v>157</v>
      </c>
      <c r="BK843" s="227">
        <f>SUM(BK844:BK846)</f>
        <v>0</v>
      </c>
    </row>
    <row r="844" s="2" customFormat="1" ht="62.7" customHeight="1">
      <c r="A844" s="39"/>
      <c r="B844" s="40"/>
      <c r="C844" s="230" t="s">
        <v>245</v>
      </c>
      <c r="D844" s="230" t="s">
        <v>160</v>
      </c>
      <c r="E844" s="231" t="s">
        <v>357</v>
      </c>
      <c r="F844" s="232" t="s">
        <v>358</v>
      </c>
      <c r="G844" s="233" t="s">
        <v>177</v>
      </c>
      <c r="H844" s="234">
        <v>67.094999999999999</v>
      </c>
      <c r="I844" s="235"/>
      <c r="J844" s="236">
        <f>ROUND(I844*H844,2)</f>
        <v>0</v>
      </c>
      <c r="K844" s="237"/>
      <c r="L844" s="45"/>
      <c r="M844" s="238" t="s">
        <v>1</v>
      </c>
      <c r="N844" s="239" t="s">
        <v>40</v>
      </c>
      <c r="O844" s="98"/>
      <c r="P844" s="240">
        <f>O844*H844</f>
        <v>0</v>
      </c>
      <c r="Q844" s="240">
        <v>0</v>
      </c>
      <c r="R844" s="240">
        <f>Q844*H844</f>
        <v>0</v>
      </c>
      <c r="S844" s="240">
        <v>0</v>
      </c>
      <c r="T844" s="241">
        <f>S844*H844</f>
        <v>0</v>
      </c>
      <c r="U844" s="39"/>
      <c r="V844" s="39"/>
      <c r="W844" s="39"/>
      <c r="X844" s="39"/>
      <c r="Y844" s="39"/>
      <c r="Z844" s="39"/>
      <c r="AA844" s="39"/>
      <c r="AB844" s="39"/>
      <c r="AC844" s="39"/>
      <c r="AD844" s="39"/>
      <c r="AE844" s="39"/>
      <c r="AR844" s="242" t="s">
        <v>174</v>
      </c>
      <c r="AT844" s="242" t="s">
        <v>160</v>
      </c>
      <c r="AU844" s="242" t="s">
        <v>156</v>
      </c>
      <c r="AY844" s="18" t="s">
        <v>157</v>
      </c>
      <c r="BE844" s="243">
        <f>IF(N844="základná",J844,0)</f>
        <v>0</v>
      </c>
      <c r="BF844" s="243">
        <f>IF(N844="znížená",J844,0)</f>
        <v>0</v>
      </c>
      <c r="BG844" s="243">
        <f>IF(N844="zákl. prenesená",J844,0)</f>
        <v>0</v>
      </c>
      <c r="BH844" s="243">
        <f>IF(N844="zníž. prenesená",J844,0)</f>
        <v>0</v>
      </c>
      <c r="BI844" s="243">
        <f>IF(N844="nulová",J844,0)</f>
        <v>0</v>
      </c>
      <c r="BJ844" s="18" t="s">
        <v>156</v>
      </c>
      <c r="BK844" s="243">
        <f>ROUND(I844*H844,2)</f>
        <v>0</v>
      </c>
      <c r="BL844" s="18" t="s">
        <v>174</v>
      </c>
      <c r="BM844" s="242" t="s">
        <v>1600</v>
      </c>
    </row>
    <row r="845" s="2" customFormat="1" ht="62.7" customHeight="1">
      <c r="A845" s="39"/>
      <c r="B845" s="40"/>
      <c r="C845" s="230" t="s">
        <v>1601</v>
      </c>
      <c r="D845" s="230" t="s">
        <v>160</v>
      </c>
      <c r="E845" s="231" t="s">
        <v>357</v>
      </c>
      <c r="F845" s="232" t="s">
        <v>358</v>
      </c>
      <c r="G845" s="233" t="s">
        <v>177</v>
      </c>
      <c r="H845" s="234">
        <v>67.094999999999999</v>
      </c>
      <c r="I845" s="235"/>
      <c r="J845" s="236">
        <f>ROUND(I845*H845,2)</f>
        <v>0</v>
      </c>
      <c r="K845" s="237"/>
      <c r="L845" s="45"/>
      <c r="M845" s="238" t="s">
        <v>1</v>
      </c>
      <c r="N845" s="239" t="s">
        <v>40</v>
      </c>
      <c r="O845" s="98"/>
      <c r="P845" s="240">
        <f>O845*H845</f>
        <v>0</v>
      </c>
      <c r="Q845" s="240">
        <v>0</v>
      </c>
      <c r="R845" s="240">
        <f>Q845*H845</f>
        <v>0</v>
      </c>
      <c r="S845" s="240">
        <v>0</v>
      </c>
      <c r="T845" s="241">
        <f>S845*H845</f>
        <v>0</v>
      </c>
      <c r="U845" s="39"/>
      <c r="V845" s="39"/>
      <c r="W845" s="39"/>
      <c r="X845" s="39"/>
      <c r="Y845" s="39"/>
      <c r="Z845" s="39"/>
      <c r="AA845" s="39"/>
      <c r="AB845" s="39"/>
      <c r="AC845" s="39"/>
      <c r="AD845" s="39"/>
      <c r="AE845" s="39"/>
      <c r="AR845" s="242" t="s">
        <v>174</v>
      </c>
      <c r="AT845" s="242" t="s">
        <v>160</v>
      </c>
      <c r="AU845" s="242" t="s">
        <v>156</v>
      </c>
      <c r="AY845" s="18" t="s">
        <v>157</v>
      </c>
      <c r="BE845" s="243">
        <f>IF(N845="základná",J845,0)</f>
        <v>0</v>
      </c>
      <c r="BF845" s="243">
        <f>IF(N845="znížená",J845,0)</f>
        <v>0</v>
      </c>
      <c r="BG845" s="243">
        <f>IF(N845="zákl. prenesená",J845,0)</f>
        <v>0</v>
      </c>
      <c r="BH845" s="243">
        <f>IF(N845="zníž. prenesená",J845,0)</f>
        <v>0</v>
      </c>
      <c r="BI845" s="243">
        <f>IF(N845="nulová",J845,0)</f>
        <v>0</v>
      </c>
      <c r="BJ845" s="18" t="s">
        <v>156</v>
      </c>
      <c r="BK845" s="243">
        <f>ROUND(I845*H845,2)</f>
        <v>0</v>
      </c>
      <c r="BL845" s="18" t="s">
        <v>174</v>
      </c>
      <c r="BM845" s="242" t="s">
        <v>1602</v>
      </c>
    </row>
    <row r="846" s="2" customFormat="1" ht="62.7" customHeight="1">
      <c r="A846" s="39"/>
      <c r="B846" s="40"/>
      <c r="C846" s="230" t="s">
        <v>1603</v>
      </c>
      <c r="D846" s="230" t="s">
        <v>160</v>
      </c>
      <c r="E846" s="231" t="s">
        <v>357</v>
      </c>
      <c r="F846" s="232" t="s">
        <v>358</v>
      </c>
      <c r="G846" s="233" t="s">
        <v>177</v>
      </c>
      <c r="H846" s="234">
        <v>67.094999999999999</v>
      </c>
      <c r="I846" s="235"/>
      <c r="J846" s="236">
        <f>ROUND(I846*H846,2)</f>
        <v>0</v>
      </c>
      <c r="K846" s="237"/>
      <c r="L846" s="45"/>
      <c r="M846" s="238" t="s">
        <v>1</v>
      </c>
      <c r="N846" s="239" t="s">
        <v>40</v>
      </c>
      <c r="O846" s="98"/>
      <c r="P846" s="240">
        <f>O846*H846</f>
        <v>0</v>
      </c>
      <c r="Q846" s="240">
        <v>0</v>
      </c>
      <c r="R846" s="240">
        <f>Q846*H846</f>
        <v>0</v>
      </c>
      <c r="S846" s="240">
        <v>0</v>
      </c>
      <c r="T846" s="241">
        <f>S846*H846</f>
        <v>0</v>
      </c>
      <c r="U846" s="39"/>
      <c r="V846" s="39"/>
      <c r="W846" s="39"/>
      <c r="X846" s="39"/>
      <c r="Y846" s="39"/>
      <c r="Z846" s="39"/>
      <c r="AA846" s="39"/>
      <c r="AB846" s="39"/>
      <c r="AC846" s="39"/>
      <c r="AD846" s="39"/>
      <c r="AE846" s="39"/>
      <c r="AR846" s="242" t="s">
        <v>174</v>
      </c>
      <c r="AT846" s="242" t="s">
        <v>160</v>
      </c>
      <c r="AU846" s="242" t="s">
        <v>156</v>
      </c>
      <c r="AY846" s="18" t="s">
        <v>157</v>
      </c>
      <c r="BE846" s="243">
        <f>IF(N846="základná",J846,0)</f>
        <v>0</v>
      </c>
      <c r="BF846" s="243">
        <f>IF(N846="znížená",J846,0)</f>
        <v>0</v>
      </c>
      <c r="BG846" s="243">
        <f>IF(N846="zákl. prenesená",J846,0)</f>
        <v>0</v>
      </c>
      <c r="BH846" s="243">
        <f>IF(N846="zníž. prenesená",J846,0)</f>
        <v>0</v>
      </c>
      <c r="BI846" s="243">
        <f>IF(N846="nulová",J846,0)</f>
        <v>0</v>
      </c>
      <c r="BJ846" s="18" t="s">
        <v>156</v>
      </c>
      <c r="BK846" s="243">
        <f>ROUND(I846*H846,2)</f>
        <v>0</v>
      </c>
      <c r="BL846" s="18" t="s">
        <v>174</v>
      </c>
      <c r="BM846" s="242" t="s">
        <v>1604</v>
      </c>
    </row>
    <row r="847" s="12" customFormat="1" ht="25.92" customHeight="1">
      <c r="A847" s="12"/>
      <c r="B847" s="214"/>
      <c r="C847" s="215"/>
      <c r="D847" s="216" t="s">
        <v>73</v>
      </c>
      <c r="E847" s="217" t="s">
        <v>154</v>
      </c>
      <c r="F847" s="217" t="s">
        <v>155</v>
      </c>
      <c r="G847" s="215"/>
      <c r="H847" s="215"/>
      <c r="I847" s="218"/>
      <c r="J847" s="219">
        <f>BK847</f>
        <v>0</v>
      </c>
      <c r="K847" s="215"/>
      <c r="L847" s="220"/>
      <c r="M847" s="221"/>
      <c r="N847" s="222"/>
      <c r="O847" s="222"/>
      <c r="P847" s="223">
        <f>P848+P855+P888+P948+P974+P989+P995+P1013+P1022+P1037</f>
        <v>0</v>
      </c>
      <c r="Q847" s="222"/>
      <c r="R847" s="223">
        <f>R848+R855+R888+R948+R974+R989+R995+R1013+R1022+R1037</f>
        <v>3.6805493599999997</v>
      </c>
      <c r="S847" s="222"/>
      <c r="T847" s="224">
        <f>T848+T855+T888+T948+T974+T989+T995+T1013+T1022+T1037</f>
        <v>0</v>
      </c>
      <c r="U847" s="12"/>
      <c r="V847" s="12"/>
      <c r="W847" s="12"/>
      <c r="X847" s="12"/>
      <c r="Y847" s="12"/>
      <c r="Z847" s="12"/>
      <c r="AA847" s="12"/>
      <c r="AB847" s="12"/>
      <c r="AC847" s="12"/>
      <c r="AD847" s="12"/>
      <c r="AE847" s="12"/>
      <c r="AR847" s="225" t="s">
        <v>156</v>
      </c>
      <c r="AT847" s="226" t="s">
        <v>73</v>
      </c>
      <c r="AU847" s="226" t="s">
        <v>74</v>
      </c>
      <c r="AY847" s="225" t="s">
        <v>157</v>
      </c>
      <c r="BK847" s="227">
        <f>BK848+BK855+BK888+BK948+BK974+BK989+BK995+BK1013+BK1022+BK1037</f>
        <v>0</v>
      </c>
    </row>
    <row r="848" s="12" customFormat="1" ht="22.8" customHeight="1">
      <c r="A848" s="12"/>
      <c r="B848" s="214"/>
      <c r="C848" s="215"/>
      <c r="D848" s="216" t="s">
        <v>73</v>
      </c>
      <c r="E848" s="228" t="s">
        <v>158</v>
      </c>
      <c r="F848" s="228" t="s">
        <v>159</v>
      </c>
      <c r="G848" s="215"/>
      <c r="H848" s="215"/>
      <c r="I848" s="218"/>
      <c r="J848" s="229">
        <f>BK848</f>
        <v>0</v>
      </c>
      <c r="K848" s="215"/>
      <c r="L848" s="220"/>
      <c r="M848" s="221"/>
      <c r="N848" s="222"/>
      <c r="O848" s="222"/>
      <c r="P848" s="223">
        <f>SUM(P849:P854)</f>
        <v>0</v>
      </c>
      <c r="Q848" s="222"/>
      <c r="R848" s="223">
        <f>SUM(R849:R854)</f>
        <v>0</v>
      </c>
      <c r="S848" s="222"/>
      <c r="T848" s="224">
        <f>SUM(T849:T854)</f>
        <v>0</v>
      </c>
      <c r="U848" s="12"/>
      <c r="V848" s="12"/>
      <c r="W848" s="12"/>
      <c r="X848" s="12"/>
      <c r="Y848" s="12"/>
      <c r="Z848" s="12"/>
      <c r="AA848" s="12"/>
      <c r="AB848" s="12"/>
      <c r="AC848" s="12"/>
      <c r="AD848" s="12"/>
      <c r="AE848" s="12"/>
      <c r="AR848" s="225" t="s">
        <v>156</v>
      </c>
      <c r="AT848" s="226" t="s">
        <v>73</v>
      </c>
      <c r="AU848" s="226" t="s">
        <v>82</v>
      </c>
      <c r="AY848" s="225" t="s">
        <v>157</v>
      </c>
      <c r="BK848" s="227">
        <f>SUM(BK849:BK854)</f>
        <v>0</v>
      </c>
    </row>
    <row r="849" s="2" customFormat="1" ht="24.15" customHeight="1">
      <c r="A849" s="39"/>
      <c r="B849" s="40"/>
      <c r="C849" s="230" t="s">
        <v>1605</v>
      </c>
      <c r="D849" s="230" t="s">
        <v>160</v>
      </c>
      <c r="E849" s="231" t="s">
        <v>1606</v>
      </c>
      <c r="F849" s="232" t="s">
        <v>1607</v>
      </c>
      <c r="G849" s="233" t="s">
        <v>225</v>
      </c>
      <c r="H849" s="234">
        <v>14.500999999999999</v>
      </c>
      <c r="I849" s="235"/>
      <c r="J849" s="236">
        <f>ROUND(I849*H849,2)</f>
        <v>0</v>
      </c>
      <c r="K849" s="237"/>
      <c r="L849" s="45"/>
      <c r="M849" s="238" t="s">
        <v>1</v>
      </c>
      <c r="N849" s="239" t="s">
        <v>40</v>
      </c>
      <c r="O849" s="98"/>
      <c r="P849" s="240">
        <f>O849*H849</f>
        <v>0</v>
      </c>
      <c r="Q849" s="240">
        <v>0</v>
      </c>
      <c r="R849" s="240">
        <f>Q849*H849</f>
        <v>0</v>
      </c>
      <c r="S849" s="240">
        <v>0</v>
      </c>
      <c r="T849" s="241">
        <f>S849*H849</f>
        <v>0</v>
      </c>
      <c r="U849" s="39"/>
      <c r="V849" s="39"/>
      <c r="W849" s="39"/>
      <c r="X849" s="39"/>
      <c r="Y849" s="39"/>
      <c r="Z849" s="39"/>
      <c r="AA849" s="39"/>
      <c r="AB849" s="39"/>
      <c r="AC849" s="39"/>
      <c r="AD849" s="39"/>
      <c r="AE849" s="39"/>
      <c r="AR849" s="242" t="s">
        <v>164</v>
      </c>
      <c r="AT849" s="242" t="s">
        <v>160</v>
      </c>
      <c r="AU849" s="242" t="s">
        <v>156</v>
      </c>
      <c r="AY849" s="18" t="s">
        <v>157</v>
      </c>
      <c r="BE849" s="243">
        <f>IF(N849="základná",J849,0)</f>
        <v>0</v>
      </c>
      <c r="BF849" s="243">
        <f>IF(N849="znížená",J849,0)</f>
        <v>0</v>
      </c>
      <c r="BG849" s="243">
        <f>IF(N849="zákl. prenesená",J849,0)</f>
        <v>0</v>
      </c>
      <c r="BH849" s="243">
        <f>IF(N849="zníž. prenesená",J849,0)</f>
        <v>0</v>
      </c>
      <c r="BI849" s="243">
        <f>IF(N849="nulová",J849,0)</f>
        <v>0</v>
      </c>
      <c r="BJ849" s="18" t="s">
        <v>156</v>
      </c>
      <c r="BK849" s="243">
        <f>ROUND(I849*H849,2)</f>
        <v>0</v>
      </c>
      <c r="BL849" s="18" t="s">
        <v>164</v>
      </c>
      <c r="BM849" s="242" t="s">
        <v>1608</v>
      </c>
    </row>
    <row r="850" s="14" customFormat="1">
      <c r="A850" s="14"/>
      <c r="B850" s="255"/>
      <c r="C850" s="256"/>
      <c r="D850" s="246" t="s">
        <v>166</v>
      </c>
      <c r="E850" s="257" t="s">
        <v>1</v>
      </c>
      <c r="F850" s="258" t="s">
        <v>1609</v>
      </c>
      <c r="G850" s="256"/>
      <c r="H850" s="259">
        <v>11.246</v>
      </c>
      <c r="I850" s="260"/>
      <c r="J850" s="256"/>
      <c r="K850" s="256"/>
      <c r="L850" s="261"/>
      <c r="M850" s="262"/>
      <c r="N850" s="263"/>
      <c r="O850" s="263"/>
      <c r="P850" s="263"/>
      <c r="Q850" s="263"/>
      <c r="R850" s="263"/>
      <c r="S850" s="263"/>
      <c r="T850" s="264"/>
      <c r="U850" s="14"/>
      <c r="V850" s="14"/>
      <c r="W850" s="14"/>
      <c r="X850" s="14"/>
      <c r="Y850" s="14"/>
      <c r="Z850" s="14"/>
      <c r="AA850" s="14"/>
      <c r="AB850" s="14"/>
      <c r="AC850" s="14"/>
      <c r="AD850" s="14"/>
      <c r="AE850" s="14"/>
      <c r="AT850" s="265" t="s">
        <v>166</v>
      </c>
      <c r="AU850" s="265" t="s">
        <v>156</v>
      </c>
      <c r="AV850" s="14" t="s">
        <v>156</v>
      </c>
      <c r="AW850" s="14" t="s">
        <v>31</v>
      </c>
      <c r="AX850" s="14" t="s">
        <v>74</v>
      </c>
      <c r="AY850" s="265" t="s">
        <v>157</v>
      </c>
    </row>
    <row r="851" s="14" customFormat="1">
      <c r="A851" s="14"/>
      <c r="B851" s="255"/>
      <c r="C851" s="256"/>
      <c r="D851" s="246" t="s">
        <v>166</v>
      </c>
      <c r="E851" s="257" t="s">
        <v>1</v>
      </c>
      <c r="F851" s="258" t="s">
        <v>1610</v>
      </c>
      <c r="G851" s="256"/>
      <c r="H851" s="259">
        <v>1.98</v>
      </c>
      <c r="I851" s="260"/>
      <c r="J851" s="256"/>
      <c r="K851" s="256"/>
      <c r="L851" s="261"/>
      <c r="M851" s="262"/>
      <c r="N851" s="263"/>
      <c r="O851" s="263"/>
      <c r="P851" s="263"/>
      <c r="Q851" s="263"/>
      <c r="R851" s="263"/>
      <c r="S851" s="263"/>
      <c r="T851" s="264"/>
      <c r="U851" s="14"/>
      <c r="V851" s="14"/>
      <c r="W851" s="14"/>
      <c r="X851" s="14"/>
      <c r="Y851" s="14"/>
      <c r="Z851" s="14"/>
      <c r="AA851" s="14"/>
      <c r="AB851" s="14"/>
      <c r="AC851" s="14"/>
      <c r="AD851" s="14"/>
      <c r="AE851" s="14"/>
      <c r="AT851" s="265" t="s">
        <v>166</v>
      </c>
      <c r="AU851" s="265" t="s">
        <v>156</v>
      </c>
      <c r="AV851" s="14" t="s">
        <v>156</v>
      </c>
      <c r="AW851" s="14" t="s">
        <v>31</v>
      </c>
      <c r="AX851" s="14" t="s">
        <v>74</v>
      </c>
      <c r="AY851" s="265" t="s">
        <v>157</v>
      </c>
    </row>
    <row r="852" s="14" customFormat="1">
      <c r="A852" s="14"/>
      <c r="B852" s="255"/>
      <c r="C852" s="256"/>
      <c r="D852" s="246" t="s">
        <v>166</v>
      </c>
      <c r="E852" s="257" t="s">
        <v>1</v>
      </c>
      <c r="F852" s="258" t="s">
        <v>1611</v>
      </c>
      <c r="G852" s="256"/>
      <c r="H852" s="259">
        <v>1.2749999999999999</v>
      </c>
      <c r="I852" s="260"/>
      <c r="J852" s="256"/>
      <c r="K852" s="256"/>
      <c r="L852" s="261"/>
      <c r="M852" s="262"/>
      <c r="N852" s="263"/>
      <c r="O852" s="263"/>
      <c r="P852" s="263"/>
      <c r="Q852" s="263"/>
      <c r="R852" s="263"/>
      <c r="S852" s="263"/>
      <c r="T852" s="264"/>
      <c r="U852" s="14"/>
      <c r="V852" s="14"/>
      <c r="W852" s="14"/>
      <c r="X852" s="14"/>
      <c r="Y852" s="14"/>
      <c r="Z852" s="14"/>
      <c r="AA852" s="14"/>
      <c r="AB852" s="14"/>
      <c r="AC852" s="14"/>
      <c r="AD852" s="14"/>
      <c r="AE852" s="14"/>
      <c r="AT852" s="265" t="s">
        <v>166</v>
      </c>
      <c r="AU852" s="265" t="s">
        <v>156</v>
      </c>
      <c r="AV852" s="14" t="s">
        <v>156</v>
      </c>
      <c r="AW852" s="14" t="s">
        <v>31</v>
      </c>
      <c r="AX852" s="14" t="s">
        <v>74</v>
      </c>
      <c r="AY852" s="265" t="s">
        <v>157</v>
      </c>
    </row>
    <row r="853" s="15" customFormat="1">
      <c r="A853" s="15"/>
      <c r="B853" s="266"/>
      <c r="C853" s="267"/>
      <c r="D853" s="246" t="s">
        <v>166</v>
      </c>
      <c r="E853" s="268" t="s">
        <v>1</v>
      </c>
      <c r="F853" s="269" t="s">
        <v>173</v>
      </c>
      <c r="G853" s="267"/>
      <c r="H853" s="270">
        <v>14.501000000000001</v>
      </c>
      <c r="I853" s="271"/>
      <c r="J853" s="267"/>
      <c r="K853" s="267"/>
      <c r="L853" s="272"/>
      <c r="M853" s="273"/>
      <c r="N853" s="274"/>
      <c r="O853" s="274"/>
      <c r="P853" s="274"/>
      <c r="Q853" s="274"/>
      <c r="R853" s="274"/>
      <c r="S853" s="274"/>
      <c r="T853" s="275"/>
      <c r="U853" s="15"/>
      <c r="V853" s="15"/>
      <c r="W853" s="15"/>
      <c r="X853" s="15"/>
      <c r="Y853" s="15"/>
      <c r="Z853" s="15"/>
      <c r="AA853" s="15"/>
      <c r="AB853" s="15"/>
      <c r="AC853" s="15"/>
      <c r="AD853" s="15"/>
      <c r="AE853" s="15"/>
      <c r="AT853" s="276" t="s">
        <v>166</v>
      </c>
      <c r="AU853" s="276" t="s">
        <v>156</v>
      </c>
      <c r="AV853" s="15" t="s">
        <v>174</v>
      </c>
      <c r="AW853" s="15" t="s">
        <v>31</v>
      </c>
      <c r="AX853" s="15" t="s">
        <v>82</v>
      </c>
      <c r="AY853" s="276" t="s">
        <v>157</v>
      </c>
    </row>
    <row r="854" s="2" customFormat="1" ht="24.15" customHeight="1">
      <c r="A854" s="39"/>
      <c r="B854" s="40"/>
      <c r="C854" s="230" t="s">
        <v>1612</v>
      </c>
      <c r="D854" s="230" t="s">
        <v>160</v>
      </c>
      <c r="E854" s="231" t="s">
        <v>1613</v>
      </c>
      <c r="F854" s="232" t="s">
        <v>672</v>
      </c>
      <c r="G854" s="233" t="s">
        <v>177</v>
      </c>
      <c r="H854" s="234">
        <v>0.042000000000000003</v>
      </c>
      <c r="I854" s="235"/>
      <c r="J854" s="236">
        <f>ROUND(I854*H854,2)</f>
        <v>0</v>
      </c>
      <c r="K854" s="237"/>
      <c r="L854" s="45"/>
      <c r="M854" s="238" t="s">
        <v>1</v>
      </c>
      <c r="N854" s="239" t="s">
        <v>40</v>
      </c>
      <c r="O854" s="98"/>
      <c r="P854" s="240">
        <f>O854*H854</f>
        <v>0</v>
      </c>
      <c r="Q854" s="240">
        <v>0</v>
      </c>
      <c r="R854" s="240">
        <f>Q854*H854</f>
        <v>0</v>
      </c>
      <c r="S854" s="240">
        <v>0</v>
      </c>
      <c r="T854" s="241">
        <f>S854*H854</f>
        <v>0</v>
      </c>
      <c r="U854" s="39"/>
      <c r="V854" s="39"/>
      <c r="W854" s="39"/>
      <c r="X854" s="39"/>
      <c r="Y854" s="39"/>
      <c r="Z854" s="39"/>
      <c r="AA854" s="39"/>
      <c r="AB854" s="39"/>
      <c r="AC854" s="39"/>
      <c r="AD854" s="39"/>
      <c r="AE854" s="39"/>
      <c r="AR854" s="242" t="s">
        <v>164</v>
      </c>
      <c r="AT854" s="242" t="s">
        <v>160</v>
      </c>
      <c r="AU854" s="242" t="s">
        <v>156</v>
      </c>
      <c r="AY854" s="18" t="s">
        <v>157</v>
      </c>
      <c r="BE854" s="243">
        <f>IF(N854="základná",J854,0)</f>
        <v>0</v>
      </c>
      <c r="BF854" s="243">
        <f>IF(N854="znížená",J854,0)</f>
        <v>0</v>
      </c>
      <c r="BG854" s="243">
        <f>IF(N854="zákl. prenesená",J854,0)</f>
        <v>0</v>
      </c>
      <c r="BH854" s="243">
        <f>IF(N854="zníž. prenesená",J854,0)</f>
        <v>0</v>
      </c>
      <c r="BI854" s="243">
        <f>IF(N854="nulová",J854,0)</f>
        <v>0</v>
      </c>
      <c r="BJ854" s="18" t="s">
        <v>156</v>
      </c>
      <c r="BK854" s="243">
        <f>ROUND(I854*H854,2)</f>
        <v>0</v>
      </c>
      <c r="BL854" s="18" t="s">
        <v>164</v>
      </c>
      <c r="BM854" s="242" t="s">
        <v>1614</v>
      </c>
    </row>
    <row r="855" s="12" customFormat="1" ht="22.8" customHeight="1">
      <c r="A855" s="12"/>
      <c r="B855" s="214"/>
      <c r="C855" s="215"/>
      <c r="D855" s="216" t="s">
        <v>73</v>
      </c>
      <c r="E855" s="228" t="s">
        <v>179</v>
      </c>
      <c r="F855" s="228" t="s">
        <v>180</v>
      </c>
      <c r="G855" s="215"/>
      <c r="H855" s="215"/>
      <c r="I855" s="218"/>
      <c r="J855" s="229">
        <f>BK855</f>
        <v>0</v>
      </c>
      <c r="K855" s="215"/>
      <c r="L855" s="220"/>
      <c r="M855" s="221"/>
      <c r="N855" s="222"/>
      <c r="O855" s="222"/>
      <c r="P855" s="223">
        <f>SUM(P856:P887)</f>
        <v>0</v>
      </c>
      <c r="Q855" s="222"/>
      <c r="R855" s="223">
        <f>SUM(R856:R887)</f>
        <v>0.12051259999999998</v>
      </c>
      <c r="S855" s="222"/>
      <c r="T855" s="224">
        <f>SUM(T856:T887)</f>
        <v>0</v>
      </c>
      <c r="U855" s="12"/>
      <c r="V855" s="12"/>
      <c r="W855" s="12"/>
      <c r="X855" s="12"/>
      <c r="Y855" s="12"/>
      <c r="Z855" s="12"/>
      <c r="AA855" s="12"/>
      <c r="AB855" s="12"/>
      <c r="AC855" s="12"/>
      <c r="AD855" s="12"/>
      <c r="AE855" s="12"/>
      <c r="AR855" s="225" t="s">
        <v>156</v>
      </c>
      <c r="AT855" s="226" t="s">
        <v>73</v>
      </c>
      <c r="AU855" s="226" t="s">
        <v>82</v>
      </c>
      <c r="AY855" s="225" t="s">
        <v>157</v>
      </c>
      <c r="BK855" s="227">
        <f>SUM(BK856:BK887)</f>
        <v>0</v>
      </c>
    </row>
    <row r="856" s="2" customFormat="1" ht="37.8" customHeight="1">
      <c r="A856" s="39"/>
      <c r="B856" s="40"/>
      <c r="C856" s="230" t="s">
        <v>1615</v>
      </c>
      <c r="D856" s="230" t="s">
        <v>160</v>
      </c>
      <c r="E856" s="231" t="s">
        <v>360</v>
      </c>
      <c r="F856" s="232" t="s">
        <v>1616</v>
      </c>
      <c r="G856" s="233" t="s">
        <v>225</v>
      </c>
      <c r="H856" s="234">
        <v>2.625</v>
      </c>
      <c r="I856" s="235"/>
      <c r="J856" s="236">
        <f>ROUND(I856*H856,2)</f>
        <v>0</v>
      </c>
      <c r="K856" s="237"/>
      <c r="L856" s="45"/>
      <c r="M856" s="238" t="s">
        <v>1</v>
      </c>
      <c r="N856" s="239" t="s">
        <v>40</v>
      </c>
      <c r="O856" s="98"/>
      <c r="P856" s="240">
        <f>O856*H856</f>
        <v>0</v>
      </c>
      <c r="Q856" s="240">
        <v>0</v>
      </c>
      <c r="R856" s="240">
        <f>Q856*H856</f>
        <v>0</v>
      </c>
      <c r="S856" s="240">
        <v>0</v>
      </c>
      <c r="T856" s="241">
        <f>S856*H856</f>
        <v>0</v>
      </c>
      <c r="U856" s="39"/>
      <c r="V856" s="39"/>
      <c r="W856" s="39"/>
      <c r="X856" s="39"/>
      <c r="Y856" s="39"/>
      <c r="Z856" s="39"/>
      <c r="AA856" s="39"/>
      <c r="AB856" s="39"/>
      <c r="AC856" s="39"/>
      <c r="AD856" s="39"/>
      <c r="AE856" s="39"/>
      <c r="AR856" s="242" t="s">
        <v>164</v>
      </c>
      <c r="AT856" s="242" t="s">
        <v>160</v>
      </c>
      <c r="AU856" s="242" t="s">
        <v>156</v>
      </c>
      <c r="AY856" s="18" t="s">
        <v>157</v>
      </c>
      <c r="BE856" s="243">
        <f>IF(N856="základná",J856,0)</f>
        <v>0</v>
      </c>
      <c r="BF856" s="243">
        <f>IF(N856="znížená",J856,0)</f>
        <v>0</v>
      </c>
      <c r="BG856" s="243">
        <f>IF(N856="zákl. prenesená",J856,0)</f>
        <v>0</v>
      </c>
      <c r="BH856" s="243">
        <f>IF(N856="zníž. prenesená",J856,0)</f>
        <v>0</v>
      </c>
      <c r="BI856" s="243">
        <f>IF(N856="nulová",J856,0)</f>
        <v>0</v>
      </c>
      <c r="BJ856" s="18" t="s">
        <v>156</v>
      </c>
      <c r="BK856" s="243">
        <f>ROUND(I856*H856,2)</f>
        <v>0</v>
      </c>
      <c r="BL856" s="18" t="s">
        <v>164</v>
      </c>
      <c r="BM856" s="242" t="s">
        <v>1617</v>
      </c>
    </row>
    <row r="857" s="14" customFormat="1">
      <c r="A857" s="14"/>
      <c r="B857" s="255"/>
      <c r="C857" s="256"/>
      <c r="D857" s="246" t="s">
        <v>166</v>
      </c>
      <c r="E857" s="257" t="s">
        <v>1</v>
      </c>
      <c r="F857" s="258" t="s">
        <v>1618</v>
      </c>
      <c r="G857" s="256"/>
      <c r="H857" s="259">
        <v>2.625</v>
      </c>
      <c r="I857" s="260"/>
      <c r="J857" s="256"/>
      <c r="K857" s="256"/>
      <c r="L857" s="261"/>
      <c r="M857" s="262"/>
      <c r="N857" s="263"/>
      <c r="O857" s="263"/>
      <c r="P857" s="263"/>
      <c r="Q857" s="263"/>
      <c r="R857" s="263"/>
      <c r="S857" s="263"/>
      <c r="T857" s="264"/>
      <c r="U857" s="14"/>
      <c r="V857" s="14"/>
      <c r="W857" s="14"/>
      <c r="X857" s="14"/>
      <c r="Y857" s="14"/>
      <c r="Z857" s="14"/>
      <c r="AA857" s="14"/>
      <c r="AB857" s="14"/>
      <c r="AC857" s="14"/>
      <c r="AD857" s="14"/>
      <c r="AE857" s="14"/>
      <c r="AT857" s="265" t="s">
        <v>166</v>
      </c>
      <c r="AU857" s="265" t="s">
        <v>156</v>
      </c>
      <c r="AV857" s="14" t="s">
        <v>156</v>
      </c>
      <c r="AW857" s="14" t="s">
        <v>31</v>
      </c>
      <c r="AX857" s="14" t="s">
        <v>82</v>
      </c>
      <c r="AY857" s="265" t="s">
        <v>157</v>
      </c>
    </row>
    <row r="858" s="2" customFormat="1" ht="49.05" customHeight="1">
      <c r="A858" s="39"/>
      <c r="B858" s="40"/>
      <c r="C858" s="230" t="s">
        <v>1619</v>
      </c>
      <c r="D858" s="230" t="s">
        <v>160</v>
      </c>
      <c r="E858" s="231" t="s">
        <v>1620</v>
      </c>
      <c r="F858" s="232" t="s">
        <v>1621</v>
      </c>
      <c r="G858" s="233" t="s">
        <v>225</v>
      </c>
      <c r="H858" s="234">
        <v>0.83999999999999997</v>
      </c>
      <c r="I858" s="235"/>
      <c r="J858" s="236">
        <f>ROUND(I858*H858,2)</f>
        <v>0</v>
      </c>
      <c r="K858" s="237"/>
      <c r="L858" s="45"/>
      <c r="M858" s="238" t="s">
        <v>1</v>
      </c>
      <c r="N858" s="239" t="s">
        <v>40</v>
      </c>
      <c r="O858" s="98"/>
      <c r="P858" s="240">
        <f>O858*H858</f>
        <v>0</v>
      </c>
      <c r="Q858" s="240">
        <v>0.025340000000000001</v>
      </c>
      <c r="R858" s="240">
        <f>Q858*H858</f>
        <v>0.021285600000000002</v>
      </c>
      <c r="S858" s="240">
        <v>0</v>
      </c>
      <c r="T858" s="241">
        <f>S858*H858</f>
        <v>0</v>
      </c>
      <c r="U858" s="39"/>
      <c r="V858" s="39"/>
      <c r="W858" s="39"/>
      <c r="X858" s="39"/>
      <c r="Y858" s="39"/>
      <c r="Z858" s="39"/>
      <c r="AA858" s="39"/>
      <c r="AB858" s="39"/>
      <c r="AC858" s="39"/>
      <c r="AD858" s="39"/>
      <c r="AE858" s="39"/>
      <c r="AR858" s="242" t="s">
        <v>164</v>
      </c>
      <c r="AT858" s="242" t="s">
        <v>160</v>
      </c>
      <c r="AU858" s="242" t="s">
        <v>156</v>
      </c>
      <c r="AY858" s="18" t="s">
        <v>157</v>
      </c>
      <c r="BE858" s="243">
        <f>IF(N858="základná",J858,0)</f>
        <v>0</v>
      </c>
      <c r="BF858" s="243">
        <f>IF(N858="znížená",J858,0)</f>
        <v>0</v>
      </c>
      <c r="BG858" s="243">
        <f>IF(N858="zákl. prenesená",J858,0)</f>
        <v>0</v>
      </c>
      <c r="BH858" s="243">
        <f>IF(N858="zníž. prenesená",J858,0)</f>
        <v>0</v>
      </c>
      <c r="BI858" s="243">
        <f>IF(N858="nulová",J858,0)</f>
        <v>0</v>
      </c>
      <c r="BJ858" s="18" t="s">
        <v>156</v>
      </c>
      <c r="BK858" s="243">
        <f>ROUND(I858*H858,2)</f>
        <v>0</v>
      </c>
      <c r="BL858" s="18" t="s">
        <v>164</v>
      </c>
      <c r="BM858" s="242" t="s">
        <v>1622</v>
      </c>
    </row>
    <row r="859" s="13" customFormat="1">
      <c r="A859" s="13"/>
      <c r="B859" s="244"/>
      <c r="C859" s="245"/>
      <c r="D859" s="246" t="s">
        <v>166</v>
      </c>
      <c r="E859" s="247" t="s">
        <v>1</v>
      </c>
      <c r="F859" s="248" t="s">
        <v>1200</v>
      </c>
      <c r="G859" s="245"/>
      <c r="H859" s="247" t="s">
        <v>1</v>
      </c>
      <c r="I859" s="249"/>
      <c r="J859" s="245"/>
      <c r="K859" s="245"/>
      <c r="L859" s="250"/>
      <c r="M859" s="251"/>
      <c r="N859" s="252"/>
      <c r="O859" s="252"/>
      <c r="P859" s="252"/>
      <c r="Q859" s="252"/>
      <c r="R859" s="252"/>
      <c r="S859" s="252"/>
      <c r="T859" s="253"/>
      <c r="U859" s="13"/>
      <c r="V859" s="13"/>
      <c r="W859" s="13"/>
      <c r="X859" s="13"/>
      <c r="Y859" s="13"/>
      <c r="Z859" s="13"/>
      <c r="AA859" s="13"/>
      <c r="AB859" s="13"/>
      <c r="AC859" s="13"/>
      <c r="AD859" s="13"/>
      <c r="AE859" s="13"/>
      <c r="AT859" s="254" t="s">
        <v>166</v>
      </c>
      <c r="AU859" s="254" t="s">
        <v>156</v>
      </c>
      <c r="AV859" s="13" t="s">
        <v>82</v>
      </c>
      <c r="AW859" s="13" t="s">
        <v>31</v>
      </c>
      <c r="AX859" s="13" t="s">
        <v>74</v>
      </c>
      <c r="AY859" s="254" t="s">
        <v>157</v>
      </c>
    </row>
    <row r="860" s="13" customFormat="1">
      <c r="A860" s="13"/>
      <c r="B860" s="244"/>
      <c r="C860" s="245"/>
      <c r="D860" s="246" t="s">
        <v>166</v>
      </c>
      <c r="E860" s="247" t="s">
        <v>1</v>
      </c>
      <c r="F860" s="248" t="s">
        <v>1623</v>
      </c>
      <c r="G860" s="245"/>
      <c r="H860" s="247" t="s">
        <v>1</v>
      </c>
      <c r="I860" s="249"/>
      <c r="J860" s="245"/>
      <c r="K860" s="245"/>
      <c r="L860" s="250"/>
      <c r="M860" s="251"/>
      <c r="N860" s="252"/>
      <c r="O860" s="252"/>
      <c r="P860" s="252"/>
      <c r="Q860" s="252"/>
      <c r="R860" s="252"/>
      <c r="S860" s="252"/>
      <c r="T860" s="253"/>
      <c r="U860" s="13"/>
      <c r="V860" s="13"/>
      <c r="W860" s="13"/>
      <c r="X860" s="13"/>
      <c r="Y860" s="13"/>
      <c r="Z860" s="13"/>
      <c r="AA860" s="13"/>
      <c r="AB860" s="13"/>
      <c r="AC860" s="13"/>
      <c r="AD860" s="13"/>
      <c r="AE860" s="13"/>
      <c r="AT860" s="254" t="s">
        <v>166</v>
      </c>
      <c r="AU860" s="254" t="s">
        <v>156</v>
      </c>
      <c r="AV860" s="13" t="s">
        <v>82</v>
      </c>
      <c r="AW860" s="13" t="s">
        <v>31</v>
      </c>
      <c r="AX860" s="13" t="s">
        <v>74</v>
      </c>
      <c r="AY860" s="254" t="s">
        <v>157</v>
      </c>
    </row>
    <row r="861" s="14" customFormat="1">
      <c r="A861" s="14"/>
      <c r="B861" s="255"/>
      <c r="C861" s="256"/>
      <c r="D861" s="246" t="s">
        <v>166</v>
      </c>
      <c r="E861" s="257" t="s">
        <v>1</v>
      </c>
      <c r="F861" s="258" t="s">
        <v>1624</v>
      </c>
      <c r="G861" s="256"/>
      <c r="H861" s="259">
        <v>0.83999999999999997</v>
      </c>
      <c r="I861" s="260"/>
      <c r="J861" s="256"/>
      <c r="K861" s="256"/>
      <c r="L861" s="261"/>
      <c r="M861" s="262"/>
      <c r="N861" s="263"/>
      <c r="O861" s="263"/>
      <c r="P861" s="263"/>
      <c r="Q861" s="263"/>
      <c r="R861" s="263"/>
      <c r="S861" s="263"/>
      <c r="T861" s="264"/>
      <c r="U861" s="14"/>
      <c r="V861" s="14"/>
      <c r="W861" s="14"/>
      <c r="X861" s="14"/>
      <c r="Y861" s="14"/>
      <c r="Z861" s="14"/>
      <c r="AA861" s="14"/>
      <c r="AB861" s="14"/>
      <c r="AC861" s="14"/>
      <c r="AD861" s="14"/>
      <c r="AE861" s="14"/>
      <c r="AT861" s="265" t="s">
        <v>166</v>
      </c>
      <c r="AU861" s="265" t="s">
        <v>156</v>
      </c>
      <c r="AV861" s="14" t="s">
        <v>156</v>
      </c>
      <c r="AW861" s="14" t="s">
        <v>31</v>
      </c>
      <c r="AX861" s="14" t="s">
        <v>82</v>
      </c>
      <c r="AY861" s="265" t="s">
        <v>157</v>
      </c>
    </row>
    <row r="862" s="2" customFormat="1" ht="37.8" customHeight="1">
      <c r="A862" s="39"/>
      <c r="B862" s="40"/>
      <c r="C862" s="230" t="s">
        <v>1625</v>
      </c>
      <c r="D862" s="230" t="s">
        <v>160</v>
      </c>
      <c r="E862" s="231" t="s">
        <v>1626</v>
      </c>
      <c r="F862" s="232" t="s">
        <v>1627</v>
      </c>
      <c r="G862" s="233" t="s">
        <v>354</v>
      </c>
      <c r="H862" s="234">
        <v>3.1000000000000001</v>
      </c>
      <c r="I862" s="235"/>
      <c r="J862" s="236">
        <f>ROUND(I862*H862,2)</f>
        <v>0</v>
      </c>
      <c r="K862" s="237"/>
      <c r="L862" s="45"/>
      <c r="M862" s="238" t="s">
        <v>1</v>
      </c>
      <c r="N862" s="239" t="s">
        <v>40</v>
      </c>
      <c r="O862" s="98"/>
      <c r="P862" s="240">
        <f>O862*H862</f>
        <v>0</v>
      </c>
      <c r="Q862" s="240">
        <v>0.0012999999999999999</v>
      </c>
      <c r="R862" s="240">
        <f>Q862*H862</f>
        <v>0.0040299999999999997</v>
      </c>
      <c r="S862" s="240">
        <v>0</v>
      </c>
      <c r="T862" s="241">
        <f>S862*H862</f>
        <v>0</v>
      </c>
      <c r="U862" s="39"/>
      <c r="V862" s="39"/>
      <c r="W862" s="39"/>
      <c r="X862" s="39"/>
      <c r="Y862" s="39"/>
      <c r="Z862" s="39"/>
      <c r="AA862" s="39"/>
      <c r="AB862" s="39"/>
      <c r="AC862" s="39"/>
      <c r="AD862" s="39"/>
      <c r="AE862" s="39"/>
      <c r="AR862" s="242" t="s">
        <v>164</v>
      </c>
      <c r="AT862" s="242" t="s">
        <v>160</v>
      </c>
      <c r="AU862" s="242" t="s">
        <v>156</v>
      </c>
      <c r="AY862" s="18" t="s">
        <v>157</v>
      </c>
      <c r="BE862" s="243">
        <f>IF(N862="základná",J862,0)</f>
        <v>0</v>
      </c>
      <c r="BF862" s="243">
        <f>IF(N862="znížená",J862,0)</f>
        <v>0</v>
      </c>
      <c r="BG862" s="243">
        <f>IF(N862="zákl. prenesená",J862,0)</f>
        <v>0</v>
      </c>
      <c r="BH862" s="243">
        <f>IF(N862="zníž. prenesená",J862,0)</f>
        <v>0</v>
      </c>
      <c r="BI862" s="243">
        <f>IF(N862="nulová",J862,0)</f>
        <v>0</v>
      </c>
      <c r="BJ862" s="18" t="s">
        <v>156</v>
      </c>
      <c r="BK862" s="243">
        <f>ROUND(I862*H862,2)</f>
        <v>0</v>
      </c>
      <c r="BL862" s="18" t="s">
        <v>164</v>
      </c>
      <c r="BM862" s="242" t="s">
        <v>1628</v>
      </c>
    </row>
    <row r="863" s="13" customFormat="1">
      <c r="A863" s="13"/>
      <c r="B863" s="244"/>
      <c r="C863" s="245"/>
      <c r="D863" s="246" t="s">
        <v>166</v>
      </c>
      <c r="E863" s="247" t="s">
        <v>1</v>
      </c>
      <c r="F863" s="248" t="s">
        <v>1070</v>
      </c>
      <c r="G863" s="245"/>
      <c r="H863" s="247" t="s">
        <v>1</v>
      </c>
      <c r="I863" s="249"/>
      <c r="J863" s="245"/>
      <c r="K863" s="245"/>
      <c r="L863" s="250"/>
      <c r="M863" s="251"/>
      <c r="N863" s="252"/>
      <c r="O863" s="252"/>
      <c r="P863" s="252"/>
      <c r="Q863" s="252"/>
      <c r="R863" s="252"/>
      <c r="S863" s="252"/>
      <c r="T863" s="253"/>
      <c r="U863" s="13"/>
      <c r="V863" s="13"/>
      <c r="W863" s="13"/>
      <c r="X863" s="13"/>
      <c r="Y863" s="13"/>
      <c r="Z863" s="13"/>
      <c r="AA863" s="13"/>
      <c r="AB863" s="13"/>
      <c r="AC863" s="13"/>
      <c r="AD863" s="13"/>
      <c r="AE863" s="13"/>
      <c r="AT863" s="254" t="s">
        <v>166</v>
      </c>
      <c r="AU863" s="254" t="s">
        <v>156</v>
      </c>
      <c r="AV863" s="13" t="s">
        <v>82</v>
      </c>
      <c r="AW863" s="13" t="s">
        <v>31</v>
      </c>
      <c r="AX863" s="13" t="s">
        <v>74</v>
      </c>
      <c r="AY863" s="254" t="s">
        <v>157</v>
      </c>
    </row>
    <row r="864" s="13" customFormat="1">
      <c r="A864" s="13"/>
      <c r="B864" s="244"/>
      <c r="C864" s="245"/>
      <c r="D864" s="246" t="s">
        <v>166</v>
      </c>
      <c r="E864" s="247" t="s">
        <v>1</v>
      </c>
      <c r="F864" s="248" t="s">
        <v>1629</v>
      </c>
      <c r="G864" s="245"/>
      <c r="H864" s="247" t="s">
        <v>1</v>
      </c>
      <c r="I864" s="249"/>
      <c r="J864" s="245"/>
      <c r="K864" s="245"/>
      <c r="L864" s="250"/>
      <c r="M864" s="251"/>
      <c r="N864" s="252"/>
      <c r="O864" s="252"/>
      <c r="P864" s="252"/>
      <c r="Q864" s="252"/>
      <c r="R864" s="252"/>
      <c r="S864" s="252"/>
      <c r="T864" s="253"/>
      <c r="U864" s="13"/>
      <c r="V864" s="13"/>
      <c r="W864" s="13"/>
      <c r="X864" s="13"/>
      <c r="Y864" s="13"/>
      <c r="Z864" s="13"/>
      <c r="AA864" s="13"/>
      <c r="AB864" s="13"/>
      <c r="AC864" s="13"/>
      <c r="AD864" s="13"/>
      <c r="AE864" s="13"/>
      <c r="AT864" s="254" t="s">
        <v>166</v>
      </c>
      <c r="AU864" s="254" t="s">
        <v>156</v>
      </c>
      <c r="AV864" s="13" t="s">
        <v>82</v>
      </c>
      <c r="AW864" s="13" t="s">
        <v>31</v>
      </c>
      <c r="AX864" s="13" t="s">
        <v>74</v>
      </c>
      <c r="AY864" s="254" t="s">
        <v>157</v>
      </c>
    </row>
    <row r="865" s="14" customFormat="1">
      <c r="A865" s="14"/>
      <c r="B865" s="255"/>
      <c r="C865" s="256"/>
      <c r="D865" s="246" t="s">
        <v>166</v>
      </c>
      <c r="E865" s="257" t="s">
        <v>1</v>
      </c>
      <c r="F865" s="258" t="s">
        <v>1630</v>
      </c>
      <c r="G865" s="256"/>
      <c r="H865" s="259">
        <v>3.1000000000000001</v>
      </c>
      <c r="I865" s="260"/>
      <c r="J865" s="256"/>
      <c r="K865" s="256"/>
      <c r="L865" s="261"/>
      <c r="M865" s="262"/>
      <c r="N865" s="263"/>
      <c r="O865" s="263"/>
      <c r="P865" s="263"/>
      <c r="Q865" s="263"/>
      <c r="R865" s="263"/>
      <c r="S865" s="263"/>
      <c r="T865" s="264"/>
      <c r="U865" s="14"/>
      <c r="V865" s="14"/>
      <c r="W865" s="14"/>
      <c r="X865" s="14"/>
      <c r="Y865" s="14"/>
      <c r="Z865" s="14"/>
      <c r="AA865" s="14"/>
      <c r="AB865" s="14"/>
      <c r="AC865" s="14"/>
      <c r="AD865" s="14"/>
      <c r="AE865" s="14"/>
      <c r="AT865" s="265" t="s">
        <v>166</v>
      </c>
      <c r="AU865" s="265" t="s">
        <v>156</v>
      </c>
      <c r="AV865" s="14" t="s">
        <v>156</v>
      </c>
      <c r="AW865" s="14" t="s">
        <v>31</v>
      </c>
      <c r="AX865" s="14" t="s">
        <v>82</v>
      </c>
      <c r="AY865" s="265" t="s">
        <v>157</v>
      </c>
    </row>
    <row r="866" s="2" customFormat="1" ht="21.75" customHeight="1">
      <c r="A866" s="39"/>
      <c r="B866" s="40"/>
      <c r="C866" s="282" t="s">
        <v>1631</v>
      </c>
      <c r="D866" s="282" t="s">
        <v>204</v>
      </c>
      <c r="E866" s="283" t="s">
        <v>1632</v>
      </c>
      <c r="F866" s="284" t="s">
        <v>1633</v>
      </c>
      <c r="G866" s="285" t="s">
        <v>225</v>
      </c>
      <c r="H866" s="286">
        <v>2.48</v>
      </c>
      <c r="I866" s="287"/>
      <c r="J866" s="288">
        <f>ROUND(I866*H866,2)</f>
        <v>0</v>
      </c>
      <c r="K866" s="289"/>
      <c r="L866" s="290"/>
      <c r="M866" s="291" t="s">
        <v>1</v>
      </c>
      <c r="N866" s="292" t="s">
        <v>40</v>
      </c>
      <c r="O866" s="98"/>
      <c r="P866" s="240">
        <f>O866*H866</f>
        <v>0</v>
      </c>
      <c r="Q866" s="240">
        <v>0.0089999999999999993</v>
      </c>
      <c r="R866" s="240">
        <f>Q866*H866</f>
        <v>0.02232</v>
      </c>
      <c r="S866" s="240">
        <v>0</v>
      </c>
      <c r="T866" s="241">
        <f>S866*H866</f>
        <v>0</v>
      </c>
      <c r="U866" s="39"/>
      <c r="V866" s="39"/>
      <c r="W866" s="39"/>
      <c r="X866" s="39"/>
      <c r="Y866" s="39"/>
      <c r="Z866" s="39"/>
      <c r="AA866" s="39"/>
      <c r="AB866" s="39"/>
      <c r="AC866" s="39"/>
      <c r="AD866" s="39"/>
      <c r="AE866" s="39"/>
      <c r="AR866" s="242" t="s">
        <v>378</v>
      </c>
      <c r="AT866" s="242" t="s">
        <v>204</v>
      </c>
      <c r="AU866" s="242" t="s">
        <v>156</v>
      </c>
      <c r="AY866" s="18" t="s">
        <v>157</v>
      </c>
      <c r="BE866" s="243">
        <f>IF(N866="základná",J866,0)</f>
        <v>0</v>
      </c>
      <c r="BF866" s="243">
        <f>IF(N866="znížená",J866,0)</f>
        <v>0</v>
      </c>
      <c r="BG866" s="243">
        <f>IF(N866="zákl. prenesená",J866,0)</f>
        <v>0</v>
      </c>
      <c r="BH866" s="243">
        <f>IF(N866="zníž. prenesená",J866,0)</f>
        <v>0</v>
      </c>
      <c r="BI866" s="243">
        <f>IF(N866="nulová",J866,0)</f>
        <v>0</v>
      </c>
      <c r="BJ866" s="18" t="s">
        <v>156</v>
      </c>
      <c r="BK866" s="243">
        <f>ROUND(I866*H866,2)</f>
        <v>0</v>
      </c>
      <c r="BL866" s="18" t="s">
        <v>164</v>
      </c>
      <c r="BM866" s="242" t="s">
        <v>1634</v>
      </c>
    </row>
    <row r="867" s="14" customFormat="1">
      <c r="A867" s="14"/>
      <c r="B867" s="255"/>
      <c r="C867" s="256"/>
      <c r="D867" s="246" t="s">
        <v>166</v>
      </c>
      <c r="E867" s="257" t="s">
        <v>1</v>
      </c>
      <c r="F867" s="258" t="s">
        <v>1635</v>
      </c>
      <c r="G867" s="256"/>
      <c r="H867" s="259">
        <v>2.48</v>
      </c>
      <c r="I867" s="260"/>
      <c r="J867" s="256"/>
      <c r="K867" s="256"/>
      <c r="L867" s="261"/>
      <c r="M867" s="262"/>
      <c r="N867" s="263"/>
      <c r="O867" s="263"/>
      <c r="P867" s="263"/>
      <c r="Q867" s="263"/>
      <c r="R867" s="263"/>
      <c r="S867" s="263"/>
      <c r="T867" s="264"/>
      <c r="U867" s="14"/>
      <c r="V867" s="14"/>
      <c r="W867" s="14"/>
      <c r="X867" s="14"/>
      <c r="Y867" s="14"/>
      <c r="Z867" s="14"/>
      <c r="AA867" s="14"/>
      <c r="AB867" s="14"/>
      <c r="AC867" s="14"/>
      <c r="AD867" s="14"/>
      <c r="AE867" s="14"/>
      <c r="AT867" s="265" t="s">
        <v>166</v>
      </c>
      <c r="AU867" s="265" t="s">
        <v>156</v>
      </c>
      <c r="AV867" s="14" t="s">
        <v>156</v>
      </c>
      <c r="AW867" s="14" t="s">
        <v>31</v>
      </c>
      <c r="AX867" s="14" t="s">
        <v>82</v>
      </c>
      <c r="AY867" s="265" t="s">
        <v>157</v>
      </c>
    </row>
    <row r="868" s="2" customFormat="1" ht="37.8" customHeight="1">
      <c r="A868" s="39"/>
      <c r="B868" s="40"/>
      <c r="C868" s="230" t="s">
        <v>1636</v>
      </c>
      <c r="D868" s="230" t="s">
        <v>160</v>
      </c>
      <c r="E868" s="231" t="s">
        <v>1637</v>
      </c>
      <c r="F868" s="232" t="s">
        <v>1638</v>
      </c>
      <c r="G868" s="233" t="s">
        <v>354</v>
      </c>
      <c r="H868" s="234">
        <v>6.5999999999999996</v>
      </c>
      <c r="I868" s="235"/>
      <c r="J868" s="236">
        <f>ROUND(I868*H868,2)</f>
        <v>0</v>
      </c>
      <c r="K868" s="237"/>
      <c r="L868" s="45"/>
      <c r="M868" s="238" t="s">
        <v>1</v>
      </c>
      <c r="N868" s="239" t="s">
        <v>40</v>
      </c>
      <c r="O868" s="98"/>
      <c r="P868" s="240">
        <f>O868*H868</f>
        <v>0</v>
      </c>
      <c r="Q868" s="240">
        <v>0.00191</v>
      </c>
      <c r="R868" s="240">
        <f>Q868*H868</f>
        <v>0.012605999999999999</v>
      </c>
      <c r="S868" s="240">
        <v>0</v>
      </c>
      <c r="T868" s="241">
        <f>S868*H868</f>
        <v>0</v>
      </c>
      <c r="U868" s="39"/>
      <c r="V868" s="39"/>
      <c r="W868" s="39"/>
      <c r="X868" s="39"/>
      <c r="Y868" s="39"/>
      <c r="Z868" s="39"/>
      <c r="AA868" s="39"/>
      <c r="AB868" s="39"/>
      <c r="AC868" s="39"/>
      <c r="AD868" s="39"/>
      <c r="AE868" s="39"/>
      <c r="AR868" s="242" t="s">
        <v>164</v>
      </c>
      <c r="AT868" s="242" t="s">
        <v>160</v>
      </c>
      <c r="AU868" s="242" t="s">
        <v>156</v>
      </c>
      <c r="AY868" s="18" t="s">
        <v>157</v>
      </c>
      <c r="BE868" s="243">
        <f>IF(N868="základná",J868,0)</f>
        <v>0</v>
      </c>
      <c r="BF868" s="243">
        <f>IF(N868="znížená",J868,0)</f>
        <v>0</v>
      </c>
      <c r="BG868" s="243">
        <f>IF(N868="zákl. prenesená",J868,0)</f>
        <v>0</v>
      </c>
      <c r="BH868" s="243">
        <f>IF(N868="zníž. prenesená",J868,0)</f>
        <v>0</v>
      </c>
      <c r="BI868" s="243">
        <f>IF(N868="nulová",J868,0)</f>
        <v>0</v>
      </c>
      <c r="BJ868" s="18" t="s">
        <v>156</v>
      </c>
      <c r="BK868" s="243">
        <f>ROUND(I868*H868,2)</f>
        <v>0</v>
      </c>
      <c r="BL868" s="18" t="s">
        <v>164</v>
      </c>
      <c r="BM868" s="242" t="s">
        <v>1639</v>
      </c>
    </row>
    <row r="869" s="13" customFormat="1">
      <c r="A869" s="13"/>
      <c r="B869" s="244"/>
      <c r="C869" s="245"/>
      <c r="D869" s="246" t="s">
        <v>166</v>
      </c>
      <c r="E869" s="247" t="s">
        <v>1</v>
      </c>
      <c r="F869" s="248" t="s">
        <v>1060</v>
      </c>
      <c r="G869" s="245"/>
      <c r="H869" s="247" t="s">
        <v>1</v>
      </c>
      <c r="I869" s="249"/>
      <c r="J869" s="245"/>
      <c r="K869" s="245"/>
      <c r="L869" s="250"/>
      <c r="M869" s="251"/>
      <c r="N869" s="252"/>
      <c r="O869" s="252"/>
      <c r="P869" s="252"/>
      <c r="Q869" s="252"/>
      <c r="R869" s="252"/>
      <c r="S869" s="252"/>
      <c r="T869" s="253"/>
      <c r="U869" s="13"/>
      <c r="V869" s="13"/>
      <c r="W869" s="13"/>
      <c r="X869" s="13"/>
      <c r="Y869" s="13"/>
      <c r="Z869" s="13"/>
      <c r="AA869" s="13"/>
      <c r="AB869" s="13"/>
      <c r="AC869" s="13"/>
      <c r="AD869" s="13"/>
      <c r="AE869" s="13"/>
      <c r="AT869" s="254" t="s">
        <v>166</v>
      </c>
      <c r="AU869" s="254" t="s">
        <v>156</v>
      </c>
      <c r="AV869" s="13" t="s">
        <v>82</v>
      </c>
      <c r="AW869" s="13" t="s">
        <v>31</v>
      </c>
      <c r="AX869" s="13" t="s">
        <v>74</v>
      </c>
      <c r="AY869" s="254" t="s">
        <v>157</v>
      </c>
    </row>
    <row r="870" s="14" customFormat="1">
      <c r="A870" s="14"/>
      <c r="B870" s="255"/>
      <c r="C870" s="256"/>
      <c r="D870" s="246" t="s">
        <v>166</v>
      </c>
      <c r="E870" s="257" t="s">
        <v>1</v>
      </c>
      <c r="F870" s="258" t="s">
        <v>1640</v>
      </c>
      <c r="G870" s="256"/>
      <c r="H870" s="259">
        <v>4</v>
      </c>
      <c r="I870" s="260"/>
      <c r="J870" s="256"/>
      <c r="K870" s="256"/>
      <c r="L870" s="261"/>
      <c r="M870" s="262"/>
      <c r="N870" s="263"/>
      <c r="O870" s="263"/>
      <c r="P870" s="263"/>
      <c r="Q870" s="263"/>
      <c r="R870" s="263"/>
      <c r="S870" s="263"/>
      <c r="T870" s="264"/>
      <c r="U870" s="14"/>
      <c r="V870" s="14"/>
      <c r="W870" s="14"/>
      <c r="X870" s="14"/>
      <c r="Y870" s="14"/>
      <c r="Z870" s="14"/>
      <c r="AA870" s="14"/>
      <c r="AB870" s="14"/>
      <c r="AC870" s="14"/>
      <c r="AD870" s="14"/>
      <c r="AE870" s="14"/>
      <c r="AT870" s="265" t="s">
        <v>166</v>
      </c>
      <c r="AU870" s="265" t="s">
        <v>156</v>
      </c>
      <c r="AV870" s="14" t="s">
        <v>156</v>
      </c>
      <c r="AW870" s="14" t="s">
        <v>31</v>
      </c>
      <c r="AX870" s="14" t="s">
        <v>74</v>
      </c>
      <c r="AY870" s="265" t="s">
        <v>157</v>
      </c>
    </row>
    <row r="871" s="13" customFormat="1">
      <c r="A871" s="13"/>
      <c r="B871" s="244"/>
      <c r="C871" s="245"/>
      <c r="D871" s="246" t="s">
        <v>166</v>
      </c>
      <c r="E871" s="247" t="s">
        <v>1</v>
      </c>
      <c r="F871" s="248" t="s">
        <v>1641</v>
      </c>
      <c r="G871" s="245"/>
      <c r="H871" s="247" t="s">
        <v>1</v>
      </c>
      <c r="I871" s="249"/>
      <c r="J871" s="245"/>
      <c r="K871" s="245"/>
      <c r="L871" s="250"/>
      <c r="M871" s="251"/>
      <c r="N871" s="252"/>
      <c r="O871" s="252"/>
      <c r="P871" s="252"/>
      <c r="Q871" s="252"/>
      <c r="R871" s="252"/>
      <c r="S871" s="252"/>
      <c r="T871" s="253"/>
      <c r="U871" s="13"/>
      <c r="V871" s="13"/>
      <c r="W871" s="13"/>
      <c r="X871" s="13"/>
      <c r="Y871" s="13"/>
      <c r="Z871" s="13"/>
      <c r="AA871" s="13"/>
      <c r="AB871" s="13"/>
      <c r="AC871" s="13"/>
      <c r="AD871" s="13"/>
      <c r="AE871" s="13"/>
      <c r="AT871" s="254" t="s">
        <v>166</v>
      </c>
      <c r="AU871" s="254" t="s">
        <v>156</v>
      </c>
      <c r="AV871" s="13" t="s">
        <v>82</v>
      </c>
      <c r="AW871" s="13" t="s">
        <v>31</v>
      </c>
      <c r="AX871" s="13" t="s">
        <v>74</v>
      </c>
      <c r="AY871" s="254" t="s">
        <v>157</v>
      </c>
    </row>
    <row r="872" s="13" customFormat="1">
      <c r="A872" s="13"/>
      <c r="B872" s="244"/>
      <c r="C872" s="245"/>
      <c r="D872" s="246" t="s">
        <v>166</v>
      </c>
      <c r="E872" s="247" t="s">
        <v>1</v>
      </c>
      <c r="F872" s="248" t="s">
        <v>1642</v>
      </c>
      <c r="G872" s="245"/>
      <c r="H872" s="247" t="s">
        <v>1</v>
      </c>
      <c r="I872" s="249"/>
      <c r="J872" s="245"/>
      <c r="K872" s="245"/>
      <c r="L872" s="250"/>
      <c r="M872" s="251"/>
      <c r="N872" s="252"/>
      <c r="O872" s="252"/>
      <c r="P872" s="252"/>
      <c r="Q872" s="252"/>
      <c r="R872" s="252"/>
      <c r="S872" s="252"/>
      <c r="T872" s="253"/>
      <c r="U872" s="13"/>
      <c r="V872" s="13"/>
      <c r="W872" s="13"/>
      <c r="X872" s="13"/>
      <c r="Y872" s="13"/>
      <c r="Z872" s="13"/>
      <c r="AA872" s="13"/>
      <c r="AB872" s="13"/>
      <c r="AC872" s="13"/>
      <c r="AD872" s="13"/>
      <c r="AE872" s="13"/>
      <c r="AT872" s="254" t="s">
        <v>166</v>
      </c>
      <c r="AU872" s="254" t="s">
        <v>156</v>
      </c>
      <c r="AV872" s="13" t="s">
        <v>82</v>
      </c>
      <c r="AW872" s="13" t="s">
        <v>31</v>
      </c>
      <c r="AX872" s="13" t="s">
        <v>74</v>
      </c>
      <c r="AY872" s="254" t="s">
        <v>157</v>
      </c>
    </row>
    <row r="873" s="14" customFormat="1">
      <c r="A873" s="14"/>
      <c r="B873" s="255"/>
      <c r="C873" s="256"/>
      <c r="D873" s="246" t="s">
        <v>166</v>
      </c>
      <c r="E873" s="257" t="s">
        <v>1</v>
      </c>
      <c r="F873" s="258" t="s">
        <v>1643</v>
      </c>
      <c r="G873" s="256"/>
      <c r="H873" s="259">
        <v>2.6000000000000001</v>
      </c>
      <c r="I873" s="260"/>
      <c r="J873" s="256"/>
      <c r="K873" s="256"/>
      <c r="L873" s="261"/>
      <c r="M873" s="262"/>
      <c r="N873" s="263"/>
      <c r="O873" s="263"/>
      <c r="P873" s="263"/>
      <c r="Q873" s="263"/>
      <c r="R873" s="263"/>
      <c r="S873" s="263"/>
      <c r="T873" s="264"/>
      <c r="U873" s="14"/>
      <c r="V873" s="14"/>
      <c r="W873" s="14"/>
      <c r="X873" s="14"/>
      <c r="Y873" s="14"/>
      <c r="Z873" s="14"/>
      <c r="AA873" s="14"/>
      <c r="AB873" s="14"/>
      <c r="AC873" s="14"/>
      <c r="AD873" s="14"/>
      <c r="AE873" s="14"/>
      <c r="AT873" s="265" t="s">
        <v>166</v>
      </c>
      <c r="AU873" s="265" t="s">
        <v>156</v>
      </c>
      <c r="AV873" s="14" t="s">
        <v>156</v>
      </c>
      <c r="AW873" s="14" t="s">
        <v>31</v>
      </c>
      <c r="AX873" s="14" t="s">
        <v>74</v>
      </c>
      <c r="AY873" s="265" t="s">
        <v>157</v>
      </c>
    </row>
    <row r="874" s="15" customFormat="1">
      <c r="A874" s="15"/>
      <c r="B874" s="266"/>
      <c r="C874" s="267"/>
      <c r="D874" s="246" t="s">
        <v>166</v>
      </c>
      <c r="E874" s="268" t="s">
        <v>1</v>
      </c>
      <c r="F874" s="269" t="s">
        <v>173</v>
      </c>
      <c r="G874" s="267"/>
      <c r="H874" s="270">
        <v>6.5999999999999996</v>
      </c>
      <c r="I874" s="271"/>
      <c r="J874" s="267"/>
      <c r="K874" s="267"/>
      <c r="L874" s="272"/>
      <c r="M874" s="273"/>
      <c r="N874" s="274"/>
      <c r="O874" s="274"/>
      <c r="P874" s="274"/>
      <c r="Q874" s="274"/>
      <c r="R874" s="274"/>
      <c r="S874" s="274"/>
      <c r="T874" s="275"/>
      <c r="U874" s="15"/>
      <c r="V874" s="15"/>
      <c r="W874" s="15"/>
      <c r="X874" s="15"/>
      <c r="Y874" s="15"/>
      <c r="Z874" s="15"/>
      <c r="AA874" s="15"/>
      <c r="AB874" s="15"/>
      <c r="AC874" s="15"/>
      <c r="AD874" s="15"/>
      <c r="AE874" s="15"/>
      <c r="AT874" s="276" t="s">
        <v>166</v>
      </c>
      <c r="AU874" s="276" t="s">
        <v>156</v>
      </c>
      <c r="AV874" s="15" t="s">
        <v>174</v>
      </c>
      <c r="AW874" s="15" t="s">
        <v>31</v>
      </c>
      <c r="AX874" s="15" t="s">
        <v>82</v>
      </c>
      <c r="AY874" s="276" t="s">
        <v>157</v>
      </c>
    </row>
    <row r="875" s="2" customFormat="1" ht="21.75" customHeight="1">
      <c r="A875" s="39"/>
      <c r="B875" s="40"/>
      <c r="C875" s="282" t="s">
        <v>1644</v>
      </c>
      <c r="D875" s="282" t="s">
        <v>204</v>
      </c>
      <c r="E875" s="283" t="s">
        <v>1632</v>
      </c>
      <c r="F875" s="284" t="s">
        <v>1633</v>
      </c>
      <c r="G875" s="285" t="s">
        <v>225</v>
      </c>
      <c r="H875" s="286">
        <v>4.0389999999999997</v>
      </c>
      <c r="I875" s="287"/>
      <c r="J875" s="288">
        <f>ROUND(I875*H875,2)</f>
        <v>0</v>
      </c>
      <c r="K875" s="289"/>
      <c r="L875" s="290"/>
      <c r="M875" s="291" t="s">
        <v>1</v>
      </c>
      <c r="N875" s="292" t="s">
        <v>40</v>
      </c>
      <c r="O875" s="98"/>
      <c r="P875" s="240">
        <f>O875*H875</f>
        <v>0</v>
      </c>
      <c r="Q875" s="240">
        <v>0.0089999999999999993</v>
      </c>
      <c r="R875" s="240">
        <f>Q875*H875</f>
        <v>0.036350999999999994</v>
      </c>
      <c r="S875" s="240">
        <v>0</v>
      </c>
      <c r="T875" s="241">
        <f>S875*H875</f>
        <v>0</v>
      </c>
      <c r="U875" s="39"/>
      <c r="V875" s="39"/>
      <c r="W875" s="39"/>
      <c r="X875" s="39"/>
      <c r="Y875" s="39"/>
      <c r="Z875" s="39"/>
      <c r="AA875" s="39"/>
      <c r="AB875" s="39"/>
      <c r="AC875" s="39"/>
      <c r="AD875" s="39"/>
      <c r="AE875" s="39"/>
      <c r="AR875" s="242" t="s">
        <v>378</v>
      </c>
      <c r="AT875" s="242" t="s">
        <v>204</v>
      </c>
      <c r="AU875" s="242" t="s">
        <v>156</v>
      </c>
      <c r="AY875" s="18" t="s">
        <v>157</v>
      </c>
      <c r="BE875" s="243">
        <f>IF(N875="základná",J875,0)</f>
        <v>0</v>
      </c>
      <c r="BF875" s="243">
        <f>IF(N875="znížená",J875,0)</f>
        <v>0</v>
      </c>
      <c r="BG875" s="243">
        <f>IF(N875="zákl. prenesená",J875,0)</f>
        <v>0</v>
      </c>
      <c r="BH875" s="243">
        <f>IF(N875="zníž. prenesená",J875,0)</f>
        <v>0</v>
      </c>
      <c r="BI875" s="243">
        <f>IF(N875="nulová",J875,0)</f>
        <v>0</v>
      </c>
      <c r="BJ875" s="18" t="s">
        <v>156</v>
      </c>
      <c r="BK875" s="243">
        <f>ROUND(I875*H875,2)</f>
        <v>0</v>
      </c>
      <c r="BL875" s="18" t="s">
        <v>164</v>
      </c>
      <c r="BM875" s="242" t="s">
        <v>1645</v>
      </c>
    </row>
    <row r="876" s="14" customFormat="1">
      <c r="A876" s="14"/>
      <c r="B876" s="255"/>
      <c r="C876" s="256"/>
      <c r="D876" s="246" t="s">
        <v>166</v>
      </c>
      <c r="E876" s="257" t="s">
        <v>1</v>
      </c>
      <c r="F876" s="258" t="s">
        <v>1646</v>
      </c>
      <c r="G876" s="256"/>
      <c r="H876" s="259">
        <v>4.0389999999999997</v>
      </c>
      <c r="I876" s="260"/>
      <c r="J876" s="256"/>
      <c r="K876" s="256"/>
      <c r="L876" s="261"/>
      <c r="M876" s="262"/>
      <c r="N876" s="263"/>
      <c r="O876" s="263"/>
      <c r="P876" s="263"/>
      <c r="Q876" s="263"/>
      <c r="R876" s="263"/>
      <c r="S876" s="263"/>
      <c r="T876" s="264"/>
      <c r="U876" s="14"/>
      <c r="V876" s="14"/>
      <c r="W876" s="14"/>
      <c r="X876" s="14"/>
      <c r="Y876" s="14"/>
      <c r="Z876" s="14"/>
      <c r="AA876" s="14"/>
      <c r="AB876" s="14"/>
      <c r="AC876" s="14"/>
      <c r="AD876" s="14"/>
      <c r="AE876" s="14"/>
      <c r="AT876" s="265" t="s">
        <v>166</v>
      </c>
      <c r="AU876" s="265" t="s">
        <v>156</v>
      </c>
      <c r="AV876" s="14" t="s">
        <v>156</v>
      </c>
      <c r="AW876" s="14" t="s">
        <v>31</v>
      </c>
      <c r="AX876" s="14" t="s">
        <v>82</v>
      </c>
      <c r="AY876" s="265" t="s">
        <v>157</v>
      </c>
    </row>
    <row r="877" s="2" customFormat="1" ht="24.15" customHeight="1">
      <c r="A877" s="39"/>
      <c r="B877" s="40"/>
      <c r="C877" s="230" t="s">
        <v>1647</v>
      </c>
      <c r="D877" s="230" t="s">
        <v>160</v>
      </c>
      <c r="E877" s="231" t="s">
        <v>1648</v>
      </c>
      <c r="F877" s="232" t="s">
        <v>1649</v>
      </c>
      <c r="G877" s="233" t="s">
        <v>184</v>
      </c>
      <c r="H877" s="234">
        <v>3</v>
      </c>
      <c r="I877" s="235"/>
      <c r="J877" s="236">
        <f>ROUND(I877*H877,2)</f>
        <v>0</v>
      </c>
      <c r="K877" s="237"/>
      <c r="L877" s="45"/>
      <c r="M877" s="238" t="s">
        <v>1</v>
      </c>
      <c r="N877" s="239" t="s">
        <v>40</v>
      </c>
      <c r="O877" s="98"/>
      <c r="P877" s="240">
        <f>O877*H877</f>
        <v>0</v>
      </c>
      <c r="Q877" s="240">
        <v>0.00033</v>
      </c>
      <c r="R877" s="240">
        <f>Q877*H877</f>
        <v>0.00098999999999999999</v>
      </c>
      <c r="S877" s="240">
        <v>0</v>
      </c>
      <c r="T877" s="241">
        <f>S877*H877</f>
        <v>0</v>
      </c>
      <c r="U877" s="39"/>
      <c r="V877" s="39"/>
      <c r="W877" s="39"/>
      <c r="X877" s="39"/>
      <c r="Y877" s="39"/>
      <c r="Z877" s="39"/>
      <c r="AA877" s="39"/>
      <c r="AB877" s="39"/>
      <c r="AC877" s="39"/>
      <c r="AD877" s="39"/>
      <c r="AE877" s="39"/>
      <c r="AR877" s="242" t="s">
        <v>174</v>
      </c>
      <c r="AT877" s="242" t="s">
        <v>160</v>
      </c>
      <c r="AU877" s="242" t="s">
        <v>156</v>
      </c>
      <c r="AY877" s="18" t="s">
        <v>157</v>
      </c>
      <c r="BE877" s="243">
        <f>IF(N877="základná",J877,0)</f>
        <v>0</v>
      </c>
      <c r="BF877" s="243">
        <f>IF(N877="znížená",J877,0)</f>
        <v>0</v>
      </c>
      <c r="BG877" s="243">
        <f>IF(N877="zákl. prenesená",J877,0)</f>
        <v>0</v>
      </c>
      <c r="BH877" s="243">
        <f>IF(N877="zníž. prenesená",J877,0)</f>
        <v>0</v>
      </c>
      <c r="BI877" s="243">
        <f>IF(N877="nulová",J877,0)</f>
        <v>0</v>
      </c>
      <c r="BJ877" s="18" t="s">
        <v>156</v>
      </c>
      <c r="BK877" s="243">
        <f>ROUND(I877*H877,2)</f>
        <v>0</v>
      </c>
      <c r="BL877" s="18" t="s">
        <v>174</v>
      </c>
      <c r="BM877" s="242" t="s">
        <v>1650</v>
      </c>
    </row>
    <row r="878" s="13" customFormat="1">
      <c r="A878" s="13"/>
      <c r="B878" s="244"/>
      <c r="C878" s="245"/>
      <c r="D878" s="246" t="s">
        <v>166</v>
      </c>
      <c r="E878" s="247" t="s">
        <v>1</v>
      </c>
      <c r="F878" s="248" t="s">
        <v>1051</v>
      </c>
      <c r="G878" s="245"/>
      <c r="H878" s="247" t="s">
        <v>1</v>
      </c>
      <c r="I878" s="249"/>
      <c r="J878" s="245"/>
      <c r="K878" s="245"/>
      <c r="L878" s="250"/>
      <c r="M878" s="251"/>
      <c r="N878" s="252"/>
      <c r="O878" s="252"/>
      <c r="P878" s="252"/>
      <c r="Q878" s="252"/>
      <c r="R878" s="252"/>
      <c r="S878" s="252"/>
      <c r="T878" s="253"/>
      <c r="U878" s="13"/>
      <c r="V878" s="13"/>
      <c r="W878" s="13"/>
      <c r="X878" s="13"/>
      <c r="Y878" s="13"/>
      <c r="Z878" s="13"/>
      <c r="AA878" s="13"/>
      <c r="AB878" s="13"/>
      <c r="AC878" s="13"/>
      <c r="AD878" s="13"/>
      <c r="AE878" s="13"/>
      <c r="AT878" s="254" t="s">
        <v>166</v>
      </c>
      <c r="AU878" s="254" t="s">
        <v>156</v>
      </c>
      <c r="AV878" s="13" t="s">
        <v>82</v>
      </c>
      <c r="AW878" s="13" t="s">
        <v>31</v>
      </c>
      <c r="AX878" s="13" t="s">
        <v>74</v>
      </c>
      <c r="AY878" s="254" t="s">
        <v>157</v>
      </c>
    </row>
    <row r="879" s="14" customFormat="1">
      <c r="A879" s="14"/>
      <c r="B879" s="255"/>
      <c r="C879" s="256"/>
      <c r="D879" s="246" t="s">
        <v>166</v>
      </c>
      <c r="E879" s="257" t="s">
        <v>1</v>
      </c>
      <c r="F879" s="258" t="s">
        <v>1651</v>
      </c>
      <c r="G879" s="256"/>
      <c r="H879" s="259">
        <v>1</v>
      </c>
      <c r="I879" s="260"/>
      <c r="J879" s="256"/>
      <c r="K879" s="256"/>
      <c r="L879" s="261"/>
      <c r="M879" s="262"/>
      <c r="N879" s="263"/>
      <c r="O879" s="263"/>
      <c r="P879" s="263"/>
      <c r="Q879" s="263"/>
      <c r="R879" s="263"/>
      <c r="S879" s="263"/>
      <c r="T879" s="264"/>
      <c r="U879" s="14"/>
      <c r="V879" s="14"/>
      <c r="W879" s="14"/>
      <c r="X879" s="14"/>
      <c r="Y879" s="14"/>
      <c r="Z879" s="14"/>
      <c r="AA879" s="14"/>
      <c r="AB879" s="14"/>
      <c r="AC879" s="14"/>
      <c r="AD879" s="14"/>
      <c r="AE879" s="14"/>
      <c r="AT879" s="265" t="s">
        <v>166</v>
      </c>
      <c r="AU879" s="265" t="s">
        <v>156</v>
      </c>
      <c r="AV879" s="14" t="s">
        <v>156</v>
      </c>
      <c r="AW879" s="14" t="s">
        <v>31</v>
      </c>
      <c r="AX879" s="14" t="s">
        <v>74</v>
      </c>
      <c r="AY879" s="265" t="s">
        <v>157</v>
      </c>
    </row>
    <row r="880" s="14" customFormat="1">
      <c r="A880" s="14"/>
      <c r="B880" s="255"/>
      <c r="C880" s="256"/>
      <c r="D880" s="246" t="s">
        <v>166</v>
      </c>
      <c r="E880" s="257" t="s">
        <v>1</v>
      </c>
      <c r="F880" s="258" t="s">
        <v>1652</v>
      </c>
      <c r="G880" s="256"/>
      <c r="H880" s="259">
        <v>2</v>
      </c>
      <c r="I880" s="260"/>
      <c r="J880" s="256"/>
      <c r="K880" s="256"/>
      <c r="L880" s="261"/>
      <c r="M880" s="262"/>
      <c r="N880" s="263"/>
      <c r="O880" s="263"/>
      <c r="P880" s="263"/>
      <c r="Q880" s="263"/>
      <c r="R880" s="263"/>
      <c r="S880" s="263"/>
      <c r="T880" s="264"/>
      <c r="U880" s="14"/>
      <c r="V880" s="14"/>
      <c r="W880" s="14"/>
      <c r="X880" s="14"/>
      <c r="Y880" s="14"/>
      <c r="Z880" s="14"/>
      <c r="AA880" s="14"/>
      <c r="AB880" s="14"/>
      <c r="AC880" s="14"/>
      <c r="AD880" s="14"/>
      <c r="AE880" s="14"/>
      <c r="AT880" s="265" t="s">
        <v>166</v>
      </c>
      <c r="AU880" s="265" t="s">
        <v>156</v>
      </c>
      <c r="AV880" s="14" t="s">
        <v>156</v>
      </c>
      <c r="AW880" s="14" t="s">
        <v>31</v>
      </c>
      <c r="AX880" s="14" t="s">
        <v>74</v>
      </c>
      <c r="AY880" s="265" t="s">
        <v>157</v>
      </c>
    </row>
    <row r="881" s="15" customFormat="1">
      <c r="A881" s="15"/>
      <c r="B881" s="266"/>
      <c r="C881" s="267"/>
      <c r="D881" s="246" t="s">
        <v>166</v>
      </c>
      <c r="E881" s="268" t="s">
        <v>1</v>
      </c>
      <c r="F881" s="269" t="s">
        <v>173</v>
      </c>
      <c r="G881" s="267"/>
      <c r="H881" s="270">
        <v>3</v>
      </c>
      <c r="I881" s="271"/>
      <c r="J881" s="267"/>
      <c r="K881" s="267"/>
      <c r="L881" s="272"/>
      <c r="M881" s="273"/>
      <c r="N881" s="274"/>
      <c r="O881" s="274"/>
      <c r="P881" s="274"/>
      <c r="Q881" s="274"/>
      <c r="R881" s="274"/>
      <c r="S881" s="274"/>
      <c r="T881" s="275"/>
      <c r="U881" s="15"/>
      <c r="V881" s="15"/>
      <c r="W881" s="15"/>
      <c r="X881" s="15"/>
      <c r="Y881" s="15"/>
      <c r="Z881" s="15"/>
      <c r="AA881" s="15"/>
      <c r="AB881" s="15"/>
      <c r="AC881" s="15"/>
      <c r="AD881" s="15"/>
      <c r="AE881" s="15"/>
      <c r="AT881" s="276" t="s">
        <v>166</v>
      </c>
      <c r="AU881" s="276" t="s">
        <v>156</v>
      </c>
      <c r="AV881" s="15" t="s">
        <v>174</v>
      </c>
      <c r="AW881" s="15" t="s">
        <v>31</v>
      </c>
      <c r="AX881" s="15" t="s">
        <v>82</v>
      </c>
      <c r="AY881" s="276" t="s">
        <v>157</v>
      </c>
    </row>
    <row r="882" s="2" customFormat="1" ht="24.15" customHeight="1">
      <c r="A882" s="39"/>
      <c r="B882" s="40"/>
      <c r="C882" s="282" t="s">
        <v>1653</v>
      </c>
      <c r="D882" s="282" t="s">
        <v>204</v>
      </c>
      <c r="E882" s="283" t="s">
        <v>1654</v>
      </c>
      <c r="F882" s="284" t="s">
        <v>1655</v>
      </c>
      <c r="G882" s="285" t="s">
        <v>184</v>
      </c>
      <c r="H882" s="286">
        <v>3</v>
      </c>
      <c r="I882" s="287"/>
      <c r="J882" s="288">
        <f>ROUND(I882*H882,2)</f>
        <v>0</v>
      </c>
      <c r="K882" s="289"/>
      <c r="L882" s="290"/>
      <c r="M882" s="291" t="s">
        <v>1</v>
      </c>
      <c r="N882" s="292" t="s">
        <v>40</v>
      </c>
      <c r="O882" s="98"/>
      <c r="P882" s="240">
        <f>O882*H882</f>
        <v>0</v>
      </c>
      <c r="Q882" s="240">
        <v>0.0022000000000000001</v>
      </c>
      <c r="R882" s="240">
        <f>Q882*H882</f>
        <v>0.0066</v>
      </c>
      <c r="S882" s="240">
        <v>0</v>
      </c>
      <c r="T882" s="241">
        <f>S882*H882</f>
        <v>0</v>
      </c>
      <c r="U882" s="39"/>
      <c r="V882" s="39"/>
      <c r="W882" s="39"/>
      <c r="X882" s="39"/>
      <c r="Y882" s="39"/>
      <c r="Z882" s="39"/>
      <c r="AA882" s="39"/>
      <c r="AB882" s="39"/>
      <c r="AC882" s="39"/>
      <c r="AD882" s="39"/>
      <c r="AE882" s="39"/>
      <c r="AR882" s="242" t="s">
        <v>211</v>
      </c>
      <c r="AT882" s="242" t="s">
        <v>204</v>
      </c>
      <c r="AU882" s="242" t="s">
        <v>156</v>
      </c>
      <c r="AY882" s="18" t="s">
        <v>157</v>
      </c>
      <c r="BE882" s="243">
        <f>IF(N882="základná",J882,0)</f>
        <v>0</v>
      </c>
      <c r="BF882" s="243">
        <f>IF(N882="znížená",J882,0)</f>
        <v>0</v>
      </c>
      <c r="BG882" s="243">
        <f>IF(N882="zákl. prenesená",J882,0)</f>
        <v>0</v>
      </c>
      <c r="BH882" s="243">
        <f>IF(N882="zníž. prenesená",J882,0)</f>
        <v>0</v>
      </c>
      <c r="BI882" s="243">
        <f>IF(N882="nulová",J882,0)</f>
        <v>0</v>
      </c>
      <c r="BJ882" s="18" t="s">
        <v>156</v>
      </c>
      <c r="BK882" s="243">
        <f>ROUND(I882*H882,2)</f>
        <v>0</v>
      </c>
      <c r="BL882" s="18" t="s">
        <v>174</v>
      </c>
      <c r="BM882" s="242" t="s">
        <v>1656</v>
      </c>
    </row>
    <row r="883" s="2" customFormat="1" ht="33" customHeight="1">
      <c r="A883" s="39"/>
      <c r="B883" s="40"/>
      <c r="C883" s="230" t="s">
        <v>1657</v>
      </c>
      <c r="D883" s="230" t="s">
        <v>160</v>
      </c>
      <c r="E883" s="231" t="s">
        <v>1658</v>
      </c>
      <c r="F883" s="232" t="s">
        <v>1659</v>
      </c>
      <c r="G883" s="233" t="s">
        <v>921</v>
      </c>
      <c r="H883" s="234">
        <v>1</v>
      </c>
      <c r="I883" s="235"/>
      <c r="J883" s="236">
        <f>ROUND(I883*H883,2)</f>
        <v>0</v>
      </c>
      <c r="K883" s="237"/>
      <c r="L883" s="45"/>
      <c r="M883" s="238" t="s">
        <v>1</v>
      </c>
      <c r="N883" s="239" t="s">
        <v>40</v>
      </c>
      <c r="O883" s="98"/>
      <c r="P883" s="240">
        <f>O883*H883</f>
        <v>0</v>
      </c>
      <c r="Q883" s="240">
        <v>0.016330000000000001</v>
      </c>
      <c r="R883" s="240">
        <f>Q883*H883</f>
        <v>0.016330000000000001</v>
      </c>
      <c r="S883" s="240">
        <v>0</v>
      </c>
      <c r="T883" s="241">
        <f>S883*H883</f>
        <v>0</v>
      </c>
      <c r="U883" s="39"/>
      <c r="V883" s="39"/>
      <c r="W883" s="39"/>
      <c r="X883" s="39"/>
      <c r="Y883" s="39"/>
      <c r="Z883" s="39"/>
      <c r="AA883" s="39"/>
      <c r="AB883" s="39"/>
      <c r="AC883" s="39"/>
      <c r="AD883" s="39"/>
      <c r="AE883" s="39"/>
      <c r="AR883" s="242" t="s">
        <v>164</v>
      </c>
      <c r="AT883" s="242" t="s">
        <v>160</v>
      </c>
      <c r="AU883" s="242" t="s">
        <v>156</v>
      </c>
      <c r="AY883" s="18" t="s">
        <v>157</v>
      </c>
      <c r="BE883" s="243">
        <f>IF(N883="základná",J883,0)</f>
        <v>0</v>
      </c>
      <c r="BF883" s="243">
        <f>IF(N883="znížená",J883,0)</f>
        <v>0</v>
      </c>
      <c r="BG883" s="243">
        <f>IF(N883="zákl. prenesená",J883,0)</f>
        <v>0</v>
      </c>
      <c r="BH883" s="243">
        <f>IF(N883="zníž. prenesená",J883,0)</f>
        <v>0</v>
      </c>
      <c r="BI883" s="243">
        <f>IF(N883="nulová",J883,0)</f>
        <v>0</v>
      </c>
      <c r="BJ883" s="18" t="s">
        <v>156</v>
      </c>
      <c r="BK883" s="243">
        <f>ROUND(I883*H883,2)</f>
        <v>0</v>
      </c>
      <c r="BL883" s="18" t="s">
        <v>164</v>
      </c>
      <c r="BM883" s="242" t="s">
        <v>1660</v>
      </c>
    </row>
    <row r="884" s="13" customFormat="1">
      <c r="A884" s="13"/>
      <c r="B884" s="244"/>
      <c r="C884" s="245"/>
      <c r="D884" s="246" t="s">
        <v>166</v>
      </c>
      <c r="E884" s="247" t="s">
        <v>1</v>
      </c>
      <c r="F884" s="248" t="s">
        <v>1200</v>
      </c>
      <c r="G884" s="245"/>
      <c r="H884" s="247" t="s">
        <v>1</v>
      </c>
      <c r="I884" s="249"/>
      <c r="J884" s="245"/>
      <c r="K884" s="245"/>
      <c r="L884" s="250"/>
      <c r="M884" s="251"/>
      <c r="N884" s="252"/>
      <c r="O884" s="252"/>
      <c r="P884" s="252"/>
      <c r="Q884" s="252"/>
      <c r="R884" s="252"/>
      <c r="S884" s="252"/>
      <c r="T884" s="253"/>
      <c r="U884" s="13"/>
      <c r="V884" s="13"/>
      <c r="W884" s="13"/>
      <c r="X884" s="13"/>
      <c r="Y884" s="13"/>
      <c r="Z884" s="13"/>
      <c r="AA884" s="13"/>
      <c r="AB884" s="13"/>
      <c r="AC884" s="13"/>
      <c r="AD884" s="13"/>
      <c r="AE884" s="13"/>
      <c r="AT884" s="254" t="s">
        <v>166</v>
      </c>
      <c r="AU884" s="254" t="s">
        <v>156</v>
      </c>
      <c r="AV884" s="13" t="s">
        <v>82</v>
      </c>
      <c r="AW884" s="13" t="s">
        <v>31</v>
      </c>
      <c r="AX884" s="13" t="s">
        <v>74</v>
      </c>
      <c r="AY884" s="254" t="s">
        <v>157</v>
      </c>
    </row>
    <row r="885" s="13" customFormat="1">
      <c r="A885" s="13"/>
      <c r="B885" s="244"/>
      <c r="C885" s="245"/>
      <c r="D885" s="246" t="s">
        <v>166</v>
      </c>
      <c r="E885" s="247" t="s">
        <v>1</v>
      </c>
      <c r="F885" s="248" t="s">
        <v>1623</v>
      </c>
      <c r="G885" s="245"/>
      <c r="H885" s="247" t="s">
        <v>1</v>
      </c>
      <c r="I885" s="249"/>
      <c r="J885" s="245"/>
      <c r="K885" s="245"/>
      <c r="L885" s="250"/>
      <c r="M885" s="251"/>
      <c r="N885" s="252"/>
      <c r="O885" s="252"/>
      <c r="P885" s="252"/>
      <c r="Q885" s="252"/>
      <c r="R885" s="252"/>
      <c r="S885" s="252"/>
      <c r="T885" s="253"/>
      <c r="U885" s="13"/>
      <c r="V885" s="13"/>
      <c r="W885" s="13"/>
      <c r="X885" s="13"/>
      <c r="Y885" s="13"/>
      <c r="Z885" s="13"/>
      <c r="AA885" s="13"/>
      <c r="AB885" s="13"/>
      <c r="AC885" s="13"/>
      <c r="AD885" s="13"/>
      <c r="AE885" s="13"/>
      <c r="AT885" s="254" t="s">
        <v>166</v>
      </c>
      <c r="AU885" s="254" t="s">
        <v>156</v>
      </c>
      <c r="AV885" s="13" t="s">
        <v>82</v>
      </c>
      <c r="AW885" s="13" t="s">
        <v>31</v>
      </c>
      <c r="AX885" s="13" t="s">
        <v>74</v>
      </c>
      <c r="AY885" s="254" t="s">
        <v>157</v>
      </c>
    </row>
    <row r="886" s="14" customFormat="1">
      <c r="A886" s="14"/>
      <c r="B886" s="255"/>
      <c r="C886" s="256"/>
      <c r="D886" s="246" t="s">
        <v>166</v>
      </c>
      <c r="E886" s="257" t="s">
        <v>1</v>
      </c>
      <c r="F886" s="258" t="s">
        <v>82</v>
      </c>
      <c r="G886" s="256"/>
      <c r="H886" s="259">
        <v>1</v>
      </c>
      <c r="I886" s="260"/>
      <c r="J886" s="256"/>
      <c r="K886" s="256"/>
      <c r="L886" s="261"/>
      <c r="M886" s="262"/>
      <c r="N886" s="263"/>
      <c r="O886" s="263"/>
      <c r="P886" s="263"/>
      <c r="Q886" s="263"/>
      <c r="R886" s="263"/>
      <c r="S886" s="263"/>
      <c r="T886" s="264"/>
      <c r="U886" s="14"/>
      <c r="V886" s="14"/>
      <c r="W886" s="14"/>
      <c r="X886" s="14"/>
      <c r="Y886" s="14"/>
      <c r="Z886" s="14"/>
      <c r="AA886" s="14"/>
      <c r="AB886" s="14"/>
      <c r="AC886" s="14"/>
      <c r="AD886" s="14"/>
      <c r="AE886" s="14"/>
      <c r="AT886" s="265" t="s">
        <v>166</v>
      </c>
      <c r="AU886" s="265" t="s">
        <v>156</v>
      </c>
      <c r="AV886" s="14" t="s">
        <v>156</v>
      </c>
      <c r="AW886" s="14" t="s">
        <v>31</v>
      </c>
      <c r="AX886" s="14" t="s">
        <v>82</v>
      </c>
      <c r="AY886" s="265" t="s">
        <v>157</v>
      </c>
    </row>
    <row r="887" s="2" customFormat="1" ht="24.15" customHeight="1">
      <c r="A887" s="39"/>
      <c r="B887" s="40"/>
      <c r="C887" s="230" t="s">
        <v>1661</v>
      </c>
      <c r="D887" s="230" t="s">
        <v>160</v>
      </c>
      <c r="E887" s="231" t="s">
        <v>1662</v>
      </c>
      <c r="F887" s="232" t="s">
        <v>1663</v>
      </c>
      <c r="G887" s="233" t="s">
        <v>797</v>
      </c>
      <c r="H887" s="235"/>
      <c r="I887" s="235"/>
      <c r="J887" s="236">
        <f>ROUND(I887*H887,2)</f>
        <v>0</v>
      </c>
      <c r="K887" s="237"/>
      <c r="L887" s="45"/>
      <c r="M887" s="238" t="s">
        <v>1</v>
      </c>
      <c r="N887" s="239" t="s">
        <v>40</v>
      </c>
      <c r="O887" s="98"/>
      <c r="P887" s="240">
        <f>O887*H887</f>
        <v>0</v>
      </c>
      <c r="Q887" s="240">
        <v>0</v>
      </c>
      <c r="R887" s="240">
        <f>Q887*H887</f>
        <v>0</v>
      </c>
      <c r="S887" s="240">
        <v>0</v>
      </c>
      <c r="T887" s="241">
        <f>S887*H887</f>
        <v>0</v>
      </c>
      <c r="U887" s="39"/>
      <c r="V887" s="39"/>
      <c r="W887" s="39"/>
      <c r="X887" s="39"/>
      <c r="Y887" s="39"/>
      <c r="Z887" s="39"/>
      <c r="AA887" s="39"/>
      <c r="AB887" s="39"/>
      <c r="AC887" s="39"/>
      <c r="AD887" s="39"/>
      <c r="AE887" s="39"/>
      <c r="AR887" s="242" t="s">
        <v>164</v>
      </c>
      <c r="AT887" s="242" t="s">
        <v>160</v>
      </c>
      <c r="AU887" s="242" t="s">
        <v>156</v>
      </c>
      <c r="AY887" s="18" t="s">
        <v>157</v>
      </c>
      <c r="BE887" s="243">
        <f>IF(N887="základná",J887,0)</f>
        <v>0</v>
      </c>
      <c r="BF887" s="243">
        <f>IF(N887="znížená",J887,0)</f>
        <v>0</v>
      </c>
      <c r="BG887" s="243">
        <f>IF(N887="zákl. prenesená",J887,0)</f>
        <v>0</v>
      </c>
      <c r="BH887" s="243">
        <f>IF(N887="zníž. prenesená",J887,0)</f>
        <v>0</v>
      </c>
      <c r="BI887" s="243">
        <f>IF(N887="nulová",J887,0)</f>
        <v>0</v>
      </c>
      <c r="BJ887" s="18" t="s">
        <v>156</v>
      </c>
      <c r="BK887" s="243">
        <f>ROUND(I887*H887,2)</f>
        <v>0</v>
      </c>
      <c r="BL887" s="18" t="s">
        <v>164</v>
      </c>
      <c r="BM887" s="242" t="s">
        <v>1664</v>
      </c>
    </row>
    <row r="888" s="12" customFormat="1" ht="22.8" customHeight="1">
      <c r="A888" s="12"/>
      <c r="B888" s="214"/>
      <c r="C888" s="215"/>
      <c r="D888" s="216" t="s">
        <v>73</v>
      </c>
      <c r="E888" s="228" t="s">
        <v>852</v>
      </c>
      <c r="F888" s="228" t="s">
        <v>853</v>
      </c>
      <c r="G888" s="215"/>
      <c r="H888" s="215"/>
      <c r="I888" s="218"/>
      <c r="J888" s="229">
        <f>BK888</f>
        <v>0</v>
      </c>
      <c r="K888" s="215"/>
      <c r="L888" s="220"/>
      <c r="M888" s="221"/>
      <c r="N888" s="222"/>
      <c r="O888" s="222"/>
      <c r="P888" s="223">
        <f>SUM(P889:P947)</f>
        <v>0</v>
      </c>
      <c r="Q888" s="222"/>
      <c r="R888" s="223">
        <f>SUM(R889:R947)</f>
        <v>0.047649540000000004</v>
      </c>
      <c r="S888" s="222"/>
      <c r="T888" s="224">
        <f>SUM(T889:T947)</f>
        <v>0</v>
      </c>
      <c r="U888" s="12"/>
      <c r="V888" s="12"/>
      <c r="W888" s="12"/>
      <c r="X888" s="12"/>
      <c r="Y888" s="12"/>
      <c r="Z888" s="12"/>
      <c r="AA888" s="12"/>
      <c r="AB888" s="12"/>
      <c r="AC888" s="12"/>
      <c r="AD888" s="12"/>
      <c r="AE888" s="12"/>
      <c r="AR888" s="225" t="s">
        <v>156</v>
      </c>
      <c r="AT888" s="226" t="s">
        <v>73</v>
      </c>
      <c r="AU888" s="226" t="s">
        <v>82</v>
      </c>
      <c r="AY888" s="225" t="s">
        <v>157</v>
      </c>
      <c r="BK888" s="227">
        <f>SUM(BK889:BK947)</f>
        <v>0</v>
      </c>
    </row>
    <row r="889" s="2" customFormat="1" ht="33" customHeight="1">
      <c r="A889" s="39"/>
      <c r="B889" s="40"/>
      <c r="C889" s="230" t="s">
        <v>1665</v>
      </c>
      <c r="D889" s="230" t="s">
        <v>160</v>
      </c>
      <c r="E889" s="231" t="s">
        <v>1666</v>
      </c>
      <c r="F889" s="232" t="s">
        <v>1667</v>
      </c>
      <c r="G889" s="233" t="s">
        <v>921</v>
      </c>
      <c r="H889" s="234">
        <v>4</v>
      </c>
      <c r="I889" s="235"/>
      <c r="J889" s="236">
        <f>ROUND(I889*H889,2)</f>
        <v>0</v>
      </c>
      <c r="K889" s="237"/>
      <c r="L889" s="45"/>
      <c r="M889" s="238" t="s">
        <v>1</v>
      </c>
      <c r="N889" s="239" t="s">
        <v>40</v>
      </c>
      <c r="O889" s="98"/>
      <c r="P889" s="240">
        <f>O889*H889</f>
        <v>0</v>
      </c>
      <c r="Q889" s="240">
        <v>0</v>
      </c>
      <c r="R889" s="240">
        <f>Q889*H889</f>
        <v>0</v>
      </c>
      <c r="S889" s="240">
        <v>0</v>
      </c>
      <c r="T889" s="241">
        <f>S889*H889</f>
        <v>0</v>
      </c>
      <c r="U889" s="39"/>
      <c r="V889" s="39"/>
      <c r="W889" s="39"/>
      <c r="X889" s="39"/>
      <c r="Y889" s="39"/>
      <c r="Z889" s="39"/>
      <c r="AA889" s="39"/>
      <c r="AB889" s="39"/>
      <c r="AC889" s="39"/>
      <c r="AD889" s="39"/>
      <c r="AE889" s="39"/>
      <c r="AR889" s="242" t="s">
        <v>164</v>
      </c>
      <c r="AT889" s="242" t="s">
        <v>160</v>
      </c>
      <c r="AU889" s="242" t="s">
        <v>156</v>
      </c>
      <c r="AY889" s="18" t="s">
        <v>157</v>
      </c>
      <c r="BE889" s="243">
        <f>IF(N889="základná",J889,0)</f>
        <v>0</v>
      </c>
      <c r="BF889" s="243">
        <f>IF(N889="znížená",J889,0)</f>
        <v>0</v>
      </c>
      <c r="BG889" s="243">
        <f>IF(N889="zákl. prenesená",J889,0)</f>
        <v>0</v>
      </c>
      <c r="BH889" s="243">
        <f>IF(N889="zníž. prenesená",J889,0)</f>
        <v>0</v>
      </c>
      <c r="BI889" s="243">
        <f>IF(N889="nulová",J889,0)</f>
        <v>0</v>
      </c>
      <c r="BJ889" s="18" t="s">
        <v>156</v>
      </c>
      <c r="BK889" s="243">
        <f>ROUND(I889*H889,2)</f>
        <v>0</v>
      </c>
      <c r="BL889" s="18" t="s">
        <v>164</v>
      </c>
      <c r="BM889" s="242" t="s">
        <v>1668</v>
      </c>
    </row>
    <row r="890" s="13" customFormat="1">
      <c r="A890" s="13"/>
      <c r="B890" s="244"/>
      <c r="C890" s="245"/>
      <c r="D890" s="246" t="s">
        <v>166</v>
      </c>
      <c r="E890" s="247" t="s">
        <v>1</v>
      </c>
      <c r="F890" s="248" t="s">
        <v>1669</v>
      </c>
      <c r="G890" s="245"/>
      <c r="H890" s="247" t="s">
        <v>1</v>
      </c>
      <c r="I890" s="249"/>
      <c r="J890" s="245"/>
      <c r="K890" s="245"/>
      <c r="L890" s="250"/>
      <c r="M890" s="251"/>
      <c r="N890" s="252"/>
      <c r="O890" s="252"/>
      <c r="P890" s="252"/>
      <c r="Q890" s="252"/>
      <c r="R890" s="252"/>
      <c r="S890" s="252"/>
      <c r="T890" s="253"/>
      <c r="U890" s="13"/>
      <c r="V890" s="13"/>
      <c r="W890" s="13"/>
      <c r="X890" s="13"/>
      <c r="Y890" s="13"/>
      <c r="Z890" s="13"/>
      <c r="AA890" s="13"/>
      <c r="AB890" s="13"/>
      <c r="AC890" s="13"/>
      <c r="AD890" s="13"/>
      <c r="AE890" s="13"/>
      <c r="AT890" s="254" t="s">
        <v>166</v>
      </c>
      <c r="AU890" s="254" t="s">
        <v>156</v>
      </c>
      <c r="AV890" s="13" t="s">
        <v>82</v>
      </c>
      <c r="AW890" s="13" t="s">
        <v>31</v>
      </c>
      <c r="AX890" s="13" t="s">
        <v>74</v>
      </c>
      <c r="AY890" s="254" t="s">
        <v>157</v>
      </c>
    </row>
    <row r="891" s="13" customFormat="1">
      <c r="A891" s="13"/>
      <c r="B891" s="244"/>
      <c r="C891" s="245"/>
      <c r="D891" s="246" t="s">
        <v>166</v>
      </c>
      <c r="E891" s="247" t="s">
        <v>1</v>
      </c>
      <c r="F891" s="248" t="s">
        <v>1670</v>
      </c>
      <c r="G891" s="245"/>
      <c r="H891" s="247" t="s">
        <v>1</v>
      </c>
      <c r="I891" s="249"/>
      <c r="J891" s="245"/>
      <c r="K891" s="245"/>
      <c r="L891" s="250"/>
      <c r="M891" s="251"/>
      <c r="N891" s="252"/>
      <c r="O891" s="252"/>
      <c r="P891" s="252"/>
      <c r="Q891" s="252"/>
      <c r="R891" s="252"/>
      <c r="S891" s="252"/>
      <c r="T891" s="253"/>
      <c r="U891" s="13"/>
      <c r="V891" s="13"/>
      <c r="W891" s="13"/>
      <c r="X891" s="13"/>
      <c r="Y891" s="13"/>
      <c r="Z891" s="13"/>
      <c r="AA891" s="13"/>
      <c r="AB891" s="13"/>
      <c r="AC891" s="13"/>
      <c r="AD891" s="13"/>
      <c r="AE891" s="13"/>
      <c r="AT891" s="254" t="s">
        <v>166</v>
      </c>
      <c r="AU891" s="254" t="s">
        <v>156</v>
      </c>
      <c r="AV891" s="13" t="s">
        <v>82</v>
      </c>
      <c r="AW891" s="13" t="s">
        <v>31</v>
      </c>
      <c r="AX891" s="13" t="s">
        <v>74</v>
      </c>
      <c r="AY891" s="254" t="s">
        <v>157</v>
      </c>
    </row>
    <row r="892" s="14" customFormat="1">
      <c r="A892" s="14"/>
      <c r="B892" s="255"/>
      <c r="C892" s="256"/>
      <c r="D892" s="246" t="s">
        <v>166</v>
      </c>
      <c r="E892" s="257" t="s">
        <v>1</v>
      </c>
      <c r="F892" s="258" t="s">
        <v>174</v>
      </c>
      <c r="G892" s="256"/>
      <c r="H892" s="259">
        <v>4</v>
      </c>
      <c r="I892" s="260"/>
      <c r="J892" s="256"/>
      <c r="K892" s="256"/>
      <c r="L892" s="261"/>
      <c r="M892" s="262"/>
      <c r="N892" s="263"/>
      <c r="O892" s="263"/>
      <c r="P892" s="263"/>
      <c r="Q892" s="263"/>
      <c r="R892" s="263"/>
      <c r="S892" s="263"/>
      <c r="T892" s="264"/>
      <c r="U892" s="14"/>
      <c r="V892" s="14"/>
      <c r="W892" s="14"/>
      <c r="X892" s="14"/>
      <c r="Y892" s="14"/>
      <c r="Z892" s="14"/>
      <c r="AA892" s="14"/>
      <c r="AB892" s="14"/>
      <c r="AC892" s="14"/>
      <c r="AD892" s="14"/>
      <c r="AE892" s="14"/>
      <c r="AT892" s="265" t="s">
        <v>166</v>
      </c>
      <c r="AU892" s="265" t="s">
        <v>156</v>
      </c>
      <c r="AV892" s="14" t="s">
        <v>156</v>
      </c>
      <c r="AW892" s="14" t="s">
        <v>31</v>
      </c>
      <c r="AX892" s="14" t="s">
        <v>82</v>
      </c>
      <c r="AY892" s="265" t="s">
        <v>157</v>
      </c>
    </row>
    <row r="893" s="2" customFormat="1" ht="37.8" customHeight="1">
      <c r="A893" s="39"/>
      <c r="B893" s="40"/>
      <c r="C893" s="230" t="s">
        <v>1671</v>
      </c>
      <c r="D893" s="230" t="s">
        <v>160</v>
      </c>
      <c r="E893" s="231" t="s">
        <v>1672</v>
      </c>
      <c r="F893" s="232" t="s">
        <v>1673</v>
      </c>
      <c r="G893" s="233" t="s">
        <v>921</v>
      </c>
      <c r="H893" s="234">
        <v>2</v>
      </c>
      <c r="I893" s="235"/>
      <c r="J893" s="236">
        <f>ROUND(I893*H893,2)</f>
        <v>0</v>
      </c>
      <c r="K893" s="237"/>
      <c r="L893" s="45"/>
      <c r="M893" s="238" t="s">
        <v>1</v>
      </c>
      <c r="N893" s="239" t="s">
        <v>40</v>
      </c>
      <c r="O893" s="98"/>
      <c r="P893" s="240">
        <f>O893*H893</f>
        <v>0</v>
      </c>
      <c r="Q893" s="240">
        <v>0</v>
      </c>
      <c r="R893" s="240">
        <f>Q893*H893</f>
        <v>0</v>
      </c>
      <c r="S893" s="240">
        <v>0</v>
      </c>
      <c r="T893" s="241">
        <f>S893*H893</f>
        <v>0</v>
      </c>
      <c r="U893" s="39"/>
      <c r="V893" s="39"/>
      <c r="W893" s="39"/>
      <c r="X893" s="39"/>
      <c r="Y893" s="39"/>
      <c r="Z893" s="39"/>
      <c r="AA893" s="39"/>
      <c r="AB893" s="39"/>
      <c r="AC893" s="39"/>
      <c r="AD893" s="39"/>
      <c r="AE893" s="39"/>
      <c r="AR893" s="242" t="s">
        <v>164</v>
      </c>
      <c r="AT893" s="242" t="s">
        <v>160</v>
      </c>
      <c r="AU893" s="242" t="s">
        <v>156</v>
      </c>
      <c r="AY893" s="18" t="s">
        <v>157</v>
      </c>
      <c r="BE893" s="243">
        <f>IF(N893="základná",J893,0)</f>
        <v>0</v>
      </c>
      <c r="BF893" s="243">
        <f>IF(N893="znížená",J893,0)</f>
        <v>0</v>
      </c>
      <c r="BG893" s="243">
        <f>IF(N893="zákl. prenesená",J893,0)</f>
        <v>0</v>
      </c>
      <c r="BH893" s="243">
        <f>IF(N893="zníž. prenesená",J893,0)</f>
        <v>0</v>
      </c>
      <c r="BI893" s="243">
        <f>IF(N893="nulová",J893,0)</f>
        <v>0</v>
      </c>
      <c r="BJ893" s="18" t="s">
        <v>156</v>
      </c>
      <c r="BK893" s="243">
        <f>ROUND(I893*H893,2)</f>
        <v>0</v>
      </c>
      <c r="BL893" s="18" t="s">
        <v>164</v>
      </c>
      <c r="BM893" s="242" t="s">
        <v>1674</v>
      </c>
    </row>
    <row r="894" s="13" customFormat="1">
      <c r="A894" s="13"/>
      <c r="B894" s="244"/>
      <c r="C894" s="245"/>
      <c r="D894" s="246" t="s">
        <v>166</v>
      </c>
      <c r="E894" s="247" t="s">
        <v>1</v>
      </c>
      <c r="F894" s="248" t="s">
        <v>1675</v>
      </c>
      <c r="G894" s="245"/>
      <c r="H894" s="247" t="s">
        <v>1</v>
      </c>
      <c r="I894" s="249"/>
      <c r="J894" s="245"/>
      <c r="K894" s="245"/>
      <c r="L894" s="250"/>
      <c r="M894" s="251"/>
      <c r="N894" s="252"/>
      <c r="O894" s="252"/>
      <c r="P894" s="252"/>
      <c r="Q894" s="252"/>
      <c r="R894" s="252"/>
      <c r="S894" s="252"/>
      <c r="T894" s="253"/>
      <c r="U894" s="13"/>
      <c r="V894" s="13"/>
      <c r="W894" s="13"/>
      <c r="X894" s="13"/>
      <c r="Y894" s="13"/>
      <c r="Z894" s="13"/>
      <c r="AA894" s="13"/>
      <c r="AB894" s="13"/>
      <c r="AC894" s="13"/>
      <c r="AD894" s="13"/>
      <c r="AE894" s="13"/>
      <c r="AT894" s="254" t="s">
        <v>166</v>
      </c>
      <c r="AU894" s="254" t="s">
        <v>156</v>
      </c>
      <c r="AV894" s="13" t="s">
        <v>82</v>
      </c>
      <c r="AW894" s="13" t="s">
        <v>31</v>
      </c>
      <c r="AX894" s="13" t="s">
        <v>74</v>
      </c>
      <c r="AY894" s="254" t="s">
        <v>157</v>
      </c>
    </row>
    <row r="895" s="13" customFormat="1">
      <c r="A895" s="13"/>
      <c r="B895" s="244"/>
      <c r="C895" s="245"/>
      <c r="D895" s="246" t="s">
        <v>166</v>
      </c>
      <c r="E895" s="247" t="s">
        <v>1</v>
      </c>
      <c r="F895" s="248" t="s">
        <v>1676</v>
      </c>
      <c r="G895" s="245"/>
      <c r="H895" s="247" t="s">
        <v>1</v>
      </c>
      <c r="I895" s="249"/>
      <c r="J895" s="245"/>
      <c r="K895" s="245"/>
      <c r="L895" s="250"/>
      <c r="M895" s="251"/>
      <c r="N895" s="252"/>
      <c r="O895" s="252"/>
      <c r="P895" s="252"/>
      <c r="Q895" s="252"/>
      <c r="R895" s="252"/>
      <c r="S895" s="252"/>
      <c r="T895" s="253"/>
      <c r="U895" s="13"/>
      <c r="V895" s="13"/>
      <c r="W895" s="13"/>
      <c r="X895" s="13"/>
      <c r="Y895" s="13"/>
      <c r="Z895" s="13"/>
      <c r="AA895" s="13"/>
      <c r="AB895" s="13"/>
      <c r="AC895" s="13"/>
      <c r="AD895" s="13"/>
      <c r="AE895" s="13"/>
      <c r="AT895" s="254" t="s">
        <v>166</v>
      </c>
      <c r="AU895" s="254" t="s">
        <v>156</v>
      </c>
      <c r="AV895" s="13" t="s">
        <v>82</v>
      </c>
      <c r="AW895" s="13" t="s">
        <v>31</v>
      </c>
      <c r="AX895" s="13" t="s">
        <v>74</v>
      </c>
      <c r="AY895" s="254" t="s">
        <v>157</v>
      </c>
    </row>
    <row r="896" s="14" customFormat="1">
      <c r="A896" s="14"/>
      <c r="B896" s="255"/>
      <c r="C896" s="256"/>
      <c r="D896" s="246" t="s">
        <v>166</v>
      </c>
      <c r="E896" s="257" t="s">
        <v>1</v>
      </c>
      <c r="F896" s="258" t="s">
        <v>156</v>
      </c>
      <c r="G896" s="256"/>
      <c r="H896" s="259">
        <v>2</v>
      </c>
      <c r="I896" s="260"/>
      <c r="J896" s="256"/>
      <c r="K896" s="256"/>
      <c r="L896" s="261"/>
      <c r="M896" s="262"/>
      <c r="N896" s="263"/>
      <c r="O896" s="263"/>
      <c r="P896" s="263"/>
      <c r="Q896" s="263"/>
      <c r="R896" s="263"/>
      <c r="S896" s="263"/>
      <c r="T896" s="264"/>
      <c r="U896" s="14"/>
      <c r="V896" s="14"/>
      <c r="W896" s="14"/>
      <c r="X896" s="14"/>
      <c r="Y896" s="14"/>
      <c r="Z896" s="14"/>
      <c r="AA896" s="14"/>
      <c r="AB896" s="14"/>
      <c r="AC896" s="14"/>
      <c r="AD896" s="14"/>
      <c r="AE896" s="14"/>
      <c r="AT896" s="265" t="s">
        <v>166</v>
      </c>
      <c r="AU896" s="265" t="s">
        <v>156</v>
      </c>
      <c r="AV896" s="14" t="s">
        <v>156</v>
      </c>
      <c r="AW896" s="14" t="s">
        <v>31</v>
      </c>
      <c r="AX896" s="14" t="s">
        <v>82</v>
      </c>
      <c r="AY896" s="265" t="s">
        <v>157</v>
      </c>
    </row>
    <row r="897" s="2" customFormat="1" ht="24.15" customHeight="1">
      <c r="A897" s="39"/>
      <c r="B897" s="40"/>
      <c r="C897" s="230" t="s">
        <v>1677</v>
      </c>
      <c r="D897" s="230" t="s">
        <v>160</v>
      </c>
      <c r="E897" s="231" t="s">
        <v>1678</v>
      </c>
      <c r="F897" s="232" t="s">
        <v>1679</v>
      </c>
      <c r="G897" s="233" t="s">
        <v>354</v>
      </c>
      <c r="H897" s="234">
        <v>98.105999999999995</v>
      </c>
      <c r="I897" s="235"/>
      <c r="J897" s="236">
        <f>ROUND(I897*H897,2)</f>
        <v>0</v>
      </c>
      <c r="K897" s="237"/>
      <c r="L897" s="45"/>
      <c r="M897" s="238" t="s">
        <v>1</v>
      </c>
      <c r="N897" s="239" t="s">
        <v>40</v>
      </c>
      <c r="O897" s="98"/>
      <c r="P897" s="240">
        <f>O897*H897</f>
        <v>0</v>
      </c>
      <c r="Q897" s="240">
        <v>0.00018000000000000001</v>
      </c>
      <c r="R897" s="240">
        <f>Q897*H897</f>
        <v>0.017659080000000001</v>
      </c>
      <c r="S897" s="240">
        <v>0</v>
      </c>
      <c r="T897" s="241">
        <f>S897*H897</f>
        <v>0</v>
      </c>
      <c r="U897" s="39"/>
      <c r="V897" s="39"/>
      <c r="W897" s="39"/>
      <c r="X897" s="39"/>
      <c r="Y897" s="39"/>
      <c r="Z897" s="39"/>
      <c r="AA897" s="39"/>
      <c r="AB897" s="39"/>
      <c r="AC897" s="39"/>
      <c r="AD897" s="39"/>
      <c r="AE897" s="39"/>
      <c r="AR897" s="242" t="s">
        <v>164</v>
      </c>
      <c r="AT897" s="242" t="s">
        <v>160</v>
      </c>
      <c r="AU897" s="242" t="s">
        <v>156</v>
      </c>
      <c r="AY897" s="18" t="s">
        <v>157</v>
      </c>
      <c r="BE897" s="243">
        <f>IF(N897="základná",J897,0)</f>
        <v>0</v>
      </c>
      <c r="BF897" s="243">
        <f>IF(N897="znížená",J897,0)</f>
        <v>0</v>
      </c>
      <c r="BG897" s="243">
        <f>IF(N897="zákl. prenesená",J897,0)</f>
        <v>0</v>
      </c>
      <c r="BH897" s="243">
        <f>IF(N897="zníž. prenesená",J897,0)</f>
        <v>0</v>
      </c>
      <c r="BI897" s="243">
        <f>IF(N897="nulová",J897,0)</f>
        <v>0</v>
      </c>
      <c r="BJ897" s="18" t="s">
        <v>156</v>
      </c>
      <c r="BK897" s="243">
        <f>ROUND(I897*H897,2)</f>
        <v>0</v>
      </c>
      <c r="BL897" s="18" t="s">
        <v>164</v>
      </c>
      <c r="BM897" s="242" t="s">
        <v>1680</v>
      </c>
    </row>
    <row r="898" s="13" customFormat="1">
      <c r="A898" s="13"/>
      <c r="B898" s="244"/>
      <c r="C898" s="245"/>
      <c r="D898" s="246" t="s">
        <v>166</v>
      </c>
      <c r="E898" s="247" t="s">
        <v>1</v>
      </c>
      <c r="F898" s="248" t="s">
        <v>1051</v>
      </c>
      <c r="G898" s="245"/>
      <c r="H898" s="247" t="s">
        <v>1</v>
      </c>
      <c r="I898" s="249"/>
      <c r="J898" s="245"/>
      <c r="K898" s="245"/>
      <c r="L898" s="250"/>
      <c r="M898" s="251"/>
      <c r="N898" s="252"/>
      <c r="O898" s="252"/>
      <c r="P898" s="252"/>
      <c r="Q898" s="252"/>
      <c r="R898" s="252"/>
      <c r="S898" s="252"/>
      <c r="T898" s="253"/>
      <c r="U898" s="13"/>
      <c r="V898" s="13"/>
      <c r="W898" s="13"/>
      <c r="X898" s="13"/>
      <c r="Y898" s="13"/>
      <c r="Z898" s="13"/>
      <c r="AA898" s="13"/>
      <c r="AB898" s="13"/>
      <c r="AC898" s="13"/>
      <c r="AD898" s="13"/>
      <c r="AE898" s="13"/>
      <c r="AT898" s="254" t="s">
        <v>166</v>
      </c>
      <c r="AU898" s="254" t="s">
        <v>156</v>
      </c>
      <c r="AV898" s="13" t="s">
        <v>82</v>
      </c>
      <c r="AW898" s="13" t="s">
        <v>31</v>
      </c>
      <c r="AX898" s="13" t="s">
        <v>74</v>
      </c>
      <c r="AY898" s="254" t="s">
        <v>157</v>
      </c>
    </row>
    <row r="899" s="13" customFormat="1">
      <c r="A899" s="13"/>
      <c r="B899" s="244"/>
      <c r="C899" s="245"/>
      <c r="D899" s="246" t="s">
        <v>166</v>
      </c>
      <c r="E899" s="247" t="s">
        <v>1</v>
      </c>
      <c r="F899" s="248" t="s">
        <v>1198</v>
      </c>
      <c r="G899" s="245"/>
      <c r="H899" s="247" t="s">
        <v>1</v>
      </c>
      <c r="I899" s="249"/>
      <c r="J899" s="245"/>
      <c r="K899" s="245"/>
      <c r="L899" s="250"/>
      <c r="M899" s="251"/>
      <c r="N899" s="252"/>
      <c r="O899" s="252"/>
      <c r="P899" s="252"/>
      <c r="Q899" s="252"/>
      <c r="R899" s="252"/>
      <c r="S899" s="252"/>
      <c r="T899" s="253"/>
      <c r="U899" s="13"/>
      <c r="V899" s="13"/>
      <c r="W899" s="13"/>
      <c r="X899" s="13"/>
      <c r="Y899" s="13"/>
      <c r="Z899" s="13"/>
      <c r="AA899" s="13"/>
      <c r="AB899" s="13"/>
      <c r="AC899" s="13"/>
      <c r="AD899" s="13"/>
      <c r="AE899" s="13"/>
      <c r="AT899" s="254" t="s">
        <v>166</v>
      </c>
      <c r="AU899" s="254" t="s">
        <v>156</v>
      </c>
      <c r="AV899" s="13" t="s">
        <v>82</v>
      </c>
      <c r="AW899" s="13" t="s">
        <v>31</v>
      </c>
      <c r="AX899" s="13" t="s">
        <v>74</v>
      </c>
      <c r="AY899" s="254" t="s">
        <v>157</v>
      </c>
    </row>
    <row r="900" s="14" customFormat="1">
      <c r="A900" s="14"/>
      <c r="B900" s="255"/>
      <c r="C900" s="256"/>
      <c r="D900" s="246" t="s">
        <v>166</v>
      </c>
      <c r="E900" s="257" t="s">
        <v>1</v>
      </c>
      <c r="F900" s="258" t="s">
        <v>1681</v>
      </c>
      <c r="G900" s="256"/>
      <c r="H900" s="259">
        <v>11.699999999999999</v>
      </c>
      <c r="I900" s="260"/>
      <c r="J900" s="256"/>
      <c r="K900" s="256"/>
      <c r="L900" s="261"/>
      <c r="M900" s="262"/>
      <c r="N900" s="263"/>
      <c r="O900" s="263"/>
      <c r="P900" s="263"/>
      <c r="Q900" s="263"/>
      <c r="R900" s="263"/>
      <c r="S900" s="263"/>
      <c r="T900" s="264"/>
      <c r="U900" s="14"/>
      <c r="V900" s="14"/>
      <c r="W900" s="14"/>
      <c r="X900" s="14"/>
      <c r="Y900" s="14"/>
      <c r="Z900" s="14"/>
      <c r="AA900" s="14"/>
      <c r="AB900" s="14"/>
      <c r="AC900" s="14"/>
      <c r="AD900" s="14"/>
      <c r="AE900" s="14"/>
      <c r="AT900" s="265" t="s">
        <v>166</v>
      </c>
      <c r="AU900" s="265" t="s">
        <v>156</v>
      </c>
      <c r="AV900" s="14" t="s">
        <v>156</v>
      </c>
      <c r="AW900" s="14" t="s">
        <v>31</v>
      </c>
      <c r="AX900" s="14" t="s">
        <v>74</v>
      </c>
      <c r="AY900" s="265" t="s">
        <v>157</v>
      </c>
    </row>
    <row r="901" s="13" customFormat="1">
      <c r="A901" s="13"/>
      <c r="B901" s="244"/>
      <c r="C901" s="245"/>
      <c r="D901" s="246" t="s">
        <v>166</v>
      </c>
      <c r="E901" s="247" t="s">
        <v>1</v>
      </c>
      <c r="F901" s="248" t="s">
        <v>1200</v>
      </c>
      <c r="G901" s="245"/>
      <c r="H901" s="247" t="s">
        <v>1</v>
      </c>
      <c r="I901" s="249"/>
      <c r="J901" s="245"/>
      <c r="K901" s="245"/>
      <c r="L901" s="250"/>
      <c r="M901" s="251"/>
      <c r="N901" s="252"/>
      <c r="O901" s="252"/>
      <c r="P901" s="252"/>
      <c r="Q901" s="252"/>
      <c r="R901" s="252"/>
      <c r="S901" s="252"/>
      <c r="T901" s="253"/>
      <c r="U901" s="13"/>
      <c r="V901" s="13"/>
      <c r="W901" s="13"/>
      <c r="X901" s="13"/>
      <c r="Y901" s="13"/>
      <c r="Z901" s="13"/>
      <c r="AA901" s="13"/>
      <c r="AB901" s="13"/>
      <c r="AC901" s="13"/>
      <c r="AD901" s="13"/>
      <c r="AE901" s="13"/>
      <c r="AT901" s="254" t="s">
        <v>166</v>
      </c>
      <c r="AU901" s="254" t="s">
        <v>156</v>
      </c>
      <c r="AV901" s="13" t="s">
        <v>82</v>
      </c>
      <c r="AW901" s="13" t="s">
        <v>31</v>
      </c>
      <c r="AX901" s="13" t="s">
        <v>74</v>
      </c>
      <c r="AY901" s="254" t="s">
        <v>157</v>
      </c>
    </row>
    <row r="902" s="14" customFormat="1">
      <c r="A902" s="14"/>
      <c r="B902" s="255"/>
      <c r="C902" s="256"/>
      <c r="D902" s="246" t="s">
        <v>166</v>
      </c>
      <c r="E902" s="257" t="s">
        <v>1</v>
      </c>
      <c r="F902" s="258" t="s">
        <v>1682</v>
      </c>
      <c r="G902" s="256"/>
      <c r="H902" s="259">
        <v>11.1</v>
      </c>
      <c r="I902" s="260"/>
      <c r="J902" s="256"/>
      <c r="K902" s="256"/>
      <c r="L902" s="261"/>
      <c r="M902" s="262"/>
      <c r="N902" s="263"/>
      <c r="O902" s="263"/>
      <c r="P902" s="263"/>
      <c r="Q902" s="263"/>
      <c r="R902" s="263"/>
      <c r="S902" s="263"/>
      <c r="T902" s="264"/>
      <c r="U902" s="14"/>
      <c r="V902" s="14"/>
      <c r="W902" s="14"/>
      <c r="X902" s="14"/>
      <c r="Y902" s="14"/>
      <c r="Z902" s="14"/>
      <c r="AA902" s="14"/>
      <c r="AB902" s="14"/>
      <c r="AC902" s="14"/>
      <c r="AD902" s="14"/>
      <c r="AE902" s="14"/>
      <c r="AT902" s="265" t="s">
        <v>166</v>
      </c>
      <c r="AU902" s="265" t="s">
        <v>156</v>
      </c>
      <c r="AV902" s="14" t="s">
        <v>156</v>
      </c>
      <c r="AW902" s="14" t="s">
        <v>31</v>
      </c>
      <c r="AX902" s="14" t="s">
        <v>74</v>
      </c>
      <c r="AY902" s="265" t="s">
        <v>157</v>
      </c>
    </row>
    <row r="903" s="13" customFormat="1">
      <c r="A903" s="13"/>
      <c r="B903" s="244"/>
      <c r="C903" s="245"/>
      <c r="D903" s="246" t="s">
        <v>166</v>
      </c>
      <c r="E903" s="247" t="s">
        <v>1</v>
      </c>
      <c r="F903" s="248" t="s">
        <v>1202</v>
      </c>
      <c r="G903" s="245"/>
      <c r="H903" s="247" t="s">
        <v>1</v>
      </c>
      <c r="I903" s="249"/>
      <c r="J903" s="245"/>
      <c r="K903" s="245"/>
      <c r="L903" s="250"/>
      <c r="M903" s="251"/>
      <c r="N903" s="252"/>
      <c r="O903" s="252"/>
      <c r="P903" s="252"/>
      <c r="Q903" s="252"/>
      <c r="R903" s="252"/>
      <c r="S903" s="252"/>
      <c r="T903" s="253"/>
      <c r="U903" s="13"/>
      <c r="V903" s="13"/>
      <c r="W903" s="13"/>
      <c r="X903" s="13"/>
      <c r="Y903" s="13"/>
      <c r="Z903" s="13"/>
      <c r="AA903" s="13"/>
      <c r="AB903" s="13"/>
      <c r="AC903" s="13"/>
      <c r="AD903" s="13"/>
      <c r="AE903" s="13"/>
      <c r="AT903" s="254" t="s">
        <v>166</v>
      </c>
      <c r="AU903" s="254" t="s">
        <v>156</v>
      </c>
      <c r="AV903" s="13" t="s">
        <v>82</v>
      </c>
      <c r="AW903" s="13" t="s">
        <v>31</v>
      </c>
      <c r="AX903" s="13" t="s">
        <v>74</v>
      </c>
      <c r="AY903" s="254" t="s">
        <v>157</v>
      </c>
    </row>
    <row r="904" s="14" customFormat="1">
      <c r="A904" s="14"/>
      <c r="B904" s="255"/>
      <c r="C904" s="256"/>
      <c r="D904" s="246" t="s">
        <v>166</v>
      </c>
      <c r="E904" s="257" t="s">
        <v>1</v>
      </c>
      <c r="F904" s="258" t="s">
        <v>1683</v>
      </c>
      <c r="G904" s="256"/>
      <c r="H904" s="259">
        <v>9.2880000000000003</v>
      </c>
      <c r="I904" s="260"/>
      <c r="J904" s="256"/>
      <c r="K904" s="256"/>
      <c r="L904" s="261"/>
      <c r="M904" s="262"/>
      <c r="N904" s="263"/>
      <c r="O904" s="263"/>
      <c r="P904" s="263"/>
      <c r="Q904" s="263"/>
      <c r="R904" s="263"/>
      <c r="S904" s="263"/>
      <c r="T904" s="264"/>
      <c r="U904" s="14"/>
      <c r="V904" s="14"/>
      <c r="W904" s="14"/>
      <c r="X904" s="14"/>
      <c r="Y904" s="14"/>
      <c r="Z904" s="14"/>
      <c r="AA904" s="14"/>
      <c r="AB904" s="14"/>
      <c r="AC904" s="14"/>
      <c r="AD904" s="14"/>
      <c r="AE904" s="14"/>
      <c r="AT904" s="265" t="s">
        <v>166</v>
      </c>
      <c r="AU904" s="265" t="s">
        <v>156</v>
      </c>
      <c r="AV904" s="14" t="s">
        <v>156</v>
      </c>
      <c r="AW904" s="14" t="s">
        <v>31</v>
      </c>
      <c r="AX904" s="14" t="s">
        <v>74</v>
      </c>
      <c r="AY904" s="265" t="s">
        <v>157</v>
      </c>
    </row>
    <row r="905" s="13" customFormat="1">
      <c r="A905" s="13"/>
      <c r="B905" s="244"/>
      <c r="C905" s="245"/>
      <c r="D905" s="246" t="s">
        <v>166</v>
      </c>
      <c r="E905" s="247" t="s">
        <v>1</v>
      </c>
      <c r="F905" s="248" t="s">
        <v>1204</v>
      </c>
      <c r="G905" s="245"/>
      <c r="H905" s="247" t="s">
        <v>1</v>
      </c>
      <c r="I905" s="249"/>
      <c r="J905" s="245"/>
      <c r="K905" s="245"/>
      <c r="L905" s="250"/>
      <c r="M905" s="251"/>
      <c r="N905" s="252"/>
      <c r="O905" s="252"/>
      <c r="P905" s="252"/>
      <c r="Q905" s="252"/>
      <c r="R905" s="252"/>
      <c r="S905" s="252"/>
      <c r="T905" s="253"/>
      <c r="U905" s="13"/>
      <c r="V905" s="13"/>
      <c r="W905" s="13"/>
      <c r="X905" s="13"/>
      <c r="Y905" s="13"/>
      <c r="Z905" s="13"/>
      <c r="AA905" s="13"/>
      <c r="AB905" s="13"/>
      <c r="AC905" s="13"/>
      <c r="AD905" s="13"/>
      <c r="AE905" s="13"/>
      <c r="AT905" s="254" t="s">
        <v>166</v>
      </c>
      <c r="AU905" s="254" t="s">
        <v>156</v>
      </c>
      <c r="AV905" s="13" t="s">
        <v>82</v>
      </c>
      <c r="AW905" s="13" t="s">
        <v>31</v>
      </c>
      <c r="AX905" s="13" t="s">
        <v>74</v>
      </c>
      <c r="AY905" s="254" t="s">
        <v>157</v>
      </c>
    </row>
    <row r="906" s="14" customFormat="1">
      <c r="A906" s="14"/>
      <c r="B906" s="255"/>
      <c r="C906" s="256"/>
      <c r="D906" s="246" t="s">
        <v>166</v>
      </c>
      <c r="E906" s="257" t="s">
        <v>1</v>
      </c>
      <c r="F906" s="258" t="s">
        <v>1682</v>
      </c>
      <c r="G906" s="256"/>
      <c r="H906" s="259">
        <v>11.1</v>
      </c>
      <c r="I906" s="260"/>
      <c r="J906" s="256"/>
      <c r="K906" s="256"/>
      <c r="L906" s="261"/>
      <c r="M906" s="262"/>
      <c r="N906" s="263"/>
      <c r="O906" s="263"/>
      <c r="P906" s="263"/>
      <c r="Q906" s="263"/>
      <c r="R906" s="263"/>
      <c r="S906" s="263"/>
      <c r="T906" s="264"/>
      <c r="U906" s="14"/>
      <c r="V906" s="14"/>
      <c r="W906" s="14"/>
      <c r="X906" s="14"/>
      <c r="Y906" s="14"/>
      <c r="Z906" s="14"/>
      <c r="AA906" s="14"/>
      <c r="AB906" s="14"/>
      <c r="AC906" s="14"/>
      <c r="AD906" s="14"/>
      <c r="AE906" s="14"/>
      <c r="AT906" s="265" t="s">
        <v>166</v>
      </c>
      <c r="AU906" s="265" t="s">
        <v>156</v>
      </c>
      <c r="AV906" s="14" t="s">
        <v>156</v>
      </c>
      <c r="AW906" s="14" t="s">
        <v>31</v>
      </c>
      <c r="AX906" s="14" t="s">
        <v>74</v>
      </c>
      <c r="AY906" s="265" t="s">
        <v>157</v>
      </c>
    </row>
    <row r="907" s="13" customFormat="1">
      <c r="A907" s="13"/>
      <c r="B907" s="244"/>
      <c r="C907" s="245"/>
      <c r="D907" s="246" t="s">
        <v>166</v>
      </c>
      <c r="E907" s="247" t="s">
        <v>1</v>
      </c>
      <c r="F907" s="248" t="s">
        <v>1177</v>
      </c>
      <c r="G907" s="245"/>
      <c r="H907" s="247" t="s">
        <v>1</v>
      </c>
      <c r="I907" s="249"/>
      <c r="J907" s="245"/>
      <c r="K907" s="245"/>
      <c r="L907" s="250"/>
      <c r="M907" s="251"/>
      <c r="N907" s="252"/>
      <c r="O907" s="252"/>
      <c r="P907" s="252"/>
      <c r="Q907" s="252"/>
      <c r="R907" s="252"/>
      <c r="S907" s="252"/>
      <c r="T907" s="253"/>
      <c r="U907" s="13"/>
      <c r="V907" s="13"/>
      <c r="W907" s="13"/>
      <c r="X907" s="13"/>
      <c r="Y907" s="13"/>
      <c r="Z907" s="13"/>
      <c r="AA907" s="13"/>
      <c r="AB907" s="13"/>
      <c r="AC907" s="13"/>
      <c r="AD907" s="13"/>
      <c r="AE907" s="13"/>
      <c r="AT907" s="254" t="s">
        <v>166</v>
      </c>
      <c r="AU907" s="254" t="s">
        <v>156</v>
      </c>
      <c r="AV907" s="13" t="s">
        <v>82</v>
      </c>
      <c r="AW907" s="13" t="s">
        <v>31</v>
      </c>
      <c r="AX907" s="13" t="s">
        <v>74</v>
      </c>
      <c r="AY907" s="254" t="s">
        <v>157</v>
      </c>
    </row>
    <row r="908" s="14" customFormat="1">
      <c r="A908" s="14"/>
      <c r="B908" s="255"/>
      <c r="C908" s="256"/>
      <c r="D908" s="246" t="s">
        <v>166</v>
      </c>
      <c r="E908" s="257" t="s">
        <v>1</v>
      </c>
      <c r="F908" s="258" t="s">
        <v>1681</v>
      </c>
      <c r="G908" s="256"/>
      <c r="H908" s="259">
        <v>11.699999999999999</v>
      </c>
      <c r="I908" s="260"/>
      <c r="J908" s="256"/>
      <c r="K908" s="256"/>
      <c r="L908" s="261"/>
      <c r="M908" s="262"/>
      <c r="N908" s="263"/>
      <c r="O908" s="263"/>
      <c r="P908" s="263"/>
      <c r="Q908" s="263"/>
      <c r="R908" s="263"/>
      <c r="S908" s="263"/>
      <c r="T908" s="264"/>
      <c r="U908" s="14"/>
      <c r="V908" s="14"/>
      <c r="W908" s="14"/>
      <c r="X908" s="14"/>
      <c r="Y908" s="14"/>
      <c r="Z908" s="14"/>
      <c r="AA908" s="14"/>
      <c r="AB908" s="14"/>
      <c r="AC908" s="14"/>
      <c r="AD908" s="14"/>
      <c r="AE908" s="14"/>
      <c r="AT908" s="265" t="s">
        <v>166</v>
      </c>
      <c r="AU908" s="265" t="s">
        <v>156</v>
      </c>
      <c r="AV908" s="14" t="s">
        <v>156</v>
      </c>
      <c r="AW908" s="14" t="s">
        <v>31</v>
      </c>
      <c r="AX908" s="14" t="s">
        <v>74</v>
      </c>
      <c r="AY908" s="265" t="s">
        <v>157</v>
      </c>
    </row>
    <row r="909" s="13" customFormat="1">
      <c r="A909" s="13"/>
      <c r="B909" s="244"/>
      <c r="C909" s="245"/>
      <c r="D909" s="246" t="s">
        <v>166</v>
      </c>
      <c r="E909" s="247" t="s">
        <v>1</v>
      </c>
      <c r="F909" s="248" t="s">
        <v>1062</v>
      </c>
      <c r="G909" s="245"/>
      <c r="H909" s="247" t="s">
        <v>1</v>
      </c>
      <c r="I909" s="249"/>
      <c r="J909" s="245"/>
      <c r="K909" s="245"/>
      <c r="L909" s="250"/>
      <c r="M909" s="251"/>
      <c r="N909" s="252"/>
      <c r="O909" s="252"/>
      <c r="P909" s="252"/>
      <c r="Q909" s="252"/>
      <c r="R909" s="252"/>
      <c r="S909" s="252"/>
      <c r="T909" s="253"/>
      <c r="U909" s="13"/>
      <c r="V909" s="13"/>
      <c r="W909" s="13"/>
      <c r="X909" s="13"/>
      <c r="Y909" s="13"/>
      <c r="Z909" s="13"/>
      <c r="AA909" s="13"/>
      <c r="AB909" s="13"/>
      <c r="AC909" s="13"/>
      <c r="AD909" s="13"/>
      <c r="AE909" s="13"/>
      <c r="AT909" s="254" t="s">
        <v>166</v>
      </c>
      <c r="AU909" s="254" t="s">
        <v>156</v>
      </c>
      <c r="AV909" s="13" t="s">
        <v>82</v>
      </c>
      <c r="AW909" s="13" t="s">
        <v>31</v>
      </c>
      <c r="AX909" s="13" t="s">
        <v>74</v>
      </c>
      <c r="AY909" s="254" t="s">
        <v>157</v>
      </c>
    </row>
    <row r="910" s="14" customFormat="1">
      <c r="A910" s="14"/>
      <c r="B910" s="255"/>
      <c r="C910" s="256"/>
      <c r="D910" s="246" t="s">
        <v>166</v>
      </c>
      <c r="E910" s="257" t="s">
        <v>1</v>
      </c>
      <c r="F910" s="258" t="s">
        <v>1684</v>
      </c>
      <c r="G910" s="256"/>
      <c r="H910" s="259">
        <v>5.4180000000000001</v>
      </c>
      <c r="I910" s="260"/>
      <c r="J910" s="256"/>
      <c r="K910" s="256"/>
      <c r="L910" s="261"/>
      <c r="M910" s="262"/>
      <c r="N910" s="263"/>
      <c r="O910" s="263"/>
      <c r="P910" s="263"/>
      <c r="Q910" s="263"/>
      <c r="R910" s="263"/>
      <c r="S910" s="263"/>
      <c r="T910" s="264"/>
      <c r="U910" s="14"/>
      <c r="V910" s="14"/>
      <c r="W910" s="14"/>
      <c r="X910" s="14"/>
      <c r="Y910" s="14"/>
      <c r="Z910" s="14"/>
      <c r="AA910" s="14"/>
      <c r="AB910" s="14"/>
      <c r="AC910" s="14"/>
      <c r="AD910" s="14"/>
      <c r="AE910" s="14"/>
      <c r="AT910" s="265" t="s">
        <v>166</v>
      </c>
      <c r="AU910" s="265" t="s">
        <v>156</v>
      </c>
      <c r="AV910" s="14" t="s">
        <v>156</v>
      </c>
      <c r="AW910" s="14" t="s">
        <v>31</v>
      </c>
      <c r="AX910" s="14" t="s">
        <v>74</v>
      </c>
      <c r="AY910" s="265" t="s">
        <v>157</v>
      </c>
    </row>
    <row r="911" s="16" customFormat="1">
      <c r="A911" s="16"/>
      <c r="B911" s="295"/>
      <c r="C911" s="296"/>
      <c r="D911" s="246" t="s">
        <v>166</v>
      </c>
      <c r="E911" s="297" t="s">
        <v>1</v>
      </c>
      <c r="F911" s="298" t="s">
        <v>468</v>
      </c>
      <c r="G911" s="296"/>
      <c r="H911" s="299">
        <v>60.30599999999999</v>
      </c>
      <c r="I911" s="300"/>
      <c r="J911" s="296"/>
      <c r="K911" s="296"/>
      <c r="L911" s="301"/>
      <c r="M911" s="302"/>
      <c r="N911" s="303"/>
      <c r="O911" s="303"/>
      <c r="P911" s="303"/>
      <c r="Q911" s="303"/>
      <c r="R911" s="303"/>
      <c r="S911" s="303"/>
      <c r="T911" s="304"/>
      <c r="U911" s="16"/>
      <c r="V911" s="16"/>
      <c r="W911" s="16"/>
      <c r="X911" s="16"/>
      <c r="Y911" s="16"/>
      <c r="Z911" s="16"/>
      <c r="AA911" s="16"/>
      <c r="AB911" s="16"/>
      <c r="AC911" s="16"/>
      <c r="AD911" s="16"/>
      <c r="AE911" s="16"/>
      <c r="AT911" s="305" t="s">
        <v>166</v>
      </c>
      <c r="AU911" s="305" t="s">
        <v>156</v>
      </c>
      <c r="AV911" s="16" t="s">
        <v>181</v>
      </c>
      <c r="AW911" s="16" t="s">
        <v>31</v>
      </c>
      <c r="AX911" s="16" t="s">
        <v>74</v>
      </c>
      <c r="AY911" s="305" t="s">
        <v>157</v>
      </c>
    </row>
    <row r="912" s="13" customFormat="1">
      <c r="A912" s="13"/>
      <c r="B912" s="244"/>
      <c r="C912" s="245"/>
      <c r="D912" s="246" t="s">
        <v>166</v>
      </c>
      <c r="E912" s="247" t="s">
        <v>1</v>
      </c>
      <c r="F912" s="248" t="s">
        <v>1206</v>
      </c>
      <c r="G912" s="245"/>
      <c r="H912" s="247" t="s">
        <v>1</v>
      </c>
      <c r="I912" s="249"/>
      <c r="J912" s="245"/>
      <c r="K912" s="245"/>
      <c r="L912" s="250"/>
      <c r="M912" s="251"/>
      <c r="N912" s="252"/>
      <c r="O912" s="252"/>
      <c r="P912" s="252"/>
      <c r="Q912" s="252"/>
      <c r="R912" s="252"/>
      <c r="S912" s="252"/>
      <c r="T912" s="253"/>
      <c r="U912" s="13"/>
      <c r="V912" s="13"/>
      <c r="W912" s="13"/>
      <c r="X912" s="13"/>
      <c r="Y912" s="13"/>
      <c r="Z912" s="13"/>
      <c r="AA912" s="13"/>
      <c r="AB912" s="13"/>
      <c r="AC912" s="13"/>
      <c r="AD912" s="13"/>
      <c r="AE912" s="13"/>
      <c r="AT912" s="254" t="s">
        <v>166</v>
      </c>
      <c r="AU912" s="254" t="s">
        <v>156</v>
      </c>
      <c r="AV912" s="13" t="s">
        <v>82</v>
      </c>
      <c r="AW912" s="13" t="s">
        <v>31</v>
      </c>
      <c r="AX912" s="13" t="s">
        <v>74</v>
      </c>
      <c r="AY912" s="254" t="s">
        <v>157</v>
      </c>
    </row>
    <row r="913" s="14" customFormat="1">
      <c r="A913" s="14"/>
      <c r="B913" s="255"/>
      <c r="C913" s="256"/>
      <c r="D913" s="246" t="s">
        <v>166</v>
      </c>
      <c r="E913" s="257" t="s">
        <v>1</v>
      </c>
      <c r="F913" s="258" t="s">
        <v>1685</v>
      </c>
      <c r="G913" s="256"/>
      <c r="H913" s="259">
        <v>3.8999999999999999</v>
      </c>
      <c r="I913" s="260"/>
      <c r="J913" s="256"/>
      <c r="K913" s="256"/>
      <c r="L913" s="261"/>
      <c r="M913" s="262"/>
      <c r="N913" s="263"/>
      <c r="O913" s="263"/>
      <c r="P913" s="263"/>
      <c r="Q913" s="263"/>
      <c r="R913" s="263"/>
      <c r="S913" s="263"/>
      <c r="T913" s="264"/>
      <c r="U913" s="14"/>
      <c r="V913" s="14"/>
      <c r="W913" s="14"/>
      <c r="X913" s="14"/>
      <c r="Y913" s="14"/>
      <c r="Z913" s="14"/>
      <c r="AA913" s="14"/>
      <c r="AB913" s="14"/>
      <c r="AC913" s="14"/>
      <c r="AD913" s="14"/>
      <c r="AE913" s="14"/>
      <c r="AT913" s="265" t="s">
        <v>166</v>
      </c>
      <c r="AU913" s="265" t="s">
        <v>156</v>
      </c>
      <c r="AV913" s="14" t="s">
        <v>156</v>
      </c>
      <c r="AW913" s="14" t="s">
        <v>31</v>
      </c>
      <c r="AX913" s="14" t="s">
        <v>74</v>
      </c>
      <c r="AY913" s="265" t="s">
        <v>157</v>
      </c>
    </row>
    <row r="914" s="13" customFormat="1">
      <c r="A914" s="13"/>
      <c r="B914" s="244"/>
      <c r="C914" s="245"/>
      <c r="D914" s="246" t="s">
        <v>166</v>
      </c>
      <c r="E914" s="247" t="s">
        <v>1</v>
      </c>
      <c r="F914" s="248" t="s">
        <v>1208</v>
      </c>
      <c r="G914" s="245"/>
      <c r="H914" s="247" t="s">
        <v>1</v>
      </c>
      <c r="I914" s="249"/>
      <c r="J914" s="245"/>
      <c r="K914" s="245"/>
      <c r="L914" s="250"/>
      <c r="M914" s="251"/>
      <c r="N914" s="252"/>
      <c r="O914" s="252"/>
      <c r="P914" s="252"/>
      <c r="Q914" s="252"/>
      <c r="R914" s="252"/>
      <c r="S914" s="252"/>
      <c r="T914" s="253"/>
      <c r="U914" s="13"/>
      <c r="V914" s="13"/>
      <c r="W914" s="13"/>
      <c r="X914" s="13"/>
      <c r="Y914" s="13"/>
      <c r="Z914" s="13"/>
      <c r="AA914" s="13"/>
      <c r="AB914" s="13"/>
      <c r="AC914" s="13"/>
      <c r="AD914" s="13"/>
      <c r="AE914" s="13"/>
      <c r="AT914" s="254" t="s">
        <v>166</v>
      </c>
      <c r="AU914" s="254" t="s">
        <v>156</v>
      </c>
      <c r="AV914" s="13" t="s">
        <v>82</v>
      </c>
      <c r="AW914" s="13" t="s">
        <v>31</v>
      </c>
      <c r="AX914" s="13" t="s">
        <v>74</v>
      </c>
      <c r="AY914" s="254" t="s">
        <v>157</v>
      </c>
    </row>
    <row r="915" s="14" customFormat="1">
      <c r="A915" s="14"/>
      <c r="B915" s="255"/>
      <c r="C915" s="256"/>
      <c r="D915" s="246" t="s">
        <v>166</v>
      </c>
      <c r="E915" s="257" t="s">
        <v>1</v>
      </c>
      <c r="F915" s="258" t="s">
        <v>1685</v>
      </c>
      <c r="G915" s="256"/>
      <c r="H915" s="259">
        <v>3.8999999999999999</v>
      </c>
      <c r="I915" s="260"/>
      <c r="J915" s="256"/>
      <c r="K915" s="256"/>
      <c r="L915" s="261"/>
      <c r="M915" s="262"/>
      <c r="N915" s="263"/>
      <c r="O915" s="263"/>
      <c r="P915" s="263"/>
      <c r="Q915" s="263"/>
      <c r="R915" s="263"/>
      <c r="S915" s="263"/>
      <c r="T915" s="264"/>
      <c r="U915" s="14"/>
      <c r="V915" s="14"/>
      <c r="W915" s="14"/>
      <c r="X915" s="14"/>
      <c r="Y915" s="14"/>
      <c r="Z915" s="14"/>
      <c r="AA915" s="14"/>
      <c r="AB915" s="14"/>
      <c r="AC915" s="14"/>
      <c r="AD915" s="14"/>
      <c r="AE915" s="14"/>
      <c r="AT915" s="265" t="s">
        <v>166</v>
      </c>
      <c r="AU915" s="265" t="s">
        <v>156</v>
      </c>
      <c r="AV915" s="14" t="s">
        <v>156</v>
      </c>
      <c r="AW915" s="14" t="s">
        <v>31</v>
      </c>
      <c r="AX915" s="14" t="s">
        <v>74</v>
      </c>
      <c r="AY915" s="265" t="s">
        <v>157</v>
      </c>
    </row>
    <row r="916" s="13" customFormat="1">
      <c r="A916" s="13"/>
      <c r="B916" s="244"/>
      <c r="C916" s="245"/>
      <c r="D916" s="246" t="s">
        <v>166</v>
      </c>
      <c r="E916" s="247" t="s">
        <v>1</v>
      </c>
      <c r="F916" s="248" t="s">
        <v>1209</v>
      </c>
      <c r="G916" s="245"/>
      <c r="H916" s="247" t="s">
        <v>1</v>
      </c>
      <c r="I916" s="249"/>
      <c r="J916" s="245"/>
      <c r="K916" s="245"/>
      <c r="L916" s="250"/>
      <c r="M916" s="251"/>
      <c r="N916" s="252"/>
      <c r="O916" s="252"/>
      <c r="P916" s="252"/>
      <c r="Q916" s="252"/>
      <c r="R916" s="252"/>
      <c r="S916" s="252"/>
      <c r="T916" s="253"/>
      <c r="U916" s="13"/>
      <c r="V916" s="13"/>
      <c r="W916" s="13"/>
      <c r="X916" s="13"/>
      <c r="Y916" s="13"/>
      <c r="Z916" s="13"/>
      <c r="AA916" s="13"/>
      <c r="AB916" s="13"/>
      <c r="AC916" s="13"/>
      <c r="AD916" s="13"/>
      <c r="AE916" s="13"/>
      <c r="AT916" s="254" t="s">
        <v>166</v>
      </c>
      <c r="AU916" s="254" t="s">
        <v>156</v>
      </c>
      <c r="AV916" s="13" t="s">
        <v>82</v>
      </c>
      <c r="AW916" s="13" t="s">
        <v>31</v>
      </c>
      <c r="AX916" s="13" t="s">
        <v>74</v>
      </c>
      <c r="AY916" s="254" t="s">
        <v>157</v>
      </c>
    </row>
    <row r="917" s="14" customFormat="1">
      <c r="A917" s="14"/>
      <c r="B917" s="255"/>
      <c r="C917" s="256"/>
      <c r="D917" s="246" t="s">
        <v>166</v>
      </c>
      <c r="E917" s="257" t="s">
        <v>1</v>
      </c>
      <c r="F917" s="258" t="s">
        <v>1686</v>
      </c>
      <c r="G917" s="256"/>
      <c r="H917" s="259">
        <v>7.4000000000000004</v>
      </c>
      <c r="I917" s="260"/>
      <c r="J917" s="256"/>
      <c r="K917" s="256"/>
      <c r="L917" s="261"/>
      <c r="M917" s="262"/>
      <c r="N917" s="263"/>
      <c r="O917" s="263"/>
      <c r="P917" s="263"/>
      <c r="Q917" s="263"/>
      <c r="R917" s="263"/>
      <c r="S917" s="263"/>
      <c r="T917" s="264"/>
      <c r="U917" s="14"/>
      <c r="V917" s="14"/>
      <c r="W917" s="14"/>
      <c r="X917" s="14"/>
      <c r="Y917" s="14"/>
      <c r="Z917" s="14"/>
      <c r="AA917" s="14"/>
      <c r="AB917" s="14"/>
      <c r="AC917" s="14"/>
      <c r="AD917" s="14"/>
      <c r="AE917" s="14"/>
      <c r="AT917" s="265" t="s">
        <v>166</v>
      </c>
      <c r="AU917" s="265" t="s">
        <v>156</v>
      </c>
      <c r="AV917" s="14" t="s">
        <v>156</v>
      </c>
      <c r="AW917" s="14" t="s">
        <v>31</v>
      </c>
      <c r="AX917" s="14" t="s">
        <v>74</v>
      </c>
      <c r="AY917" s="265" t="s">
        <v>157</v>
      </c>
    </row>
    <row r="918" s="13" customFormat="1">
      <c r="A918" s="13"/>
      <c r="B918" s="244"/>
      <c r="C918" s="245"/>
      <c r="D918" s="246" t="s">
        <v>166</v>
      </c>
      <c r="E918" s="247" t="s">
        <v>1</v>
      </c>
      <c r="F918" s="248" t="s">
        <v>1211</v>
      </c>
      <c r="G918" s="245"/>
      <c r="H918" s="247" t="s">
        <v>1</v>
      </c>
      <c r="I918" s="249"/>
      <c r="J918" s="245"/>
      <c r="K918" s="245"/>
      <c r="L918" s="250"/>
      <c r="M918" s="251"/>
      <c r="N918" s="252"/>
      <c r="O918" s="252"/>
      <c r="P918" s="252"/>
      <c r="Q918" s="252"/>
      <c r="R918" s="252"/>
      <c r="S918" s="252"/>
      <c r="T918" s="253"/>
      <c r="U918" s="13"/>
      <c r="V918" s="13"/>
      <c r="W918" s="13"/>
      <c r="X918" s="13"/>
      <c r="Y918" s="13"/>
      <c r="Z918" s="13"/>
      <c r="AA918" s="13"/>
      <c r="AB918" s="13"/>
      <c r="AC918" s="13"/>
      <c r="AD918" s="13"/>
      <c r="AE918" s="13"/>
      <c r="AT918" s="254" t="s">
        <v>166</v>
      </c>
      <c r="AU918" s="254" t="s">
        <v>156</v>
      </c>
      <c r="AV918" s="13" t="s">
        <v>82</v>
      </c>
      <c r="AW918" s="13" t="s">
        <v>31</v>
      </c>
      <c r="AX918" s="13" t="s">
        <v>74</v>
      </c>
      <c r="AY918" s="254" t="s">
        <v>157</v>
      </c>
    </row>
    <row r="919" s="14" customFormat="1">
      <c r="A919" s="14"/>
      <c r="B919" s="255"/>
      <c r="C919" s="256"/>
      <c r="D919" s="246" t="s">
        <v>166</v>
      </c>
      <c r="E919" s="257" t="s">
        <v>1</v>
      </c>
      <c r="F919" s="258" t="s">
        <v>1686</v>
      </c>
      <c r="G919" s="256"/>
      <c r="H919" s="259">
        <v>7.4000000000000004</v>
      </c>
      <c r="I919" s="260"/>
      <c r="J919" s="256"/>
      <c r="K919" s="256"/>
      <c r="L919" s="261"/>
      <c r="M919" s="262"/>
      <c r="N919" s="263"/>
      <c r="O919" s="263"/>
      <c r="P919" s="263"/>
      <c r="Q919" s="263"/>
      <c r="R919" s="263"/>
      <c r="S919" s="263"/>
      <c r="T919" s="264"/>
      <c r="U919" s="14"/>
      <c r="V919" s="14"/>
      <c r="W919" s="14"/>
      <c r="X919" s="14"/>
      <c r="Y919" s="14"/>
      <c r="Z919" s="14"/>
      <c r="AA919" s="14"/>
      <c r="AB919" s="14"/>
      <c r="AC919" s="14"/>
      <c r="AD919" s="14"/>
      <c r="AE919" s="14"/>
      <c r="AT919" s="265" t="s">
        <v>166</v>
      </c>
      <c r="AU919" s="265" t="s">
        <v>156</v>
      </c>
      <c r="AV919" s="14" t="s">
        <v>156</v>
      </c>
      <c r="AW919" s="14" t="s">
        <v>31</v>
      </c>
      <c r="AX919" s="14" t="s">
        <v>74</v>
      </c>
      <c r="AY919" s="265" t="s">
        <v>157</v>
      </c>
    </row>
    <row r="920" s="13" customFormat="1">
      <c r="A920" s="13"/>
      <c r="B920" s="244"/>
      <c r="C920" s="245"/>
      <c r="D920" s="246" t="s">
        <v>166</v>
      </c>
      <c r="E920" s="247" t="s">
        <v>1</v>
      </c>
      <c r="F920" s="248" t="s">
        <v>1212</v>
      </c>
      <c r="G920" s="245"/>
      <c r="H920" s="247" t="s">
        <v>1</v>
      </c>
      <c r="I920" s="249"/>
      <c r="J920" s="245"/>
      <c r="K920" s="245"/>
      <c r="L920" s="250"/>
      <c r="M920" s="251"/>
      <c r="N920" s="252"/>
      <c r="O920" s="252"/>
      <c r="P920" s="252"/>
      <c r="Q920" s="252"/>
      <c r="R920" s="252"/>
      <c r="S920" s="252"/>
      <c r="T920" s="253"/>
      <c r="U920" s="13"/>
      <c r="V920" s="13"/>
      <c r="W920" s="13"/>
      <c r="X920" s="13"/>
      <c r="Y920" s="13"/>
      <c r="Z920" s="13"/>
      <c r="AA920" s="13"/>
      <c r="AB920" s="13"/>
      <c r="AC920" s="13"/>
      <c r="AD920" s="13"/>
      <c r="AE920" s="13"/>
      <c r="AT920" s="254" t="s">
        <v>166</v>
      </c>
      <c r="AU920" s="254" t="s">
        <v>156</v>
      </c>
      <c r="AV920" s="13" t="s">
        <v>82</v>
      </c>
      <c r="AW920" s="13" t="s">
        <v>31</v>
      </c>
      <c r="AX920" s="13" t="s">
        <v>74</v>
      </c>
      <c r="AY920" s="254" t="s">
        <v>157</v>
      </c>
    </row>
    <row r="921" s="14" customFormat="1">
      <c r="A921" s="14"/>
      <c r="B921" s="255"/>
      <c r="C921" s="256"/>
      <c r="D921" s="246" t="s">
        <v>166</v>
      </c>
      <c r="E921" s="257" t="s">
        <v>1</v>
      </c>
      <c r="F921" s="258" t="s">
        <v>1687</v>
      </c>
      <c r="G921" s="256"/>
      <c r="H921" s="259">
        <v>3.7000000000000002</v>
      </c>
      <c r="I921" s="260"/>
      <c r="J921" s="256"/>
      <c r="K921" s="256"/>
      <c r="L921" s="261"/>
      <c r="M921" s="262"/>
      <c r="N921" s="263"/>
      <c r="O921" s="263"/>
      <c r="P921" s="263"/>
      <c r="Q921" s="263"/>
      <c r="R921" s="263"/>
      <c r="S921" s="263"/>
      <c r="T921" s="264"/>
      <c r="U921" s="14"/>
      <c r="V921" s="14"/>
      <c r="W921" s="14"/>
      <c r="X921" s="14"/>
      <c r="Y921" s="14"/>
      <c r="Z921" s="14"/>
      <c r="AA921" s="14"/>
      <c r="AB921" s="14"/>
      <c r="AC921" s="14"/>
      <c r="AD921" s="14"/>
      <c r="AE921" s="14"/>
      <c r="AT921" s="265" t="s">
        <v>166</v>
      </c>
      <c r="AU921" s="265" t="s">
        <v>156</v>
      </c>
      <c r="AV921" s="14" t="s">
        <v>156</v>
      </c>
      <c r="AW921" s="14" t="s">
        <v>31</v>
      </c>
      <c r="AX921" s="14" t="s">
        <v>74</v>
      </c>
      <c r="AY921" s="265" t="s">
        <v>157</v>
      </c>
    </row>
    <row r="922" s="13" customFormat="1">
      <c r="A922" s="13"/>
      <c r="B922" s="244"/>
      <c r="C922" s="245"/>
      <c r="D922" s="246" t="s">
        <v>166</v>
      </c>
      <c r="E922" s="247" t="s">
        <v>1</v>
      </c>
      <c r="F922" s="248" t="s">
        <v>1214</v>
      </c>
      <c r="G922" s="245"/>
      <c r="H922" s="247" t="s">
        <v>1</v>
      </c>
      <c r="I922" s="249"/>
      <c r="J922" s="245"/>
      <c r="K922" s="245"/>
      <c r="L922" s="250"/>
      <c r="M922" s="251"/>
      <c r="N922" s="252"/>
      <c r="O922" s="252"/>
      <c r="P922" s="252"/>
      <c r="Q922" s="252"/>
      <c r="R922" s="252"/>
      <c r="S922" s="252"/>
      <c r="T922" s="253"/>
      <c r="U922" s="13"/>
      <c r="V922" s="13"/>
      <c r="W922" s="13"/>
      <c r="X922" s="13"/>
      <c r="Y922" s="13"/>
      <c r="Z922" s="13"/>
      <c r="AA922" s="13"/>
      <c r="AB922" s="13"/>
      <c r="AC922" s="13"/>
      <c r="AD922" s="13"/>
      <c r="AE922" s="13"/>
      <c r="AT922" s="254" t="s">
        <v>166</v>
      </c>
      <c r="AU922" s="254" t="s">
        <v>156</v>
      </c>
      <c r="AV922" s="13" t="s">
        <v>82</v>
      </c>
      <c r="AW922" s="13" t="s">
        <v>31</v>
      </c>
      <c r="AX922" s="13" t="s">
        <v>74</v>
      </c>
      <c r="AY922" s="254" t="s">
        <v>157</v>
      </c>
    </row>
    <row r="923" s="14" customFormat="1">
      <c r="A923" s="14"/>
      <c r="B923" s="255"/>
      <c r="C923" s="256"/>
      <c r="D923" s="246" t="s">
        <v>166</v>
      </c>
      <c r="E923" s="257" t="s">
        <v>1</v>
      </c>
      <c r="F923" s="258" t="s">
        <v>1687</v>
      </c>
      <c r="G923" s="256"/>
      <c r="H923" s="259">
        <v>3.7000000000000002</v>
      </c>
      <c r="I923" s="260"/>
      <c r="J923" s="256"/>
      <c r="K923" s="256"/>
      <c r="L923" s="261"/>
      <c r="M923" s="262"/>
      <c r="N923" s="263"/>
      <c r="O923" s="263"/>
      <c r="P923" s="263"/>
      <c r="Q923" s="263"/>
      <c r="R923" s="263"/>
      <c r="S923" s="263"/>
      <c r="T923" s="264"/>
      <c r="U923" s="14"/>
      <c r="V923" s="14"/>
      <c r="W923" s="14"/>
      <c r="X923" s="14"/>
      <c r="Y923" s="14"/>
      <c r="Z923" s="14"/>
      <c r="AA923" s="14"/>
      <c r="AB923" s="14"/>
      <c r="AC923" s="14"/>
      <c r="AD923" s="14"/>
      <c r="AE923" s="14"/>
      <c r="AT923" s="265" t="s">
        <v>166</v>
      </c>
      <c r="AU923" s="265" t="s">
        <v>156</v>
      </c>
      <c r="AV923" s="14" t="s">
        <v>156</v>
      </c>
      <c r="AW923" s="14" t="s">
        <v>31</v>
      </c>
      <c r="AX923" s="14" t="s">
        <v>74</v>
      </c>
      <c r="AY923" s="265" t="s">
        <v>157</v>
      </c>
    </row>
    <row r="924" s="13" customFormat="1">
      <c r="A924" s="13"/>
      <c r="B924" s="244"/>
      <c r="C924" s="245"/>
      <c r="D924" s="246" t="s">
        <v>166</v>
      </c>
      <c r="E924" s="247" t="s">
        <v>1</v>
      </c>
      <c r="F924" s="248" t="s">
        <v>1215</v>
      </c>
      <c r="G924" s="245"/>
      <c r="H924" s="247" t="s">
        <v>1</v>
      </c>
      <c r="I924" s="249"/>
      <c r="J924" s="245"/>
      <c r="K924" s="245"/>
      <c r="L924" s="250"/>
      <c r="M924" s="251"/>
      <c r="N924" s="252"/>
      <c r="O924" s="252"/>
      <c r="P924" s="252"/>
      <c r="Q924" s="252"/>
      <c r="R924" s="252"/>
      <c r="S924" s="252"/>
      <c r="T924" s="253"/>
      <c r="U924" s="13"/>
      <c r="V924" s="13"/>
      <c r="W924" s="13"/>
      <c r="X924" s="13"/>
      <c r="Y924" s="13"/>
      <c r="Z924" s="13"/>
      <c r="AA924" s="13"/>
      <c r="AB924" s="13"/>
      <c r="AC924" s="13"/>
      <c r="AD924" s="13"/>
      <c r="AE924" s="13"/>
      <c r="AT924" s="254" t="s">
        <v>166</v>
      </c>
      <c r="AU924" s="254" t="s">
        <v>156</v>
      </c>
      <c r="AV924" s="13" t="s">
        <v>82</v>
      </c>
      <c r="AW924" s="13" t="s">
        <v>31</v>
      </c>
      <c r="AX924" s="13" t="s">
        <v>74</v>
      </c>
      <c r="AY924" s="254" t="s">
        <v>157</v>
      </c>
    </row>
    <row r="925" s="14" customFormat="1">
      <c r="A925" s="14"/>
      <c r="B925" s="255"/>
      <c r="C925" s="256"/>
      <c r="D925" s="246" t="s">
        <v>166</v>
      </c>
      <c r="E925" s="257" t="s">
        <v>1</v>
      </c>
      <c r="F925" s="258" t="s">
        <v>1685</v>
      </c>
      <c r="G925" s="256"/>
      <c r="H925" s="259">
        <v>3.8999999999999999</v>
      </c>
      <c r="I925" s="260"/>
      <c r="J925" s="256"/>
      <c r="K925" s="256"/>
      <c r="L925" s="261"/>
      <c r="M925" s="262"/>
      <c r="N925" s="263"/>
      <c r="O925" s="263"/>
      <c r="P925" s="263"/>
      <c r="Q925" s="263"/>
      <c r="R925" s="263"/>
      <c r="S925" s="263"/>
      <c r="T925" s="264"/>
      <c r="U925" s="14"/>
      <c r="V925" s="14"/>
      <c r="W925" s="14"/>
      <c r="X925" s="14"/>
      <c r="Y925" s="14"/>
      <c r="Z925" s="14"/>
      <c r="AA925" s="14"/>
      <c r="AB925" s="14"/>
      <c r="AC925" s="14"/>
      <c r="AD925" s="14"/>
      <c r="AE925" s="14"/>
      <c r="AT925" s="265" t="s">
        <v>166</v>
      </c>
      <c r="AU925" s="265" t="s">
        <v>156</v>
      </c>
      <c r="AV925" s="14" t="s">
        <v>156</v>
      </c>
      <c r="AW925" s="14" t="s">
        <v>31</v>
      </c>
      <c r="AX925" s="14" t="s">
        <v>74</v>
      </c>
      <c r="AY925" s="265" t="s">
        <v>157</v>
      </c>
    </row>
    <row r="926" s="13" customFormat="1">
      <c r="A926" s="13"/>
      <c r="B926" s="244"/>
      <c r="C926" s="245"/>
      <c r="D926" s="246" t="s">
        <v>166</v>
      </c>
      <c r="E926" s="247" t="s">
        <v>1</v>
      </c>
      <c r="F926" s="248" t="s">
        <v>1216</v>
      </c>
      <c r="G926" s="245"/>
      <c r="H926" s="247" t="s">
        <v>1</v>
      </c>
      <c r="I926" s="249"/>
      <c r="J926" s="245"/>
      <c r="K926" s="245"/>
      <c r="L926" s="250"/>
      <c r="M926" s="251"/>
      <c r="N926" s="252"/>
      <c r="O926" s="252"/>
      <c r="P926" s="252"/>
      <c r="Q926" s="252"/>
      <c r="R926" s="252"/>
      <c r="S926" s="252"/>
      <c r="T926" s="253"/>
      <c r="U926" s="13"/>
      <c r="V926" s="13"/>
      <c r="W926" s="13"/>
      <c r="X926" s="13"/>
      <c r="Y926" s="13"/>
      <c r="Z926" s="13"/>
      <c r="AA926" s="13"/>
      <c r="AB926" s="13"/>
      <c r="AC926" s="13"/>
      <c r="AD926" s="13"/>
      <c r="AE926" s="13"/>
      <c r="AT926" s="254" t="s">
        <v>166</v>
      </c>
      <c r="AU926" s="254" t="s">
        <v>156</v>
      </c>
      <c r="AV926" s="13" t="s">
        <v>82</v>
      </c>
      <c r="AW926" s="13" t="s">
        <v>31</v>
      </c>
      <c r="AX926" s="13" t="s">
        <v>74</v>
      </c>
      <c r="AY926" s="254" t="s">
        <v>157</v>
      </c>
    </row>
    <row r="927" s="14" customFormat="1">
      <c r="A927" s="14"/>
      <c r="B927" s="255"/>
      <c r="C927" s="256"/>
      <c r="D927" s="246" t="s">
        <v>166</v>
      </c>
      <c r="E927" s="257" t="s">
        <v>1</v>
      </c>
      <c r="F927" s="258" t="s">
        <v>1685</v>
      </c>
      <c r="G927" s="256"/>
      <c r="H927" s="259">
        <v>3.8999999999999999</v>
      </c>
      <c r="I927" s="260"/>
      <c r="J927" s="256"/>
      <c r="K927" s="256"/>
      <c r="L927" s="261"/>
      <c r="M927" s="262"/>
      <c r="N927" s="263"/>
      <c r="O927" s="263"/>
      <c r="P927" s="263"/>
      <c r="Q927" s="263"/>
      <c r="R927" s="263"/>
      <c r="S927" s="263"/>
      <c r="T927" s="264"/>
      <c r="U927" s="14"/>
      <c r="V927" s="14"/>
      <c r="W927" s="14"/>
      <c r="X927" s="14"/>
      <c r="Y927" s="14"/>
      <c r="Z927" s="14"/>
      <c r="AA927" s="14"/>
      <c r="AB927" s="14"/>
      <c r="AC927" s="14"/>
      <c r="AD927" s="14"/>
      <c r="AE927" s="14"/>
      <c r="AT927" s="265" t="s">
        <v>166</v>
      </c>
      <c r="AU927" s="265" t="s">
        <v>156</v>
      </c>
      <c r="AV927" s="14" t="s">
        <v>156</v>
      </c>
      <c r="AW927" s="14" t="s">
        <v>31</v>
      </c>
      <c r="AX927" s="14" t="s">
        <v>74</v>
      </c>
      <c r="AY927" s="265" t="s">
        <v>157</v>
      </c>
    </row>
    <row r="928" s="15" customFormat="1">
      <c r="A928" s="15"/>
      <c r="B928" s="266"/>
      <c r="C928" s="267"/>
      <c r="D928" s="246" t="s">
        <v>166</v>
      </c>
      <c r="E928" s="268" t="s">
        <v>1</v>
      </c>
      <c r="F928" s="269" t="s">
        <v>173</v>
      </c>
      <c r="G928" s="267"/>
      <c r="H928" s="270">
        <v>98.106000000000023</v>
      </c>
      <c r="I928" s="271"/>
      <c r="J928" s="267"/>
      <c r="K928" s="267"/>
      <c r="L928" s="272"/>
      <c r="M928" s="273"/>
      <c r="N928" s="274"/>
      <c r="O928" s="274"/>
      <c r="P928" s="274"/>
      <c r="Q928" s="274"/>
      <c r="R928" s="274"/>
      <c r="S928" s="274"/>
      <c r="T928" s="275"/>
      <c r="U928" s="15"/>
      <c r="V928" s="15"/>
      <c r="W928" s="15"/>
      <c r="X928" s="15"/>
      <c r="Y928" s="15"/>
      <c r="Z928" s="15"/>
      <c r="AA928" s="15"/>
      <c r="AB928" s="15"/>
      <c r="AC928" s="15"/>
      <c r="AD928" s="15"/>
      <c r="AE928" s="15"/>
      <c r="AT928" s="276" t="s">
        <v>166</v>
      </c>
      <c r="AU928" s="276" t="s">
        <v>156</v>
      </c>
      <c r="AV928" s="15" t="s">
        <v>174</v>
      </c>
      <c r="AW928" s="15" t="s">
        <v>31</v>
      </c>
      <c r="AX928" s="15" t="s">
        <v>82</v>
      </c>
      <c r="AY928" s="276" t="s">
        <v>157</v>
      </c>
    </row>
    <row r="929" s="2" customFormat="1" ht="33" customHeight="1">
      <c r="A929" s="39"/>
      <c r="B929" s="40"/>
      <c r="C929" s="230" t="s">
        <v>1688</v>
      </c>
      <c r="D929" s="230" t="s">
        <v>160</v>
      </c>
      <c r="E929" s="231" t="s">
        <v>1689</v>
      </c>
      <c r="F929" s="232" t="s">
        <v>1690</v>
      </c>
      <c r="G929" s="233" t="s">
        <v>354</v>
      </c>
      <c r="H929" s="234">
        <v>71.406000000000006</v>
      </c>
      <c r="I929" s="235"/>
      <c r="J929" s="236">
        <f>ROUND(I929*H929,2)</f>
        <v>0</v>
      </c>
      <c r="K929" s="237"/>
      <c r="L929" s="45"/>
      <c r="M929" s="238" t="s">
        <v>1</v>
      </c>
      <c r="N929" s="239" t="s">
        <v>40</v>
      </c>
      <c r="O929" s="98"/>
      <c r="P929" s="240">
        <f>O929*H929</f>
        <v>0</v>
      </c>
      <c r="Q929" s="240">
        <v>0.00021000000000000001</v>
      </c>
      <c r="R929" s="240">
        <f>Q929*H929</f>
        <v>0.014995260000000002</v>
      </c>
      <c r="S929" s="240">
        <v>0</v>
      </c>
      <c r="T929" s="241">
        <f>S929*H929</f>
        <v>0</v>
      </c>
      <c r="U929" s="39"/>
      <c r="V929" s="39"/>
      <c r="W929" s="39"/>
      <c r="X929" s="39"/>
      <c r="Y929" s="39"/>
      <c r="Z929" s="39"/>
      <c r="AA929" s="39"/>
      <c r="AB929" s="39"/>
      <c r="AC929" s="39"/>
      <c r="AD929" s="39"/>
      <c r="AE929" s="39"/>
      <c r="AR929" s="242" t="s">
        <v>164</v>
      </c>
      <c r="AT929" s="242" t="s">
        <v>160</v>
      </c>
      <c r="AU929" s="242" t="s">
        <v>156</v>
      </c>
      <c r="AY929" s="18" t="s">
        <v>157</v>
      </c>
      <c r="BE929" s="243">
        <f>IF(N929="základná",J929,0)</f>
        <v>0</v>
      </c>
      <c r="BF929" s="243">
        <f>IF(N929="znížená",J929,0)</f>
        <v>0</v>
      </c>
      <c r="BG929" s="243">
        <f>IF(N929="zákl. prenesená",J929,0)</f>
        <v>0</v>
      </c>
      <c r="BH929" s="243">
        <f>IF(N929="zníž. prenesená",J929,0)</f>
        <v>0</v>
      </c>
      <c r="BI929" s="243">
        <f>IF(N929="nulová",J929,0)</f>
        <v>0</v>
      </c>
      <c r="BJ929" s="18" t="s">
        <v>156</v>
      </c>
      <c r="BK929" s="243">
        <f>ROUND(I929*H929,2)</f>
        <v>0</v>
      </c>
      <c r="BL929" s="18" t="s">
        <v>164</v>
      </c>
      <c r="BM929" s="242" t="s">
        <v>1691</v>
      </c>
    </row>
    <row r="930" s="13" customFormat="1">
      <c r="A930" s="13"/>
      <c r="B930" s="244"/>
      <c r="C930" s="245"/>
      <c r="D930" s="246" t="s">
        <v>166</v>
      </c>
      <c r="E930" s="247" t="s">
        <v>1</v>
      </c>
      <c r="F930" s="248" t="s">
        <v>1051</v>
      </c>
      <c r="G930" s="245"/>
      <c r="H930" s="247" t="s">
        <v>1</v>
      </c>
      <c r="I930" s="249"/>
      <c r="J930" s="245"/>
      <c r="K930" s="245"/>
      <c r="L930" s="250"/>
      <c r="M930" s="251"/>
      <c r="N930" s="252"/>
      <c r="O930" s="252"/>
      <c r="P930" s="252"/>
      <c r="Q930" s="252"/>
      <c r="R930" s="252"/>
      <c r="S930" s="252"/>
      <c r="T930" s="253"/>
      <c r="U930" s="13"/>
      <c r="V930" s="13"/>
      <c r="W930" s="13"/>
      <c r="X930" s="13"/>
      <c r="Y930" s="13"/>
      <c r="Z930" s="13"/>
      <c r="AA930" s="13"/>
      <c r="AB930" s="13"/>
      <c r="AC930" s="13"/>
      <c r="AD930" s="13"/>
      <c r="AE930" s="13"/>
      <c r="AT930" s="254" t="s">
        <v>166</v>
      </c>
      <c r="AU930" s="254" t="s">
        <v>156</v>
      </c>
      <c r="AV930" s="13" t="s">
        <v>82</v>
      </c>
      <c r="AW930" s="13" t="s">
        <v>31</v>
      </c>
      <c r="AX930" s="13" t="s">
        <v>74</v>
      </c>
      <c r="AY930" s="254" t="s">
        <v>157</v>
      </c>
    </row>
    <row r="931" s="13" customFormat="1">
      <c r="A931" s="13"/>
      <c r="B931" s="244"/>
      <c r="C931" s="245"/>
      <c r="D931" s="246" t="s">
        <v>166</v>
      </c>
      <c r="E931" s="247" t="s">
        <v>1</v>
      </c>
      <c r="F931" s="248" t="s">
        <v>1198</v>
      </c>
      <c r="G931" s="245"/>
      <c r="H931" s="247" t="s">
        <v>1</v>
      </c>
      <c r="I931" s="249"/>
      <c r="J931" s="245"/>
      <c r="K931" s="245"/>
      <c r="L931" s="250"/>
      <c r="M931" s="251"/>
      <c r="N931" s="252"/>
      <c r="O931" s="252"/>
      <c r="P931" s="252"/>
      <c r="Q931" s="252"/>
      <c r="R931" s="252"/>
      <c r="S931" s="252"/>
      <c r="T931" s="253"/>
      <c r="U931" s="13"/>
      <c r="V931" s="13"/>
      <c r="W931" s="13"/>
      <c r="X931" s="13"/>
      <c r="Y931" s="13"/>
      <c r="Z931" s="13"/>
      <c r="AA931" s="13"/>
      <c r="AB931" s="13"/>
      <c r="AC931" s="13"/>
      <c r="AD931" s="13"/>
      <c r="AE931" s="13"/>
      <c r="AT931" s="254" t="s">
        <v>166</v>
      </c>
      <c r="AU931" s="254" t="s">
        <v>156</v>
      </c>
      <c r="AV931" s="13" t="s">
        <v>82</v>
      </c>
      <c r="AW931" s="13" t="s">
        <v>31</v>
      </c>
      <c r="AX931" s="13" t="s">
        <v>74</v>
      </c>
      <c r="AY931" s="254" t="s">
        <v>157</v>
      </c>
    </row>
    <row r="932" s="14" customFormat="1">
      <c r="A932" s="14"/>
      <c r="B932" s="255"/>
      <c r="C932" s="256"/>
      <c r="D932" s="246" t="s">
        <v>166</v>
      </c>
      <c r="E932" s="257" t="s">
        <v>1</v>
      </c>
      <c r="F932" s="258" t="s">
        <v>1692</v>
      </c>
      <c r="G932" s="256"/>
      <c r="H932" s="259">
        <v>15.6</v>
      </c>
      <c r="I932" s="260"/>
      <c r="J932" s="256"/>
      <c r="K932" s="256"/>
      <c r="L932" s="261"/>
      <c r="M932" s="262"/>
      <c r="N932" s="263"/>
      <c r="O932" s="263"/>
      <c r="P932" s="263"/>
      <c r="Q932" s="263"/>
      <c r="R932" s="263"/>
      <c r="S932" s="263"/>
      <c r="T932" s="264"/>
      <c r="U932" s="14"/>
      <c r="V932" s="14"/>
      <c r="W932" s="14"/>
      <c r="X932" s="14"/>
      <c r="Y932" s="14"/>
      <c r="Z932" s="14"/>
      <c r="AA932" s="14"/>
      <c r="AB932" s="14"/>
      <c r="AC932" s="14"/>
      <c r="AD932" s="14"/>
      <c r="AE932" s="14"/>
      <c r="AT932" s="265" t="s">
        <v>166</v>
      </c>
      <c r="AU932" s="265" t="s">
        <v>156</v>
      </c>
      <c r="AV932" s="14" t="s">
        <v>156</v>
      </c>
      <c r="AW932" s="14" t="s">
        <v>31</v>
      </c>
      <c r="AX932" s="14" t="s">
        <v>74</v>
      </c>
      <c r="AY932" s="265" t="s">
        <v>157</v>
      </c>
    </row>
    <row r="933" s="13" customFormat="1">
      <c r="A933" s="13"/>
      <c r="B933" s="244"/>
      <c r="C933" s="245"/>
      <c r="D933" s="246" t="s">
        <v>166</v>
      </c>
      <c r="E933" s="247" t="s">
        <v>1</v>
      </c>
      <c r="F933" s="248" t="s">
        <v>1200</v>
      </c>
      <c r="G933" s="245"/>
      <c r="H933" s="247" t="s">
        <v>1</v>
      </c>
      <c r="I933" s="249"/>
      <c r="J933" s="245"/>
      <c r="K933" s="245"/>
      <c r="L933" s="250"/>
      <c r="M933" s="251"/>
      <c r="N933" s="252"/>
      <c r="O933" s="252"/>
      <c r="P933" s="252"/>
      <c r="Q933" s="252"/>
      <c r="R933" s="252"/>
      <c r="S933" s="252"/>
      <c r="T933" s="253"/>
      <c r="U933" s="13"/>
      <c r="V933" s="13"/>
      <c r="W933" s="13"/>
      <c r="X933" s="13"/>
      <c r="Y933" s="13"/>
      <c r="Z933" s="13"/>
      <c r="AA933" s="13"/>
      <c r="AB933" s="13"/>
      <c r="AC933" s="13"/>
      <c r="AD933" s="13"/>
      <c r="AE933" s="13"/>
      <c r="AT933" s="254" t="s">
        <v>166</v>
      </c>
      <c r="AU933" s="254" t="s">
        <v>156</v>
      </c>
      <c r="AV933" s="13" t="s">
        <v>82</v>
      </c>
      <c r="AW933" s="13" t="s">
        <v>31</v>
      </c>
      <c r="AX933" s="13" t="s">
        <v>74</v>
      </c>
      <c r="AY933" s="254" t="s">
        <v>157</v>
      </c>
    </row>
    <row r="934" s="14" customFormat="1">
      <c r="A934" s="14"/>
      <c r="B934" s="255"/>
      <c r="C934" s="256"/>
      <c r="D934" s="246" t="s">
        <v>166</v>
      </c>
      <c r="E934" s="257" t="s">
        <v>1</v>
      </c>
      <c r="F934" s="258" t="s">
        <v>1693</v>
      </c>
      <c r="G934" s="256"/>
      <c r="H934" s="259">
        <v>14.4</v>
      </c>
      <c r="I934" s="260"/>
      <c r="J934" s="256"/>
      <c r="K934" s="256"/>
      <c r="L934" s="261"/>
      <c r="M934" s="262"/>
      <c r="N934" s="263"/>
      <c r="O934" s="263"/>
      <c r="P934" s="263"/>
      <c r="Q934" s="263"/>
      <c r="R934" s="263"/>
      <c r="S934" s="263"/>
      <c r="T934" s="264"/>
      <c r="U934" s="14"/>
      <c r="V934" s="14"/>
      <c r="W934" s="14"/>
      <c r="X934" s="14"/>
      <c r="Y934" s="14"/>
      <c r="Z934" s="14"/>
      <c r="AA934" s="14"/>
      <c r="AB934" s="14"/>
      <c r="AC934" s="14"/>
      <c r="AD934" s="14"/>
      <c r="AE934" s="14"/>
      <c r="AT934" s="265" t="s">
        <v>166</v>
      </c>
      <c r="AU934" s="265" t="s">
        <v>156</v>
      </c>
      <c r="AV934" s="14" t="s">
        <v>156</v>
      </c>
      <c r="AW934" s="14" t="s">
        <v>31</v>
      </c>
      <c r="AX934" s="14" t="s">
        <v>74</v>
      </c>
      <c r="AY934" s="265" t="s">
        <v>157</v>
      </c>
    </row>
    <row r="935" s="13" customFormat="1">
      <c r="A935" s="13"/>
      <c r="B935" s="244"/>
      <c r="C935" s="245"/>
      <c r="D935" s="246" t="s">
        <v>166</v>
      </c>
      <c r="E935" s="247" t="s">
        <v>1</v>
      </c>
      <c r="F935" s="248" t="s">
        <v>1202</v>
      </c>
      <c r="G935" s="245"/>
      <c r="H935" s="247" t="s">
        <v>1</v>
      </c>
      <c r="I935" s="249"/>
      <c r="J935" s="245"/>
      <c r="K935" s="245"/>
      <c r="L935" s="250"/>
      <c r="M935" s="251"/>
      <c r="N935" s="252"/>
      <c r="O935" s="252"/>
      <c r="P935" s="252"/>
      <c r="Q935" s="252"/>
      <c r="R935" s="252"/>
      <c r="S935" s="252"/>
      <c r="T935" s="253"/>
      <c r="U935" s="13"/>
      <c r="V935" s="13"/>
      <c r="W935" s="13"/>
      <c r="X935" s="13"/>
      <c r="Y935" s="13"/>
      <c r="Z935" s="13"/>
      <c r="AA935" s="13"/>
      <c r="AB935" s="13"/>
      <c r="AC935" s="13"/>
      <c r="AD935" s="13"/>
      <c r="AE935" s="13"/>
      <c r="AT935" s="254" t="s">
        <v>166</v>
      </c>
      <c r="AU935" s="254" t="s">
        <v>156</v>
      </c>
      <c r="AV935" s="13" t="s">
        <v>82</v>
      </c>
      <c r="AW935" s="13" t="s">
        <v>31</v>
      </c>
      <c r="AX935" s="13" t="s">
        <v>74</v>
      </c>
      <c r="AY935" s="254" t="s">
        <v>157</v>
      </c>
    </row>
    <row r="936" s="14" customFormat="1">
      <c r="A936" s="14"/>
      <c r="B936" s="255"/>
      <c r="C936" s="256"/>
      <c r="D936" s="246" t="s">
        <v>166</v>
      </c>
      <c r="E936" s="257" t="s">
        <v>1</v>
      </c>
      <c r="F936" s="258" t="s">
        <v>1683</v>
      </c>
      <c r="G936" s="256"/>
      <c r="H936" s="259">
        <v>9.2880000000000003</v>
      </c>
      <c r="I936" s="260"/>
      <c r="J936" s="256"/>
      <c r="K936" s="256"/>
      <c r="L936" s="261"/>
      <c r="M936" s="262"/>
      <c r="N936" s="263"/>
      <c r="O936" s="263"/>
      <c r="P936" s="263"/>
      <c r="Q936" s="263"/>
      <c r="R936" s="263"/>
      <c r="S936" s="263"/>
      <c r="T936" s="264"/>
      <c r="U936" s="14"/>
      <c r="V936" s="14"/>
      <c r="W936" s="14"/>
      <c r="X936" s="14"/>
      <c r="Y936" s="14"/>
      <c r="Z936" s="14"/>
      <c r="AA936" s="14"/>
      <c r="AB936" s="14"/>
      <c r="AC936" s="14"/>
      <c r="AD936" s="14"/>
      <c r="AE936" s="14"/>
      <c r="AT936" s="265" t="s">
        <v>166</v>
      </c>
      <c r="AU936" s="265" t="s">
        <v>156</v>
      </c>
      <c r="AV936" s="14" t="s">
        <v>156</v>
      </c>
      <c r="AW936" s="14" t="s">
        <v>31</v>
      </c>
      <c r="AX936" s="14" t="s">
        <v>74</v>
      </c>
      <c r="AY936" s="265" t="s">
        <v>157</v>
      </c>
    </row>
    <row r="937" s="13" customFormat="1">
      <c r="A937" s="13"/>
      <c r="B937" s="244"/>
      <c r="C937" s="245"/>
      <c r="D937" s="246" t="s">
        <v>166</v>
      </c>
      <c r="E937" s="247" t="s">
        <v>1</v>
      </c>
      <c r="F937" s="248" t="s">
        <v>1204</v>
      </c>
      <c r="G937" s="245"/>
      <c r="H937" s="247" t="s">
        <v>1</v>
      </c>
      <c r="I937" s="249"/>
      <c r="J937" s="245"/>
      <c r="K937" s="245"/>
      <c r="L937" s="250"/>
      <c r="M937" s="251"/>
      <c r="N937" s="252"/>
      <c r="O937" s="252"/>
      <c r="P937" s="252"/>
      <c r="Q937" s="252"/>
      <c r="R937" s="252"/>
      <c r="S937" s="252"/>
      <c r="T937" s="253"/>
      <c r="U937" s="13"/>
      <c r="V937" s="13"/>
      <c r="W937" s="13"/>
      <c r="X937" s="13"/>
      <c r="Y937" s="13"/>
      <c r="Z937" s="13"/>
      <c r="AA937" s="13"/>
      <c r="AB937" s="13"/>
      <c r="AC937" s="13"/>
      <c r="AD937" s="13"/>
      <c r="AE937" s="13"/>
      <c r="AT937" s="254" t="s">
        <v>166</v>
      </c>
      <c r="AU937" s="254" t="s">
        <v>156</v>
      </c>
      <c r="AV937" s="13" t="s">
        <v>82</v>
      </c>
      <c r="AW937" s="13" t="s">
        <v>31</v>
      </c>
      <c r="AX937" s="13" t="s">
        <v>74</v>
      </c>
      <c r="AY937" s="254" t="s">
        <v>157</v>
      </c>
    </row>
    <row r="938" s="14" customFormat="1">
      <c r="A938" s="14"/>
      <c r="B938" s="255"/>
      <c r="C938" s="256"/>
      <c r="D938" s="246" t="s">
        <v>166</v>
      </c>
      <c r="E938" s="257" t="s">
        <v>1</v>
      </c>
      <c r="F938" s="258" t="s">
        <v>1694</v>
      </c>
      <c r="G938" s="256"/>
      <c r="H938" s="259">
        <v>7.2000000000000002</v>
      </c>
      <c r="I938" s="260"/>
      <c r="J938" s="256"/>
      <c r="K938" s="256"/>
      <c r="L938" s="261"/>
      <c r="M938" s="262"/>
      <c r="N938" s="263"/>
      <c r="O938" s="263"/>
      <c r="P938" s="263"/>
      <c r="Q938" s="263"/>
      <c r="R938" s="263"/>
      <c r="S938" s="263"/>
      <c r="T938" s="264"/>
      <c r="U938" s="14"/>
      <c r="V938" s="14"/>
      <c r="W938" s="14"/>
      <c r="X938" s="14"/>
      <c r="Y938" s="14"/>
      <c r="Z938" s="14"/>
      <c r="AA938" s="14"/>
      <c r="AB938" s="14"/>
      <c r="AC938" s="14"/>
      <c r="AD938" s="14"/>
      <c r="AE938" s="14"/>
      <c r="AT938" s="265" t="s">
        <v>166</v>
      </c>
      <c r="AU938" s="265" t="s">
        <v>156</v>
      </c>
      <c r="AV938" s="14" t="s">
        <v>156</v>
      </c>
      <c r="AW938" s="14" t="s">
        <v>31</v>
      </c>
      <c r="AX938" s="14" t="s">
        <v>74</v>
      </c>
      <c r="AY938" s="265" t="s">
        <v>157</v>
      </c>
    </row>
    <row r="939" s="13" customFormat="1">
      <c r="A939" s="13"/>
      <c r="B939" s="244"/>
      <c r="C939" s="245"/>
      <c r="D939" s="246" t="s">
        <v>166</v>
      </c>
      <c r="E939" s="247" t="s">
        <v>1</v>
      </c>
      <c r="F939" s="248" t="s">
        <v>1177</v>
      </c>
      <c r="G939" s="245"/>
      <c r="H939" s="247" t="s">
        <v>1</v>
      </c>
      <c r="I939" s="249"/>
      <c r="J939" s="245"/>
      <c r="K939" s="245"/>
      <c r="L939" s="250"/>
      <c r="M939" s="251"/>
      <c r="N939" s="252"/>
      <c r="O939" s="252"/>
      <c r="P939" s="252"/>
      <c r="Q939" s="252"/>
      <c r="R939" s="252"/>
      <c r="S939" s="252"/>
      <c r="T939" s="253"/>
      <c r="U939" s="13"/>
      <c r="V939" s="13"/>
      <c r="W939" s="13"/>
      <c r="X939" s="13"/>
      <c r="Y939" s="13"/>
      <c r="Z939" s="13"/>
      <c r="AA939" s="13"/>
      <c r="AB939" s="13"/>
      <c r="AC939" s="13"/>
      <c r="AD939" s="13"/>
      <c r="AE939" s="13"/>
      <c r="AT939" s="254" t="s">
        <v>166</v>
      </c>
      <c r="AU939" s="254" t="s">
        <v>156</v>
      </c>
      <c r="AV939" s="13" t="s">
        <v>82</v>
      </c>
      <c r="AW939" s="13" t="s">
        <v>31</v>
      </c>
      <c r="AX939" s="13" t="s">
        <v>74</v>
      </c>
      <c r="AY939" s="254" t="s">
        <v>157</v>
      </c>
    </row>
    <row r="940" s="14" customFormat="1">
      <c r="A940" s="14"/>
      <c r="B940" s="255"/>
      <c r="C940" s="256"/>
      <c r="D940" s="246" t="s">
        <v>166</v>
      </c>
      <c r="E940" s="257" t="s">
        <v>1</v>
      </c>
      <c r="F940" s="258" t="s">
        <v>1692</v>
      </c>
      <c r="G940" s="256"/>
      <c r="H940" s="259">
        <v>15.6</v>
      </c>
      <c r="I940" s="260"/>
      <c r="J940" s="256"/>
      <c r="K940" s="256"/>
      <c r="L940" s="261"/>
      <c r="M940" s="262"/>
      <c r="N940" s="263"/>
      <c r="O940" s="263"/>
      <c r="P940" s="263"/>
      <c r="Q940" s="263"/>
      <c r="R940" s="263"/>
      <c r="S940" s="263"/>
      <c r="T940" s="264"/>
      <c r="U940" s="14"/>
      <c r="V940" s="14"/>
      <c r="W940" s="14"/>
      <c r="X940" s="14"/>
      <c r="Y940" s="14"/>
      <c r="Z940" s="14"/>
      <c r="AA940" s="14"/>
      <c r="AB940" s="14"/>
      <c r="AC940" s="14"/>
      <c r="AD940" s="14"/>
      <c r="AE940" s="14"/>
      <c r="AT940" s="265" t="s">
        <v>166</v>
      </c>
      <c r="AU940" s="265" t="s">
        <v>156</v>
      </c>
      <c r="AV940" s="14" t="s">
        <v>156</v>
      </c>
      <c r="AW940" s="14" t="s">
        <v>31</v>
      </c>
      <c r="AX940" s="14" t="s">
        <v>74</v>
      </c>
      <c r="AY940" s="265" t="s">
        <v>157</v>
      </c>
    </row>
    <row r="941" s="13" customFormat="1">
      <c r="A941" s="13"/>
      <c r="B941" s="244"/>
      <c r="C941" s="245"/>
      <c r="D941" s="246" t="s">
        <v>166</v>
      </c>
      <c r="E941" s="247" t="s">
        <v>1</v>
      </c>
      <c r="F941" s="248" t="s">
        <v>1062</v>
      </c>
      <c r="G941" s="245"/>
      <c r="H941" s="247" t="s">
        <v>1</v>
      </c>
      <c r="I941" s="249"/>
      <c r="J941" s="245"/>
      <c r="K941" s="245"/>
      <c r="L941" s="250"/>
      <c r="M941" s="251"/>
      <c r="N941" s="252"/>
      <c r="O941" s="252"/>
      <c r="P941" s="252"/>
      <c r="Q941" s="252"/>
      <c r="R941" s="252"/>
      <c r="S941" s="252"/>
      <c r="T941" s="253"/>
      <c r="U941" s="13"/>
      <c r="V941" s="13"/>
      <c r="W941" s="13"/>
      <c r="X941" s="13"/>
      <c r="Y941" s="13"/>
      <c r="Z941" s="13"/>
      <c r="AA941" s="13"/>
      <c r="AB941" s="13"/>
      <c r="AC941" s="13"/>
      <c r="AD941" s="13"/>
      <c r="AE941" s="13"/>
      <c r="AT941" s="254" t="s">
        <v>166</v>
      </c>
      <c r="AU941" s="254" t="s">
        <v>156</v>
      </c>
      <c r="AV941" s="13" t="s">
        <v>82</v>
      </c>
      <c r="AW941" s="13" t="s">
        <v>31</v>
      </c>
      <c r="AX941" s="13" t="s">
        <v>74</v>
      </c>
      <c r="AY941" s="254" t="s">
        <v>157</v>
      </c>
    </row>
    <row r="942" s="14" customFormat="1">
      <c r="A942" s="14"/>
      <c r="B942" s="255"/>
      <c r="C942" s="256"/>
      <c r="D942" s="246" t="s">
        <v>166</v>
      </c>
      <c r="E942" s="257" t="s">
        <v>1</v>
      </c>
      <c r="F942" s="258" t="s">
        <v>1695</v>
      </c>
      <c r="G942" s="256"/>
      <c r="H942" s="259">
        <v>9.3179999999999996</v>
      </c>
      <c r="I942" s="260"/>
      <c r="J942" s="256"/>
      <c r="K942" s="256"/>
      <c r="L942" s="261"/>
      <c r="M942" s="262"/>
      <c r="N942" s="263"/>
      <c r="O942" s="263"/>
      <c r="P942" s="263"/>
      <c r="Q942" s="263"/>
      <c r="R942" s="263"/>
      <c r="S942" s="263"/>
      <c r="T942" s="264"/>
      <c r="U942" s="14"/>
      <c r="V942" s="14"/>
      <c r="W942" s="14"/>
      <c r="X942" s="14"/>
      <c r="Y942" s="14"/>
      <c r="Z942" s="14"/>
      <c r="AA942" s="14"/>
      <c r="AB942" s="14"/>
      <c r="AC942" s="14"/>
      <c r="AD942" s="14"/>
      <c r="AE942" s="14"/>
      <c r="AT942" s="265" t="s">
        <v>166</v>
      </c>
      <c r="AU942" s="265" t="s">
        <v>156</v>
      </c>
      <c r="AV942" s="14" t="s">
        <v>156</v>
      </c>
      <c r="AW942" s="14" t="s">
        <v>31</v>
      </c>
      <c r="AX942" s="14" t="s">
        <v>74</v>
      </c>
      <c r="AY942" s="265" t="s">
        <v>157</v>
      </c>
    </row>
    <row r="943" s="16" customFormat="1">
      <c r="A943" s="16"/>
      <c r="B943" s="295"/>
      <c r="C943" s="296"/>
      <c r="D943" s="246" t="s">
        <v>166</v>
      </c>
      <c r="E943" s="297" t="s">
        <v>1</v>
      </c>
      <c r="F943" s="298" t="s">
        <v>468</v>
      </c>
      <c r="G943" s="296"/>
      <c r="H943" s="299">
        <v>71.406000000000006</v>
      </c>
      <c r="I943" s="300"/>
      <c r="J943" s="296"/>
      <c r="K943" s="296"/>
      <c r="L943" s="301"/>
      <c r="M943" s="302"/>
      <c r="N943" s="303"/>
      <c r="O943" s="303"/>
      <c r="P943" s="303"/>
      <c r="Q943" s="303"/>
      <c r="R943" s="303"/>
      <c r="S943" s="303"/>
      <c r="T943" s="304"/>
      <c r="U943" s="16"/>
      <c r="V943" s="16"/>
      <c r="W943" s="16"/>
      <c r="X943" s="16"/>
      <c r="Y943" s="16"/>
      <c r="Z943" s="16"/>
      <c r="AA943" s="16"/>
      <c r="AB943" s="16"/>
      <c r="AC943" s="16"/>
      <c r="AD943" s="16"/>
      <c r="AE943" s="16"/>
      <c r="AT943" s="305" t="s">
        <v>166</v>
      </c>
      <c r="AU943" s="305" t="s">
        <v>156</v>
      </c>
      <c r="AV943" s="16" t="s">
        <v>181</v>
      </c>
      <c r="AW943" s="16" t="s">
        <v>31</v>
      </c>
      <c r="AX943" s="16" t="s">
        <v>74</v>
      </c>
      <c r="AY943" s="305" t="s">
        <v>157</v>
      </c>
    </row>
    <row r="944" s="15" customFormat="1">
      <c r="A944" s="15"/>
      <c r="B944" s="266"/>
      <c r="C944" s="267"/>
      <c r="D944" s="246" t="s">
        <v>166</v>
      </c>
      <c r="E944" s="268" t="s">
        <v>1</v>
      </c>
      <c r="F944" s="269" t="s">
        <v>173</v>
      </c>
      <c r="G944" s="267"/>
      <c r="H944" s="270">
        <v>71.406000000000006</v>
      </c>
      <c r="I944" s="271"/>
      <c r="J944" s="267"/>
      <c r="K944" s="267"/>
      <c r="L944" s="272"/>
      <c r="M944" s="273"/>
      <c r="N944" s="274"/>
      <c r="O944" s="274"/>
      <c r="P944" s="274"/>
      <c r="Q944" s="274"/>
      <c r="R944" s="274"/>
      <c r="S944" s="274"/>
      <c r="T944" s="275"/>
      <c r="U944" s="15"/>
      <c r="V944" s="15"/>
      <c r="W944" s="15"/>
      <c r="X944" s="15"/>
      <c r="Y944" s="15"/>
      <c r="Z944" s="15"/>
      <c r="AA944" s="15"/>
      <c r="AB944" s="15"/>
      <c r="AC944" s="15"/>
      <c r="AD944" s="15"/>
      <c r="AE944" s="15"/>
      <c r="AT944" s="276" t="s">
        <v>166</v>
      </c>
      <c r="AU944" s="276" t="s">
        <v>156</v>
      </c>
      <c r="AV944" s="15" t="s">
        <v>174</v>
      </c>
      <c r="AW944" s="15" t="s">
        <v>31</v>
      </c>
      <c r="AX944" s="15" t="s">
        <v>82</v>
      </c>
      <c r="AY944" s="276" t="s">
        <v>157</v>
      </c>
    </row>
    <row r="945" s="2" customFormat="1" ht="37.8" customHeight="1">
      <c r="A945" s="39"/>
      <c r="B945" s="40"/>
      <c r="C945" s="282" t="s">
        <v>1696</v>
      </c>
      <c r="D945" s="282" t="s">
        <v>204</v>
      </c>
      <c r="E945" s="283" t="s">
        <v>1697</v>
      </c>
      <c r="F945" s="284" t="s">
        <v>1698</v>
      </c>
      <c r="G945" s="285" t="s">
        <v>354</v>
      </c>
      <c r="H945" s="286">
        <v>74.975999999999999</v>
      </c>
      <c r="I945" s="287"/>
      <c r="J945" s="288">
        <f>ROUND(I945*H945,2)</f>
        <v>0</v>
      </c>
      <c r="K945" s="289"/>
      <c r="L945" s="290"/>
      <c r="M945" s="291" t="s">
        <v>1</v>
      </c>
      <c r="N945" s="292" t="s">
        <v>40</v>
      </c>
      <c r="O945" s="98"/>
      <c r="P945" s="240">
        <f>O945*H945</f>
        <v>0</v>
      </c>
      <c r="Q945" s="240">
        <v>0.00010000000000000001</v>
      </c>
      <c r="R945" s="240">
        <f>Q945*H945</f>
        <v>0.0074976000000000001</v>
      </c>
      <c r="S945" s="240">
        <v>0</v>
      </c>
      <c r="T945" s="241">
        <f>S945*H945</f>
        <v>0</v>
      </c>
      <c r="U945" s="39"/>
      <c r="V945" s="39"/>
      <c r="W945" s="39"/>
      <c r="X945" s="39"/>
      <c r="Y945" s="39"/>
      <c r="Z945" s="39"/>
      <c r="AA945" s="39"/>
      <c r="AB945" s="39"/>
      <c r="AC945" s="39"/>
      <c r="AD945" s="39"/>
      <c r="AE945" s="39"/>
      <c r="AR945" s="242" t="s">
        <v>378</v>
      </c>
      <c r="AT945" s="242" t="s">
        <v>204</v>
      </c>
      <c r="AU945" s="242" t="s">
        <v>156</v>
      </c>
      <c r="AY945" s="18" t="s">
        <v>157</v>
      </c>
      <c r="BE945" s="243">
        <f>IF(N945="základná",J945,0)</f>
        <v>0</v>
      </c>
      <c r="BF945" s="243">
        <f>IF(N945="znížená",J945,0)</f>
        <v>0</v>
      </c>
      <c r="BG945" s="243">
        <f>IF(N945="zákl. prenesená",J945,0)</f>
        <v>0</v>
      </c>
      <c r="BH945" s="243">
        <f>IF(N945="zníž. prenesená",J945,0)</f>
        <v>0</v>
      </c>
      <c r="BI945" s="243">
        <f>IF(N945="nulová",J945,0)</f>
        <v>0</v>
      </c>
      <c r="BJ945" s="18" t="s">
        <v>156</v>
      </c>
      <c r="BK945" s="243">
        <f>ROUND(I945*H945,2)</f>
        <v>0</v>
      </c>
      <c r="BL945" s="18" t="s">
        <v>164</v>
      </c>
      <c r="BM945" s="242" t="s">
        <v>1699</v>
      </c>
    </row>
    <row r="946" s="2" customFormat="1" ht="37.8" customHeight="1">
      <c r="A946" s="39"/>
      <c r="B946" s="40"/>
      <c r="C946" s="282" t="s">
        <v>1700</v>
      </c>
      <c r="D946" s="282" t="s">
        <v>204</v>
      </c>
      <c r="E946" s="283" t="s">
        <v>1701</v>
      </c>
      <c r="F946" s="284" t="s">
        <v>1702</v>
      </c>
      <c r="G946" s="285" t="s">
        <v>354</v>
      </c>
      <c r="H946" s="286">
        <v>74.975999999999999</v>
      </c>
      <c r="I946" s="287"/>
      <c r="J946" s="288">
        <f>ROUND(I946*H946,2)</f>
        <v>0</v>
      </c>
      <c r="K946" s="289"/>
      <c r="L946" s="290"/>
      <c r="M946" s="291" t="s">
        <v>1</v>
      </c>
      <c r="N946" s="292" t="s">
        <v>40</v>
      </c>
      <c r="O946" s="98"/>
      <c r="P946" s="240">
        <f>O946*H946</f>
        <v>0</v>
      </c>
      <c r="Q946" s="240">
        <v>0.00010000000000000001</v>
      </c>
      <c r="R946" s="240">
        <f>Q946*H946</f>
        <v>0.0074976000000000001</v>
      </c>
      <c r="S946" s="240">
        <v>0</v>
      </c>
      <c r="T946" s="241">
        <f>S946*H946</f>
        <v>0</v>
      </c>
      <c r="U946" s="39"/>
      <c r="V946" s="39"/>
      <c r="W946" s="39"/>
      <c r="X946" s="39"/>
      <c r="Y946" s="39"/>
      <c r="Z946" s="39"/>
      <c r="AA946" s="39"/>
      <c r="AB946" s="39"/>
      <c r="AC946" s="39"/>
      <c r="AD946" s="39"/>
      <c r="AE946" s="39"/>
      <c r="AR946" s="242" t="s">
        <v>378</v>
      </c>
      <c r="AT946" s="242" t="s">
        <v>204</v>
      </c>
      <c r="AU946" s="242" t="s">
        <v>156</v>
      </c>
      <c r="AY946" s="18" t="s">
        <v>157</v>
      </c>
      <c r="BE946" s="243">
        <f>IF(N946="základná",J946,0)</f>
        <v>0</v>
      </c>
      <c r="BF946" s="243">
        <f>IF(N946="znížená",J946,0)</f>
        <v>0</v>
      </c>
      <c r="BG946" s="243">
        <f>IF(N946="zákl. prenesená",J946,0)</f>
        <v>0</v>
      </c>
      <c r="BH946" s="243">
        <f>IF(N946="zníž. prenesená",J946,0)</f>
        <v>0</v>
      </c>
      <c r="BI946" s="243">
        <f>IF(N946="nulová",J946,0)</f>
        <v>0</v>
      </c>
      <c r="BJ946" s="18" t="s">
        <v>156</v>
      </c>
      <c r="BK946" s="243">
        <f>ROUND(I946*H946,2)</f>
        <v>0</v>
      </c>
      <c r="BL946" s="18" t="s">
        <v>164</v>
      </c>
      <c r="BM946" s="242" t="s">
        <v>1703</v>
      </c>
    </row>
    <row r="947" s="2" customFormat="1" ht="24.15" customHeight="1">
      <c r="A947" s="39"/>
      <c r="B947" s="40"/>
      <c r="C947" s="230" t="s">
        <v>1704</v>
      </c>
      <c r="D947" s="230" t="s">
        <v>160</v>
      </c>
      <c r="E947" s="231" t="s">
        <v>1010</v>
      </c>
      <c r="F947" s="232" t="s">
        <v>1011</v>
      </c>
      <c r="G947" s="233" t="s">
        <v>797</v>
      </c>
      <c r="H947" s="235"/>
      <c r="I947" s="235"/>
      <c r="J947" s="236">
        <f>ROUND(I947*H947,2)</f>
        <v>0</v>
      </c>
      <c r="K947" s="237"/>
      <c r="L947" s="45"/>
      <c r="M947" s="238" t="s">
        <v>1</v>
      </c>
      <c r="N947" s="239" t="s">
        <v>40</v>
      </c>
      <c r="O947" s="98"/>
      <c r="P947" s="240">
        <f>O947*H947</f>
        <v>0</v>
      </c>
      <c r="Q947" s="240">
        <v>0</v>
      </c>
      <c r="R947" s="240">
        <f>Q947*H947</f>
        <v>0</v>
      </c>
      <c r="S947" s="240">
        <v>0</v>
      </c>
      <c r="T947" s="241">
        <f>S947*H947</f>
        <v>0</v>
      </c>
      <c r="U947" s="39"/>
      <c r="V947" s="39"/>
      <c r="W947" s="39"/>
      <c r="X947" s="39"/>
      <c r="Y947" s="39"/>
      <c r="Z947" s="39"/>
      <c r="AA947" s="39"/>
      <c r="AB947" s="39"/>
      <c r="AC947" s="39"/>
      <c r="AD947" s="39"/>
      <c r="AE947" s="39"/>
      <c r="AR947" s="242" t="s">
        <v>164</v>
      </c>
      <c r="AT947" s="242" t="s">
        <v>160</v>
      </c>
      <c r="AU947" s="242" t="s">
        <v>156</v>
      </c>
      <c r="AY947" s="18" t="s">
        <v>157</v>
      </c>
      <c r="BE947" s="243">
        <f>IF(N947="základná",J947,0)</f>
        <v>0</v>
      </c>
      <c r="BF947" s="243">
        <f>IF(N947="znížená",J947,0)</f>
        <v>0</v>
      </c>
      <c r="BG947" s="243">
        <f>IF(N947="zákl. prenesená",J947,0)</f>
        <v>0</v>
      </c>
      <c r="BH947" s="243">
        <f>IF(N947="zníž. prenesená",J947,0)</f>
        <v>0</v>
      </c>
      <c r="BI947" s="243">
        <f>IF(N947="nulová",J947,0)</f>
        <v>0</v>
      </c>
      <c r="BJ947" s="18" t="s">
        <v>156</v>
      </c>
      <c r="BK947" s="243">
        <f>ROUND(I947*H947,2)</f>
        <v>0</v>
      </c>
      <c r="BL947" s="18" t="s">
        <v>164</v>
      </c>
      <c r="BM947" s="242" t="s">
        <v>1705</v>
      </c>
    </row>
    <row r="948" s="12" customFormat="1" ht="22.8" customHeight="1">
      <c r="A948" s="12"/>
      <c r="B948" s="214"/>
      <c r="C948" s="215"/>
      <c r="D948" s="216" t="s">
        <v>73</v>
      </c>
      <c r="E948" s="228" t="s">
        <v>678</v>
      </c>
      <c r="F948" s="228" t="s">
        <v>679</v>
      </c>
      <c r="G948" s="215"/>
      <c r="H948" s="215"/>
      <c r="I948" s="218"/>
      <c r="J948" s="229">
        <f>BK948</f>
        <v>0</v>
      </c>
      <c r="K948" s="215"/>
      <c r="L948" s="220"/>
      <c r="M948" s="221"/>
      <c r="N948" s="222"/>
      <c r="O948" s="222"/>
      <c r="P948" s="223">
        <f>SUM(P949:P973)</f>
        <v>0</v>
      </c>
      <c r="Q948" s="222"/>
      <c r="R948" s="223">
        <f>SUM(R949:R973)</f>
        <v>0.049338720000000003</v>
      </c>
      <c r="S948" s="222"/>
      <c r="T948" s="224">
        <f>SUM(T949:T973)</f>
        <v>0</v>
      </c>
      <c r="U948" s="12"/>
      <c r="V948" s="12"/>
      <c r="W948" s="12"/>
      <c r="X948" s="12"/>
      <c r="Y948" s="12"/>
      <c r="Z948" s="12"/>
      <c r="AA948" s="12"/>
      <c r="AB948" s="12"/>
      <c r="AC948" s="12"/>
      <c r="AD948" s="12"/>
      <c r="AE948" s="12"/>
      <c r="AR948" s="225" t="s">
        <v>156</v>
      </c>
      <c r="AT948" s="226" t="s">
        <v>73</v>
      </c>
      <c r="AU948" s="226" t="s">
        <v>82</v>
      </c>
      <c r="AY948" s="225" t="s">
        <v>157</v>
      </c>
      <c r="BK948" s="227">
        <f>SUM(BK949:BK973)</f>
        <v>0</v>
      </c>
    </row>
    <row r="949" s="2" customFormat="1" ht="33" customHeight="1">
      <c r="A949" s="39"/>
      <c r="B949" s="40"/>
      <c r="C949" s="230" t="s">
        <v>1706</v>
      </c>
      <c r="D949" s="230" t="s">
        <v>160</v>
      </c>
      <c r="E949" s="231" t="s">
        <v>1707</v>
      </c>
      <c r="F949" s="232" t="s">
        <v>1708</v>
      </c>
      <c r="G949" s="233" t="s">
        <v>448</v>
      </c>
      <c r="H949" s="234">
        <v>160</v>
      </c>
      <c r="I949" s="235"/>
      <c r="J949" s="236">
        <f>ROUND(I949*H949,2)</f>
        <v>0</v>
      </c>
      <c r="K949" s="237"/>
      <c r="L949" s="45"/>
      <c r="M949" s="238" t="s">
        <v>1</v>
      </c>
      <c r="N949" s="239" t="s">
        <v>40</v>
      </c>
      <c r="O949" s="98"/>
      <c r="P949" s="240">
        <f>O949*H949</f>
        <v>0</v>
      </c>
      <c r="Q949" s="240">
        <v>5.0000000000000002E-05</v>
      </c>
      <c r="R949" s="240">
        <f>Q949*H949</f>
        <v>0.0080000000000000002</v>
      </c>
      <c r="S949" s="240">
        <v>0</v>
      </c>
      <c r="T949" s="241">
        <f>S949*H949</f>
        <v>0</v>
      </c>
      <c r="U949" s="39"/>
      <c r="V949" s="39"/>
      <c r="W949" s="39"/>
      <c r="X949" s="39"/>
      <c r="Y949" s="39"/>
      <c r="Z949" s="39"/>
      <c r="AA949" s="39"/>
      <c r="AB949" s="39"/>
      <c r="AC949" s="39"/>
      <c r="AD949" s="39"/>
      <c r="AE949" s="39"/>
      <c r="AR949" s="242" t="s">
        <v>164</v>
      </c>
      <c r="AT949" s="242" t="s">
        <v>160</v>
      </c>
      <c r="AU949" s="242" t="s">
        <v>156</v>
      </c>
      <c r="AY949" s="18" t="s">
        <v>157</v>
      </c>
      <c r="BE949" s="243">
        <f>IF(N949="základná",J949,0)</f>
        <v>0</v>
      </c>
      <c r="BF949" s="243">
        <f>IF(N949="znížená",J949,0)</f>
        <v>0</v>
      </c>
      <c r="BG949" s="243">
        <f>IF(N949="zákl. prenesená",J949,0)</f>
        <v>0</v>
      </c>
      <c r="BH949" s="243">
        <f>IF(N949="zníž. prenesená",J949,0)</f>
        <v>0</v>
      </c>
      <c r="BI949" s="243">
        <f>IF(N949="nulová",J949,0)</f>
        <v>0</v>
      </c>
      <c r="BJ949" s="18" t="s">
        <v>156</v>
      </c>
      <c r="BK949" s="243">
        <f>ROUND(I949*H949,2)</f>
        <v>0</v>
      </c>
      <c r="BL949" s="18" t="s">
        <v>164</v>
      </c>
      <c r="BM949" s="242" t="s">
        <v>1709</v>
      </c>
    </row>
    <row r="950" s="2" customFormat="1" ht="33" customHeight="1">
      <c r="A950" s="39"/>
      <c r="B950" s="40"/>
      <c r="C950" s="230" t="s">
        <v>1710</v>
      </c>
      <c r="D950" s="230" t="s">
        <v>160</v>
      </c>
      <c r="E950" s="231" t="s">
        <v>1711</v>
      </c>
      <c r="F950" s="232" t="s">
        <v>1712</v>
      </c>
      <c r="G950" s="233" t="s">
        <v>448</v>
      </c>
      <c r="H950" s="234">
        <v>210</v>
      </c>
      <c r="I950" s="235"/>
      <c r="J950" s="236">
        <f>ROUND(I950*H950,2)</f>
        <v>0</v>
      </c>
      <c r="K950" s="237"/>
      <c r="L950" s="45"/>
      <c r="M950" s="238" t="s">
        <v>1</v>
      </c>
      <c r="N950" s="239" t="s">
        <v>40</v>
      </c>
      <c r="O950" s="98"/>
      <c r="P950" s="240">
        <f>O950*H950</f>
        <v>0</v>
      </c>
      <c r="Q950" s="240">
        <v>5.0000000000000002E-05</v>
      </c>
      <c r="R950" s="240">
        <f>Q950*H950</f>
        <v>0.010500000000000001</v>
      </c>
      <c r="S950" s="240">
        <v>0</v>
      </c>
      <c r="T950" s="241">
        <f>S950*H950</f>
        <v>0</v>
      </c>
      <c r="U950" s="39"/>
      <c r="V950" s="39"/>
      <c r="W950" s="39"/>
      <c r="X950" s="39"/>
      <c r="Y950" s="39"/>
      <c r="Z950" s="39"/>
      <c r="AA950" s="39"/>
      <c r="AB950" s="39"/>
      <c r="AC950" s="39"/>
      <c r="AD950" s="39"/>
      <c r="AE950" s="39"/>
      <c r="AR950" s="242" t="s">
        <v>164</v>
      </c>
      <c r="AT950" s="242" t="s">
        <v>160</v>
      </c>
      <c r="AU950" s="242" t="s">
        <v>156</v>
      </c>
      <c r="AY950" s="18" t="s">
        <v>157</v>
      </c>
      <c r="BE950" s="243">
        <f>IF(N950="základná",J950,0)</f>
        <v>0</v>
      </c>
      <c r="BF950" s="243">
        <f>IF(N950="znížená",J950,0)</f>
        <v>0</v>
      </c>
      <c r="BG950" s="243">
        <f>IF(N950="zákl. prenesená",J950,0)</f>
        <v>0</v>
      </c>
      <c r="BH950" s="243">
        <f>IF(N950="zníž. prenesená",J950,0)</f>
        <v>0</v>
      </c>
      <c r="BI950" s="243">
        <f>IF(N950="nulová",J950,0)</f>
        <v>0</v>
      </c>
      <c r="BJ950" s="18" t="s">
        <v>156</v>
      </c>
      <c r="BK950" s="243">
        <f>ROUND(I950*H950,2)</f>
        <v>0</v>
      </c>
      <c r="BL950" s="18" t="s">
        <v>164</v>
      </c>
      <c r="BM950" s="242" t="s">
        <v>1713</v>
      </c>
    </row>
    <row r="951" s="2" customFormat="1" ht="16.5" customHeight="1">
      <c r="A951" s="39"/>
      <c r="B951" s="40"/>
      <c r="C951" s="230" t="s">
        <v>1714</v>
      </c>
      <c r="D951" s="230" t="s">
        <v>160</v>
      </c>
      <c r="E951" s="231" t="s">
        <v>1715</v>
      </c>
      <c r="F951" s="232" t="s">
        <v>705</v>
      </c>
      <c r="G951" s="233" t="s">
        <v>225</v>
      </c>
      <c r="H951" s="234">
        <v>41.890000000000001</v>
      </c>
      <c r="I951" s="235"/>
      <c r="J951" s="236">
        <f>ROUND(I951*H951,2)</f>
        <v>0</v>
      </c>
      <c r="K951" s="237"/>
      <c r="L951" s="45"/>
      <c r="M951" s="238" t="s">
        <v>1</v>
      </c>
      <c r="N951" s="239" t="s">
        <v>40</v>
      </c>
      <c r="O951" s="98"/>
      <c r="P951" s="240">
        <f>O951*H951</f>
        <v>0</v>
      </c>
      <c r="Q951" s="240">
        <v>0.00036999999999999999</v>
      </c>
      <c r="R951" s="240">
        <f>Q951*H951</f>
        <v>0.015499300000000001</v>
      </c>
      <c r="S951" s="240">
        <v>0</v>
      </c>
      <c r="T951" s="241">
        <f>S951*H951</f>
        <v>0</v>
      </c>
      <c r="U951" s="39"/>
      <c r="V951" s="39"/>
      <c r="W951" s="39"/>
      <c r="X951" s="39"/>
      <c r="Y951" s="39"/>
      <c r="Z951" s="39"/>
      <c r="AA951" s="39"/>
      <c r="AB951" s="39"/>
      <c r="AC951" s="39"/>
      <c r="AD951" s="39"/>
      <c r="AE951" s="39"/>
      <c r="AR951" s="242" t="s">
        <v>164</v>
      </c>
      <c r="AT951" s="242" t="s">
        <v>160</v>
      </c>
      <c r="AU951" s="242" t="s">
        <v>156</v>
      </c>
      <c r="AY951" s="18" t="s">
        <v>157</v>
      </c>
      <c r="BE951" s="243">
        <f>IF(N951="základná",J951,0)</f>
        <v>0</v>
      </c>
      <c r="BF951" s="243">
        <f>IF(N951="znížená",J951,0)</f>
        <v>0</v>
      </c>
      <c r="BG951" s="243">
        <f>IF(N951="zákl. prenesená",J951,0)</f>
        <v>0</v>
      </c>
      <c r="BH951" s="243">
        <f>IF(N951="zníž. prenesená",J951,0)</f>
        <v>0</v>
      </c>
      <c r="BI951" s="243">
        <f>IF(N951="nulová",J951,0)</f>
        <v>0</v>
      </c>
      <c r="BJ951" s="18" t="s">
        <v>156</v>
      </c>
      <c r="BK951" s="243">
        <f>ROUND(I951*H951,2)</f>
        <v>0</v>
      </c>
      <c r="BL951" s="18" t="s">
        <v>164</v>
      </c>
      <c r="BM951" s="242" t="s">
        <v>1716</v>
      </c>
    </row>
    <row r="952" s="13" customFormat="1">
      <c r="A952" s="13"/>
      <c r="B952" s="244"/>
      <c r="C952" s="245"/>
      <c r="D952" s="246" t="s">
        <v>166</v>
      </c>
      <c r="E952" s="247" t="s">
        <v>1</v>
      </c>
      <c r="F952" s="248" t="s">
        <v>1051</v>
      </c>
      <c r="G952" s="245"/>
      <c r="H952" s="247" t="s">
        <v>1</v>
      </c>
      <c r="I952" s="249"/>
      <c r="J952" s="245"/>
      <c r="K952" s="245"/>
      <c r="L952" s="250"/>
      <c r="M952" s="251"/>
      <c r="N952" s="252"/>
      <c r="O952" s="252"/>
      <c r="P952" s="252"/>
      <c r="Q952" s="252"/>
      <c r="R952" s="252"/>
      <c r="S952" s="252"/>
      <c r="T952" s="253"/>
      <c r="U952" s="13"/>
      <c r="V952" s="13"/>
      <c r="W952" s="13"/>
      <c r="X952" s="13"/>
      <c r="Y952" s="13"/>
      <c r="Z952" s="13"/>
      <c r="AA952" s="13"/>
      <c r="AB952" s="13"/>
      <c r="AC952" s="13"/>
      <c r="AD952" s="13"/>
      <c r="AE952" s="13"/>
      <c r="AT952" s="254" t="s">
        <v>166</v>
      </c>
      <c r="AU952" s="254" t="s">
        <v>156</v>
      </c>
      <c r="AV952" s="13" t="s">
        <v>82</v>
      </c>
      <c r="AW952" s="13" t="s">
        <v>31</v>
      </c>
      <c r="AX952" s="13" t="s">
        <v>74</v>
      </c>
      <c r="AY952" s="254" t="s">
        <v>157</v>
      </c>
    </row>
    <row r="953" s="13" customFormat="1">
      <c r="A953" s="13"/>
      <c r="B953" s="244"/>
      <c r="C953" s="245"/>
      <c r="D953" s="246" t="s">
        <v>166</v>
      </c>
      <c r="E953" s="247" t="s">
        <v>1</v>
      </c>
      <c r="F953" s="248" t="s">
        <v>1717</v>
      </c>
      <c r="G953" s="245"/>
      <c r="H953" s="247" t="s">
        <v>1</v>
      </c>
      <c r="I953" s="249"/>
      <c r="J953" s="245"/>
      <c r="K953" s="245"/>
      <c r="L953" s="250"/>
      <c r="M953" s="251"/>
      <c r="N953" s="252"/>
      <c r="O953" s="252"/>
      <c r="P953" s="252"/>
      <c r="Q953" s="252"/>
      <c r="R953" s="252"/>
      <c r="S953" s="252"/>
      <c r="T953" s="253"/>
      <c r="U953" s="13"/>
      <c r="V953" s="13"/>
      <c r="W953" s="13"/>
      <c r="X953" s="13"/>
      <c r="Y953" s="13"/>
      <c r="Z953" s="13"/>
      <c r="AA953" s="13"/>
      <c r="AB953" s="13"/>
      <c r="AC953" s="13"/>
      <c r="AD953" s="13"/>
      <c r="AE953" s="13"/>
      <c r="AT953" s="254" t="s">
        <v>166</v>
      </c>
      <c r="AU953" s="254" t="s">
        <v>156</v>
      </c>
      <c r="AV953" s="13" t="s">
        <v>82</v>
      </c>
      <c r="AW953" s="13" t="s">
        <v>31</v>
      </c>
      <c r="AX953" s="13" t="s">
        <v>74</v>
      </c>
      <c r="AY953" s="254" t="s">
        <v>157</v>
      </c>
    </row>
    <row r="954" s="14" customFormat="1">
      <c r="A954" s="14"/>
      <c r="B954" s="255"/>
      <c r="C954" s="256"/>
      <c r="D954" s="246" t="s">
        <v>166</v>
      </c>
      <c r="E954" s="257" t="s">
        <v>1</v>
      </c>
      <c r="F954" s="258" t="s">
        <v>1718</v>
      </c>
      <c r="G954" s="256"/>
      <c r="H954" s="259">
        <v>18.59</v>
      </c>
      <c r="I954" s="260"/>
      <c r="J954" s="256"/>
      <c r="K954" s="256"/>
      <c r="L954" s="261"/>
      <c r="M954" s="262"/>
      <c r="N954" s="263"/>
      <c r="O954" s="263"/>
      <c r="P954" s="263"/>
      <c r="Q954" s="263"/>
      <c r="R954" s="263"/>
      <c r="S954" s="263"/>
      <c r="T954" s="264"/>
      <c r="U954" s="14"/>
      <c r="V954" s="14"/>
      <c r="W954" s="14"/>
      <c r="X954" s="14"/>
      <c r="Y954" s="14"/>
      <c r="Z954" s="14"/>
      <c r="AA954" s="14"/>
      <c r="AB954" s="14"/>
      <c r="AC954" s="14"/>
      <c r="AD954" s="14"/>
      <c r="AE954" s="14"/>
      <c r="AT954" s="265" t="s">
        <v>166</v>
      </c>
      <c r="AU954" s="265" t="s">
        <v>156</v>
      </c>
      <c r="AV954" s="14" t="s">
        <v>156</v>
      </c>
      <c r="AW954" s="14" t="s">
        <v>31</v>
      </c>
      <c r="AX954" s="14" t="s">
        <v>74</v>
      </c>
      <c r="AY954" s="265" t="s">
        <v>157</v>
      </c>
    </row>
    <row r="955" s="14" customFormat="1">
      <c r="A955" s="14"/>
      <c r="B955" s="255"/>
      <c r="C955" s="256"/>
      <c r="D955" s="246" t="s">
        <v>166</v>
      </c>
      <c r="E955" s="257" t="s">
        <v>1</v>
      </c>
      <c r="F955" s="258" t="s">
        <v>1719</v>
      </c>
      <c r="G955" s="256"/>
      <c r="H955" s="259">
        <v>20.280000000000001</v>
      </c>
      <c r="I955" s="260"/>
      <c r="J955" s="256"/>
      <c r="K955" s="256"/>
      <c r="L955" s="261"/>
      <c r="M955" s="262"/>
      <c r="N955" s="263"/>
      <c r="O955" s="263"/>
      <c r="P955" s="263"/>
      <c r="Q955" s="263"/>
      <c r="R955" s="263"/>
      <c r="S955" s="263"/>
      <c r="T955" s="264"/>
      <c r="U955" s="14"/>
      <c r="V955" s="14"/>
      <c r="W955" s="14"/>
      <c r="X955" s="14"/>
      <c r="Y955" s="14"/>
      <c r="Z955" s="14"/>
      <c r="AA955" s="14"/>
      <c r="AB955" s="14"/>
      <c r="AC955" s="14"/>
      <c r="AD955" s="14"/>
      <c r="AE955" s="14"/>
      <c r="AT955" s="265" t="s">
        <v>166</v>
      </c>
      <c r="AU955" s="265" t="s">
        <v>156</v>
      </c>
      <c r="AV955" s="14" t="s">
        <v>156</v>
      </c>
      <c r="AW955" s="14" t="s">
        <v>31</v>
      </c>
      <c r="AX955" s="14" t="s">
        <v>74</v>
      </c>
      <c r="AY955" s="265" t="s">
        <v>157</v>
      </c>
    </row>
    <row r="956" s="14" customFormat="1">
      <c r="A956" s="14"/>
      <c r="B956" s="255"/>
      <c r="C956" s="256"/>
      <c r="D956" s="246" t="s">
        <v>166</v>
      </c>
      <c r="E956" s="257" t="s">
        <v>1</v>
      </c>
      <c r="F956" s="258" t="s">
        <v>1720</v>
      </c>
      <c r="G956" s="256"/>
      <c r="H956" s="259">
        <v>3.02</v>
      </c>
      <c r="I956" s="260"/>
      <c r="J956" s="256"/>
      <c r="K956" s="256"/>
      <c r="L956" s="261"/>
      <c r="M956" s="262"/>
      <c r="N956" s="263"/>
      <c r="O956" s="263"/>
      <c r="P956" s="263"/>
      <c r="Q956" s="263"/>
      <c r="R956" s="263"/>
      <c r="S956" s="263"/>
      <c r="T956" s="264"/>
      <c r="U956" s="14"/>
      <c r="V956" s="14"/>
      <c r="W956" s="14"/>
      <c r="X956" s="14"/>
      <c r="Y956" s="14"/>
      <c r="Z956" s="14"/>
      <c r="AA956" s="14"/>
      <c r="AB956" s="14"/>
      <c r="AC956" s="14"/>
      <c r="AD956" s="14"/>
      <c r="AE956" s="14"/>
      <c r="AT956" s="265" t="s">
        <v>166</v>
      </c>
      <c r="AU956" s="265" t="s">
        <v>156</v>
      </c>
      <c r="AV956" s="14" t="s">
        <v>156</v>
      </c>
      <c r="AW956" s="14" t="s">
        <v>31</v>
      </c>
      <c r="AX956" s="14" t="s">
        <v>74</v>
      </c>
      <c r="AY956" s="265" t="s">
        <v>157</v>
      </c>
    </row>
    <row r="957" s="15" customFormat="1">
      <c r="A957" s="15"/>
      <c r="B957" s="266"/>
      <c r="C957" s="267"/>
      <c r="D957" s="246" t="s">
        <v>166</v>
      </c>
      <c r="E957" s="268" t="s">
        <v>1</v>
      </c>
      <c r="F957" s="269" t="s">
        <v>173</v>
      </c>
      <c r="G957" s="267"/>
      <c r="H957" s="270">
        <v>41.890000000000008</v>
      </c>
      <c r="I957" s="271"/>
      <c r="J957" s="267"/>
      <c r="K957" s="267"/>
      <c r="L957" s="272"/>
      <c r="M957" s="273"/>
      <c r="N957" s="274"/>
      <c r="O957" s="274"/>
      <c r="P957" s="274"/>
      <c r="Q957" s="274"/>
      <c r="R957" s="274"/>
      <c r="S957" s="274"/>
      <c r="T957" s="275"/>
      <c r="U957" s="15"/>
      <c r="V957" s="15"/>
      <c r="W957" s="15"/>
      <c r="X957" s="15"/>
      <c r="Y957" s="15"/>
      <c r="Z957" s="15"/>
      <c r="AA957" s="15"/>
      <c r="AB957" s="15"/>
      <c r="AC957" s="15"/>
      <c r="AD957" s="15"/>
      <c r="AE957" s="15"/>
      <c r="AT957" s="276" t="s">
        <v>166</v>
      </c>
      <c r="AU957" s="276" t="s">
        <v>156</v>
      </c>
      <c r="AV957" s="15" t="s">
        <v>174</v>
      </c>
      <c r="AW957" s="15" t="s">
        <v>31</v>
      </c>
      <c r="AX957" s="15" t="s">
        <v>82</v>
      </c>
      <c r="AY957" s="276" t="s">
        <v>157</v>
      </c>
    </row>
    <row r="958" s="2" customFormat="1" ht="24.15" customHeight="1">
      <c r="A958" s="39"/>
      <c r="B958" s="40"/>
      <c r="C958" s="230" t="s">
        <v>1721</v>
      </c>
      <c r="D958" s="230" t="s">
        <v>160</v>
      </c>
      <c r="E958" s="231" t="s">
        <v>1722</v>
      </c>
      <c r="F958" s="232" t="s">
        <v>1723</v>
      </c>
      <c r="G958" s="233" t="s">
        <v>448</v>
      </c>
      <c r="H958" s="234">
        <v>13.946</v>
      </c>
      <c r="I958" s="235"/>
      <c r="J958" s="236">
        <f>ROUND(I958*H958,2)</f>
        <v>0</v>
      </c>
      <c r="K958" s="237"/>
      <c r="L958" s="45"/>
      <c r="M958" s="238" t="s">
        <v>1</v>
      </c>
      <c r="N958" s="239" t="s">
        <v>40</v>
      </c>
      <c r="O958" s="98"/>
      <c r="P958" s="240">
        <f>O958*H958</f>
        <v>0</v>
      </c>
      <c r="Q958" s="240">
        <v>5.0000000000000002E-05</v>
      </c>
      <c r="R958" s="240">
        <f>Q958*H958</f>
        <v>0.00069729999999999998</v>
      </c>
      <c r="S958" s="240">
        <v>0</v>
      </c>
      <c r="T958" s="241">
        <f>S958*H958</f>
        <v>0</v>
      </c>
      <c r="U958" s="39"/>
      <c r="V958" s="39"/>
      <c r="W958" s="39"/>
      <c r="X958" s="39"/>
      <c r="Y958" s="39"/>
      <c r="Z958" s="39"/>
      <c r="AA958" s="39"/>
      <c r="AB958" s="39"/>
      <c r="AC958" s="39"/>
      <c r="AD958" s="39"/>
      <c r="AE958" s="39"/>
      <c r="AR958" s="242" t="s">
        <v>164</v>
      </c>
      <c r="AT958" s="242" t="s">
        <v>160</v>
      </c>
      <c r="AU958" s="242" t="s">
        <v>156</v>
      </c>
      <c r="AY958" s="18" t="s">
        <v>157</v>
      </c>
      <c r="BE958" s="243">
        <f>IF(N958="základná",J958,0)</f>
        <v>0</v>
      </c>
      <c r="BF958" s="243">
        <f>IF(N958="znížená",J958,0)</f>
        <v>0</v>
      </c>
      <c r="BG958" s="243">
        <f>IF(N958="zákl. prenesená",J958,0)</f>
        <v>0</v>
      </c>
      <c r="BH958" s="243">
        <f>IF(N958="zníž. prenesená",J958,0)</f>
        <v>0</v>
      </c>
      <c r="BI958" s="243">
        <f>IF(N958="nulová",J958,0)</f>
        <v>0</v>
      </c>
      <c r="BJ958" s="18" t="s">
        <v>156</v>
      </c>
      <c r="BK958" s="243">
        <f>ROUND(I958*H958,2)</f>
        <v>0</v>
      </c>
      <c r="BL958" s="18" t="s">
        <v>164</v>
      </c>
      <c r="BM958" s="242" t="s">
        <v>1724</v>
      </c>
    </row>
    <row r="959" s="13" customFormat="1">
      <c r="A959" s="13"/>
      <c r="B959" s="244"/>
      <c r="C959" s="245"/>
      <c r="D959" s="246" t="s">
        <v>166</v>
      </c>
      <c r="E959" s="247" t="s">
        <v>1</v>
      </c>
      <c r="F959" s="248" t="s">
        <v>1180</v>
      </c>
      <c r="G959" s="245"/>
      <c r="H959" s="247" t="s">
        <v>1</v>
      </c>
      <c r="I959" s="249"/>
      <c r="J959" s="245"/>
      <c r="K959" s="245"/>
      <c r="L959" s="250"/>
      <c r="M959" s="251"/>
      <c r="N959" s="252"/>
      <c r="O959" s="252"/>
      <c r="P959" s="252"/>
      <c r="Q959" s="252"/>
      <c r="R959" s="252"/>
      <c r="S959" s="252"/>
      <c r="T959" s="253"/>
      <c r="U959" s="13"/>
      <c r="V959" s="13"/>
      <c r="W959" s="13"/>
      <c r="X959" s="13"/>
      <c r="Y959" s="13"/>
      <c r="Z959" s="13"/>
      <c r="AA959" s="13"/>
      <c r="AB959" s="13"/>
      <c r="AC959" s="13"/>
      <c r="AD959" s="13"/>
      <c r="AE959" s="13"/>
      <c r="AT959" s="254" t="s">
        <v>166</v>
      </c>
      <c r="AU959" s="254" t="s">
        <v>156</v>
      </c>
      <c r="AV959" s="13" t="s">
        <v>82</v>
      </c>
      <c r="AW959" s="13" t="s">
        <v>31</v>
      </c>
      <c r="AX959" s="13" t="s">
        <v>74</v>
      </c>
      <c r="AY959" s="254" t="s">
        <v>157</v>
      </c>
    </row>
    <row r="960" s="14" customFormat="1">
      <c r="A960" s="14"/>
      <c r="B960" s="255"/>
      <c r="C960" s="256"/>
      <c r="D960" s="246" t="s">
        <v>166</v>
      </c>
      <c r="E960" s="257" t="s">
        <v>1</v>
      </c>
      <c r="F960" s="258" t="s">
        <v>1725</v>
      </c>
      <c r="G960" s="256"/>
      <c r="H960" s="259">
        <v>13.946</v>
      </c>
      <c r="I960" s="260"/>
      <c r="J960" s="256"/>
      <c r="K960" s="256"/>
      <c r="L960" s="261"/>
      <c r="M960" s="262"/>
      <c r="N960" s="263"/>
      <c r="O960" s="263"/>
      <c r="P960" s="263"/>
      <c r="Q960" s="263"/>
      <c r="R960" s="263"/>
      <c r="S960" s="263"/>
      <c r="T960" s="264"/>
      <c r="U960" s="14"/>
      <c r="V960" s="14"/>
      <c r="W960" s="14"/>
      <c r="X960" s="14"/>
      <c r="Y960" s="14"/>
      <c r="Z960" s="14"/>
      <c r="AA960" s="14"/>
      <c r="AB960" s="14"/>
      <c r="AC960" s="14"/>
      <c r="AD960" s="14"/>
      <c r="AE960" s="14"/>
      <c r="AT960" s="265" t="s">
        <v>166</v>
      </c>
      <c r="AU960" s="265" t="s">
        <v>156</v>
      </c>
      <c r="AV960" s="14" t="s">
        <v>156</v>
      </c>
      <c r="AW960" s="14" t="s">
        <v>31</v>
      </c>
      <c r="AX960" s="14" t="s">
        <v>82</v>
      </c>
      <c r="AY960" s="265" t="s">
        <v>157</v>
      </c>
    </row>
    <row r="961" s="2" customFormat="1" ht="33" customHeight="1">
      <c r="A961" s="39"/>
      <c r="B961" s="40"/>
      <c r="C961" s="282" t="s">
        <v>1726</v>
      </c>
      <c r="D961" s="282" t="s">
        <v>204</v>
      </c>
      <c r="E961" s="283" t="s">
        <v>1727</v>
      </c>
      <c r="F961" s="284" t="s">
        <v>1728</v>
      </c>
      <c r="G961" s="285" t="s">
        <v>177</v>
      </c>
      <c r="H961" s="286">
        <v>0.014</v>
      </c>
      <c r="I961" s="287"/>
      <c r="J961" s="288">
        <f>ROUND(I961*H961,2)</f>
        <v>0</v>
      </c>
      <c r="K961" s="289"/>
      <c r="L961" s="290"/>
      <c r="M961" s="291" t="s">
        <v>1</v>
      </c>
      <c r="N961" s="292" t="s">
        <v>40</v>
      </c>
      <c r="O961" s="98"/>
      <c r="P961" s="240">
        <f>O961*H961</f>
        <v>0</v>
      </c>
      <c r="Q961" s="240">
        <v>1</v>
      </c>
      <c r="R961" s="240">
        <f>Q961*H961</f>
        <v>0.014</v>
      </c>
      <c r="S961" s="240">
        <v>0</v>
      </c>
      <c r="T961" s="241">
        <f>S961*H961</f>
        <v>0</v>
      </c>
      <c r="U961" s="39"/>
      <c r="V961" s="39"/>
      <c r="W961" s="39"/>
      <c r="X961" s="39"/>
      <c r="Y961" s="39"/>
      <c r="Z961" s="39"/>
      <c r="AA961" s="39"/>
      <c r="AB961" s="39"/>
      <c r="AC961" s="39"/>
      <c r="AD961" s="39"/>
      <c r="AE961" s="39"/>
      <c r="AR961" s="242" t="s">
        <v>378</v>
      </c>
      <c r="AT961" s="242" t="s">
        <v>204</v>
      </c>
      <c r="AU961" s="242" t="s">
        <v>156</v>
      </c>
      <c r="AY961" s="18" t="s">
        <v>157</v>
      </c>
      <c r="BE961" s="243">
        <f>IF(N961="základná",J961,0)</f>
        <v>0</v>
      </c>
      <c r="BF961" s="243">
        <f>IF(N961="znížená",J961,0)</f>
        <v>0</v>
      </c>
      <c r="BG961" s="243">
        <f>IF(N961="zákl. prenesená",J961,0)</f>
        <v>0</v>
      </c>
      <c r="BH961" s="243">
        <f>IF(N961="zníž. prenesená",J961,0)</f>
        <v>0</v>
      </c>
      <c r="BI961" s="243">
        <f>IF(N961="nulová",J961,0)</f>
        <v>0</v>
      </c>
      <c r="BJ961" s="18" t="s">
        <v>156</v>
      </c>
      <c r="BK961" s="243">
        <f>ROUND(I961*H961,2)</f>
        <v>0</v>
      </c>
      <c r="BL961" s="18" t="s">
        <v>164</v>
      </c>
      <c r="BM961" s="242" t="s">
        <v>1729</v>
      </c>
    </row>
    <row r="962" s="2" customFormat="1" ht="24.15" customHeight="1">
      <c r="A962" s="39"/>
      <c r="B962" s="40"/>
      <c r="C962" s="230" t="s">
        <v>1730</v>
      </c>
      <c r="D962" s="230" t="s">
        <v>160</v>
      </c>
      <c r="E962" s="231" t="s">
        <v>1731</v>
      </c>
      <c r="F962" s="232" t="s">
        <v>1732</v>
      </c>
      <c r="G962" s="233" t="s">
        <v>448</v>
      </c>
      <c r="H962" s="234">
        <v>4.71</v>
      </c>
      <c r="I962" s="235"/>
      <c r="J962" s="236">
        <f>ROUND(I962*H962,2)</f>
        <v>0</v>
      </c>
      <c r="K962" s="237"/>
      <c r="L962" s="45"/>
      <c r="M962" s="238" t="s">
        <v>1</v>
      </c>
      <c r="N962" s="239" t="s">
        <v>40</v>
      </c>
      <c r="O962" s="98"/>
      <c r="P962" s="240">
        <f>O962*H962</f>
        <v>0</v>
      </c>
      <c r="Q962" s="240">
        <v>6.0000000000000002E-05</v>
      </c>
      <c r="R962" s="240">
        <f>Q962*H962</f>
        <v>0.00028259999999999998</v>
      </c>
      <c r="S962" s="240">
        <v>0</v>
      </c>
      <c r="T962" s="241">
        <f>S962*H962</f>
        <v>0</v>
      </c>
      <c r="U962" s="39"/>
      <c r="V962" s="39"/>
      <c r="W962" s="39"/>
      <c r="X962" s="39"/>
      <c r="Y962" s="39"/>
      <c r="Z962" s="39"/>
      <c r="AA962" s="39"/>
      <c r="AB962" s="39"/>
      <c r="AC962" s="39"/>
      <c r="AD962" s="39"/>
      <c r="AE962" s="39"/>
      <c r="AR962" s="242" t="s">
        <v>164</v>
      </c>
      <c r="AT962" s="242" t="s">
        <v>160</v>
      </c>
      <c r="AU962" s="242" t="s">
        <v>156</v>
      </c>
      <c r="AY962" s="18" t="s">
        <v>157</v>
      </c>
      <c r="BE962" s="243">
        <f>IF(N962="základná",J962,0)</f>
        <v>0</v>
      </c>
      <c r="BF962" s="243">
        <f>IF(N962="znížená",J962,0)</f>
        <v>0</v>
      </c>
      <c r="BG962" s="243">
        <f>IF(N962="zákl. prenesená",J962,0)</f>
        <v>0</v>
      </c>
      <c r="BH962" s="243">
        <f>IF(N962="zníž. prenesená",J962,0)</f>
        <v>0</v>
      </c>
      <c r="BI962" s="243">
        <f>IF(N962="nulová",J962,0)</f>
        <v>0</v>
      </c>
      <c r="BJ962" s="18" t="s">
        <v>156</v>
      </c>
      <c r="BK962" s="243">
        <f>ROUND(I962*H962,2)</f>
        <v>0</v>
      </c>
      <c r="BL962" s="18" t="s">
        <v>164</v>
      </c>
      <c r="BM962" s="242" t="s">
        <v>1733</v>
      </c>
    </row>
    <row r="963" s="13" customFormat="1">
      <c r="A963" s="13"/>
      <c r="B963" s="244"/>
      <c r="C963" s="245"/>
      <c r="D963" s="246" t="s">
        <v>166</v>
      </c>
      <c r="E963" s="247" t="s">
        <v>1</v>
      </c>
      <c r="F963" s="248" t="s">
        <v>1177</v>
      </c>
      <c r="G963" s="245"/>
      <c r="H963" s="247" t="s">
        <v>1</v>
      </c>
      <c r="I963" s="249"/>
      <c r="J963" s="245"/>
      <c r="K963" s="245"/>
      <c r="L963" s="250"/>
      <c r="M963" s="251"/>
      <c r="N963" s="252"/>
      <c r="O963" s="252"/>
      <c r="P963" s="252"/>
      <c r="Q963" s="252"/>
      <c r="R963" s="252"/>
      <c r="S963" s="252"/>
      <c r="T963" s="253"/>
      <c r="U963" s="13"/>
      <c r="V963" s="13"/>
      <c r="W963" s="13"/>
      <c r="X963" s="13"/>
      <c r="Y963" s="13"/>
      <c r="Z963" s="13"/>
      <c r="AA963" s="13"/>
      <c r="AB963" s="13"/>
      <c r="AC963" s="13"/>
      <c r="AD963" s="13"/>
      <c r="AE963" s="13"/>
      <c r="AT963" s="254" t="s">
        <v>166</v>
      </c>
      <c r="AU963" s="254" t="s">
        <v>156</v>
      </c>
      <c r="AV963" s="13" t="s">
        <v>82</v>
      </c>
      <c r="AW963" s="13" t="s">
        <v>31</v>
      </c>
      <c r="AX963" s="13" t="s">
        <v>74</v>
      </c>
      <c r="AY963" s="254" t="s">
        <v>157</v>
      </c>
    </row>
    <row r="964" s="13" customFormat="1">
      <c r="A964" s="13"/>
      <c r="B964" s="244"/>
      <c r="C964" s="245"/>
      <c r="D964" s="246" t="s">
        <v>166</v>
      </c>
      <c r="E964" s="247" t="s">
        <v>1</v>
      </c>
      <c r="F964" s="248" t="s">
        <v>1178</v>
      </c>
      <c r="G964" s="245"/>
      <c r="H964" s="247" t="s">
        <v>1</v>
      </c>
      <c r="I964" s="249"/>
      <c r="J964" s="245"/>
      <c r="K964" s="245"/>
      <c r="L964" s="250"/>
      <c r="M964" s="251"/>
      <c r="N964" s="252"/>
      <c r="O964" s="252"/>
      <c r="P964" s="252"/>
      <c r="Q964" s="252"/>
      <c r="R964" s="252"/>
      <c r="S964" s="252"/>
      <c r="T964" s="253"/>
      <c r="U964" s="13"/>
      <c r="V964" s="13"/>
      <c r="W964" s="13"/>
      <c r="X964" s="13"/>
      <c r="Y964" s="13"/>
      <c r="Z964" s="13"/>
      <c r="AA964" s="13"/>
      <c r="AB964" s="13"/>
      <c r="AC964" s="13"/>
      <c r="AD964" s="13"/>
      <c r="AE964" s="13"/>
      <c r="AT964" s="254" t="s">
        <v>166</v>
      </c>
      <c r="AU964" s="254" t="s">
        <v>156</v>
      </c>
      <c r="AV964" s="13" t="s">
        <v>82</v>
      </c>
      <c r="AW964" s="13" t="s">
        <v>31</v>
      </c>
      <c r="AX964" s="13" t="s">
        <v>74</v>
      </c>
      <c r="AY964" s="254" t="s">
        <v>157</v>
      </c>
    </row>
    <row r="965" s="14" customFormat="1">
      <c r="A965" s="14"/>
      <c r="B965" s="255"/>
      <c r="C965" s="256"/>
      <c r="D965" s="246" t="s">
        <v>166</v>
      </c>
      <c r="E965" s="257" t="s">
        <v>1</v>
      </c>
      <c r="F965" s="258" t="s">
        <v>1734</v>
      </c>
      <c r="G965" s="256"/>
      <c r="H965" s="259">
        <v>4.71</v>
      </c>
      <c r="I965" s="260"/>
      <c r="J965" s="256"/>
      <c r="K965" s="256"/>
      <c r="L965" s="261"/>
      <c r="M965" s="262"/>
      <c r="N965" s="263"/>
      <c r="O965" s="263"/>
      <c r="P965" s="263"/>
      <c r="Q965" s="263"/>
      <c r="R965" s="263"/>
      <c r="S965" s="263"/>
      <c r="T965" s="264"/>
      <c r="U965" s="14"/>
      <c r="V965" s="14"/>
      <c r="W965" s="14"/>
      <c r="X965" s="14"/>
      <c r="Y965" s="14"/>
      <c r="Z965" s="14"/>
      <c r="AA965" s="14"/>
      <c r="AB965" s="14"/>
      <c r="AC965" s="14"/>
      <c r="AD965" s="14"/>
      <c r="AE965" s="14"/>
      <c r="AT965" s="265" t="s">
        <v>166</v>
      </c>
      <c r="AU965" s="265" t="s">
        <v>156</v>
      </c>
      <c r="AV965" s="14" t="s">
        <v>156</v>
      </c>
      <c r="AW965" s="14" t="s">
        <v>31</v>
      </c>
      <c r="AX965" s="14" t="s">
        <v>82</v>
      </c>
      <c r="AY965" s="265" t="s">
        <v>157</v>
      </c>
    </row>
    <row r="966" s="2" customFormat="1" ht="16.5" customHeight="1">
      <c r="A966" s="39"/>
      <c r="B966" s="40"/>
      <c r="C966" s="282" t="s">
        <v>1735</v>
      </c>
      <c r="D966" s="282" t="s">
        <v>204</v>
      </c>
      <c r="E966" s="283" t="s">
        <v>1736</v>
      </c>
      <c r="F966" s="284" t="s">
        <v>1737</v>
      </c>
      <c r="G966" s="285" t="s">
        <v>184</v>
      </c>
      <c r="H966" s="286">
        <v>0.42799999999999999</v>
      </c>
      <c r="I966" s="287"/>
      <c r="J966" s="288">
        <f>ROUND(I966*H966,2)</f>
        <v>0</v>
      </c>
      <c r="K966" s="289"/>
      <c r="L966" s="290"/>
      <c r="M966" s="291" t="s">
        <v>1</v>
      </c>
      <c r="N966" s="292" t="s">
        <v>40</v>
      </c>
      <c r="O966" s="98"/>
      <c r="P966" s="240">
        <f>O966*H966</f>
        <v>0</v>
      </c>
      <c r="Q966" s="240">
        <v>0.00084000000000000003</v>
      </c>
      <c r="R966" s="240">
        <f>Q966*H966</f>
        <v>0.00035952</v>
      </c>
      <c r="S966" s="240">
        <v>0</v>
      </c>
      <c r="T966" s="241">
        <f>S966*H966</f>
        <v>0</v>
      </c>
      <c r="U966" s="39"/>
      <c r="V966" s="39"/>
      <c r="W966" s="39"/>
      <c r="X966" s="39"/>
      <c r="Y966" s="39"/>
      <c r="Z966" s="39"/>
      <c r="AA966" s="39"/>
      <c r="AB966" s="39"/>
      <c r="AC966" s="39"/>
      <c r="AD966" s="39"/>
      <c r="AE966" s="39"/>
      <c r="AR966" s="242" t="s">
        <v>378</v>
      </c>
      <c r="AT966" s="242" t="s">
        <v>204</v>
      </c>
      <c r="AU966" s="242" t="s">
        <v>156</v>
      </c>
      <c r="AY966" s="18" t="s">
        <v>157</v>
      </c>
      <c r="BE966" s="243">
        <f>IF(N966="základná",J966,0)</f>
        <v>0</v>
      </c>
      <c r="BF966" s="243">
        <f>IF(N966="znížená",J966,0)</f>
        <v>0</v>
      </c>
      <c r="BG966" s="243">
        <f>IF(N966="zákl. prenesená",J966,0)</f>
        <v>0</v>
      </c>
      <c r="BH966" s="243">
        <f>IF(N966="zníž. prenesená",J966,0)</f>
        <v>0</v>
      </c>
      <c r="BI966" s="243">
        <f>IF(N966="nulová",J966,0)</f>
        <v>0</v>
      </c>
      <c r="BJ966" s="18" t="s">
        <v>156</v>
      </c>
      <c r="BK966" s="243">
        <f>ROUND(I966*H966,2)</f>
        <v>0</v>
      </c>
      <c r="BL966" s="18" t="s">
        <v>164</v>
      </c>
      <c r="BM966" s="242" t="s">
        <v>1738</v>
      </c>
    </row>
    <row r="967" s="2" customFormat="1" ht="16.5" customHeight="1">
      <c r="A967" s="39"/>
      <c r="B967" s="40"/>
      <c r="C967" s="230" t="s">
        <v>1739</v>
      </c>
      <c r="D967" s="230" t="s">
        <v>160</v>
      </c>
      <c r="E967" s="231" t="s">
        <v>722</v>
      </c>
      <c r="F967" s="232" t="s">
        <v>723</v>
      </c>
      <c r="G967" s="233" t="s">
        <v>448</v>
      </c>
      <c r="H967" s="234">
        <v>164.5</v>
      </c>
      <c r="I967" s="235"/>
      <c r="J967" s="236">
        <f>ROUND(I967*H967,2)</f>
        <v>0</v>
      </c>
      <c r="K967" s="237"/>
      <c r="L967" s="45"/>
      <c r="M967" s="238" t="s">
        <v>1</v>
      </c>
      <c r="N967" s="239" t="s">
        <v>40</v>
      </c>
      <c r="O967" s="98"/>
      <c r="P967" s="240">
        <f>O967*H967</f>
        <v>0</v>
      </c>
      <c r="Q967" s="240">
        <v>0</v>
      </c>
      <c r="R967" s="240">
        <f>Q967*H967</f>
        <v>0</v>
      </c>
      <c r="S967" s="240">
        <v>0</v>
      </c>
      <c r="T967" s="241">
        <f>S967*H967</f>
        <v>0</v>
      </c>
      <c r="U967" s="39"/>
      <c r="V967" s="39"/>
      <c r="W967" s="39"/>
      <c r="X967" s="39"/>
      <c r="Y967" s="39"/>
      <c r="Z967" s="39"/>
      <c r="AA967" s="39"/>
      <c r="AB967" s="39"/>
      <c r="AC967" s="39"/>
      <c r="AD967" s="39"/>
      <c r="AE967" s="39"/>
      <c r="AR967" s="242" t="s">
        <v>164</v>
      </c>
      <c r="AT967" s="242" t="s">
        <v>160</v>
      </c>
      <c r="AU967" s="242" t="s">
        <v>156</v>
      </c>
      <c r="AY967" s="18" t="s">
        <v>157</v>
      </c>
      <c r="BE967" s="243">
        <f>IF(N967="základná",J967,0)</f>
        <v>0</v>
      </c>
      <c r="BF967" s="243">
        <f>IF(N967="znížená",J967,0)</f>
        <v>0</v>
      </c>
      <c r="BG967" s="243">
        <f>IF(N967="zákl. prenesená",J967,0)</f>
        <v>0</v>
      </c>
      <c r="BH967" s="243">
        <f>IF(N967="zníž. prenesená",J967,0)</f>
        <v>0</v>
      </c>
      <c r="BI967" s="243">
        <f>IF(N967="nulová",J967,0)</f>
        <v>0</v>
      </c>
      <c r="BJ967" s="18" t="s">
        <v>156</v>
      </c>
      <c r="BK967" s="243">
        <f>ROUND(I967*H967,2)</f>
        <v>0</v>
      </c>
      <c r="BL967" s="18" t="s">
        <v>164</v>
      </c>
      <c r="BM967" s="242" t="s">
        <v>1740</v>
      </c>
    </row>
    <row r="968" s="13" customFormat="1">
      <c r="A968" s="13"/>
      <c r="B968" s="244"/>
      <c r="C968" s="245"/>
      <c r="D968" s="246" t="s">
        <v>166</v>
      </c>
      <c r="E968" s="247" t="s">
        <v>1</v>
      </c>
      <c r="F968" s="248" t="s">
        <v>684</v>
      </c>
      <c r="G968" s="245"/>
      <c r="H968" s="247" t="s">
        <v>1</v>
      </c>
      <c r="I968" s="249"/>
      <c r="J968" s="245"/>
      <c r="K968" s="245"/>
      <c r="L968" s="250"/>
      <c r="M968" s="251"/>
      <c r="N968" s="252"/>
      <c r="O968" s="252"/>
      <c r="P968" s="252"/>
      <c r="Q968" s="252"/>
      <c r="R968" s="252"/>
      <c r="S968" s="252"/>
      <c r="T968" s="253"/>
      <c r="U968" s="13"/>
      <c r="V968" s="13"/>
      <c r="W968" s="13"/>
      <c r="X968" s="13"/>
      <c r="Y968" s="13"/>
      <c r="Z968" s="13"/>
      <c r="AA968" s="13"/>
      <c r="AB968" s="13"/>
      <c r="AC968" s="13"/>
      <c r="AD968" s="13"/>
      <c r="AE968" s="13"/>
      <c r="AT968" s="254" t="s">
        <v>166</v>
      </c>
      <c r="AU968" s="254" t="s">
        <v>156</v>
      </c>
      <c r="AV968" s="13" t="s">
        <v>82</v>
      </c>
      <c r="AW968" s="13" t="s">
        <v>31</v>
      </c>
      <c r="AX968" s="13" t="s">
        <v>74</v>
      </c>
      <c r="AY968" s="254" t="s">
        <v>157</v>
      </c>
    </row>
    <row r="969" s="14" customFormat="1">
      <c r="A969" s="14"/>
      <c r="B969" s="255"/>
      <c r="C969" s="256"/>
      <c r="D969" s="246" t="s">
        <v>166</v>
      </c>
      <c r="E969" s="257" t="s">
        <v>1</v>
      </c>
      <c r="F969" s="258" t="s">
        <v>1741</v>
      </c>
      <c r="G969" s="256"/>
      <c r="H969" s="259">
        <v>84.700000000000003</v>
      </c>
      <c r="I969" s="260"/>
      <c r="J969" s="256"/>
      <c r="K969" s="256"/>
      <c r="L969" s="261"/>
      <c r="M969" s="262"/>
      <c r="N969" s="263"/>
      <c r="O969" s="263"/>
      <c r="P969" s="263"/>
      <c r="Q969" s="263"/>
      <c r="R969" s="263"/>
      <c r="S969" s="263"/>
      <c r="T969" s="264"/>
      <c r="U969" s="14"/>
      <c r="V969" s="14"/>
      <c r="W969" s="14"/>
      <c r="X969" s="14"/>
      <c r="Y969" s="14"/>
      <c r="Z969" s="14"/>
      <c r="AA969" s="14"/>
      <c r="AB969" s="14"/>
      <c r="AC969" s="14"/>
      <c r="AD969" s="14"/>
      <c r="AE969" s="14"/>
      <c r="AT969" s="265" t="s">
        <v>166</v>
      </c>
      <c r="AU969" s="265" t="s">
        <v>156</v>
      </c>
      <c r="AV969" s="14" t="s">
        <v>156</v>
      </c>
      <c r="AW969" s="14" t="s">
        <v>31</v>
      </c>
      <c r="AX969" s="14" t="s">
        <v>74</v>
      </c>
      <c r="AY969" s="265" t="s">
        <v>157</v>
      </c>
    </row>
    <row r="970" s="14" customFormat="1">
      <c r="A970" s="14"/>
      <c r="B970" s="255"/>
      <c r="C970" s="256"/>
      <c r="D970" s="246" t="s">
        <v>166</v>
      </c>
      <c r="E970" s="257" t="s">
        <v>1</v>
      </c>
      <c r="F970" s="258" t="s">
        <v>1742</v>
      </c>
      <c r="G970" s="256"/>
      <c r="H970" s="259">
        <v>67.200000000000003</v>
      </c>
      <c r="I970" s="260"/>
      <c r="J970" s="256"/>
      <c r="K970" s="256"/>
      <c r="L970" s="261"/>
      <c r="M970" s="262"/>
      <c r="N970" s="263"/>
      <c r="O970" s="263"/>
      <c r="P970" s="263"/>
      <c r="Q970" s="263"/>
      <c r="R970" s="263"/>
      <c r="S970" s="263"/>
      <c r="T970" s="264"/>
      <c r="U970" s="14"/>
      <c r="V970" s="14"/>
      <c r="W970" s="14"/>
      <c r="X970" s="14"/>
      <c r="Y970" s="14"/>
      <c r="Z970" s="14"/>
      <c r="AA970" s="14"/>
      <c r="AB970" s="14"/>
      <c r="AC970" s="14"/>
      <c r="AD970" s="14"/>
      <c r="AE970" s="14"/>
      <c r="AT970" s="265" t="s">
        <v>166</v>
      </c>
      <c r="AU970" s="265" t="s">
        <v>156</v>
      </c>
      <c r="AV970" s="14" t="s">
        <v>156</v>
      </c>
      <c r="AW970" s="14" t="s">
        <v>31</v>
      </c>
      <c r="AX970" s="14" t="s">
        <v>74</v>
      </c>
      <c r="AY970" s="265" t="s">
        <v>157</v>
      </c>
    </row>
    <row r="971" s="14" customFormat="1">
      <c r="A971" s="14"/>
      <c r="B971" s="255"/>
      <c r="C971" s="256"/>
      <c r="D971" s="246" t="s">
        <v>166</v>
      </c>
      <c r="E971" s="257" t="s">
        <v>1</v>
      </c>
      <c r="F971" s="258" t="s">
        <v>1743</v>
      </c>
      <c r="G971" s="256"/>
      <c r="H971" s="259">
        <v>12.6</v>
      </c>
      <c r="I971" s="260"/>
      <c r="J971" s="256"/>
      <c r="K971" s="256"/>
      <c r="L971" s="261"/>
      <c r="M971" s="262"/>
      <c r="N971" s="263"/>
      <c r="O971" s="263"/>
      <c r="P971" s="263"/>
      <c r="Q971" s="263"/>
      <c r="R971" s="263"/>
      <c r="S971" s="263"/>
      <c r="T971" s="264"/>
      <c r="U971" s="14"/>
      <c r="V971" s="14"/>
      <c r="W971" s="14"/>
      <c r="X971" s="14"/>
      <c r="Y971" s="14"/>
      <c r="Z971" s="14"/>
      <c r="AA971" s="14"/>
      <c r="AB971" s="14"/>
      <c r="AC971" s="14"/>
      <c r="AD971" s="14"/>
      <c r="AE971" s="14"/>
      <c r="AT971" s="265" t="s">
        <v>166</v>
      </c>
      <c r="AU971" s="265" t="s">
        <v>156</v>
      </c>
      <c r="AV971" s="14" t="s">
        <v>156</v>
      </c>
      <c r="AW971" s="14" t="s">
        <v>31</v>
      </c>
      <c r="AX971" s="14" t="s">
        <v>74</v>
      </c>
      <c r="AY971" s="265" t="s">
        <v>157</v>
      </c>
    </row>
    <row r="972" s="15" customFormat="1">
      <c r="A972" s="15"/>
      <c r="B972" s="266"/>
      <c r="C972" s="267"/>
      <c r="D972" s="246" t="s">
        <v>166</v>
      </c>
      <c r="E972" s="268" t="s">
        <v>1</v>
      </c>
      <c r="F972" s="269" t="s">
        <v>173</v>
      </c>
      <c r="G972" s="267"/>
      <c r="H972" s="270">
        <v>164.5</v>
      </c>
      <c r="I972" s="271"/>
      <c r="J972" s="267"/>
      <c r="K972" s="267"/>
      <c r="L972" s="272"/>
      <c r="M972" s="273"/>
      <c r="N972" s="274"/>
      <c r="O972" s="274"/>
      <c r="P972" s="274"/>
      <c r="Q972" s="274"/>
      <c r="R972" s="274"/>
      <c r="S972" s="274"/>
      <c r="T972" s="275"/>
      <c r="U972" s="15"/>
      <c r="V972" s="15"/>
      <c r="W972" s="15"/>
      <c r="X972" s="15"/>
      <c r="Y972" s="15"/>
      <c r="Z972" s="15"/>
      <c r="AA972" s="15"/>
      <c r="AB972" s="15"/>
      <c r="AC972" s="15"/>
      <c r="AD972" s="15"/>
      <c r="AE972" s="15"/>
      <c r="AT972" s="276" t="s">
        <v>166</v>
      </c>
      <c r="AU972" s="276" t="s">
        <v>156</v>
      </c>
      <c r="AV972" s="15" t="s">
        <v>174</v>
      </c>
      <c r="AW972" s="15" t="s">
        <v>31</v>
      </c>
      <c r="AX972" s="15" t="s">
        <v>82</v>
      </c>
      <c r="AY972" s="276" t="s">
        <v>157</v>
      </c>
    </row>
    <row r="973" s="2" customFormat="1" ht="24.15" customHeight="1">
      <c r="A973" s="39"/>
      <c r="B973" s="40"/>
      <c r="C973" s="230" t="s">
        <v>1744</v>
      </c>
      <c r="D973" s="230" t="s">
        <v>160</v>
      </c>
      <c r="E973" s="231" t="s">
        <v>1745</v>
      </c>
      <c r="F973" s="232" t="s">
        <v>1746</v>
      </c>
      <c r="G973" s="233" t="s">
        <v>797</v>
      </c>
      <c r="H973" s="235"/>
      <c r="I973" s="235"/>
      <c r="J973" s="236">
        <f>ROUND(I973*H973,2)</f>
        <v>0</v>
      </c>
      <c r="K973" s="237"/>
      <c r="L973" s="45"/>
      <c r="M973" s="238" t="s">
        <v>1</v>
      </c>
      <c r="N973" s="239" t="s">
        <v>40</v>
      </c>
      <c r="O973" s="98"/>
      <c r="P973" s="240">
        <f>O973*H973</f>
        <v>0</v>
      </c>
      <c r="Q973" s="240">
        <v>0</v>
      </c>
      <c r="R973" s="240">
        <f>Q973*H973</f>
        <v>0</v>
      </c>
      <c r="S973" s="240">
        <v>0</v>
      </c>
      <c r="T973" s="241">
        <f>S973*H973</f>
        <v>0</v>
      </c>
      <c r="U973" s="39"/>
      <c r="V973" s="39"/>
      <c r="W973" s="39"/>
      <c r="X973" s="39"/>
      <c r="Y973" s="39"/>
      <c r="Z973" s="39"/>
      <c r="AA973" s="39"/>
      <c r="AB973" s="39"/>
      <c r="AC973" s="39"/>
      <c r="AD973" s="39"/>
      <c r="AE973" s="39"/>
      <c r="AR973" s="242" t="s">
        <v>164</v>
      </c>
      <c r="AT973" s="242" t="s">
        <v>160</v>
      </c>
      <c r="AU973" s="242" t="s">
        <v>156</v>
      </c>
      <c r="AY973" s="18" t="s">
        <v>157</v>
      </c>
      <c r="BE973" s="243">
        <f>IF(N973="základná",J973,0)</f>
        <v>0</v>
      </c>
      <c r="BF973" s="243">
        <f>IF(N973="znížená",J973,0)</f>
        <v>0</v>
      </c>
      <c r="BG973" s="243">
        <f>IF(N973="zákl. prenesená",J973,0)</f>
        <v>0</v>
      </c>
      <c r="BH973" s="243">
        <f>IF(N973="zníž. prenesená",J973,0)</f>
        <v>0</v>
      </c>
      <c r="BI973" s="243">
        <f>IF(N973="nulová",J973,0)</f>
        <v>0</v>
      </c>
      <c r="BJ973" s="18" t="s">
        <v>156</v>
      </c>
      <c r="BK973" s="243">
        <f>ROUND(I973*H973,2)</f>
        <v>0</v>
      </c>
      <c r="BL973" s="18" t="s">
        <v>164</v>
      </c>
      <c r="BM973" s="242" t="s">
        <v>1747</v>
      </c>
    </row>
    <row r="974" s="12" customFormat="1" ht="22.8" customHeight="1">
      <c r="A974" s="12"/>
      <c r="B974" s="214"/>
      <c r="C974" s="215"/>
      <c r="D974" s="216" t="s">
        <v>73</v>
      </c>
      <c r="E974" s="228" t="s">
        <v>799</v>
      </c>
      <c r="F974" s="228" t="s">
        <v>800</v>
      </c>
      <c r="G974" s="215"/>
      <c r="H974" s="215"/>
      <c r="I974" s="218"/>
      <c r="J974" s="229">
        <f>BK974</f>
        <v>0</v>
      </c>
      <c r="K974" s="215"/>
      <c r="L974" s="220"/>
      <c r="M974" s="221"/>
      <c r="N974" s="222"/>
      <c r="O974" s="222"/>
      <c r="P974" s="223">
        <f>SUM(P975:P988)</f>
        <v>0</v>
      </c>
      <c r="Q974" s="222"/>
      <c r="R974" s="223">
        <f>SUM(R975:R988)</f>
        <v>0.0066499999999999997</v>
      </c>
      <c r="S974" s="222"/>
      <c r="T974" s="224">
        <f>SUM(T975:T988)</f>
        <v>0</v>
      </c>
      <c r="U974" s="12"/>
      <c r="V974" s="12"/>
      <c r="W974" s="12"/>
      <c r="X974" s="12"/>
      <c r="Y974" s="12"/>
      <c r="Z974" s="12"/>
      <c r="AA974" s="12"/>
      <c r="AB974" s="12"/>
      <c r="AC974" s="12"/>
      <c r="AD974" s="12"/>
      <c r="AE974" s="12"/>
      <c r="AR974" s="225" t="s">
        <v>156</v>
      </c>
      <c r="AT974" s="226" t="s">
        <v>73</v>
      </c>
      <c r="AU974" s="226" t="s">
        <v>82</v>
      </c>
      <c r="AY974" s="225" t="s">
        <v>157</v>
      </c>
      <c r="BK974" s="227">
        <f>SUM(BK975:BK988)</f>
        <v>0</v>
      </c>
    </row>
    <row r="975" s="2" customFormat="1" ht="16.5" customHeight="1">
      <c r="A975" s="39"/>
      <c r="B975" s="40"/>
      <c r="C975" s="230" t="s">
        <v>1748</v>
      </c>
      <c r="D975" s="230" t="s">
        <v>160</v>
      </c>
      <c r="E975" s="231" t="s">
        <v>1749</v>
      </c>
      <c r="F975" s="232" t="s">
        <v>1750</v>
      </c>
      <c r="G975" s="233" t="s">
        <v>354</v>
      </c>
      <c r="H975" s="234">
        <v>5</v>
      </c>
      <c r="I975" s="235"/>
      <c r="J975" s="236">
        <f>ROUND(I975*H975,2)</f>
        <v>0</v>
      </c>
      <c r="K975" s="237"/>
      <c r="L975" s="45"/>
      <c r="M975" s="238" t="s">
        <v>1</v>
      </c>
      <c r="N975" s="239" t="s">
        <v>40</v>
      </c>
      <c r="O975" s="98"/>
      <c r="P975" s="240">
        <f>O975*H975</f>
        <v>0</v>
      </c>
      <c r="Q975" s="240">
        <v>0</v>
      </c>
      <c r="R975" s="240">
        <f>Q975*H975</f>
        <v>0</v>
      </c>
      <c r="S975" s="240">
        <v>0</v>
      </c>
      <c r="T975" s="241">
        <f>S975*H975</f>
        <v>0</v>
      </c>
      <c r="U975" s="39"/>
      <c r="V975" s="39"/>
      <c r="W975" s="39"/>
      <c r="X975" s="39"/>
      <c r="Y975" s="39"/>
      <c r="Z975" s="39"/>
      <c r="AA975" s="39"/>
      <c r="AB975" s="39"/>
      <c r="AC975" s="39"/>
      <c r="AD975" s="39"/>
      <c r="AE975" s="39"/>
      <c r="AR975" s="242" t="s">
        <v>164</v>
      </c>
      <c r="AT975" s="242" t="s">
        <v>160</v>
      </c>
      <c r="AU975" s="242" t="s">
        <v>156</v>
      </c>
      <c r="AY975" s="18" t="s">
        <v>157</v>
      </c>
      <c r="BE975" s="243">
        <f>IF(N975="základná",J975,0)</f>
        <v>0</v>
      </c>
      <c r="BF975" s="243">
        <f>IF(N975="znížená",J975,0)</f>
        <v>0</v>
      </c>
      <c r="BG975" s="243">
        <f>IF(N975="zákl. prenesená",J975,0)</f>
        <v>0</v>
      </c>
      <c r="BH975" s="243">
        <f>IF(N975="zníž. prenesená",J975,0)</f>
        <v>0</v>
      </c>
      <c r="BI975" s="243">
        <f>IF(N975="nulová",J975,0)</f>
        <v>0</v>
      </c>
      <c r="BJ975" s="18" t="s">
        <v>156</v>
      </c>
      <c r="BK975" s="243">
        <f>ROUND(I975*H975,2)</f>
        <v>0</v>
      </c>
      <c r="BL975" s="18" t="s">
        <v>164</v>
      </c>
      <c r="BM975" s="242" t="s">
        <v>1751</v>
      </c>
    </row>
    <row r="976" s="13" customFormat="1">
      <c r="A976" s="13"/>
      <c r="B976" s="244"/>
      <c r="C976" s="245"/>
      <c r="D976" s="246" t="s">
        <v>166</v>
      </c>
      <c r="E976" s="247" t="s">
        <v>1</v>
      </c>
      <c r="F976" s="248" t="s">
        <v>1072</v>
      </c>
      <c r="G976" s="245"/>
      <c r="H976" s="247" t="s">
        <v>1</v>
      </c>
      <c r="I976" s="249"/>
      <c r="J976" s="245"/>
      <c r="K976" s="245"/>
      <c r="L976" s="250"/>
      <c r="M976" s="251"/>
      <c r="N976" s="252"/>
      <c r="O976" s="252"/>
      <c r="P976" s="252"/>
      <c r="Q976" s="252"/>
      <c r="R976" s="252"/>
      <c r="S976" s="252"/>
      <c r="T976" s="253"/>
      <c r="U976" s="13"/>
      <c r="V976" s="13"/>
      <c r="W976" s="13"/>
      <c r="X976" s="13"/>
      <c r="Y976" s="13"/>
      <c r="Z976" s="13"/>
      <c r="AA976" s="13"/>
      <c r="AB976" s="13"/>
      <c r="AC976" s="13"/>
      <c r="AD976" s="13"/>
      <c r="AE976" s="13"/>
      <c r="AT976" s="254" t="s">
        <v>166</v>
      </c>
      <c r="AU976" s="254" t="s">
        <v>156</v>
      </c>
      <c r="AV976" s="13" t="s">
        <v>82</v>
      </c>
      <c r="AW976" s="13" t="s">
        <v>31</v>
      </c>
      <c r="AX976" s="13" t="s">
        <v>74</v>
      </c>
      <c r="AY976" s="254" t="s">
        <v>157</v>
      </c>
    </row>
    <row r="977" s="14" customFormat="1">
      <c r="A977" s="14"/>
      <c r="B977" s="255"/>
      <c r="C977" s="256"/>
      <c r="D977" s="246" t="s">
        <v>166</v>
      </c>
      <c r="E977" s="257" t="s">
        <v>1</v>
      </c>
      <c r="F977" s="258" t="s">
        <v>197</v>
      </c>
      <c r="G977" s="256"/>
      <c r="H977" s="259">
        <v>5</v>
      </c>
      <c r="I977" s="260"/>
      <c r="J977" s="256"/>
      <c r="K977" s="256"/>
      <c r="L977" s="261"/>
      <c r="M977" s="262"/>
      <c r="N977" s="263"/>
      <c r="O977" s="263"/>
      <c r="P977" s="263"/>
      <c r="Q977" s="263"/>
      <c r="R977" s="263"/>
      <c r="S977" s="263"/>
      <c r="T977" s="264"/>
      <c r="U977" s="14"/>
      <c r="V977" s="14"/>
      <c r="W977" s="14"/>
      <c r="X977" s="14"/>
      <c r="Y977" s="14"/>
      <c r="Z977" s="14"/>
      <c r="AA977" s="14"/>
      <c r="AB977" s="14"/>
      <c r="AC977" s="14"/>
      <c r="AD977" s="14"/>
      <c r="AE977" s="14"/>
      <c r="AT977" s="265" t="s">
        <v>166</v>
      </c>
      <c r="AU977" s="265" t="s">
        <v>156</v>
      </c>
      <c r="AV977" s="14" t="s">
        <v>156</v>
      </c>
      <c r="AW977" s="14" t="s">
        <v>31</v>
      </c>
      <c r="AX977" s="14" t="s">
        <v>82</v>
      </c>
      <c r="AY977" s="265" t="s">
        <v>157</v>
      </c>
    </row>
    <row r="978" s="2" customFormat="1" ht="24.15" customHeight="1">
      <c r="A978" s="39"/>
      <c r="B978" s="40"/>
      <c r="C978" s="282" t="s">
        <v>1752</v>
      </c>
      <c r="D978" s="282" t="s">
        <v>204</v>
      </c>
      <c r="E978" s="283" t="s">
        <v>1753</v>
      </c>
      <c r="F978" s="284" t="s">
        <v>1754</v>
      </c>
      <c r="G978" s="285" t="s">
        <v>354</v>
      </c>
      <c r="H978" s="286">
        <v>5</v>
      </c>
      <c r="I978" s="287"/>
      <c r="J978" s="288">
        <f>ROUND(I978*H978,2)</f>
        <v>0</v>
      </c>
      <c r="K978" s="289"/>
      <c r="L978" s="290"/>
      <c r="M978" s="291" t="s">
        <v>1</v>
      </c>
      <c r="N978" s="292" t="s">
        <v>40</v>
      </c>
      <c r="O978" s="98"/>
      <c r="P978" s="240">
        <f>O978*H978</f>
        <v>0</v>
      </c>
      <c r="Q978" s="240">
        <v>0.00052999999999999998</v>
      </c>
      <c r="R978" s="240">
        <f>Q978*H978</f>
        <v>0.00265</v>
      </c>
      <c r="S978" s="240">
        <v>0</v>
      </c>
      <c r="T978" s="241">
        <f>S978*H978</f>
        <v>0</v>
      </c>
      <c r="U978" s="39"/>
      <c r="V978" s="39"/>
      <c r="W978" s="39"/>
      <c r="X978" s="39"/>
      <c r="Y978" s="39"/>
      <c r="Z978" s="39"/>
      <c r="AA978" s="39"/>
      <c r="AB978" s="39"/>
      <c r="AC978" s="39"/>
      <c r="AD978" s="39"/>
      <c r="AE978" s="39"/>
      <c r="AR978" s="242" t="s">
        <v>378</v>
      </c>
      <c r="AT978" s="242" t="s">
        <v>204</v>
      </c>
      <c r="AU978" s="242" t="s">
        <v>156</v>
      </c>
      <c r="AY978" s="18" t="s">
        <v>157</v>
      </c>
      <c r="BE978" s="243">
        <f>IF(N978="základná",J978,0)</f>
        <v>0</v>
      </c>
      <c r="BF978" s="243">
        <f>IF(N978="znížená",J978,0)</f>
        <v>0</v>
      </c>
      <c r="BG978" s="243">
        <f>IF(N978="zákl. prenesená",J978,0)</f>
        <v>0</v>
      </c>
      <c r="BH978" s="243">
        <f>IF(N978="zníž. prenesená",J978,0)</f>
        <v>0</v>
      </c>
      <c r="BI978" s="243">
        <f>IF(N978="nulová",J978,0)</f>
        <v>0</v>
      </c>
      <c r="BJ978" s="18" t="s">
        <v>156</v>
      </c>
      <c r="BK978" s="243">
        <f>ROUND(I978*H978,2)</f>
        <v>0</v>
      </c>
      <c r="BL978" s="18" t="s">
        <v>164</v>
      </c>
      <c r="BM978" s="242" t="s">
        <v>1755</v>
      </c>
    </row>
    <row r="979" s="2" customFormat="1" ht="21.75" customHeight="1">
      <c r="A979" s="39"/>
      <c r="B979" s="40"/>
      <c r="C979" s="230" t="s">
        <v>1756</v>
      </c>
      <c r="D979" s="230" t="s">
        <v>160</v>
      </c>
      <c r="E979" s="231" t="s">
        <v>1757</v>
      </c>
      <c r="F979" s="232" t="s">
        <v>1758</v>
      </c>
      <c r="G979" s="233" t="s">
        <v>184</v>
      </c>
      <c r="H979" s="234">
        <v>8</v>
      </c>
      <c r="I979" s="235"/>
      <c r="J979" s="236">
        <f>ROUND(I979*H979,2)</f>
        <v>0</v>
      </c>
      <c r="K979" s="237"/>
      <c r="L979" s="45"/>
      <c r="M979" s="238" t="s">
        <v>1</v>
      </c>
      <c r="N979" s="239" t="s">
        <v>40</v>
      </c>
      <c r="O979" s="98"/>
      <c r="P979" s="240">
        <f>O979*H979</f>
        <v>0</v>
      </c>
      <c r="Q979" s="240">
        <v>0</v>
      </c>
      <c r="R979" s="240">
        <f>Q979*H979</f>
        <v>0</v>
      </c>
      <c r="S979" s="240">
        <v>0</v>
      </c>
      <c r="T979" s="241">
        <f>S979*H979</f>
        <v>0</v>
      </c>
      <c r="U979" s="39"/>
      <c r="V979" s="39"/>
      <c r="W979" s="39"/>
      <c r="X979" s="39"/>
      <c r="Y979" s="39"/>
      <c r="Z979" s="39"/>
      <c r="AA979" s="39"/>
      <c r="AB979" s="39"/>
      <c r="AC979" s="39"/>
      <c r="AD979" s="39"/>
      <c r="AE979" s="39"/>
      <c r="AR979" s="242" t="s">
        <v>164</v>
      </c>
      <c r="AT979" s="242" t="s">
        <v>160</v>
      </c>
      <c r="AU979" s="242" t="s">
        <v>156</v>
      </c>
      <c r="AY979" s="18" t="s">
        <v>157</v>
      </c>
      <c r="BE979" s="243">
        <f>IF(N979="základná",J979,0)</f>
        <v>0</v>
      </c>
      <c r="BF979" s="243">
        <f>IF(N979="znížená",J979,0)</f>
        <v>0</v>
      </c>
      <c r="BG979" s="243">
        <f>IF(N979="zákl. prenesená",J979,0)</f>
        <v>0</v>
      </c>
      <c r="BH979" s="243">
        <f>IF(N979="zníž. prenesená",J979,0)</f>
        <v>0</v>
      </c>
      <c r="BI979" s="243">
        <f>IF(N979="nulová",J979,0)</f>
        <v>0</v>
      </c>
      <c r="BJ979" s="18" t="s">
        <v>156</v>
      </c>
      <c r="BK979" s="243">
        <f>ROUND(I979*H979,2)</f>
        <v>0</v>
      </c>
      <c r="BL979" s="18" t="s">
        <v>164</v>
      </c>
      <c r="BM979" s="242" t="s">
        <v>1759</v>
      </c>
    </row>
    <row r="980" s="13" customFormat="1">
      <c r="A980" s="13"/>
      <c r="B980" s="244"/>
      <c r="C980" s="245"/>
      <c r="D980" s="246" t="s">
        <v>166</v>
      </c>
      <c r="E980" s="247" t="s">
        <v>1</v>
      </c>
      <c r="F980" s="248" t="s">
        <v>1072</v>
      </c>
      <c r="G980" s="245"/>
      <c r="H980" s="247" t="s">
        <v>1</v>
      </c>
      <c r="I980" s="249"/>
      <c r="J980" s="245"/>
      <c r="K980" s="245"/>
      <c r="L980" s="250"/>
      <c r="M980" s="251"/>
      <c r="N980" s="252"/>
      <c r="O980" s="252"/>
      <c r="P980" s="252"/>
      <c r="Q980" s="252"/>
      <c r="R980" s="252"/>
      <c r="S980" s="252"/>
      <c r="T980" s="253"/>
      <c r="U980" s="13"/>
      <c r="V980" s="13"/>
      <c r="W980" s="13"/>
      <c r="X980" s="13"/>
      <c r="Y980" s="13"/>
      <c r="Z980" s="13"/>
      <c r="AA980" s="13"/>
      <c r="AB980" s="13"/>
      <c r="AC980" s="13"/>
      <c r="AD980" s="13"/>
      <c r="AE980" s="13"/>
      <c r="AT980" s="254" t="s">
        <v>166</v>
      </c>
      <c r="AU980" s="254" t="s">
        <v>156</v>
      </c>
      <c r="AV980" s="13" t="s">
        <v>82</v>
      </c>
      <c r="AW980" s="13" t="s">
        <v>31</v>
      </c>
      <c r="AX980" s="13" t="s">
        <v>74</v>
      </c>
      <c r="AY980" s="254" t="s">
        <v>157</v>
      </c>
    </row>
    <row r="981" s="14" customFormat="1">
      <c r="A981" s="14"/>
      <c r="B981" s="255"/>
      <c r="C981" s="256"/>
      <c r="D981" s="246" t="s">
        <v>166</v>
      </c>
      <c r="E981" s="257" t="s">
        <v>1</v>
      </c>
      <c r="F981" s="258" t="s">
        <v>211</v>
      </c>
      <c r="G981" s="256"/>
      <c r="H981" s="259">
        <v>8</v>
      </c>
      <c r="I981" s="260"/>
      <c r="J981" s="256"/>
      <c r="K981" s="256"/>
      <c r="L981" s="261"/>
      <c r="M981" s="262"/>
      <c r="N981" s="263"/>
      <c r="O981" s="263"/>
      <c r="P981" s="263"/>
      <c r="Q981" s="263"/>
      <c r="R981" s="263"/>
      <c r="S981" s="263"/>
      <c r="T981" s="264"/>
      <c r="U981" s="14"/>
      <c r="V981" s="14"/>
      <c r="W981" s="14"/>
      <c r="X981" s="14"/>
      <c r="Y981" s="14"/>
      <c r="Z981" s="14"/>
      <c r="AA981" s="14"/>
      <c r="AB981" s="14"/>
      <c r="AC981" s="14"/>
      <c r="AD981" s="14"/>
      <c r="AE981" s="14"/>
      <c r="AT981" s="265" t="s">
        <v>166</v>
      </c>
      <c r="AU981" s="265" t="s">
        <v>156</v>
      </c>
      <c r="AV981" s="14" t="s">
        <v>156</v>
      </c>
      <c r="AW981" s="14" t="s">
        <v>31</v>
      </c>
      <c r="AX981" s="14" t="s">
        <v>82</v>
      </c>
      <c r="AY981" s="265" t="s">
        <v>157</v>
      </c>
    </row>
    <row r="982" s="2" customFormat="1" ht="24.15" customHeight="1">
      <c r="A982" s="39"/>
      <c r="B982" s="40"/>
      <c r="C982" s="282" t="s">
        <v>1760</v>
      </c>
      <c r="D982" s="282" t="s">
        <v>204</v>
      </c>
      <c r="E982" s="283" t="s">
        <v>1761</v>
      </c>
      <c r="F982" s="284" t="s">
        <v>1762</v>
      </c>
      <c r="G982" s="285" t="s">
        <v>184</v>
      </c>
      <c r="H982" s="286">
        <v>8</v>
      </c>
      <c r="I982" s="287"/>
      <c r="J982" s="288">
        <f>ROUND(I982*H982,2)</f>
        <v>0</v>
      </c>
      <c r="K982" s="289"/>
      <c r="L982" s="290"/>
      <c r="M982" s="291" t="s">
        <v>1</v>
      </c>
      <c r="N982" s="292" t="s">
        <v>40</v>
      </c>
      <c r="O982" s="98"/>
      <c r="P982" s="240">
        <f>O982*H982</f>
        <v>0</v>
      </c>
      <c r="Q982" s="240">
        <v>0.00050000000000000001</v>
      </c>
      <c r="R982" s="240">
        <f>Q982*H982</f>
        <v>0.0040000000000000001</v>
      </c>
      <c r="S982" s="240">
        <v>0</v>
      </c>
      <c r="T982" s="241">
        <f>S982*H982</f>
        <v>0</v>
      </c>
      <c r="U982" s="39"/>
      <c r="V982" s="39"/>
      <c r="W982" s="39"/>
      <c r="X982" s="39"/>
      <c r="Y982" s="39"/>
      <c r="Z982" s="39"/>
      <c r="AA982" s="39"/>
      <c r="AB982" s="39"/>
      <c r="AC982" s="39"/>
      <c r="AD982" s="39"/>
      <c r="AE982" s="39"/>
      <c r="AR982" s="242" t="s">
        <v>378</v>
      </c>
      <c r="AT982" s="242" t="s">
        <v>204</v>
      </c>
      <c r="AU982" s="242" t="s">
        <v>156</v>
      </c>
      <c r="AY982" s="18" t="s">
        <v>157</v>
      </c>
      <c r="BE982" s="243">
        <f>IF(N982="základná",J982,0)</f>
        <v>0</v>
      </c>
      <c r="BF982" s="243">
        <f>IF(N982="znížená",J982,0)</f>
        <v>0</v>
      </c>
      <c r="BG982" s="243">
        <f>IF(N982="zákl. prenesená",J982,0)</f>
        <v>0</v>
      </c>
      <c r="BH982" s="243">
        <f>IF(N982="zníž. prenesená",J982,0)</f>
        <v>0</v>
      </c>
      <c r="BI982" s="243">
        <f>IF(N982="nulová",J982,0)</f>
        <v>0</v>
      </c>
      <c r="BJ982" s="18" t="s">
        <v>156</v>
      </c>
      <c r="BK982" s="243">
        <f>ROUND(I982*H982,2)</f>
        <v>0</v>
      </c>
      <c r="BL982" s="18" t="s">
        <v>164</v>
      </c>
      <c r="BM982" s="242" t="s">
        <v>1763</v>
      </c>
    </row>
    <row r="983" s="2" customFormat="1" ht="24.15" customHeight="1">
      <c r="A983" s="39"/>
      <c r="B983" s="40"/>
      <c r="C983" s="230" t="s">
        <v>1764</v>
      </c>
      <c r="D983" s="230" t="s">
        <v>160</v>
      </c>
      <c r="E983" s="231" t="s">
        <v>1765</v>
      </c>
      <c r="F983" s="232" t="s">
        <v>1766</v>
      </c>
      <c r="G983" s="233" t="s">
        <v>184</v>
      </c>
      <c r="H983" s="234">
        <v>1</v>
      </c>
      <c r="I983" s="235"/>
      <c r="J983" s="236">
        <f>ROUND(I983*H983,2)</f>
        <v>0</v>
      </c>
      <c r="K983" s="237"/>
      <c r="L983" s="45"/>
      <c r="M983" s="238" t="s">
        <v>1</v>
      </c>
      <c r="N983" s="239" t="s">
        <v>40</v>
      </c>
      <c r="O983" s="98"/>
      <c r="P983" s="240">
        <f>O983*H983</f>
        <v>0</v>
      </c>
      <c r="Q983" s="240">
        <v>0</v>
      </c>
      <c r="R983" s="240">
        <f>Q983*H983</f>
        <v>0</v>
      </c>
      <c r="S983" s="240">
        <v>0</v>
      </c>
      <c r="T983" s="241">
        <f>S983*H983</f>
        <v>0</v>
      </c>
      <c r="U983" s="39"/>
      <c r="V983" s="39"/>
      <c r="W983" s="39"/>
      <c r="X983" s="39"/>
      <c r="Y983" s="39"/>
      <c r="Z983" s="39"/>
      <c r="AA983" s="39"/>
      <c r="AB983" s="39"/>
      <c r="AC983" s="39"/>
      <c r="AD983" s="39"/>
      <c r="AE983" s="39"/>
      <c r="AR983" s="242" t="s">
        <v>164</v>
      </c>
      <c r="AT983" s="242" t="s">
        <v>160</v>
      </c>
      <c r="AU983" s="242" t="s">
        <v>156</v>
      </c>
      <c r="AY983" s="18" t="s">
        <v>157</v>
      </c>
      <c r="BE983" s="243">
        <f>IF(N983="základná",J983,0)</f>
        <v>0</v>
      </c>
      <c r="BF983" s="243">
        <f>IF(N983="znížená",J983,0)</f>
        <v>0</v>
      </c>
      <c r="BG983" s="243">
        <f>IF(N983="zákl. prenesená",J983,0)</f>
        <v>0</v>
      </c>
      <c r="BH983" s="243">
        <f>IF(N983="zníž. prenesená",J983,0)</f>
        <v>0</v>
      </c>
      <c r="BI983" s="243">
        <f>IF(N983="nulová",J983,0)</f>
        <v>0</v>
      </c>
      <c r="BJ983" s="18" t="s">
        <v>156</v>
      </c>
      <c r="BK983" s="243">
        <f>ROUND(I983*H983,2)</f>
        <v>0</v>
      </c>
      <c r="BL983" s="18" t="s">
        <v>164</v>
      </c>
      <c r="BM983" s="242" t="s">
        <v>1767</v>
      </c>
    </row>
    <row r="984" s="13" customFormat="1">
      <c r="A984" s="13"/>
      <c r="B984" s="244"/>
      <c r="C984" s="245"/>
      <c r="D984" s="246" t="s">
        <v>166</v>
      </c>
      <c r="E984" s="247" t="s">
        <v>1</v>
      </c>
      <c r="F984" s="248" t="s">
        <v>1177</v>
      </c>
      <c r="G984" s="245"/>
      <c r="H984" s="247" t="s">
        <v>1</v>
      </c>
      <c r="I984" s="249"/>
      <c r="J984" s="245"/>
      <c r="K984" s="245"/>
      <c r="L984" s="250"/>
      <c r="M984" s="251"/>
      <c r="N984" s="252"/>
      <c r="O984" s="252"/>
      <c r="P984" s="252"/>
      <c r="Q984" s="252"/>
      <c r="R984" s="252"/>
      <c r="S984" s="252"/>
      <c r="T984" s="253"/>
      <c r="U984" s="13"/>
      <c r="V984" s="13"/>
      <c r="W984" s="13"/>
      <c r="X984" s="13"/>
      <c r="Y984" s="13"/>
      <c r="Z984" s="13"/>
      <c r="AA984" s="13"/>
      <c r="AB984" s="13"/>
      <c r="AC984" s="13"/>
      <c r="AD984" s="13"/>
      <c r="AE984" s="13"/>
      <c r="AT984" s="254" t="s">
        <v>166</v>
      </c>
      <c r="AU984" s="254" t="s">
        <v>156</v>
      </c>
      <c r="AV984" s="13" t="s">
        <v>82</v>
      </c>
      <c r="AW984" s="13" t="s">
        <v>31</v>
      </c>
      <c r="AX984" s="13" t="s">
        <v>74</v>
      </c>
      <c r="AY984" s="254" t="s">
        <v>157</v>
      </c>
    </row>
    <row r="985" s="13" customFormat="1">
      <c r="A985" s="13"/>
      <c r="B985" s="244"/>
      <c r="C985" s="245"/>
      <c r="D985" s="246" t="s">
        <v>166</v>
      </c>
      <c r="E985" s="247" t="s">
        <v>1</v>
      </c>
      <c r="F985" s="248" t="s">
        <v>1768</v>
      </c>
      <c r="G985" s="245"/>
      <c r="H985" s="247" t="s">
        <v>1</v>
      </c>
      <c r="I985" s="249"/>
      <c r="J985" s="245"/>
      <c r="K985" s="245"/>
      <c r="L985" s="250"/>
      <c r="M985" s="251"/>
      <c r="N985" s="252"/>
      <c r="O985" s="252"/>
      <c r="P985" s="252"/>
      <c r="Q985" s="252"/>
      <c r="R985" s="252"/>
      <c r="S985" s="252"/>
      <c r="T985" s="253"/>
      <c r="U985" s="13"/>
      <c r="V985" s="13"/>
      <c r="W985" s="13"/>
      <c r="X985" s="13"/>
      <c r="Y985" s="13"/>
      <c r="Z985" s="13"/>
      <c r="AA985" s="13"/>
      <c r="AB985" s="13"/>
      <c r="AC985" s="13"/>
      <c r="AD985" s="13"/>
      <c r="AE985" s="13"/>
      <c r="AT985" s="254" t="s">
        <v>166</v>
      </c>
      <c r="AU985" s="254" t="s">
        <v>156</v>
      </c>
      <c r="AV985" s="13" t="s">
        <v>82</v>
      </c>
      <c r="AW985" s="13" t="s">
        <v>31</v>
      </c>
      <c r="AX985" s="13" t="s">
        <v>74</v>
      </c>
      <c r="AY985" s="254" t="s">
        <v>157</v>
      </c>
    </row>
    <row r="986" s="14" customFormat="1">
      <c r="A986" s="14"/>
      <c r="B986" s="255"/>
      <c r="C986" s="256"/>
      <c r="D986" s="246" t="s">
        <v>166</v>
      </c>
      <c r="E986" s="257" t="s">
        <v>1</v>
      </c>
      <c r="F986" s="258" t="s">
        <v>82</v>
      </c>
      <c r="G986" s="256"/>
      <c r="H986" s="259">
        <v>1</v>
      </c>
      <c r="I986" s="260"/>
      <c r="J986" s="256"/>
      <c r="K986" s="256"/>
      <c r="L986" s="261"/>
      <c r="M986" s="262"/>
      <c r="N986" s="263"/>
      <c r="O986" s="263"/>
      <c r="P986" s="263"/>
      <c r="Q986" s="263"/>
      <c r="R986" s="263"/>
      <c r="S986" s="263"/>
      <c r="T986" s="264"/>
      <c r="U986" s="14"/>
      <c r="V986" s="14"/>
      <c r="W986" s="14"/>
      <c r="X986" s="14"/>
      <c r="Y986" s="14"/>
      <c r="Z986" s="14"/>
      <c r="AA986" s="14"/>
      <c r="AB986" s="14"/>
      <c r="AC986" s="14"/>
      <c r="AD986" s="14"/>
      <c r="AE986" s="14"/>
      <c r="AT986" s="265" t="s">
        <v>166</v>
      </c>
      <c r="AU986" s="265" t="s">
        <v>156</v>
      </c>
      <c r="AV986" s="14" t="s">
        <v>156</v>
      </c>
      <c r="AW986" s="14" t="s">
        <v>31</v>
      </c>
      <c r="AX986" s="14" t="s">
        <v>82</v>
      </c>
      <c r="AY986" s="265" t="s">
        <v>157</v>
      </c>
    </row>
    <row r="987" s="2" customFormat="1" ht="21.75" customHeight="1">
      <c r="A987" s="39"/>
      <c r="B987" s="40"/>
      <c r="C987" s="282" t="s">
        <v>1769</v>
      </c>
      <c r="D987" s="282" t="s">
        <v>204</v>
      </c>
      <c r="E987" s="283" t="s">
        <v>1770</v>
      </c>
      <c r="F987" s="284" t="s">
        <v>1771</v>
      </c>
      <c r="G987" s="285" t="s">
        <v>184</v>
      </c>
      <c r="H987" s="286">
        <v>1</v>
      </c>
      <c r="I987" s="287"/>
      <c r="J987" s="288">
        <f>ROUND(I987*H987,2)</f>
        <v>0</v>
      </c>
      <c r="K987" s="289"/>
      <c r="L987" s="290"/>
      <c r="M987" s="291" t="s">
        <v>1</v>
      </c>
      <c r="N987" s="292" t="s">
        <v>40</v>
      </c>
      <c r="O987" s="98"/>
      <c r="P987" s="240">
        <f>O987*H987</f>
        <v>0</v>
      </c>
      <c r="Q987" s="240">
        <v>0</v>
      </c>
      <c r="R987" s="240">
        <f>Q987*H987</f>
        <v>0</v>
      </c>
      <c r="S987" s="240">
        <v>0</v>
      </c>
      <c r="T987" s="241">
        <f>S987*H987</f>
        <v>0</v>
      </c>
      <c r="U987" s="39"/>
      <c r="V987" s="39"/>
      <c r="W987" s="39"/>
      <c r="X987" s="39"/>
      <c r="Y987" s="39"/>
      <c r="Z987" s="39"/>
      <c r="AA987" s="39"/>
      <c r="AB987" s="39"/>
      <c r="AC987" s="39"/>
      <c r="AD987" s="39"/>
      <c r="AE987" s="39"/>
      <c r="AR987" s="242" t="s">
        <v>378</v>
      </c>
      <c r="AT987" s="242" t="s">
        <v>204</v>
      </c>
      <c r="AU987" s="242" t="s">
        <v>156</v>
      </c>
      <c r="AY987" s="18" t="s">
        <v>157</v>
      </c>
      <c r="BE987" s="243">
        <f>IF(N987="základná",J987,0)</f>
        <v>0</v>
      </c>
      <c r="BF987" s="243">
        <f>IF(N987="znížená",J987,0)</f>
        <v>0</v>
      </c>
      <c r="BG987" s="243">
        <f>IF(N987="zákl. prenesená",J987,0)</f>
        <v>0</v>
      </c>
      <c r="BH987" s="243">
        <f>IF(N987="zníž. prenesená",J987,0)</f>
        <v>0</v>
      </c>
      <c r="BI987" s="243">
        <f>IF(N987="nulová",J987,0)</f>
        <v>0</v>
      </c>
      <c r="BJ987" s="18" t="s">
        <v>156</v>
      </c>
      <c r="BK987" s="243">
        <f>ROUND(I987*H987,2)</f>
        <v>0</v>
      </c>
      <c r="BL987" s="18" t="s">
        <v>164</v>
      </c>
      <c r="BM987" s="242" t="s">
        <v>1772</v>
      </c>
    </row>
    <row r="988" s="2" customFormat="1" ht="33" customHeight="1">
      <c r="A988" s="39"/>
      <c r="B988" s="40"/>
      <c r="C988" s="230" t="s">
        <v>1773</v>
      </c>
      <c r="D988" s="230" t="s">
        <v>160</v>
      </c>
      <c r="E988" s="231" t="s">
        <v>813</v>
      </c>
      <c r="F988" s="232" t="s">
        <v>814</v>
      </c>
      <c r="G988" s="233" t="s">
        <v>797</v>
      </c>
      <c r="H988" s="235"/>
      <c r="I988" s="235"/>
      <c r="J988" s="236">
        <f>ROUND(I988*H988,2)</f>
        <v>0</v>
      </c>
      <c r="K988" s="237"/>
      <c r="L988" s="45"/>
      <c r="M988" s="238" t="s">
        <v>1</v>
      </c>
      <c r="N988" s="239" t="s">
        <v>40</v>
      </c>
      <c r="O988" s="98"/>
      <c r="P988" s="240">
        <f>O988*H988</f>
        <v>0</v>
      </c>
      <c r="Q988" s="240">
        <v>0</v>
      </c>
      <c r="R988" s="240">
        <f>Q988*H988</f>
        <v>0</v>
      </c>
      <c r="S988" s="240">
        <v>0</v>
      </c>
      <c r="T988" s="241">
        <f>S988*H988</f>
        <v>0</v>
      </c>
      <c r="U988" s="39"/>
      <c r="V988" s="39"/>
      <c r="W988" s="39"/>
      <c r="X988" s="39"/>
      <c r="Y988" s="39"/>
      <c r="Z988" s="39"/>
      <c r="AA988" s="39"/>
      <c r="AB988" s="39"/>
      <c r="AC988" s="39"/>
      <c r="AD988" s="39"/>
      <c r="AE988" s="39"/>
      <c r="AR988" s="242" t="s">
        <v>164</v>
      </c>
      <c r="AT988" s="242" t="s">
        <v>160</v>
      </c>
      <c r="AU988" s="242" t="s">
        <v>156</v>
      </c>
      <c r="AY988" s="18" t="s">
        <v>157</v>
      </c>
      <c r="BE988" s="243">
        <f>IF(N988="základná",J988,0)</f>
        <v>0</v>
      </c>
      <c r="BF988" s="243">
        <f>IF(N988="znížená",J988,0)</f>
        <v>0</v>
      </c>
      <c r="BG988" s="243">
        <f>IF(N988="zákl. prenesená",J988,0)</f>
        <v>0</v>
      </c>
      <c r="BH988" s="243">
        <f>IF(N988="zníž. prenesená",J988,0)</f>
        <v>0</v>
      </c>
      <c r="BI988" s="243">
        <f>IF(N988="nulová",J988,0)</f>
        <v>0</v>
      </c>
      <c r="BJ988" s="18" t="s">
        <v>156</v>
      </c>
      <c r="BK988" s="243">
        <f>ROUND(I988*H988,2)</f>
        <v>0</v>
      </c>
      <c r="BL988" s="18" t="s">
        <v>164</v>
      </c>
      <c r="BM988" s="242" t="s">
        <v>1774</v>
      </c>
    </row>
    <row r="989" s="12" customFormat="1" ht="22.8" customHeight="1">
      <c r="A989" s="12"/>
      <c r="B989" s="214"/>
      <c r="C989" s="215"/>
      <c r="D989" s="216" t="s">
        <v>73</v>
      </c>
      <c r="E989" s="228" t="s">
        <v>364</v>
      </c>
      <c r="F989" s="228" t="s">
        <v>365</v>
      </c>
      <c r="G989" s="215"/>
      <c r="H989" s="215"/>
      <c r="I989" s="218"/>
      <c r="J989" s="229">
        <f>BK989</f>
        <v>0</v>
      </c>
      <c r="K989" s="215"/>
      <c r="L989" s="220"/>
      <c r="M989" s="221"/>
      <c r="N989" s="222"/>
      <c r="O989" s="222"/>
      <c r="P989" s="223">
        <f>SUM(P990:P994)</f>
        <v>0</v>
      </c>
      <c r="Q989" s="222"/>
      <c r="R989" s="223">
        <f>SUM(R990:R994)</f>
        <v>0.056900400000000004</v>
      </c>
      <c r="S989" s="222"/>
      <c r="T989" s="224">
        <f>SUM(T990:T994)</f>
        <v>0</v>
      </c>
      <c r="U989" s="12"/>
      <c r="V989" s="12"/>
      <c r="W989" s="12"/>
      <c r="X989" s="12"/>
      <c r="Y989" s="12"/>
      <c r="Z989" s="12"/>
      <c r="AA989" s="12"/>
      <c r="AB989" s="12"/>
      <c r="AC989" s="12"/>
      <c r="AD989" s="12"/>
      <c r="AE989" s="12"/>
      <c r="AR989" s="225" t="s">
        <v>156</v>
      </c>
      <c r="AT989" s="226" t="s">
        <v>73</v>
      </c>
      <c r="AU989" s="226" t="s">
        <v>82</v>
      </c>
      <c r="AY989" s="225" t="s">
        <v>157</v>
      </c>
      <c r="BK989" s="227">
        <f>SUM(BK990:BK994)</f>
        <v>0</v>
      </c>
    </row>
    <row r="990" s="2" customFormat="1" ht="24.15" customHeight="1">
      <c r="A990" s="39"/>
      <c r="B990" s="40"/>
      <c r="C990" s="230" t="s">
        <v>1775</v>
      </c>
      <c r="D990" s="230" t="s">
        <v>160</v>
      </c>
      <c r="E990" s="231" t="s">
        <v>1776</v>
      </c>
      <c r="F990" s="232" t="s">
        <v>1777</v>
      </c>
      <c r="G990" s="233" t="s">
        <v>225</v>
      </c>
      <c r="H990" s="234">
        <v>1.98</v>
      </c>
      <c r="I990" s="235"/>
      <c r="J990" s="236">
        <f>ROUND(I990*H990,2)</f>
        <v>0</v>
      </c>
      <c r="K990" s="237"/>
      <c r="L990" s="45"/>
      <c r="M990" s="238" t="s">
        <v>1</v>
      </c>
      <c r="N990" s="239" t="s">
        <v>40</v>
      </c>
      <c r="O990" s="98"/>
      <c r="P990" s="240">
        <f>O990*H990</f>
        <v>0</v>
      </c>
      <c r="Q990" s="240">
        <v>0.0037799999999999999</v>
      </c>
      <c r="R990" s="240">
        <f>Q990*H990</f>
        <v>0.0074843999999999996</v>
      </c>
      <c r="S990" s="240">
        <v>0</v>
      </c>
      <c r="T990" s="241">
        <f>S990*H990</f>
        <v>0</v>
      </c>
      <c r="U990" s="39"/>
      <c r="V990" s="39"/>
      <c r="W990" s="39"/>
      <c r="X990" s="39"/>
      <c r="Y990" s="39"/>
      <c r="Z990" s="39"/>
      <c r="AA990" s="39"/>
      <c r="AB990" s="39"/>
      <c r="AC990" s="39"/>
      <c r="AD990" s="39"/>
      <c r="AE990" s="39"/>
      <c r="AR990" s="242" t="s">
        <v>164</v>
      </c>
      <c r="AT990" s="242" t="s">
        <v>160</v>
      </c>
      <c r="AU990" s="242" t="s">
        <v>156</v>
      </c>
      <c r="AY990" s="18" t="s">
        <v>157</v>
      </c>
      <c r="BE990" s="243">
        <f>IF(N990="základná",J990,0)</f>
        <v>0</v>
      </c>
      <c r="BF990" s="243">
        <f>IF(N990="znížená",J990,0)</f>
        <v>0</v>
      </c>
      <c r="BG990" s="243">
        <f>IF(N990="zákl. prenesená",J990,0)</f>
        <v>0</v>
      </c>
      <c r="BH990" s="243">
        <f>IF(N990="zníž. prenesená",J990,0)</f>
        <v>0</v>
      </c>
      <c r="BI990" s="243">
        <f>IF(N990="nulová",J990,0)</f>
        <v>0</v>
      </c>
      <c r="BJ990" s="18" t="s">
        <v>156</v>
      </c>
      <c r="BK990" s="243">
        <f>ROUND(I990*H990,2)</f>
        <v>0</v>
      </c>
      <c r="BL990" s="18" t="s">
        <v>164</v>
      </c>
      <c r="BM990" s="242" t="s">
        <v>1778</v>
      </c>
    </row>
    <row r="991" s="14" customFormat="1">
      <c r="A991" s="14"/>
      <c r="B991" s="255"/>
      <c r="C991" s="256"/>
      <c r="D991" s="246" t="s">
        <v>166</v>
      </c>
      <c r="E991" s="257" t="s">
        <v>1</v>
      </c>
      <c r="F991" s="258" t="s">
        <v>1610</v>
      </c>
      <c r="G991" s="256"/>
      <c r="H991" s="259">
        <v>1.98</v>
      </c>
      <c r="I991" s="260"/>
      <c r="J991" s="256"/>
      <c r="K991" s="256"/>
      <c r="L991" s="261"/>
      <c r="M991" s="262"/>
      <c r="N991" s="263"/>
      <c r="O991" s="263"/>
      <c r="P991" s="263"/>
      <c r="Q991" s="263"/>
      <c r="R991" s="263"/>
      <c r="S991" s="263"/>
      <c r="T991" s="264"/>
      <c r="U991" s="14"/>
      <c r="V991" s="14"/>
      <c r="W991" s="14"/>
      <c r="X991" s="14"/>
      <c r="Y991" s="14"/>
      <c r="Z991" s="14"/>
      <c r="AA991" s="14"/>
      <c r="AB991" s="14"/>
      <c r="AC991" s="14"/>
      <c r="AD991" s="14"/>
      <c r="AE991" s="14"/>
      <c r="AT991" s="265" t="s">
        <v>166</v>
      </c>
      <c r="AU991" s="265" t="s">
        <v>156</v>
      </c>
      <c r="AV991" s="14" t="s">
        <v>156</v>
      </c>
      <c r="AW991" s="14" t="s">
        <v>31</v>
      </c>
      <c r="AX991" s="14" t="s">
        <v>82</v>
      </c>
      <c r="AY991" s="265" t="s">
        <v>157</v>
      </c>
    </row>
    <row r="992" s="2" customFormat="1" ht="24.15" customHeight="1">
      <c r="A992" s="39"/>
      <c r="B992" s="40"/>
      <c r="C992" s="282" t="s">
        <v>1779</v>
      </c>
      <c r="D992" s="282" t="s">
        <v>204</v>
      </c>
      <c r="E992" s="283" t="s">
        <v>1780</v>
      </c>
      <c r="F992" s="284" t="s">
        <v>1781</v>
      </c>
      <c r="G992" s="285" t="s">
        <v>225</v>
      </c>
      <c r="H992" s="286">
        <v>2.0590000000000002</v>
      </c>
      <c r="I992" s="287"/>
      <c r="J992" s="288">
        <f>ROUND(I992*H992,2)</f>
        <v>0</v>
      </c>
      <c r="K992" s="289"/>
      <c r="L992" s="290"/>
      <c r="M992" s="291" t="s">
        <v>1</v>
      </c>
      <c r="N992" s="292" t="s">
        <v>40</v>
      </c>
      <c r="O992" s="98"/>
      <c r="P992" s="240">
        <f>O992*H992</f>
        <v>0</v>
      </c>
      <c r="Q992" s="240">
        <v>0.024</v>
      </c>
      <c r="R992" s="240">
        <f>Q992*H992</f>
        <v>0.049416000000000002</v>
      </c>
      <c r="S992" s="240">
        <v>0</v>
      </c>
      <c r="T992" s="241">
        <f>S992*H992</f>
        <v>0</v>
      </c>
      <c r="U992" s="39"/>
      <c r="V992" s="39"/>
      <c r="W992" s="39"/>
      <c r="X992" s="39"/>
      <c r="Y992" s="39"/>
      <c r="Z992" s="39"/>
      <c r="AA992" s="39"/>
      <c r="AB992" s="39"/>
      <c r="AC992" s="39"/>
      <c r="AD992" s="39"/>
      <c r="AE992" s="39"/>
      <c r="AR992" s="242" t="s">
        <v>378</v>
      </c>
      <c r="AT992" s="242" t="s">
        <v>204</v>
      </c>
      <c r="AU992" s="242" t="s">
        <v>156</v>
      </c>
      <c r="AY992" s="18" t="s">
        <v>157</v>
      </c>
      <c r="BE992" s="243">
        <f>IF(N992="základná",J992,0)</f>
        <v>0</v>
      </c>
      <c r="BF992" s="243">
        <f>IF(N992="znížená",J992,0)</f>
        <v>0</v>
      </c>
      <c r="BG992" s="243">
        <f>IF(N992="zákl. prenesená",J992,0)</f>
        <v>0</v>
      </c>
      <c r="BH992" s="243">
        <f>IF(N992="zníž. prenesená",J992,0)</f>
        <v>0</v>
      </c>
      <c r="BI992" s="243">
        <f>IF(N992="nulová",J992,0)</f>
        <v>0</v>
      </c>
      <c r="BJ992" s="18" t="s">
        <v>156</v>
      </c>
      <c r="BK992" s="243">
        <f>ROUND(I992*H992,2)</f>
        <v>0</v>
      </c>
      <c r="BL992" s="18" t="s">
        <v>164</v>
      </c>
      <c r="BM992" s="242" t="s">
        <v>1782</v>
      </c>
    </row>
    <row r="993" s="14" customFormat="1">
      <c r="A993" s="14"/>
      <c r="B993" s="255"/>
      <c r="C993" s="256"/>
      <c r="D993" s="246" t="s">
        <v>166</v>
      </c>
      <c r="E993" s="257" t="s">
        <v>1</v>
      </c>
      <c r="F993" s="258" t="s">
        <v>1783</v>
      </c>
      <c r="G993" s="256"/>
      <c r="H993" s="259">
        <v>2.0590000000000002</v>
      </c>
      <c r="I993" s="260"/>
      <c r="J993" s="256"/>
      <c r="K993" s="256"/>
      <c r="L993" s="261"/>
      <c r="M993" s="262"/>
      <c r="N993" s="263"/>
      <c r="O993" s="263"/>
      <c r="P993" s="263"/>
      <c r="Q993" s="263"/>
      <c r="R993" s="263"/>
      <c r="S993" s="263"/>
      <c r="T993" s="264"/>
      <c r="U993" s="14"/>
      <c r="V993" s="14"/>
      <c r="W993" s="14"/>
      <c r="X993" s="14"/>
      <c r="Y993" s="14"/>
      <c r="Z993" s="14"/>
      <c r="AA993" s="14"/>
      <c r="AB993" s="14"/>
      <c r="AC993" s="14"/>
      <c r="AD993" s="14"/>
      <c r="AE993" s="14"/>
      <c r="AT993" s="265" t="s">
        <v>166</v>
      </c>
      <c r="AU993" s="265" t="s">
        <v>156</v>
      </c>
      <c r="AV993" s="14" t="s">
        <v>156</v>
      </c>
      <c r="AW993" s="14" t="s">
        <v>31</v>
      </c>
      <c r="AX993" s="14" t="s">
        <v>82</v>
      </c>
      <c r="AY993" s="265" t="s">
        <v>157</v>
      </c>
    </row>
    <row r="994" s="2" customFormat="1" ht="24.15" customHeight="1">
      <c r="A994" s="39"/>
      <c r="B994" s="40"/>
      <c r="C994" s="230" t="s">
        <v>1784</v>
      </c>
      <c r="D994" s="230" t="s">
        <v>160</v>
      </c>
      <c r="E994" s="231" t="s">
        <v>1785</v>
      </c>
      <c r="F994" s="232" t="s">
        <v>1786</v>
      </c>
      <c r="G994" s="233" t="s">
        <v>177</v>
      </c>
      <c r="H994" s="234">
        <v>0.057000000000000002</v>
      </c>
      <c r="I994" s="235"/>
      <c r="J994" s="236">
        <f>ROUND(I994*H994,2)</f>
        <v>0</v>
      </c>
      <c r="K994" s="237"/>
      <c r="L994" s="45"/>
      <c r="M994" s="238" t="s">
        <v>1</v>
      </c>
      <c r="N994" s="239" t="s">
        <v>40</v>
      </c>
      <c r="O994" s="98"/>
      <c r="P994" s="240">
        <f>O994*H994</f>
        <v>0</v>
      </c>
      <c r="Q994" s="240">
        <v>0</v>
      </c>
      <c r="R994" s="240">
        <f>Q994*H994</f>
        <v>0</v>
      </c>
      <c r="S994" s="240">
        <v>0</v>
      </c>
      <c r="T994" s="241">
        <f>S994*H994</f>
        <v>0</v>
      </c>
      <c r="U994" s="39"/>
      <c r="V994" s="39"/>
      <c r="W994" s="39"/>
      <c r="X994" s="39"/>
      <c r="Y994" s="39"/>
      <c r="Z994" s="39"/>
      <c r="AA994" s="39"/>
      <c r="AB994" s="39"/>
      <c r="AC994" s="39"/>
      <c r="AD994" s="39"/>
      <c r="AE994" s="39"/>
      <c r="AR994" s="242" t="s">
        <v>164</v>
      </c>
      <c r="AT994" s="242" t="s">
        <v>160</v>
      </c>
      <c r="AU994" s="242" t="s">
        <v>156</v>
      </c>
      <c r="AY994" s="18" t="s">
        <v>157</v>
      </c>
      <c r="BE994" s="243">
        <f>IF(N994="základná",J994,0)</f>
        <v>0</v>
      </c>
      <c r="BF994" s="243">
        <f>IF(N994="znížená",J994,0)</f>
        <v>0</v>
      </c>
      <c r="BG994" s="243">
        <f>IF(N994="zákl. prenesená",J994,0)</f>
        <v>0</v>
      </c>
      <c r="BH994" s="243">
        <f>IF(N994="zníž. prenesená",J994,0)</f>
        <v>0</v>
      </c>
      <c r="BI994" s="243">
        <f>IF(N994="nulová",J994,0)</f>
        <v>0</v>
      </c>
      <c r="BJ994" s="18" t="s">
        <v>156</v>
      </c>
      <c r="BK994" s="243">
        <f>ROUND(I994*H994,2)</f>
        <v>0</v>
      </c>
      <c r="BL994" s="18" t="s">
        <v>164</v>
      </c>
      <c r="BM994" s="242" t="s">
        <v>1787</v>
      </c>
    </row>
    <row r="995" s="12" customFormat="1" ht="22.8" customHeight="1">
      <c r="A995" s="12"/>
      <c r="B995" s="214"/>
      <c r="C995" s="215"/>
      <c r="D995" s="216" t="s">
        <v>73</v>
      </c>
      <c r="E995" s="228" t="s">
        <v>389</v>
      </c>
      <c r="F995" s="228" t="s">
        <v>390</v>
      </c>
      <c r="G995" s="215"/>
      <c r="H995" s="215"/>
      <c r="I995" s="218"/>
      <c r="J995" s="229">
        <f>BK995</f>
        <v>0</v>
      </c>
      <c r="K995" s="215"/>
      <c r="L995" s="220"/>
      <c r="M995" s="221"/>
      <c r="N995" s="222"/>
      <c r="O995" s="222"/>
      <c r="P995" s="223">
        <f>SUM(P996:P1012)</f>
        <v>0</v>
      </c>
      <c r="Q995" s="222"/>
      <c r="R995" s="223">
        <f>SUM(R996:R1012)</f>
        <v>3.0633162499999997</v>
      </c>
      <c r="S995" s="222"/>
      <c r="T995" s="224">
        <f>SUM(T996:T1012)</f>
        <v>0</v>
      </c>
      <c r="U995" s="12"/>
      <c r="V995" s="12"/>
      <c r="W995" s="12"/>
      <c r="X995" s="12"/>
      <c r="Y995" s="12"/>
      <c r="Z995" s="12"/>
      <c r="AA995" s="12"/>
      <c r="AB995" s="12"/>
      <c r="AC995" s="12"/>
      <c r="AD995" s="12"/>
      <c r="AE995" s="12"/>
      <c r="AR995" s="225" t="s">
        <v>156</v>
      </c>
      <c r="AT995" s="226" t="s">
        <v>73</v>
      </c>
      <c r="AU995" s="226" t="s">
        <v>82</v>
      </c>
      <c r="AY995" s="225" t="s">
        <v>157</v>
      </c>
      <c r="BK995" s="227">
        <f>SUM(BK996:BK1012)</f>
        <v>0</v>
      </c>
    </row>
    <row r="996" s="2" customFormat="1" ht="55.5" customHeight="1">
      <c r="A996" s="39"/>
      <c r="B996" s="40"/>
      <c r="C996" s="230" t="s">
        <v>1788</v>
      </c>
      <c r="D996" s="230" t="s">
        <v>160</v>
      </c>
      <c r="E996" s="231" t="s">
        <v>391</v>
      </c>
      <c r="F996" s="232" t="s">
        <v>1789</v>
      </c>
      <c r="G996" s="233" t="s">
        <v>225</v>
      </c>
      <c r="H996" s="234">
        <v>7.4249999999999998</v>
      </c>
      <c r="I996" s="235"/>
      <c r="J996" s="236">
        <f>ROUND(I996*H996,2)</f>
        <v>0</v>
      </c>
      <c r="K996" s="237"/>
      <c r="L996" s="45"/>
      <c r="M996" s="238" t="s">
        <v>1</v>
      </c>
      <c r="N996" s="239" t="s">
        <v>40</v>
      </c>
      <c r="O996" s="98"/>
      <c r="P996" s="240">
        <f>O996*H996</f>
        <v>0</v>
      </c>
      <c r="Q996" s="240">
        <v>0.11125</v>
      </c>
      <c r="R996" s="240">
        <f>Q996*H996</f>
        <v>0.82603124999999999</v>
      </c>
      <c r="S996" s="240">
        <v>0</v>
      </c>
      <c r="T996" s="241">
        <f>S996*H996</f>
        <v>0</v>
      </c>
      <c r="U996" s="39"/>
      <c r="V996" s="39"/>
      <c r="W996" s="39"/>
      <c r="X996" s="39"/>
      <c r="Y996" s="39"/>
      <c r="Z996" s="39"/>
      <c r="AA996" s="39"/>
      <c r="AB996" s="39"/>
      <c r="AC996" s="39"/>
      <c r="AD996" s="39"/>
      <c r="AE996" s="39"/>
      <c r="AR996" s="242" t="s">
        <v>164</v>
      </c>
      <c r="AT996" s="242" t="s">
        <v>160</v>
      </c>
      <c r="AU996" s="242" t="s">
        <v>156</v>
      </c>
      <c r="AY996" s="18" t="s">
        <v>157</v>
      </c>
      <c r="BE996" s="243">
        <f>IF(N996="základná",J996,0)</f>
        <v>0</v>
      </c>
      <c r="BF996" s="243">
        <f>IF(N996="znížená",J996,0)</f>
        <v>0</v>
      </c>
      <c r="BG996" s="243">
        <f>IF(N996="zákl. prenesená",J996,0)</f>
        <v>0</v>
      </c>
      <c r="BH996" s="243">
        <f>IF(N996="zníž. prenesená",J996,0)</f>
        <v>0</v>
      </c>
      <c r="BI996" s="243">
        <f>IF(N996="nulová",J996,0)</f>
        <v>0</v>
      </c>
      <c r="BJ996" s="18" t="s">
        <v>156</v>
      </c>
      <c r="BK996" s="243">
        <f>ROUND(I996*H996,2)</f>
        <v>0</v>
      </c>
      <c r="BL996" s="18" t="s">
        <v>164</v>
      </c>
      <c r="BM996" s="242" t="s">
        <v>1790</v>
      </c>
    </row>
    <row r="997" s="14" customFormat="1">
      <c r="A997" s="14"/>
      <c r="B997" s="255"/>
      <c r="C997" s="256"/>
      <c r="D997" s="246" t="s">
        <v>166</v>
      </c>
      <c r="E997" s="257" t="s">
        <v>1</v>
      </c>
      <c r="F997" s="258" t="s">
        <v>1791</v>
      </c>
      <c r="G997" s="256"/>
      <c r="H997" s="259">
        <v>2.5640000000000001</v>
      </c>
      <c r="I997" s="260"/>
      <c r="J997" s="256"/>
      <c r="K997" s="256"/>
      <c r="L997" s="261"/>
      <c r="M997" s="262"/>
      <c r="N997" s="263"/>
      <c r="O997" s="263"/>
      <c r="P997" s="263"/>
      <c r="Q997" s="263"/>
      <c r="R997" s="263"/>
      <c r="S997" s="263"/>
      <c r="T997" s="264"/>
      <c r="U997" s="14"/>
      <c r="V997" s="14"/>
      <c r="W997" s="14"/>
      <c r="X997" s="14"/>
      <c r="Y997" s="14"/>
      <c r="Z997" s="14"/>
      <c r="AA997" s="14"/>
      <c r="AB997" s="14"/>
      <c r="AC997" s="14"/>
      <c r="AD997" s="14"/>
      <c r="AE997" s="14"/>
      <c r="AT997" s="265" t="s">
        <v>166</v>
      </c>
      <c r="AU997" s="265" t="s">
        <v>156</v>
      </c>
      <c r="AV997" s="14" t="s">
        <v>156</v>
      </c>
      <c r="AW997" s="14" t="s">
        <v>31</v>
      </c>
      <c r="AX997" s="14" t="s">
        <v>74</v>
      </c>
      <c r="AY997" s="265" t="s">
        <v>157</v>
      </c>
    </row>
    <row r="998" s="14" customFormat="1">
      <c r="A998" s="14"/>
      <c r="B998" s="255"/>
      <c r="C998" s="256"/>
      <c r="D998" s="246" t="s">
        <v>166</v>
      </c>
      <c r="E998" s="257" t="s">
        <v>1</v>
      </c>
      <c r="F998" s="258" t="s">
        <v>1792</v>
      </c>
      <c r="G998" s="256"/>
      <c r="H998" s="259">
        <v>4.8609999999999998</v>
      </c>
      <c r="I998" s="260"/>
      <c r="J998" s="256"/>
      <c r="K998" s="256"/>
      <c r="L998" s="261"/>
      <c r="M998" s="262"/>
      <c r="N998" s="263"/>
      <c r="O998" s="263"/>
      <c r="P998" s="263"/>
      <c r="Q998" s="263"/>
      <c r="R998" s="263"/>
      <c r="S998" s="263"/>
      <c r="T998" s="264"/>
      <c r="U998" s="14"/>
      <c r="V998" s="14"/>
      <c r="W998" s="14"/>
      <c r="X998" s="14"/>
      <c r="Y998" s="14"/>
      <c r="Z998" s="14"/>
      <c r="AA998" s="14"/>
      <c r="AB998" s="14"/>
      <c r="AC998" s="14"/>
      <c r="AD998" s="14"/>
      <c r="AE998" s="14"/>
      <c r="AT998" s="265" t="s">
        <v>166</v>
      </c>
      <c r="AU998" s="265" t="s">
        <v>156</v>
      </c>
      <c r="AV998" s="14" t="s">
        <v>156</v>
      </c>
      <c r="AW998" s="14" t="s">
        <v>31</v>
      </c>
      <c r="AX998" s="14" t="s">
        <v>74</v>
      </c>
      <c r="AY998" s="265" t="s">
        <v>157</v>
      </c>
    </row>
    <row r="999" s="15" customFormat="1">
      <c r="A999" s="15"/>
      <c r="B999" s="266"/>
      <c r="C999" s="267"/>
      <c r="D999" s="246" t="s">
        <v>166</v>
      </c>
      <c r="E999" s="268" t="s">
        <v>1</v>
      </c>
      <c r="F999" s="269" t="s">
        <v>173</v>
      </c>
      <c r="G999" s="267"/>
      <c r="H999" s="270">
        <v>7.4249999999999998</v>
      </c>
      <c r="I999" s="271"/>
      <c r="J999" s="267"/>
      <c r="K999" s="267"/>
      <c r="L999" s="272"/>
      <c r="M999" s="273"/>
      <c r="N999" s="274"/>
      <c r="O999" s="274"/>
      <c r="P999" s="274"/>
      <c r="Q999" s="274"/>
      <c r="R999" s="274"/>
      <c r="S999" s="274"/>
      <c r="T999" s="275"/>
      <c r="U999" s="15"/>
      <c r="V999" s="15"/>
      <c r="W999" s="15"/>
      <c r="X999" s="15"/>
      <c r="Y999" s="15"/>
      <c r="Z999" s="15"/>
      <c r="AA999" s="15"/>
      <c r="AB999" s="15"/>
      <c r="AC999" s="15"/>
      <c r="AD999" s="15"/>
      <c r="AE999" s="15"/>
      <c r="AT999" s="276" t="s">
        <v>166</v>
      </c>
      <c r="AU999" s="276" t="s">
        <v>156</v>
      </c>
      <c r="AV999" s="15" t="s">
        <v>174</v>
      </c>
      <c r="AW999" s="15" t="s">
        <v>31</v>
      </c>
      <c r="AX999" s="15" t="s">
        <v>82</v>
      </c>
      <c r="AY999" s="276" t="s">
        <v>157</v>
      </c>
    </row>
    <row r="1000" s="2" customFormat="1" ht="37.8" customHeight="1">
      <c r="A1000" s="39"/>
      <c r="B1000" s="40"/>
      <c r="C1000" s="230" t="s">
        <v>1793</v>
      </c>
      <c r="D1000" s="230" t="s">
        <v>160</v>
      </c>
      <c r="E1000" s="231" t="s">
        <v>1794</v>
      </c>
      <c r="F1000" s="232" t="s">
        <v>1795</v>
      </c>
      <c r="G1000" s="233" t="s">
        <v>225</v>
      </c>
      <c r="H1000" s="234">
        <v>12.884</v>
      </c>
      <c r="I1000" s="235"/>
      <c r="J1000" s="236">
        <f>ROUND(I1000*H1000,2)</f>
        <v>0</v>
      </c>
      <c r="K1000" s="237"/>
      <c r="L1000" s="45"/>
      <c r="M1000" s="238" t="s">
        <v>1</v>
      </c>
      <c r="N1000" s="239" t="s">
        <v>40</v>
      </c>
      <c r="O1000" s="98"/>
      <c r="P1000" s="240">
        <f>O1000*H1000</f>
        <v>0</v>
      </c>
      <c r="Q1000" s="240">
        <v>0.11125</v>
      </c>
      <c r="R1000" s="240">
        <f>Q1000*H1000</f>
        <v>1.4333450000000001</v>
      </c>
      <c r="S1000" s="240">
        <v>0</v>
      </c>
      <c r="T1000" s="241">
        <f>S1000*H1000</f>
        <v>0</v>
      </c>
      <c r="U1000" s="39"/>
      <c r="V1000" s="39"/>
      <c r="W1000" s="39"/>
      <c r="X1000" s="39"/>
      <c r="Y1000" s="39"/>
      <c r="Z1000" s="39"/>
      <c r="AA1000" s="39"/>
      <c r="AB1000" s="39"/>
      <c r="AC1000" s="39"/>
      <c r="AD1000" s="39"/>
      <c r="AE1000" s="39"/>
      <c r="AR1000" s="242" t="s">
        <v>164</v>
      </c>
      <c r="AT1000" s="242" t="s">
        <v>160</v>
      </c>
      <c r="AU1000" s="242" t="s">
        <v>156</v>
      </c>
      <c r="AY1000" s="18" t="s">
        <v>157</v>
      </c>
      <c r="BE1000" s="243">
        <f>IF(N1000="základná",J1000,0)</f>
        <v>0</v>
      </c>
      <c r="BF1000" s="243">
        <f>IF(N1000="znížená",J1000,0)</f>
        <v>0</v>
      </c>
      <c r="BG1000" s="243">
        <f>IF(N1000="zákl. prenesená",J1000,0)</f>
        <v>0</v>
      </c>
      <c r="BH1000" s="243">
        <f>IF(N1000="zníž. prenesená",J1000,0)</f>
        <v>0</v>
      </c>
      <c r="BI1000" s="243">
        <f>IF(N1000="nulová",J1000,0)</f>
        <v>0</v>
      </c>
      <c r="BJ1000" s="18" t="s">
        <v>156</v>
      </c>
      <c r="BK1000" s="243">
        <f>ROUND(I1000*H1000,2)</f>
        <v>0</v>
      </c>
      <c r="BL1000" s="18" t="s">
        <v>164</v>
      </c>
      <c r="BM1000" s="242" t="s">
        <v>1796</v>
      </c>
    </row>
    <row r="1001" s="13" customFormat="1">
      <c r="A1001" s="13"/>
      <c r="B1001" s="244"/>
      <c r="C1001" s="245"/>
      <c r="D1001" s="246" t="s">
        <v>166</v>
      </c>
      <c r="E1001" s="247" t="s">
        <v>1</v>
      </c>
      <c r="F1001" s="248" t="s">
        <v>1313</v>
      </c>
      <c r="G1001" s="245"/>
      <c r="H1001" s="247" t="s">
        <v>1</v>
      </c>
      <c r="I1001" s="249"/>
      <c r="J1001" s="245"/>
      <c r="K1001" s="245"/>
      <c r="L1001" s="250"/>
      <c r="M1001" s="251"/>
      <c r="N1001" s="252"/>
      <c r="O1001" s="252"/>
      <c r="P1001" s="252"/>
      <c r="Q1001" s="252"/>
      <c r="R1001" s="252"/>
      <c r="S1001" s="252"/>
      <c r="T1001" s="253"/>
      <c r="U1001" s="13"/>
      <c r="V1001" s="13"/>
      <c r="W1001" s="13"/>
      <c r="X1001" s="13"/>
      <c r="Y1001" s="13"/>
      <c r="Z1001" s="13"/>
      <c r="AA1001" s="13"/>
      <c r="AB1001" s="13"/>
      <c r="AC1001" s="13"/>
      <c r="AD1001" s="13"/>
      <c r="AE1001" s="13"/>
      <c r="AT1001" s="254" t="s">
        <v>166</v>
      </c>
      <c r="AU1001" s="254" t="s">
        <v>156</v>
      </c>
      <c r="AV1001" s="13" t="s">
        <v>82</v>
      </c>
      <c r="AW1001" s="13" t="s">
        <v>31</v>
      </c>
      <c r="AX1001" s="13" t="s">
        <v>74</v>
      </c>
      <c r="AY1001" s="254" t="s">
        <v>157</v>
      </c>
    </row>
    <row r="1002" s="14" customFormat="1">
      <c r="A1002" s="14"/>
      <c r="B1002" s="255"/>
      <c r="C1002" s="256"/>
      <c r="D1002" s="246" t="s">
        <v>166</v>
      </c>
      <c r="E1002" s="257" t="s">
        <v>1</v>
      </c>
      <c r="F1002" s="258" t="s">
        <v>1797</v>
      </c>
      <c r="G1002" s="256"/>
      <c r="H1002" s="259">
        <v>8.4000000000000004</v>
      </c>
      <c r="I1002" s="260"/>
      <c r="J1002" s="256"/>
      <c r="K1002" s="256"/>
      <c r="L1002" s="261"/>
      <c r="M1002" s="262"/>
      <c r="N1002" s="263"/>
      <c r="O1002" s="263"/>
      <c r="P1002" s="263"/>
      <c r="Q1002" s="263"/>
      <c r="R1002" s="263"/>
      <c r="S1002" s="263"/>
      <c r="T1002" s="264"/>
      <c r="U1002" s="14"/>
      <c r="V1002" s="14"/>
      <c r="W1002" s="14"/>
      <c r="X1002" s="14"/>
      <c r="Y1002" s="14"/>
      <c r="Z1002" s="14"/>
      <c r="AA1002" s="14"/>
      <c r="AB1002" s="14"/>
      <c r="AC1002" s="14"/>
      <c r="AD1002" s="14"/>
      <c r="AE1002" s="14"/>
      <c r="AT1002" s="265" t="s">
        <v>166</v>
      </c>
      <c r="AU1002" s="265" t="s">
        <v>156</v>
      </c>
      <c r="AV1002" s="14" t="s">
        <v>156</v>
      </c>
      <c r="AW1002" s="14" t="s">
        <v>31</v>
      </c>
      <c r="AX1002" s="14" t="s">
        <v>74</v>
      </c>
      <c r="AY1002" s="265" t="s">
        <v>157</v>
      </c>
    </row>
    <row r="1003" s="13" customFormat="1">
      <c r="A1003" s="13"/>
      <c r="B1003" s="244"/>
      <c r="C1003" s="245"/>
      <c r="D1003" s="246" t="s">
        <v>166</v>
      </c>
      <c r="E1003" s="247" t="s">
        <v>1</v>
      </c>
      <c r="F1003" s="248" t="s">
        <v>1798</v>
      </c>
      <c r="G1003" s="245"/>
      <c r="H1003" s="247" t="s">
        <v>1</v>
      </c>
      <c r="I1003" s="249"/>
      <c r="J1003" s="245"/>
      <c r="K1003" s="245"/>
      <c r="L1003" s="250"/>
      <c r="M1003" s="251"/>
      <c r="N1003" s="252"/>
      <c r="O1003" s="252"/>
      <c r="P1003" s="252"/>
      <c r="Q1003" s="252"/>
      <c r="R1003" s="252"/>
      <c r="S1003" s="252"/>
      <c r="T1003" s="253"/>
      <c r="U1003" s="13"/>
      <c r="V1003" s="13"/>
      <c r="W1003" s="13"/>
      <c r="X1003" s="13"/>
      <c r="Y1003" s="13"/>
      <c r="Z1003" s="13"/>
      <c r="AA1003" s="13"/>
      <c r="AB1003" s="13"/>
      <c r="AC1003" s="13"/>
      <c r="AD1003" s="13"/>
      <c r="AE1003" s="13"/>
      <c r="AT1003" s="254" t="s">
        <v>166</v>
      </c>
      <c r="AU1003" s="254" t="s">
        <v>156</v>
      </c>
      <c r="AV1003" s="13" t="s">
        <v>82</v>
      </c>
      <c r="AW1003" s="13" t="s">
        <v>31</v>
      </c>
      <c r="AX1003" s="13" t="s">
        <v>74</v>
      </c>
      <c r="AY1003" s="254" t="s">
        <v>157</v>
      </c>
    </row>
    <row r="1004" s="13" customFormat="1">
      <c r="A1004" s="13"/>
      <c r="B1004" s="244"/>
      <c r="C1004" s="245"/>
      <c r="D1004" s="246" t="s">
        <v>166</v>
      </c>
      <c r="E1004" s="247" t="s">
        <v>1</v>
      </c>
      <c r="F1004" s="248" t="s">
        <v>1799</v>
      </c>
      <c r="G1004" s="245"/>
      <c r="H1004" s="247" t="s">
        <v>1</v>
      </c>
      <c r="I1004" s="249"/>
      <c r="J1004" s="245"/>
      <c r="K1004" s="245"/>
      <c r="L1004" s="250"/>
      <c r="M1004" s="251"/>
      <c r="N1004" s="252"/>
      <c r="O1004" s="252"/>
      <c r="P1004" s="252"/>
      <c r="Q1004" s="252"/>
      <c r="R1004" s="252"/>
      <c r="S1004" s="252"/>
      <c r="T1004" s="253"/>
      <c r="U1004" s="13"/>
      <c r="V1004" s="13"/>
      <c r="W1004" s="13"/>
      <c r="X1004" s="13"/>
      <c r="Y1004" s="13"/>
      <c r="Z1004" s="13"/>
      <c r="AA1004" s="13"/>
      <c r="AB1004" s="13"/>
      <c r="AC1004" s="13"/>
      <c r="AD1004" s="13"/>
      <c r="AE1004" s="13"/>
      <c r="AT1004" s="254" t="s">
        <v>166</v>
      </c>
      <c r="AU1004" s="254" t="s">
        <v>156</v>
      </c>
      <c r="AV1004" s="13" t="s">
        <v>82</v>
      </c>
      <c r="AW1004" s="13" t="s">
        <v>31</v>
      </c>
      <c r="AX1004" s="13" t="s">
        <v>74</v>
      </c>
      <c r="AY1004" s="254" t="s">
        <v>157</v>
      </c>
    </row>
    <row r="1005" s="14" customFormat="1">
      <c r="A1005" s="14"/>
      <c r="B1005" s="255"/>
      <c r="C1005" s="256"/>
      <c r="D1005" s="246" t="s">
        <v>166</v>
      </c>
      <c r="E1005" s="257" t="s">
        <v>1</v>
      </c>
      <c r="F1005" s="258" t="s">
        <v>1800</v>
      </c>
      <c r="G1005" s="256"/>
      <c r="H1005" s="259">
        <v>3.7999999999999998</v>
      </c>
      <c r="I1005" s="260"/>
      <c r="J1005" s="256"/>
      <c r="K1005" s="256"/>
      <c r="L1005" s="261"/>
      <c r="M1005" s="262"/>
      <c r="N1005" s="263"/>
      <c r="O1005" s="263"/>
      <c r="P1005" s="263"/>
      <c r="Q1005" s="263"/>
      <c r="R1005" s="263"/>
      <c r="S1005" s="263"/>
      <c r="T1005" s="264"/>
      <c r="U1005" s="14"/>
      <c r="V1005" s="14"/>
      <c r="W1005" s="14"/>
      <c r="X1005" s="14"/>
      <c r="Y1005" s="14"/>
      <c r="Z1005" s="14"/>
      <c r="AA1005" s="14"/>
      <c r="AB1005" s="14"/>
      <c r="AC1005" s="14"/>
      <c r="AD1005" s="14"/>
      <c r="AE1005" s="14"/>
      <c r="AT1005" s="265" t="s">
        <v>166</v>
      </c>
      <c r="AU1005" s="265" t="s">
        <v>156</v>
      </c>
      <c r="AV1005" s="14" t="s">
        <v>156</v>
      </c>
      <c r="AW1005" s="14" t="s">
        <v>31</v>
      </c>
      <c r="AX1005" s="14" t="s">
        <v>74</v>
      </c>
      <c r="AY1005" s="265" t="s">
        <v>157</v>
      </c>
    </row>
    <row r="1006" s="13" customFormat="1">
      <c r="A1006" s="13"/>
      <c r="B1006" s="244"/>
      <c r="C1006" s="245"/>
      <c r="D1006" s="246" t="s">
        <v>166</v>
      </c>
      <c r="E1006" s="247" t="s">
        <v>1</v>
      </c>
      <c r="F1006" s="248" t="s">
        <v>1801</v>
      </c>
      <c r="G1006" s="245"/>
      <c r="H1006" s="247" t="s">
        <v>1</v>
      </c>
      <c r="I1006" s="249"/>
      <c r="J1006" s="245"/>
      <c r="K1006" s="245"/>
      <c r="L1006" s="250"/>
      <c r="M1006" s="251"/>
      <c r="N1006" s="252"/>
      <c r="O1006" s="252"/>
      <c r="P1006" s="252"/>
      <c r="Q1006" s="252"/>
      <c r="R1006" s="252"/>
      <c r="S1006" s="252"/>
      <c r="T1006" s="253"/>
      <c r="U1006" s="13"/>
      <c r="V1006" s="13"/>
      <c r="W1006" s="13"/>
      <c r="X1006" s="13"/>
      <c r="Y1006" s="13"/>
      <c r="Z1006" s="13"/>
      <c r="AA1006" s="13"/>
      <c r="AB1006" s="13"/>
      <c r="AC1006" s="13"/>
      <c r="AD1006" s="13"/>
      <c r="AE1006" s="13"/>
      <c r="AT1006" s="254" t="s">
        <v>166</v>
      </c>
      <c r="AU1006" s="254" t="s">
        <v>156</v>
      </c>
      <c r="AV1006" s="13" t="s">
        <v>82</v>
      </c>
      <c r="AW1006" s="13" t="s">
        <v>31</v>
      </c>
      <c r="AX1006" s="13" t="s">
        <v>74</v>
      </c>
      <c r="AY1006" s="254" t="s">
        <v>157</v>
      </c>
    </row>
    <row r="1007" s="14" customFormat="1">
      <c r="A1007" s="14"/>
      <c r="B1007" s="255"/>
      <c r="C1007" s="256"/>
      <c r="D1007" s="246" t="s">
        <v>166</v>
      </c>
      <c r="E1007" s="257" t="s">
        <v>1</v>
      </c>
      <c r="F1007" s="258" t="s">
        <v>1802</v>
      </c>
      <c r="G1007" s="256"/>
      <c r="H1007" s="259">
        <v>0.68400000000000005</v>
      </c>
      <c r="I1007" s="260"/>
      <c r="J1007" s="256"/>
      <c r="K1007" s="256"/>
      <c r="L1007" s="261"/>
      <c r="M1007" s="262"/>
      <c r="N1007" s="263"/>
      <c r="O1007" s="263"/>
      <c r="P1007" s="263"/>
      <c r="Q1007" s="263"/>
      <c r="R1007" s="263"/>
      <c r="S1007" s="263"/>
      <c r="T1007" s="264"/>
      <c r="U1007" s="14"/>
      <c r="V1007" s="14"/>
      <c r="W1007" s="14"/>
      <c r="X1007" s="14"/>
      <c r="Y1007" s="14"/>
      <c r="Z1007" s="14"/>
      <c r="AA1007" s="14"/>
      <c r="AB1007" s="14"/>
      <c r="AC1007" s="14"/>
      <c r="AD1007" s="14"/>
      <c r="AE1007" s="14"/>
      <c r="AT1007" s="265" t="s">
        <v>166</v>
      </c>
      <c r="AU1007" s="265" t="s">
        <v>156</v>
      </c>
      <c r="AV1007" s="14" t="s">
        <v>156</v>
      </c>
      <c r="AW1007" s="14" t="s">
        <v>31</v>
      </c>
      <c r="AX1007" s="14" t="s">
        <v>74</v>
      </c>
      <c r="AY1007" s="265" t="s">
        <v>157</v>
      </c>
    </row>
    <row r="1008" s="15" customFormat="1">
      <c r="A1008" s="15"/>
      <c r="B1008" s="266"/>
      <c r="C1008" s="267"/>
      <c r="D1008" s="246" t="s">
        <v>166</v>
      </c>
      <c r="E1008" s="268" t="s">
        <v>1</v>
      </c>
      <c r="F1008" s="269" t="s">
        <v>173</v>
      </c>
      <c r="G1008" s="267"/>
      <c r="H1008" s="270">
        <v>12.883999999999999</v>
      </c>
      <c r="I1008" s="271"/>
      <c r="J1008" s="267"/>
      <c r="K1008" s="267"/>
      <c r="L1008" s="272"/>
      <c r="M1008" s="273"/>
      <c r="N1008" s="274"/>
      <c r="O1008" s="274"/>
      <c r="P1008" s="274"/>
      <c r="Q1008" s="274"/>
      <c r="R1008" s="274"/>
      <c r="S1008" s="274"/>
      <c r="T1008" s="275"/>
      <c r="U1008" s="15"/>
      <c r="V1008" s="15"/>
      <c r="W1008" s="15"/>
      <c r="X1008" s="15"/>
      <c r="Y1008" s="15"/>
      <c r="Z1008" s="15"/>
      <c r="AA1008" s="15"/>
      <c r="AB1008" s="15"/>
      <c r="AC1008" s="15"/>
      <c r="AD1008" s="15"/>
      <c r="AE1008" s="15"/>
      <c r="AT1008" s="276" t="s">
        <v>166</v>
      </c>
      <c r="AU1008" s="276" t="s">
        <v>156</v>
      </c>
      <c r="AV1008" s="15" t="s">
        <v>174</v>
      </c>
      <c r="AW1008" s="15" t="s">
        <v>31</v>
      </c>
      <c r="AX1008" s="15" t="s">
        <v>82</v>
      </c>
      <c r="AY1008" s="276" t="s">
        <v>157</v>
      </c>
    </row>
    <row r="1009" s="2" customFormat="1" ht="24.15" customHeight="1">
      <c r="A1009" s="39"/>
      <c r="B1009" s="40"/>
      <c r="C1009" s="282" t="s">
        <v>1803</v>
      </c>
      <c r="D1009" s="282" t="s">
        <v>204</v>
      </c>
      <c r="E1009" s="283" t="s">
        <v>1804</v>
      </c>
      <c r="F1009" s="284" t="s">
        <v>1805</v>
      </c>
      <c r="G1009" s="285" t="s">
        <v>225</v>
      </c>
      <c r="H1009" s="286">
        <v>13.398999999999999</v>
      </c>
      <c r="I1009" s="287"/>
      <c r="J1009" s="288">
        <f>ROUND(I1009*H1009,2)</f>
        <v>0</v>
      </c>
      <c r="K1009" s="289"/>
      <c r="L1009" s="290"/>
      <c r="M1009" s="291" t="s">
        <v>1</v>
      </c>
      <c r="N1009" s="292" t="s">
        <v>40</v>
      </c>
      <c r="O1009" s="98"/>
      <c r="P1009" s="240">
        <f>O1009*H1009</f>
        <v>0</v>
      </c>
      <c r="Q1009" s="240">
        <v>0.059999999999999998</v>
      </c>
      <c r="R1009" s="240">
        <f>Q1009*H1009</f>
        <v>0.80393999999999988</v>
      </c>
      <c r="S1009" s="240">
        <v>0</v>
      </c>
      <c r="T1009" s="241">
        <f>S1009*H1009</f>
        <v>0</v>
      </c>
      <c r="U1009" s="39"/>
      <c r="V1009" s="39"/>
      <c r="W1009" s="39"/>
      <c r="X1009" s="39"/>
      <c r="Y1009" s="39"/>
      <c r="Z1009" s="39"/>
      <c r="AA1009" s="39"/>
      <c r="AB1009" s="39"/>
      <c r="AC1009" s="39"/>
      <c r="AD1009" s="39"/>
      <c r="AE1009" s="39"/>
      <c r="AR1009" s="242" t="s">
        <v>378</v>
      </c>
      <c r="AT1009" s="242" t="s">
        <v>204</v>
      </c>
      <c r="AU1009" s="242" t="s">
        <v>156</v>
      </c>
      <c r="AY1009" s="18" t="s">
        <v>157</v>
      </c>
      <c r="BE1009" s="243">
        <f>IF(N1009="základná",J1009,0)</f>
        <v>0</v>
      </c>
      <c r="BF1009" s="243">
        <f>IF(N1009="znížená",J1009,0)</f>
        <v>0</v>
      </c>
      <c r="BG1009" s="243">
        <f>IF(N1009="zákl. prenesená",J1009,0)</f>
        <v>0</v>
      </c>
      <c r="BH1009" s="243">
        <f>IF(N1009="zníž. prenesená",J1009,0)</f>
        <v>0</v>
      </c>
      <c r="BI1009" s="243">
        <f>IF(N1009="nulová",J1009,0)</f>
        <v>0</v>
      </c>
      <c r="BJ1009" s="18" t="s">
        <v>156</v>
      </c>
      <c r="BK1009" s="243">
        <f>ROUND(I1009*H1009,2)</f>
        <v>0</v>
      </c>
      <c r="BL1009" s="18" t="s">
        <v>164</v>
      </c>
      <c r="BM1009" s="242" t="s">
        <v>1806</v>
      </c>
    </row>
    <row r="1010" s="14" customFormat="1">
      <c r="A1010" s="14"/>
      <c r="B1010" s="255"/>
      <c r="C1010" s="256"/>
      <c r="D1010" s="246" t="s">
        <v>166</v>
      </c>
      <c r="E1010" s="257" t="s">
        <v>1</v>
      </c>
      <c r="F1010" s="258" t="s">
        <v>1807</v>
      </c>
      <c r="G1010" s="256"/>
      <c r="H1010" s="259">
        <v>13.398999999999999</v>
      </c>
      <c r="I1010" s="260"/>
      <c r="J1010" s="256"/>
      <c r="K1010" s="256"/>
      <c r="L1010" s="261"/>
      <c r="M1010" s="262"/>
      <c r="N1010" s="263"/>
      <c r="O1010" s="263"/>
      <c r="P1010" s="263"/>
      <c r="Q1010" s="263"/>
      <c r="R1010" s="263"/>
      <c r="S1010" s="263"/>
      <c r="T1010" s="264"/>
      <c r="U1010" s="14"/>
      <c r="V1010" s="14"/>
      <c r="W1010" s="14"/>
      <c r="X1010" s="14"/>
      <c r="Y1010" s="14"/>
      <c r="Z1010" s="14"/>
      <c r="AA1010" s="14"/>
      <c r="AB1010" s="14"/>
      <c r="AC1010" s="14"/>
      <c r="AD1010" s="14"/>
      <c r="AE1010" s="14"/>
      <c r="AT1010" s="265" t="s">
        <v>166</v>
      </c>
      <c r="AU1010" s="265" t="s">
        <v>156</v>
      </c>
      <c r="AV1010" s="14" t="s">
        <v>156</v>
      </c>
      <c r="AW1010" s="14" t="s">
        <v>31</v>
      </c>
      <c r="AX1010" s="14" t="s">
        <v>82</v>
      </c>
      <c r="AY1010" s="265" t="s">
        <v>157</v>
      </c>
    </row>
    <row r="1011" s="2" customFormat="1" ht="37.8" customHeight="1">
      <c r="A1011" s="39"/>
      <c r="B1011" s="40"/>
      <c r="C1011" s="230" t="s">
        <v>1808</v>
      </c>
      <c r="D1011" s="230" t="s">
        <v>160</v>
      </c>
      <c r="E1011" s="231" t="s">
        <v>1809</v>
      </c>
      <c r="F1011" s="232" t="s">
        <v>1810</v>
      </c>
      <c r="G1011" s="233" t="s">
        <v>177</v>
      </c>
      <c r="H1011" s="234">
        <v>3.0630000000000002</v>
      </c>
      <c r="I1011" s="235"/>
      <c r="J1011" s="236">
        <f>ROUND(I1011*H1011,2)</f>
        <v>0</v>
      </c>
      <c r="K1011" s="237"/>
      <c r="L1011" s="45"/>
      <c r="M1011" s="238" t="s">
        <v>1</v>
      </c>
      <c r="N1011" s="239" t="s">
        <v>40</v>
      </c>
      <c r="O1011" s="98"/>
      <c r="P1011" s="240">
        <f>O1011*H1011</f>
        <v>0</v>
      </c>
      <c r="Q1011" s="240">
        <v>0</v>
      </c>
      <c r="R1011" s="240">
        <f>Q1011*H1011</f>
        <v>0</v>
      </c>
      <c r="S1011" s="240">
        <v>0</v>
      </c>
      <c r="T1011" s="241">
        <f>S1011*H1011</f>
        <v>0</v>
      </c>
      <c r="U1011" s="39"/>
      <c r="V1011" s="39"/>
      <c r="W1011" s="39"/>
      <c r="X1011" s="39"/>
      <c r="Y1011" s="39"/>
      <c r="Z1011" s="39"/>
      <c r="AA1011" s="39"/>
      <c r="AB1011" s="39"/>
      <c r="AC1011" s="39"/>
      <c r="AD1011" s="39"/>
      <c r="AE1011" s="39"/>
      <c r="AR1011" s="242" t="s">
        <v>164</v>
      </c>
      <c r="AT1011" s="242" t="s">
        <v>160</v>
      </c>
      <c r="AU1011" s="242" t="s">
        <v>156</v>
      </c>
      <c r="AY1011" s="18" t="s">
        <v>157</v>
      </c>
      <c r="BE1011" s="243">
        <f>IF(N1011="základná",J1011,0)</f>
        <v>0</v>
      </c>
      <c r="BF1011" s="243">
        <f>IF(N1011="znížená",J1011,0)</f>
        <v>0</v>
      </c>
      <c r="BG1011" s="243">
        <f>IF(N1011="zákl. prenesená",J1011,0)</f>
        <v>0</v>
      </c>
      <c r="BH1011" s="243">
        <f>IF(N1011="zníž. prenesená",J1011,0)</f>
        <v>0</v>
      </c>
      <c r="BI1011" s="243">
        <f>IF(N1011="nulová",J1011,0)</f>
        <v>0</v>
      </c>
      <c r="BJ1011" s="18" t="s">
        <v>156</v>
      </c>
      <c r="BK1011" s="243">
        <f>ROUND(I1011*H1011,2)</f>
        <v>0</v>
      </c>
      <c r="BL1011" s="18" t="s">
        <v>164</v>
      </c>
      <c r="BM1011" s="242" t="s">
        <v>1811</v>
      </c>
    </row>
    <row r="1012" s="2" customFormat="1" ht="24.15" customHeight="1">
      <c r="A1012" s="39"/>
      <c r="B1012" s="40"/>
      <c r="C1012" s="230" t="s">
        <v>1812</v>
      </c>
      <c r="D1012" s="230" t="s">
        <v>160</v>
      </c>
      <c r="E1012" s="231" t="s">
        <v>1813</v>
      </c>
      <c r="F1012" s="232" t="s">
        <v>1814</v>
      </c>
      <c r="G1012" s="233" t="s">
        <v>797</v>
      </c>
      <c r="H1012" s="235"/>
      <c r="I1012" s="235"/>
      <c r="J1012" s="236">
        <f>ROUND(I1012*H1012,2)</f>
        <v>0</v>
      </c>
      <c r="K1012" s="237"/>
      <c r="L1012" s="45"/>
      <c r="M1012" s="238" t="s">
        <v>1</v>
      </c>
      <c r="N1012" s="239" t="s">
        <v>40</v>
      </c>
      <c r="O1012" s="98"/>
      <c r="P1012" s="240">
        <f>O1012*H1012</f>
        <v>0</v>
      </c>
      <c r="Q1012" s="240">
        <v>0</v>
      </c>
      <c r="R1012" s="240">
        <f>Q1012*H1012</f>
        <v>0</v>
      </c>
      <c r="S1012" s="240">
        <v>0</v>
      </c>
      <c r="T1012" s="241">
        <f>S1012*H1012</f>
        <v>0</v>
      </c>
      <c r="U1012" s="39"/>
      <c r="V1012" s="39"/>
      <c r="W1012" s="39"/>
      <c r="X1012" s="39"/>
      <c r="Y1012" s="39"/>
      <c r="Z1012" s="39"/>
      <c r="AA1012" s="39"/>
      <c r="AB1012" s="39"/>
      <c r="AC1012" s="39"/>
      <c r="AD1012" s="39"/>
      <c r="AE1012" s="39"/>
      <c r="AR1012" s="242" t="s">
        <v>164</v>
      </c>
      <c r="AT1012" s="242" t="s">
        <v>160</v>
      </c>
      <c r="AU1012" s="242" t="s">
        <v>156</v>
      </c>
      <c r="AY1012" s="18" t="s">
        <v>157</v>
      </c>
      <c r="BE1012" s="243">
        <f>IF(N1012="základná",J1012,0)</f>
        <v>0</v>
      </c>
      <c r="BF1012" s="243">
        <f>IF(N1012="znížená",J1012,0)</f>
        <v>0</v>
      </c>
      <c r="BG1012" s="243">
        <f>IF(N1012="zákl. prenesená",J1012,0)</f>
        <v>0</v>
      </c>
      <c r="BH1012" s="243">
        <f>IF(N1012="zníž. prenesená",J1012,0)</f>
        <v>0</v>
      </c>
      <c r="BI1012" s="243">
        <f>IF(N1012="nulová",J1012,0)</f>
        <v>0</v>
      </c>
      <c r="BJ1012" s="18" t="s">
        <v>156</v>
      </c>
      <c r="BK1012" s="243">
        <f>ROUND(I1012*H1012,2)</f>
        <v>0</v>
      </c>
      <c r="BL1012" s="18" t="s">
        <v>164</v>
      </c>
      <c r="BM1012" s="242" t="s">
        <v>1815</v>
      </c>
    </row>
    <row r="1013" s="12" customFormat="1" ht="22.8" customHeight="1">
      <c r="A1013" s="12"/>
      <c r="B1013" s="214"/>
      <c r="C1013" s="215"/>
      <c r="D1013" s="216" t="s">
        <v>73</v>
      </c>
      <c r="E1013" s="228" t="s">
        <v>398</v>
      </c>
      <c r="F1013" s="228" t="s">
        <v>399</v>
      </c>
      <c r="G1013" s="215"/>
      <c r="H1013" s="215"/>
      <c r="I1013" s="218"/>
      <c r="J1013" s="229">
        <f>BK1013</f>
        <v>0</v>
      </c>
      <c r="K1013" s="215"/>
      <c r="L1013" s="220"/>
      <c r="M1013" s="221"/>
      <c r="N1013" s="222"/>
      <c r="O1013" s="222"/>
      <c r="P1013" s="223">
        <f>SUM(P1014:P1021)</f>
        <v>0</v>
      </c>
      <c r="Q1013" s="222"/>
      <c r="R1013" s="223">
        <f>SUM(R1014:R1021)</f>
        <v>0.063813190000000006</v>
      </c>
      <c r="S1013" s="222"/>
      <c r="T1013" s="224">
        <f>SUM(T1014:T1021)</f>
        <v>0</v>
      </c>
      <c r="U1013" s="12"/>
      <c r="V1013" s="12"/>
      <c r="W1013" s="12"/>
      <c r="X1013" s="12"/>
      <c r="Y1013" s="12"/>
      <c r="Z1013" s="12"/>
      <c r="AA1013" s="12"/>
      <c r="AB1013" s="12"/>
      <c r="AC1013" s="12"/>
      <c r="AD1013" s="12"/>
      <c r="AE1013" s="12"/>
      <c r="AR1013" s="225" t="s">
        <v>156</v>
      </c>
      <c r="AT1013" s="226" t="s">
        <v>73</v>
      </c>
      <c r="AU1013" s="226" t="s">
        <v>82</v>
      </c>
      <c r="AY1013" s="225" t="s">
        <v>157</v>
      </c>
      <c r="BK1013" s="227">
        <f>SUM(BK1014:BK1021)</f>
        <v>0</v>
      </c>
    </row>
    <row r="1014" s="2" customFormat="1" ht="24.15" customHeight="1">
      <c r="A1014" s="39"/>
      <c r="B1014" s="40"/>
      <c r="C1014" s="230" t="s">
        <v>1816</v>
      </c>
      <c r="D1014" s="230" t="s">
        <v>160</v>
      </c>
      <c r="E1014" s="231" t="s">
        <v>1817</v>
      </c>
      <c r="F1014" s="232" t="s">
        <v>1818</v>
      </c>
      <c r="G1014" s="233" t="s">
        <v>225</v>
      </c>
      <c r="H1014" s="234">
        <v>12.521000000000001</v>
      </c>
      <c r="I1014" s="235"/>
      <c r="J1014" s="236">
        <f>ROUND(I1014*H1014,2)</f>
        <v>0</v>
      </c>
      <c r="K1014" s="237"/>
      <c r="L1014" s="45"/>
      <c r="M1014" s="238" t="s">
        <v>1</v>
      </c>
      <c r="N1014" s="239" t="s">
        <v>40</v>
      </c>
      <c r="O1014" s="98"/>
      <c r="P1014" s="240">
        <f>O1014*H1014</f>
        <v>0</v>
      </c>
      <c r="Q1014" s="240">
        <v>0.0032799999999999999</v>
      </c>
      <c r="R1014" s="240">
        <f>Q1014*H1014</f>
        <v>0.041068880000000002</v>
      </c>
      <c r="S1014" s="240">
        <v>0</v>
      </c>
      <c r="T1014" s="241">
        <f>S1014*H1014</f>
        <v>0</v>
      </c>
      <c r="U1014" s="39"/>
      <c r="V1014" s="39"/>
      <c r="W1014" s="39"/>
      <c r="X1014" s="39"/>
      <c r="Y1014" s="39"/>
      <c r="Z1014" s="39"/>
      <c r="AA1014" s="39"/>
      <c r="AB1014" s="39"/>
      <c r="AC1014" s="39"/>
      <c r="AD1014" s="39"/>
      <c r="AE1014" s="39"/>
      <c r="AR1014" s="242" t="s">
        <v>164</v>
      </c>
      <c r="AT1014" s="242" t="s">
        <v>160</v>
      </c>
      <c r="AU1014" s="242" t="s">
        <v>156</v>
      </c>
      <c r="AY1014" s="18" t="s">
        <v>157</v>
      </c>
      <c r="BE1014" s="243">
        <f>IF(N1014="základná",J1014,0)</f>
        <v>0</v>
      </c>
      <c r="BF1014" s="243">
        <f>IF(N1014="znížená",J1014,0)</f>
        <v>0</v>
      </c>
      <c r="BG1014" s="243">
        <f>IF(N1014="zákl. prenesená",J1014,0)</f>
        <v>0</v>
      </c>
      <c r="BH1014" s="243">
        <f>IF(N1014="zníž. prenesená",J1014,0)</f>
        <v>0</v>
      </c>
      <c r="BI1014" s="243">
        <f>IF(N1014="nulová",J1014,0)</f>
        <v>0</v>
      </c>
      <c r="BJ1014" s="18" t="s">
        <v>156</v>
      </c>
      <c r="BK1014" s="243">
        <f>ROUND(I1014*H1014,2)</f>
        <v>0</v>
      </c>
      <c r="BL1014" s="18" t="s">
        <v>164</v>
      </c>
      <c r="BM1014" s="242" t="s">
        <v>1819</v>
      </c>
    </row>
    <row r="1015" s="14" customFormat="1">
      <c r="A1015" s="14"/>
      <c r="B1015" s="255"/>
      <c r="C1015" s="256"/>
      <c r="D1015" s="246" t="s">
        <v>166</v>
      </c>
      <c r="E1015" s="257" t="s">
        <v>1</v>
      </c>
      <c r="F1015" s="258" t="s">
        <v>1820</v>
      </c>
      <c r="G1015" s="256"/>
      <c r="H1015" s="259">
        <v>11.246</v>
      </c>
      <c r="I1015" s="260"/>
      <c r="J1015" s="256"/>
      <c r="K1015" s="256"/>
      <c r="L1015" s="261"/>
      <c r="M1015" s="262"/>
      <c r="N1015" s="263"/>
      <c r="O1015" s="263"/>
      <c r="P1015" s="263"/>
      <c r="Q1015" s="263"/>
      <c r="R1015" s="263"/>
      <c r="S1015" s="263"/>
      <c r="T1015" s="264"/>
      <c r="U1015" s="14"/>
      <c r="V1015" s="14"/>
      <c r="W1015" s="14"/>
      <c r="X1015" s="14"/>
      <c r="Y1015" s="14"/>
      <c r="Z1015" s="14"/>
      <c r="AA1015" s="14"/>
      <c r="AB1015" s="14"/>
      <c r="AC1015" s="14"/>
      <c r="AD1015" s="14"/>
      <c r="AE1015" s="14"/>
      <c r="AT1015" s="265" t="s">
        <v>166</v>
      </c>
      <c r="AU1015" s="265" t="s">
        <v>156</v>
      </c>
      <c r="AV1015" s="14" t="s">
        <v>156</v>
      </c>
      <c r="AW1015" s="14" t="s">
        <v>31</v>
      </c>
      <c r="AX1015" s="14" t="s">
        <v>74</v>
      </c>
      <c r="AY1015" s="265" t="s">
        <v>157</v>
      </c>
    </row>
    <row r="1016" s="14" customFormat="1">
      <c r="A1016" s="14"/>
      <c r="B1016" s="255"/>
      <c r="C1016" s="256"/>
      <c r="D1016" s="246" t="s">
        <v>166</v>
      </c>
      <c r="E1016" s="257" t="s">
        <v>1</v>
      </c>
      <c r="F1016" s="258" t="s">
        <v>1821</v>
      </c>
      <c r="G1016" s="256"/>
      <c r="H1016" s="259">
        <v>1.2749999999999999</v>
      </c>
      <c r="I1016" s="260"/>
      <c r="J1016" s="256"/>
      <c r="K1016" s="256"/>
      <c r="L1016" s="261"/>
      <c r="M1016" s="262"/>
      <c r="N1016" s="263"/>
      <c r="O1016" s="263"/>
      <c r="P1016" s="263"/>
      <c r="Q1016" s="263"/>
      <c r="R1016" s="263"/>
      <c r="S1016" s="263"/>
      <c r="T1016" s="264"/>
      <c r="U1016" s="14"/>
      <c r="V1016" s="14"/>
      <c r="W1016" s="14"/>
      <c r="X1016" s="14"/>
      <c r="Y1016" s="14"/>
      <c r="Z1016" s="14"/>
      <c r="AA1016" s="14"/>
      <c r="AB1016" s="14"/>
      <c r="AC1016" s="14"/>
      <c r="AD1016" s="14"/>
      <c r="AE1016" s="14"/>
      <c r="AT1016" s="265" t="s">
        <v>166</v>
      </c>
      <c r="AU1016" s="265" t="s">
        <v>156</v>
      </c>
      <c r="AV1016" s="14" t="s">
        <v>156</v>
      </c>
      <c r="AW1016" s="14" t="s">
        <v>31</v>
      </c>
      <c r="AX1016" s="14" t="s">
        <v>74</v>
      </c>
      <c r="AY1016" s="265" t="s">
        <v>157</v>
      </c>
    </row>
    <row r="1017" s="15" customFormat="1">
      <c r="A1017" s="15"/>
      <c r="B1017" s="266"/>
      <c r="C1017" s="267"/>
      <c r="D1017" s="246" t="s">
        <v>166</v>
      </c>
      <c r="E1017" s="268" t="s">
        <v>1</v>
      </c>
      <c r="F1017" s="269" t="s">
        <v>173</v>
      </c>
      <c r="G1017" s="267"/>
      <c r="H1017" s="270">
        <v>12.521000000000001</v>
      </c>
      <c r="I1017" s="271"/>
      <c r="J1017" s="267"/>
      <c r="K1017" s="267"/>
      <c r="L1017" s="272"/>
      <c r="M1017" s="273"/>
      <c r="N1017" s="274"/>
      <c r="O1017" s="274"/>
      <c r="P1017" s="274"/>
      <c r="Q1017" s="274"/>
      <c r="R1017" s="274"/>
      <c r="S1017" s="274"/>
      <c r="T1017" s="275"/>
      <c r="U1017" s="15"/>
      <c r="V1017" s="15"/>
      <c r="W1017" s="15"/>
      <c r="X1017" s="15"/>
      <c r="Y1017" s="15"/>
      <c r="Z1017" s="15"/>
      <c r="AA1017" s="15"/>
      <c r="AB1017" s="15"/>
      <c r="AC1017" s="15"/>
      <c r="AD1017" s="15"/>
      <c r="AE1017" s="15"/>
      <c r="AT1017" s="276" t="s">
        <v>166</v>
      </c>
      <c r="AU1017" s="276" t="s">
        <v>156</v>
      </c>
      <c r="AV1017" s="15" t="s">
        <v>174</v>
      </c>
      <c r="AW1017" s="15" t="s">
        <v>31</v>
      </c>
      <c r="AX1017" s="15" t="s">
        <v>82</v>
      </c>
      <c r="AY1017" s="276" t="s">
        <v>157</v>
      </c>
    </row>
    <row r="1018" s="2" customFormat="1" ht="24.15" customHeight="1">
      <c r="A1018" s="39"/>
      <c r="B1018" s="40"/>
      <c r="C1018" s="282" t="s">
        <v>1822</v>
      </c>
      <c r="D1018" s="282" t="s">
        <v>204</v>
      </c>
      <c r="E1018" s="283" t="s">
        <v>405</v>
      </c>
      <c r="F1018" s="284" t="s">
        <v>406</v>
      </c>
      <c r="G1018" s="285" t="s">
        <v>225</v>
      </c>
      <c r="H1018" s="286">
        <v>13.147</v>
      </c>
      <c r="I1018" s="287"/>
      <c r="J1018" s="288">
        <f>ROUND(I1018*H1018,2)</f>
        <v>0</v>
      </c>
      <c r="K1018" s="289"/>
      <c r="L1018" s="290"/>
      <c r="M1018" s="291" t="s">
        <v>1</v>
      </c>
      <c r="N1018" s="292" t="s">
        <v>40</v>
      </c>
      <c r="O1018" s="98"/>
      <c r="P1018" s="240">
        <f>O1018*H1018</f>
        <v>0</v>
      </c>
      <c r="Q1018" s="240">
        <v>0.00173</v>
      </c>
      <c r="R1018" s="240">
        <f>Q1018*H1018</f>
        <v>0.02274431</v>
      </c>
      <c r="S1018" s="240">
        <v>0</v>
      </c>
      <c r="T1018" s="241">
        <f>S1018*H1018</f>
        <v>0</v>
      </c>
      <c r="U1018" s="39"/>
      <c r="V1018" s="39"/>
      <c r="W1018" s="39"/>
      <c r="X1018" s="39"/>
      <c r="Y1018" s="39"/>
      <c r="Z1018" s="39"/>
      <c r="AA1018" s="39"/>
      <c r="AB1018" s="39"/>
      <c r="AC1018" s="39"/>
      <c r="AD1018" s="39"/>
      <c r="AE1018" s="39"/>
      <c r="AR1018" s="242" t="s">
        <v>378</v>
      </c>
      <c r="AT1018" s="242" t="s">
        <v>204</v>
      </c>
      <c r="AU1018" s="242" t="s">
        <v>156</v>
      </c>
      <c r="AY1018" s="18" t="s">
        <v>157</v>
      </c>
      <c r="BE1018" s="243">
        <f>IF(N1018="základná",J1018,0)</f>
        <v>0</v>
      </c>
      <c r="BF1018" s="243">
        <f>IF(N1018="znížená",J1018,0)</f>
        <v>0</v>
      </c>
      <c r="BG1018" s="243">
        <f>IF(N1018="zákl. prenesená",J1018,0)</f>
        <v>0</v>
      </c>
      <c r="BH1018" s="243">
        <f>IF(N1018="zníž. prenesená",J1018,0)</f>
        <v>0</v>
      </c>
      <c r="BI1018" s="243">
        <f>IF(N1018="nulová",J1018,0)</f>
        <v>0</v>
      </c>
      <c r="BJ1018" s="18" t="s">
        <v>156</v>
      </c>
      <c r="BK1018" s="243">
        <f>ROUND(I1018*H1018,2)</f>
        <v>0</v>
      </c>
      <c r="BL1018" s="18" t="s">
        <v>164</v>
      </c>
      <c r="BM1018" s="242" t="s">
        <v>1823</v>
      </c>
    </row>
    <row r="1019" s="14" customFormat="1">
      <c r="A1019" s="14"/>
      <c r="B1019" s="255"/>
      <c r="C1019" s="256"/>
      <c r="D1019" s="246" t="s">
        <v>166</v>
      </c>
      <c r="E1019" s="257" t="s">
        <v>1</v>
      </c>
      <c r="F1019" s="258" t="s">
        <v>1824</v>
      </c>
      <c r="G1019" s="256"/>
      <c r="H1019" s="259">
        <v>13.147</v>
      </c>
      <c r="I1019" s="260"/>
      <c r="J1019" s="256"/>
      <c r="K1019" s="256"/>
      <c r="L1019" s="261"/>
      <c r="M1019" s="262"/>
      <c r="N1019" s="263"/>
      <c r="O1019" s="263"/>
      <c r="P1019" s="263"/>
      <c r="Q1019" s="263"/>
      <c r="R1019" s="263"/>
      <c r="S1019" s="263"/>
      <c r="T1019" s="264"/>
      <c r="U1019" s="14"/>
      <c r="V1019" s="14"/>
      <c r="W1019" s="14"/>
      <c r="X1019" s="14"/>
      <c r="Y1019" s="14"/>
      <c r="Z1019" s="14"/>
      <c r="AA1019" s="14"/>
      <c r="AB1019" s="14"/>
      <c r="AC1019" s="14"/>
      <c r="AD1019" s="14"/>
      <c r="AE1019" s="14"/>
      <c r="AT1019" s="265" t="s">
        <v>166</v>
      </c>
      <c r="AU1019" s="265" t="s">
        <v>156</v>
      </c>
      <c r="AV1019" s="14" t="s">
        <v>156</v>
      </c>
      <c r="AW1019" s="14" t="s">
        <v>31</v>
      </c>
      <c r="AX1019" s="14" t="s">
        <v>82</v>
      </c>
      <c r="AY1019" s="265" t="s">
        <v>157</v>
      </c>
    </row>
    <row r="1020" s="2" customFormat="1" ht="24.15" customHeight="1">
      <c r="A1020" s="39"/>
      <c r="B1020" s="40"/>
      <c r="C1020" s="230" t="s">
        <v>1825</v>
      </c>
      <c r="D1020" s="230" t="s">
        <v>160</v>
      </c>
      <c r="E1020" s="231" t="s">
        <v>1826</v>
      </c>
      <c r="F1020" s="232" t="s">
        <v>1827</v>
      </c>
      <c r="G1020" s="233" t="s">
        <v>177</v>
      </c>
      <c r="H1020" s="234">
        <v>0.056000000000000001</v>
      </c>
      <c r="I1020" s="235"/>
      <c r="J1020" s="236">
        <f>ROUND(I1020*H1020,2)</f>
        <v>0</v>
      </c>
      <c r="K1020" s="237"/>
      <c r="L1020" s="45"/>
      <c r="M1020" s="238" t="s">
        <v>1</v>
      </c>
      <c r="N1020" s="239" t="s">
        <v>40</v>
      </c>
      <c r="O1020" s="98"/>
      <c r="P1020" s="240">
        <f>O1020*H1020</f>
        <v>0</v>
      </c>
      <c r="Q1020" s="240">
        <v>0</v>
      </c>
      <c r="R1020" s="240">
        <f>Q1020*H1020</f>
        <v>0</v>
      </c>
      <c r="S1020" s="240">
        <v>0</v>
      </c>
      <c r="T1020" s="241">
        <f>S1020*H1020</f>
        <v>0</v>
      </c>
      <c r="U1020" s="39"/>
      <c r="V1020" s="39"/>
      <c r="W1020" s="39"/>
      <c r="X1020" s="39"/>
      <c r="Y1020" s="39"/>
      <c r="Z1020" s="39"/>
      <c r="AA1020" s="39"/>
      <c r="AB1020" s="39"/>
      <c r="AC1020" s="39"/>
      <c r="AD1020" s="39"/>
      <c r="AE1020" s="39"/>
      <c r="AR1020" s="242" t="s">
        <v>164</v>
      </c>
      <c r="AT1020" s="242" t="s">
        <v>160</v>
      </c>
      <c r="AU1020" s="242" t="s">
        <v>156</v>
      </c>
      <c r="AY1020" s="18" t="s">
        <v>157</v>
      </c>
      <c r="BE1020" s="243">
        <f>IF(N1020="základná",J1020,0)</f>
        <v>0</v>
      </c>
      <c r="BF1020" s="243">
        <f>IF(N1020="znížená",J1020,0)</f>
        <v>0</v>
      </c>
      <c r="BG1020" s="243">
        <f>IF(N1020="zákl. prenesená",J1020,0)</f>
        <v>0</v>
      </c>
      <c r="BH1020" s="243">
        <f>IF(N1020="zníž. prenesená",J1020,0)</f>
        <v>0</v>
      </c>
      <c r="BI1020" s="243">
        <f>IF(N1020="nulová",J1020,0)</f>
        <v>0</v>
      </c>
      <c r="BJ1020" s="18" t="s">
        <v>156</v>
      </c>
      <c r="BK1020" s="243">
        <f>ROUND(I1020*H1020,2)</f>
        <v>0</v>
      </c>
      <c r="BL1020" s="18" t="s">
        <v>164</v>
      </c>
      <c r="BM1020" s="242" t="s">
        <v>1828</v>
      </c>
    </row>
    <row r="1021" s="14" customFormat="1">
      <c r="A1021" s="14"/>
      <c r="B1021" s="255"/>
      <c r="C1021" s="256"/>
      <c r="D1021" s="246" t="s">
        <v>166</v>
      </c>
      <c r="E1021" s="257" t="s">
        <v>1</v>
      </c>
      <c r="F1021" s="258" t="s">
        <v>1829</v>
      </c>
      <c r="G1021" s="256"/>
      <c r="H1021" s="259">
        <v>0.056000000000000001</v>
      </c>
      <c r="I1021" s="260"/>
      <c r="J1021" s="256"/>
      <c r="K1021" s="256"/>
      <c r="L1021" s="261"/>
      <c r="M1021" s="262"/>
      <c r="N1021" s="263"/>
      <c r="O1021" s="263"/>
      <c r="P1021" s="263"/>
      <c r="Q1021" s="263"/>
      <c r="R1021" s="263"/>
      <c r="S1021" s="263"/>
      <c r="T1021" s="264"/>
      <c r="U1021" s="14"/>
      <c r="V1021" s="14"/>
      <c r="W1021" s="14"/>
      <c r="X1021" s="14"/>
      <c r="Y1021" s="14"/>
      <c r="Z1021" s="14"/>
      <c r="AA1021" s="14"/>
      <c r="AB1021" s="14"/>
      <c r="AC1021" s="14"/>
      <c r="AD1021" s="14"/>
      <c r="AE1021" s="14"/>
      <c r="AT1021" s="265" t="s">
        <v>166</v>
      </c>
      <c r="AU1021" s="265" t="s">
        <v>156</v>
      </c>
      <c r="AV1021" s="14" t="s">
        <v>156</v>
      </c>
      <c r="AW1021" s="14" t="s">
        <v>31</v>
      </c>
      <c r="AX1021" s="14" t="s">
        <v>82</v>
      </c>
      <c r="AY1021" s="265" t="s">
        <v>157</v>
      </c>
    </row>
    <row r="1022" s="12" customFormat="1" ht="22.8" customHeight="1">
      <c r="A1022" s="12"/>
      <c r="B1022" s="214"/>
      <c r="C1022" s="215"/>
      <c r="D1022" s="216" t="s">
        <v>73</v>
      </c>
      <c r="E1022" s="228" t="s">
        <v>758</v>
      </c>
      <c r="F1022" s="228" t="s">
        <v>759</v>
      </c>
      <c r="G1022" s="215"/>
      <c r="H1022" s="215"/>
      <c r="I1022" s="218"/>
      <c r="J1022" s="229">
        <f>BK1022</f>
        <v>0</v>
      </c>
      <c r="K1022" s="215"/>
      <c r="L1022" s="220"/>
      <c r="M1022" s="221"/>
      <c r="N1022" s="222"/>
      <c r="O1022" s="222"/>
      <c r="P1022" s="223">
        <f>SUM(P1023:P1036)</f>
        <v>0</v>
      </c>
      <c r="Q1022" s="222"/>
      <c r="R1022" s="223">
        <f>SUM(R1023:R1036)</f>
        <v>0.014242599999999999</v>
      </c>
      <c r="S1022" s="222"/>
      <c r="T1022" s="224">
        <f>SUM(T1023:T1036)</f>
        <v>0</v>
      </c>
      <c r="U1022" s="12"/>
      <c r="V1022" s="12"/>
      <c r="W1022" s="12"/>
      <c r="X1022" s="12"/>
      <c r="Y1022" s="12"/>
      <c r="Z1022" s="12"/>
      <c r="AA1022" s="12"/>
      <c r="AB1022" s="12"/>
      <c r="AC1022" s="12"/>
      <c r="AD1022" s="12"/>
      <c r="AE1022" s="12"/>
      <c r="AR1022" s="225" t="s">
        <v>156</v>
      </c>
      <c r="AT1022" s="226" t="s">
        <v>73</v>
      </c>
      <c r="AU1022" s="226" t="s">
        <v>82</v>
      </c>
      <c r="AY1022" s="225" t="s">
        <v>157</v>
      </c>
      <c r="BK1022" s="227">
        <f>SUM(BK1023:BK1036)</f>
        <v>0</v>
      </c>
    </row>
    <row r="1023" s="2" customFormat="1" ht="37.8" customHeight="1">
      <c r="A1023" s="39"/>
      <c r="B1023" s="40"/>
      <c r="C1023" s="230" t="s">
        <v>1830</v>
      </c>
      <c r="D1023" s="230" t="s">
        <v>160</v>
      </c>
      <c r="E1023" s="231" t="s">
        <v>771</v>
      </c>
      <c r="F1023" s="232" t="s">
        <v>772</v>
      </c>
      <c r="G1023" s="233" t="s">
        <v>225</v>
      </c>
      <c r="H1023" s="234">
        <v>41.890000000000001</v>
      </c>
      <c r="I1023" s="235"/>
      <c r="J1023" s="236">
        <f>ROUND(I1023*H1023,2)</f>
        <v>0</v>
      </c>
      <c r="K1023" s="237"/>
      <c r="L1023" s="45"/>
      <c r="M1023" s="238" t="s">
        <v>1</v>
      </c>
      <c r="N1023" s="239" t="s">
        <v>40</v>
      </c>
      <c r="O1023" s="98"/>
      <c r="P1023" s="240">
        <f>O1023*H1023</f>
        <v>0</v>
      </c>
      <c r="Q1023" s="240">
        <v>0.00025999999999999998</v>
      </c>
      <c r="R1023" s="240">
        <f>Q1023*H1023</f>
        <v>0.010891399999999999</v>
      </c>
      <c r="S1023" s="240">
        <v>0</v>
      </c>
      <c r="T1023" s="241">
        <f>S1023*H1023</f>
        <v>0</v>
      </c>
      <c r="U1023" s="39"/>
      <c r="V1023" s="39"/>
      <c r="W1023" s="39"/>
      <c r="X1023" s="39"/>
      <c r="Y1023" s="39"/>
      <c r="Z1023" s="39"/>
      <c r="AA1023" s="39"/>
      <c r="AB1023" s="39"/>
      <c r="AC1023" s="39"/>
      <c r="AD1023" s="39"/>
      <c r="AE1023" s="39"/>
      <c r="AR1023" s="242" t="s">
        <v>164</v>
      </c>
      <c r="AT1023" s="242" t="s">
        <v>160</v>
      </c>
      <c r="AU1023" s="242" t="s">
        <v>156</v>
      </c>
      <c r="AY1023" s="18" t="s">
        <v>157</v>
      </c>
      <c r="BE1023" s="243">
        <f>IF(N1023="základná",J1023,0)</f>
        <v>0</v>
      </c>
      <c r="BF1023" s="243">
        <f>IF(N1023="znížená",J1023,0)</f>
        <v>0</v>
      </c>
      <c r="BG1023" s="243">
        <f>IF(N1023="zákl. prenesená",J1023,0)</f>
        <v>0</v>
      </c>
      <c r="BH1023" s="243">
        <f>IF(N1023="zníž. prenesená",J1023,0)</f>
        <v>0</v>
      </c>
      <c r="BI1023" s="243">
        <f>IF(N1023="nulová",J1023,0)</f>
        <v>0</v>
      </c>
      <c r="BJ1023" s="18" t="s">
        <v>156</v>
      </c>
      <c r="BK1023" s="243">
        <f>ROUND(I1023*H1023,2)</f>
        <v>0</v>
      </c>
      <c r="BL1023" s="18" t="s">
        <v>164</v>
      </c>
      <c r="BM1023" s="242" t="s">
        <v>1831</v>
      </c>
    </row>
    <row r="1024" s="13" customFormat="1">
      <c r="A1024" s="13"/>
      <c r="B1024" s="244"/>
      <c r="C1024" s="245"/>
      <c r="D1024" s="246" t="s">
        <v>166</v>
      </c>
      <c r="E1024" s="247" t="s">
        <v>1</v>
      </c>
      <c r="F1024" s="248" t="s">
        <v>1051</v>
      </c>
      <c r="G1024" s="245"/>
      <c r="H1024" s="247" t="s">
        <v>1</v>
      </c>
      <c r="I1024" s="249"/>
      <c r="J1024" s="245"/>
      <c r="K1024" s="245"/>
      <c r="L1024" s="250"/>
      <c r="M1024" s="251"/>
      <c r="N1024" s="252"/>
      <c r="O1024" s="252"/>
      <c r="P1024" s="252"/>
      <c r="Q1024" s="252"/>
      <c r="R1024" s="252"/>
      <c r="S1024" s="252"/>
      <c r="T1024" s="253"/>
      <c r="U1024" s="13"/>
      <c r="V1024" s="13"/>
      <c r="W1024" s="13"/>
      <c r="X1024" s="13"/>
      <c r="Y1024" s="13"/>
      <c r="Z1024" s="13"/>
      <c r="AA1024" s="13"/>
      <c r="AB1024" s="13"/>
      <c r="AC1024" s="13"/>
      <c r="AD1024" s="13"/>
      <c r="AE1024" s="13"/>
      <c r="AT1024" s="254" t="s">
        <v>166</v>
      </c>
      <c r="AU1024" s="254" t="s">
        <v>156</v>
      </c>
      <c r="AV1024" s="13" t="s">
        <v>82</v>
      </c>
      <c r="AW1024" s="13" t="s">
        <v>31</v>
      </c>
      <c r="AX1024" s="13" t="s">
        <v>74</v>
      </c>
      <c r="AY1024" s="254" t="s">
        <v>157</v>
      </c>
    </row>
    <row r="1025" s="13" customFormat="1">
      <c r="A1025" s="13"/>
      <c r="B1025" s="244"/>
      <c r="C1025" s="245"/>
      <c r="D1025" s="246" t="s">
        <v>166</v>
      </c>
      <c r="E1025" s="247" t="s">
        <v>1</v>
      </c>
      <c r="F1025" s="248" t="s">
        <v>1717</v>
      </c>
      <c r="G1025" s="245"/>
      <c r="H1025" s="247" t="s">
        <v>1</v>
      </c>
      <c r="I1025" s="249"/>
      <c r="J1025" s="245"/>
      <c r="K1025" s="245"/>
      <c r="L1025" s="250"/>
      <c r="M1025" s="251"/>
      <c r="N1025" s="252"/>
      <c r="O1025" s="252"/>
      <c r="P1025" s="252"/>
      <c r="Q1025" s="252"/>
      <c r="R1025" s="252"/>
      <c r="S1025" s="252"/>
      <c r="T1025" s="253"/>
      <c r="U1025" s="13"/>
      <c r="V1025" s="13"/>
      <c r="W1025" s="13"/>
      <c r="X1025" s="13"/>
      <c r="Y1025" s="13"/>
      <c r="Z1025" s="13"/>
      <c r="AA1025" s="13"/>
      <c r="AB1025" s="13"/>
      <c r="AC1025" s="13"/>
      <c r="AD1025" s="13"/>
      <c r="AE1025" s="13"/>
      <c r="AT1025" s="254" t="s">
        <v>166</v>
      </c>
      <c r="AU1025" s="254" t="s">
        <v>156</v>
      </c>
      <c r="AV1025" s="13" t="s">
        <v>82</v>
      </c>
      <c r="AW1025" s="13" t="s">
        <v>31</v>
      </c>
      <c r="AX1025" s="13" t="s">
        <v>74</v>
      </c>
      <c r="AY1025" s="254" t="s">
        <v>157</v>
      </c>
    </row>
    <row r="1026" s="14" customFormat="1">
      <c r="A1026" s="14"/>
      <c r="B1026" s="255"/>
      <c r="C1026" s="256"/>
      <c r="D1026" s="246" t="s">
        <v>166</v>
      </c>
      <c r="E1026" s="257" t="s">
        <v>1</v>
      </c>
      <c r="F1026" s="258" t="s">
        <v>1718</v>
      </c>
      <c r="G1026" s="256"/>
      <c r="H1026" s="259">
        <v>18.59</v>
      </c>
      <c r="I1026" s="260"/>
      <c r="J1026" s="256"/>
      <c r="K1026" s="256"/>
      <c r="L1026" s="261"/>
      <c r="M1026" s="262"/>
      <c r="N1026" s="263"/>
      <c r="O1026" s="263"/>
      <c r="P1026" s="263"/>
      <c r="Q1026" s="263"/>
      <c r="R1026" s="263"/>
      <c r="S1026" s="263"/>
      <c r="T1026" s="264"/>
      <c r="U1026" s="14"/>
      <c r="V1026" s="14"/>
      <c r="W1026" s="14"/>
      <c r="X1026" s="14"/>
      <c r="Y1026" s="14"/>
      <c r="Z1026" s="14"/>
      <c r="AA1026" s="14"/>
      <c r="AB1026" s="14"/>
      <c r="AC1026" s="14"/>
      <c r="AD1026" s="14"/>
      <c r="AE1026" s="14"/>
      <c r="AT1026" s="265" t="s">
        <v>166</v>
      </c>
      <c r="AU1026" s="265" t="s">
        <v>156</v>
      </c>
      <c r="AV1026" s="14" t="s">
        <v>156</v>
      </c>
      <c r="AW1026" s="14" t="s">
        <v>31</v>
      </c>
      <c r="AX1026" s="14" t="s">
        <v>74</v>
      </c>
      <c r="AY1026" s="265" t="s">
        <v>157</v>
      </c>
    </row>
    <row r="1027" s="14" customFormat="1">
      <c r="A1027" s="14"/>
      <c r="B1027" s="255"/>
      <c r="C1027" s="256"/>
      <c r="D1027" s="246" t="s">
        <v>166</v>
      </c>
      <c r="E1027" s="257" t="s">
        <v>1</v>
      </c>
      <c r="F1027" s="258" t="s">
        <v>1719</v>
      </c>
      <c r="G1027" s="256"/>
      <c r="H1027" s="259">
        <v>20.280000000000001</v>
      </c>
      <c r="I1027" s="260"/>
      <c r="J1027" s="256"/>
      <c r="K1027" s="256"/>
      <c r="L1027" s="261"/>
      <c r="M1027" s="262"/>
      <c r="N1027" s="263"/>
      <c r="O1027" s="263"/>
      <c r="P1027" s="263"/>
      <c r="Q1027" s="263"/>
      <c r="R1027" s="263"/>
      <c r="S1027" s="263"/>
      <c r="T1027" s="264"/>
      <c r="U1027" s="14"/>
      <c r="V1027" s="14"/>
      <c r="W1027" s="14"/>
      <c r="X1027" s="14"/>
      <c r="Y1027" s="14"/>
      <c r="Z1027" s="14"/>
      <c r="AA1027" s="14"/>
      <c r="AB1027" s="14"/>
      <c r="AC1027" s="14"/>
      <c r="AD1027" s="14"/>
      <c r="AE1027" s="14"/>
      <c r="AT1027" s="265" t="s">
        <v>166</v>
      </c>
      <c r="AU1027" s="265" t="s">
        <v>156</v>
      </c>
      <c r="AV1027" s="14" t="s">
        <v>156</v>
      </c>
      <c r="AW1027" s="14" t="s">
        <v>31</v>
      </c>
      <c r="AX1027" s="14" t="s">
        <v>74</v>
      </c>
      <c r="AY1027" s="265" t="s">
        <v>157</v>
      </c>
    </row>
    <row r="1028" s="14" customFormat="1">
      <c r="A1028" s="14"/>
      <c r="B1028" s="255"/>
      <c r="C1028" s="256"/>
      <c r="D1028" s="246" t="s">
        <v>166</v>
      </c>
      <c r="E1028" s="257" t="s">
        <v>1</v>
      </c>
      <c r="F1028" s="258" t="s">
        <v>1720</v>
      </c>
      <c r="G1028" s="256"/>
      <c r="H1028" s="259">
        <v>3.02</v>
      </c>
      <c r="I1028" s="260"/>
      <c r="J1028" s="256"/>
      <c r="K1028" s="256"/>
      <c r="L1028" s="261"/>
      <c r="M1028" s="262"/>
      <c r="N1028" s="263"/>
      <c r="O1028" s="263"/>
      <c r="P1028" s="263"/>
      <c r="Q1028" s="263"/>
      <c r="R1028" s="263"/>
      <c r="S1028" s="263"/>
      <c r="T1028" s="264"/>
      <c r="U1028" s="14"/>
      <c r="V1028" s="14"/>
      <c r="W1028" s="14"/>
      <c r="X1028" s="14"/>
      <c r="Y1028" s="14"/>
      <c r="Z1028" s="14"/>
      <c r="AA1028" s="14"/>
      <c r="AB1028" s="14"/>
      <c r="AC1028" s="14"/>
      <c r="AD1028" s="14"/>
      <c r="AE1028" s="14"/>
      <c r="AT1028" s="265" t="s">
        <v>166</v>
      </c>
      <c r="AU1028" s="265" t="s">
        <v>156</v>
      </c>
      <c r="AV1028" s="14" t="s">
        <v>156</v>
      </c>
      <c r="AW1028" s="14" t="s">
        <v>31</v>
      </c>
      <c r="AX1028" s="14" t="s">
        <v>74</v>
      </c>
      <c r="AY1028" s="265" t="s">
        <v>157</v>
      </c>
    </row>
    <row r="1029" s="15" customFormat="1">
      <c r="A1029" s="15"/>
      <c r="B1029" s="266"/>
      <c r="C1029" s="267"/>
      <c r="D1029" s="246" t="s">
        <v>166</v>
      </c>
      <c r="E1029" s="268" t="s">
        <v>1</v>
      </c>
      <c r="F1029" s="269" t="s">
        <v>173</v>
      </c>
      <c r="G1029" s="267"/>
      <c r="H1029" s="270">
        <v>41.890000000000008</v>
      </c>
      <c r="I1029" s="271"/>
      <c r="J1029" s="267"/>
      <c r="K1029" s="267"/>
      <c r="L1029" s="272"/>
      <c r="M1029" s="273"/>
      <c r="N1029" s="274"/>
      <c r="O1029" s="274"/>
      <c r="P1029" s="274"/>
      <c r="Q1029" s="274"/>
      <c r="R1029" s="274"/>
      <c r="S1029" s="274"/>
      <c r="T1029" s="275"/>
      <c r="U1029" s="15"/>
      <c r="V1029" s="15"/>
      <c r="W1029" s="15"/>
      <c r="X1029" s="15"/>
      <c r="Y1029" s="15"/>
      <c r="Z1029" s="15"/>
      <c r="AA1029" s="15"/>
      <c r="AB1029" s="15"/>
      <c r="AC1029" s="15"/>
      <c r="AD1029" s="15"/>
      <c r="AE1029" s="15"/>
      <c r="AT1029" s="276" t="s">
        <v>166</v>
      </c>
      <c r="AU1029" s="276" t="s">
        <v>156</v>
      </c>
      <c r="AV1029" s="15" t="s">
        <v>174</v>
      </c>
      <c r="AW1029" s="15" t="s">
        <v>31</v>
      </c>
      <c r="AX1029" s="15" t="s">
        <v>82</v>
      </c>
      <c r="AY1029" s="276" t="s">
        <v>157</v>
      </c>
    </row>
    <row r="1030" s="2" customFormat="1" ht="33" customHeight="1">
      <c r="A1030" s="39"/>
      <c r="B1030" s="40"/>
      <c r="C1030" s="230" t="s">
        <v>1832</v>
      </c>
      <c r="D1030" s="230" t="s">
        <v>160</v>
      </c>
      <c r="E1030" s="231" t="s">
        <v>775</v>
      </c>
      <c r="F1030" s="232" t="s">
        <v>776</v>
      </c>
      <c r="G1030" s="233" t="s">
        <v>225</v>
      </c>
      <c r="H1030" s="234">
        <v>41.890000000000001</v>
      </c>
      <c r="I1030" s="235"/>
      <c r="J1030" s="236">
        <f>ROUND(I1030*H1030,2)</f>
        <v>0</v>
      </c>
      <c r="K1030" s="237"/>
      <c r="L1030" s="45"/>
      <c r="M1030" s="238" t="s">
        <v>1</v>
      </c>
      <c r="N1030" s="239" t="s">
        <v>40</v>
      </c>
      <c r="O1030" s="98"/>
      <c r="P1030" s="240">
        <f>O1030*H1030</f>
        <v>0</v>
      </c>
      <c r="Q1030" s="240">
        <v>8.0000000000000007E-05</v>
      </c>
      <c r="R1030" s="240">
        <f>Q1030*H1030</f>
        <v>0.0033512000000000004</v>
      </c>
      <c r="S1030" s="240">
        <v>0</v>
      </c>
      <c r="T1030" s="241">
        <f>S1030*H1030</f>
        <v>0</v>
      </c>
      <c r="U1030" s="39"/>
      <c r="V1030" s="39"/>
      <c r="W1030" s="39"/>
      <c r="X1030" s="39"/>
      <c r="Y1030" s="39"/>
      <c r="Z1030" s="39"/>
      <c r="AA1030" s="39"/>
      <c r="AB1030" s="39"/>
      <c r="AC1030" s="39"/>
      <c r="AD1030" s="39"/>
      <c r="AE1030" s="39"/>
      <c r="AR1030" s="242" t="s">
        <v>164</v>
      </c>
      <c r="AT1030" s="242" t="s">
        <v>160</v>
      </c>
      <c r="AU1030" s="242" t="s">
        <v>156</v>
      </c>
      <c r="AY1030" s="18" t="s">
        <v>157</v>
      </c>
      <c r="BE1030" s="243">
        <f>IF(N1030="základná",J1030,0)</f>
        <v>0</v>
      </c>
      <c r="BF1030" s="243">
        <f>IF(N1030="znížená",J1030,0)</f>
        <v>0</v>
      </c>
      <c r="BG1030" s="243">
        <f>IF(N1030="zákl. prenesená",J1030,0)</f>
        <v>0</v>
      </c>
      <c r="BH1030" s="243">
        <f>IF(N1030="zníž. prenesená",J1030,0)</f>
        <v>0</v>
      </c>
      <c r="BI1030" s="243">
        <f>IF(N1030="nulová",J1030,0)</f>
        <v>0</v>
      </c>
      <c r="BJ1030" s="18" t="s">
        <v>156</v>
      </c>
      <c r="BK1030" s="243">
        <f>ROUND(I1030*H1030,2)</f>
        <v>0</v>
      </c>
      <c r="BL1030" s="18" t="s">
        <v>164</v>
      </c>
      <c r="BM1030" s="242" t="s">
        <v>1833</v>
      </c>
    </row>
    <row r="1031" s="13" customFormat="1">
      <c r="A1031" s="13"/>
      <c r="B1031" s="244"/>
      <c r="C1031" s="245"/>
      <c r="D1031" s="246" t="s">
        <v>166</v>
      </c>
      <c r="E1031" s="247" t="s">
        <v>1</v>
      </c>
      <c r="F1031" s="248" t="s">
        <v>1051</v>
      </c>
      <c r="G1031" s="245"/>
      <c r="H1031" s="247" t="s">
        <v>1</v>
      </c>
      <c r="I1031" s="249"/>
      <c r="J1031" s="245"/>
      <c r="K1031" s="245"/>
      <c r="L1031" s="250"/>
      <c r="M1031" s="251"/>
      <c r="N1031" s="252"/>
      <c r="O1031" s="252"/>
      <c r="P1031" s="252"/>
      <c r="Q1031" s="252"/>
      <c r="R1031" s="252"/>
      <c r="S1031" s="252"/>
      <c r="T1031" s="253"/>
      <c r="U1031" s="13"/>
      <c r="V1031" s="13"/>
      <c r="W1031" s="13"/>
      <c r="X1031" s="13"/>
      <c r="Y1031" s="13"/>
      <c r="Z1031" s="13"/>
      <c r="AA1031" s="13"/>
      <c r="AB1031" s="13"/>
      <c r="AC1031" s="13"/>
      <c r="AD1031" s="13"/>
      <c r="AE1031" s="13"/>
      <c r="AT1031" s="254" t="s">
        <v>166</v>
      </c>
      <c r="AU1031" s="254" t="s">
        <v>156</v>
      </c>
      <c r="AV1031" s="13" t="s">
        <v>82</v>
      </c>
      <c r="AW1031" s="13" t="s">
        <v>31</v>
      </c>
      <c r="AX1031" s="13" t="s">
        <v>74</v>
      </c>
      <c r="AY1031" s="254" t="s">
        <v>157</v>
      </c>
    </row>
    <row r="1032" s="13" customFormat="1">
      <c r="A1032" s="13"/>
      <c r="B1032" s="244"/>
      <c r="C1032" s="245"/>
      <c r="D1032" s="246" t="s">
        <v>166</v>
      </c>
      <c r="E1032" s="247" t="s">
        <v>1</v>
      </c>
      <c r="F1032" s="248" t="s">
        <v>1717</v>
      </c>
      <c r="G1032" s="245"/>
      <c r="H1032" s="247" t="s">
        <v>1</v>
      </c>
      <c r="I1032" s="249"/>
      <c r="J1032" s="245"/>
      <c r="K1032" s="245"/>
      <c r="L1032" s="250"/>
      <c r="M1032" s="251"/>
      <c r="N1032" s="252"/>
      <c r="O1032" s="252"/>
      <c r="P1032" s="252"/>
      <c r="Q1032" s="252"/>
      <c r="R1032" s="252"/>
      <c r="S1032" s="252"/>
      <c r="T1032" s="253"/>
      <c r="U1032" s="13"/>
      <c r="V1032" s="13"/>
      <c r="W1032" s="13"/>
      <c r="X1032" s="13"/>
      <c r="Y1032" s="13"/>
      <c r="Z1032" s="13"/>
      <c r="AA1032" s="13"/>
      <c r="AB1032" s="13"/>
      <c r="AC1032" s="13"/>
      <c r="AD1032" s="13"/>
      <c r="AE1032" s="13"/>
      <c r="AT1032" s="254" t="s">
        <v>166</v>
      </c>
      <c r="AU1032" s="254" t="s">
        <v>156</v>
      </c>
      <c r="AV1032" s="13" t="s">
        <v>82</v>
      </c>
      <c r="AW1032" s="13" t="s">
        <v>31</v>
      </c>
      <c r="AX1032" s="13" t="s">
        <v>74</v>
      </c>
      <c r="AY1032" s="254" t="s">
        <v>157</v>
      </c>
    </row>
    <row r="1033" s="14" customFormat="1">
      <c r="A1033" s="14"/>
      <c r="B1033" s="255"/>
      <c r="C1033" s="256"/>
      <c r="D1033" s="246" t="s">
        <v>166</v>
      </c>
      <c r="E1033" s="257" t="s">
        <v>1</v>
      </c>
      <c r="F1033" s="258" t="s">
        <v>1718</v>
      </c>
      <c r="G1033" s="256"/>
      <c r="H1033" s="259">
        <v>18.59</v>
      </c>
      <c r="I1033" s="260"/>
      <c r="J1033" s="256"/>
      <c r="K1033" s="256"/>
      <c r="L1033" s="261"/>
      <c r="M1033" s="262"/>
      <c r="N1033" s="263"/>
      <c r="O1033" s="263"/>
      <c r="P1033" s="263"/>
      <c r="Q1033" s="263"/>
      <c r="R1033" s="263"/>
      <c r="S1033" s="263"/>
      <c r="T1033" s="264"/>
      <c r="U1033" s="14"/>
      <c r="V1033" s="14"/>
      <c r="W1033" s="14"/>
      <c r="X1033" s="14"/>
      <c r="Y1033" s="14"/>
      <c r="Z1033" s="14"/>
      <c r="AA1033" s="14"/>
      <c r="AB1033" s="14"/>
      <c r="AC1033" s="14"/>
      <c r="AD1033" s="14"/>
      <c r="AE1033" s="14"/>
      <c r="AT1033" s="265" t="s">
        <v>166</v>
      </c>
      <c r="AU1033" s="265" t="s">
        <v>156</v>
      </c>
      <c r="AV1033" s="14" t="s">
        <v>156</v>
      </c>
      <c r="AW1033" s="14" t="s">
        <v>31</v>
      </c>
      <c r="AX1033" s="14" t="s">
        <v>74</v>
      </c>
      <c r="AY1033" s="265" t="s">
        <v>157</v>
      </c>
    </row>
    <row r="1034" s="14" customFormat="1">
      <c r="A1034" s="14"/>
      <c r="B1034" s="255"/>
      <c r="C1034" s="256"/>
      <c r="D1034" s="246" t="s">
        <v>166</v>
      </c>
      <c r="E1034" s="257" t="s">
        <v>1</v>
      </c>
      <c r="F1034" s="258" t="s">
        <v>1719</v>
      </c>
      <c r="G1034" s="256"/>
      <c r="H1034" s="259">
        <v>20.280000000000001</v>
      </c>
      <c r="I1034" s="260"/>
      <c r="J1034" s="256"/>
      <c r="K1034" s="256"/>
      <c r="L1034" s="261"/>
      <c r="M1034" s="262"/>
      <c r="N1034" s="263"/>
      <c r="O1034" s="263"/>
      <c r="P1034" s="263"/>
      <c r="Q1034" s="263"/>
      <c r="R1034" s="263"/>
      <c r="S1034" s="263"/>
      <c r="T1034" s="264"/>
      <c r="U1034" s="14"/>
      <c r="V1034" s="14"/>
      <c r="W1034" s="14"/>
      <c r="X1034" s="14"/>
      <c r="Y1034" s="14"/>
      <c r="Z1034" s="14"/>
      <c r="AA1034" s="14"/>
      <c r="AB1034" s="14"/>
      <c r="AC1034" s="14"/>
      <c r="AD1034" s="14"/>
      <c r="AE1034" s="14"/>
      <c r="AT1034" s="265" t="s">
        <v>166</v>
      </c>
      <c r="AU1034" s="265" t="s">
        <v>156</v>
      </c>
      <c r="AV1034" s="14" t="s">
        <v>156</v>
      </c>
      <c r="AW1034" s="14" t="s">
        <v>31</v>
      </c>
      <c r="AX1034" s="14" t="s">
        <v>74</v>
      </c>
      <c r="AY1034" s="265" t="s">
        <v>157</v>
      </c>
    </row>
    <row r="1035" s="14" customFormat="1">
      <c r="A1035" s="14"/>
      <c r="B1035" s="255"/>
      <c r="C1035" s="256"/>
      <c r="D1035" s="246" t="s">
        <v>166</v>
      </c>
      <c r="E1035" s="257" t="s">
        <v>1</v>
      </c>
      <c r="F1035" s="258" t="s">
        <v>1720</v>
      </c>
      <c r="G1035" s="256"/>
      <c r="H1035" s="259">
        <v>3.02</v>
      </c>
      <c r="I1035" s="260"/>
      <c r="J1035" s="256"/>
      <c r="K1035" s="256"/>
      <c r="L1035" s="261"/>
      <c r="M1035" s="262"/>
      <c r="N1035" s="263"/>
      <c r="O1035" s="263"/>
      <c r="P1035" s="263"/>
      <c r="Q1035" s="263"/>
      <c r="R1035" s="263"/>
      <c r="S1035" s="263"/>
      <c r="T1035" s="264"/>
      <c r="U1035" s="14"/>
      <c r="V1035" s="14"/>
      <c r="W1035" s="14"/>
      <c r="X1035" s="14"/>
      <c r="Y1035" s="14"/>
      <c r="Z1035" s="14"/>
      <c r="AA1035" s="14"/>
      <c r="AB1035" s="14"/>
      <c r="AC1035" s="14"/>
      <c r="AD1035" s="14"/>
      <c r="AE1035" s="14"/>
      <c r="AT1035" s="265" t="s">
        <v>166</v>
      </c>
      <c r="AU1035" s="265" t="s">
        <v>156</v>
      </c>
      <c r="AV1035" s="14" t="s">
        <v>156</v>
      </c>
      <c r="AW1035" s="14" t="s">
        <v>31</v>
      </c>
      <c r="AX1035" s="14" t="s">
        <v>74</v>
      </c>
      <c r="AY1035" s="265" t="s">
        <v>157</v>
      </c>
    </row>
    <row r="1036" s="15" customFormat="1">
      <c r="A1036" s="15"/>
      <c r="B1036" s="266"/>
      <c r="C1036" s="267"/>
      <c r="D1036" s="246" t="s">
        <v>166</v>
      </c>
      <c r="E1036" s="268" t="s">
        <v>1</v>
      </c>
      <c r="F1036" s="269" t="s">
        <v>173</v>
      </c>
      <c r="G1036" s="267"/>
      <c r="H1036" s="270">
        <v>41.890000000000008</v>
      </c>
      <c r="I1036" s="271"/>
      <c r="J1036" s="267"/>
      <c r="K1036" s="267"/>
      <c r="L1036" s="272"/>
      <c r="M1036" s="273"/>
      <c r="N1036" s="274"/>
      <c r="O1036" s="274"/>
      <c r="P1036" s="274"/>
      <c r="Q1036" s="274"/>
      <c r="R1036" s="274"/>
      <c r="S1036" s="274"/>
      <c r="T1036" s="275"/>
      <c r="U1036" s="15"/>
      <c r="V1036" s="15"/>
      <c r="W1036" s="15"/>
      <c r="X1036" s="15"/>
      <c r="Y1036" s="15"/>
      <c r="Z1036" s="15"/>
      <c r="AA1036" s="15"/>
      <c r="AB1036" s="15"/>
      <c r="AC1036" s="15"/>
      <c r="AD1036" s="15"/>
      <c r="AE1036" s="15"/>
      <c r="AT1036" s="276" t="s">
        <v>166</v>
      </c>
      <c r="AU1036" s="276" t="s">
        <v>156</v>
      </c>
      <c r="AV1036" s="15" t="s">
        <v>174</v>
      </c>
      <c r="AW1036" s="15" t="s">
        <v>31</v>
      </c>
      <c r="AX1036" s="15" t="s">
        <v>82</v>
      </c>
      <c r="AY1036" s="276" t="s">
        <v>157</v>
      </c>
    </row>
    <row r="1037" s="12" customFormat="1" ht="22.8" customHeight="1">
      <c r="A1037" s="12"/>
      <c r="B1037" s="214"/>
      <c r="C1037" s="215"/>
      <c r="D1037" s="216" t="s">
        <v>73</v>
      </c>
      <c r="E1037" s="228" t="s">
        <v>272</v>
      </c>
      <c r="F1037" s="228" t="s">
        <v>273</v>
      </c>
      <c r="G1037" s="215"/>
      <c r="H1037" s="215"/>
      <c r="I1037" s="218"/>
      <c r="J1037" s="229">
        <f>BK1037</f>
        <v>0</v>
      </c>
      <c r="K1037" s="215"/>
      <c r="L1037" s="220"/>
      <c r="M1037" s="221"/>
      <c r="N1037" s="222"/>
      <c r="O1037" s="222"/>
      <c r="P1037" s="223">
        <f>SUM(P1038:P1072)</f>
        <v>0</v>
      </c>
      <c r="Q1037" s="222"/>
      <c r="R1037" s="223">
        <f>SUM(R1038:R1072)</f>
        <v>0.25812605999999999</v>
      </c>
      <c r="S1037" s="222"/>
      <c r="T1037" s="224">
        <f>SUM(T1038:T1072)</f>
        <v>0</v>
      </c>
      <c r="U1037" s="12"/>
      <c r="V1037" s="12"/>
      <c r="W1037" s="12"/>
      <c r="X1037" s="12"/>
      <c r="Y1037" s="12"/>
      <c r="Z1037" s="12"/>
      <c r="AA1037" s="12"/>
      <c r="AB1037" s="12"/>
      <c r="AC1037" s="12"/>
      <c r="AD1037" s="12"/>
      <c r="AE1037" s="12"/>
      <c r="AR1037" s="225" t="s">
        <v>156</v>
      </c>
      <c r="AT1037" s="226" t="s">
        <v>73</v>
      </c>
      <c r="AU1037" s="226" t="s">
        <v>82</v>
      </c>
      <c r="AY1037" s="225" t="s">
        <v>157</v>
      </c>
      <c r="BK1037" s="227">
        <f>SUM(BK1038:BK1072)</f>
        <v>0</v>
      </c>
    </row>
    <row r="1038" s="2" customFormat="1" ht="33" customHeight="1">
      <c r="A1038" s="39"/>
      <c r="B1038" s="40"/>
      <c r="C1038" s="230" t="s">
        <v>1834</v>
      </c>
      <c r="D1038" s="230" t="s">
        <v>160</v>
      </c>
      <c r="E1038" s="231" t="s">
        <v>1835</v>
      </c>
      <c r="F1038" s="232" t="s">
        <v>1836</v>
      </c>
      <c r="G1038" s="233" t="s">
        <v>225</v>
      </c>
      <c r="H1038" s="234">
        <v>530.27200000000005</v>
      </c>
      <c r="I1038" s="235"/>
      <c r="J1038" s="236">
        <f>ROUND(I1038*H1038,2)</f>
        <v>0</v>
      </c>
      <c r="K1038" s="237"/>
      <c r="L1038" s="45"/>
      <c r="M1038" s="238" t="s">
        <v>1</v>
      </c>
      <c r="N1038" s="239" t="s">
        <v>40</v>
      </c>
      <c r="O1038" s="98"/>
      <c r="P1038" s="240">
        <f>O1038*H1038</f>
        <v>0</v>
      </c>
      <c r="Q1038" s="240">
        <v>0.00048000000000000001</v>
      </c>
      <c r="R1038" s="240">
        <f>Q1038*H1038</f>
        <v>0.25453056000000002</v>
      </c>
      <c r="S1038" s="240">
        <v>0</v>
      </c>
      <c r="T1038" s="241">
        <f>S1038*H1038</f>
        <v>0</v>
      </c>
      <c r="U1038" s="39"/>
      <c r="V1038" s="39"/>
      <c r="W1038" s="39"/>
      <c r="X1038" s="39"/>
      <c r="Y1038" s="39"/>
      <c r="Z1038" s="39"/>
      <c r="AA1038" s="39"/>
      <c r="AB1038" s="39"/>
      <c r="AC1038" s="39"/>
      <c r="AD1038" s="39"/>
      <c r="AE1038" s="39"/>
      <c r="AR1038" s="242" t="s">
        <v>164</v>
      </c>
      <c r="AT1038" s="242" t="s">
        <v>160</v>
      </c>
      <c r="AU1038" s="242" t="s">
        <v>156</v>
      </c>
      <c r="AY1038" s="18" t="s">
        <v>157</v>
      </c>
      <c r="BE1038" s="243">
        <f>IF(N1038="základná",J1038,0)</f>
        <v>0</v>
      </c>
      <c r="BF1038" s="243">
        <f>IF(N1038="znížená",J1038,0)</f>
        <v>0</v>
      </c>
      <c r="BG1038" s="243">
        <f>IF(N1038="zákl. prenesená",J1038,0)</f>
        <v>0</v>
      </c>
      <c r="BH1038" s="243">
        <f>IF(N1038="zníž. prenesená",J1038,0)</f>
        <v>0</v>
      </c>
      <c r="BI1038" s="243">
        <f>IF(N1038="nulová",J1038,0)</f>
        <v>0</v>
      </c>
      <c r="BJ1038" s="18" t="s">
        <v>156</v>
      </c>
      <c r="BK1038" s="243">
        <f>ROUND(I1038*H1038,2)</f>
        <v>0</v>
      </c>
      <c r="BL1038" s="18" t="s">
        <v>164</v>
      </c>
      <c r="BM1038" s="242" t="s">
        <v>1837</v>
      </c>
    </row>
    <row r="1039" s="13" customFormat="1">
      <c r="A1039" s="13"/>
      <c r="B1039" s="244"/>
      <c r="C1039" s="245"/>
      <c r="D1039" s="246" t="s">
        <v>166</v>
      </c>
      <c r="E1039" s="247" t="s">
        <v>1</v>
      </c>
      <c r="F1039" s="248" t="s">
        <v>1077</v>
      </c>
      <c r="G1039" s="245"/>
      <c r="H1039" s="247" t="s">
        <v>1</v>
      </c>
      <c r="I1039" s="249"/>
      <c r="J1039" s="245"/>
      <c r="K1039" s="245"/>
      <c r="L1039" s="250"/>
      <c r="M1039" s="251"/>
      <c r="N1039" s="252"/>
      <c r="O1039" s="252"/>
      <c r="P1039" s="252"/>
      <c r="Q1039" s="252"/>
      <c r="R1039" s="252"/>
      <c r="S1039" s="252"/>
      <c r="T1039" s="253"/>
      <c r="U1039" s="13"/>
      <c r="V1039" s="13"/>
      <c r="W1039" s="13"/>
      <c r="X1039" s="13"/>
      <c r="Y1039" s="13"/>
      <c r="Z1039" s="13"/>
      <c r="AA1039" s="13"/>
      <c r="AB1039" s="13"/>
      <c r="AC1039" s="13"/>
      <c r="AD1039" s="13"/>
      <c r="AE1039" s="13"/>
      <c r="AT1039" s="254" t="s">
        <v>166</v>
      </c>
      <c r="AU1039" s="254" t="s">
        <v>156</v>
      </c>
      <c r="AV1039" s="13" t="s">
        <v>82</v>
      </c>
      <c r="AW1039" s="13" t="s">
        <v>31</v>
      </c>
      <c r="AX1039" s="13" t="s">
        <v>74</v>
      </c>
      <c r="AY1039" s="254" t="s">
        <v>157</v>
      </c>
    </row>
    <row r="1040" s="13" customFormat="1">
      <c r="A1040" s="13"/>
      <c r="B1040" s="244"/>
      <c r="C1040" s="245"/>
      <c r="D1040" s="246" t="s">
        <v>166</v>
      </c>
      <c r="E1040" s="247" t="s">
        <v>1</v>
      </c>
      <c r="F1040" s="248" t="s">
        <v>1078</v>
      </c>
      <c r="G1040" s="245"/>
      <c r="H1040" s="247" t="s">
        <v>1</v>
      </c>
      <c r="I1040" s="249"/>
      <c r="J1040" s="245"/>
      <c r="K1040" s="245"/>
      <c r="L1040" s="250"/>
      <c r="M1040" s="251"/>
      <c r="N1040" s="252"/>
      <c r="O1040" s="252"/>
      <c r="P1040" s="252"/>
      <c r="Q1040" s="252"/>
      <c r="R1040" s="252"/>
      <c r="S1040" s="252"/>
      <c r="T1040" s="253"/>
      <c r="U1040" s="13"/>
      <c r="V1040" s="13"/>
      <c r="W1040" s="13"/>
      <c r="X1040" s="13"/>
      <c r="Y1040" s="13"/>
      <c r="Z1040" s="13"/>
      <c r="AA1040" s="13"/>
      <c r="AB1040" s="13"/>
      <c r="AC1040" s="13"/>
      <c r="AD1040" s="13"/>
      <c r="AE1040" s="13"/>
      <c r="AT1040" s="254" t="s">
        <v>166</v>
      </c>
      <c r="AU1040" s="254" t="s">
        <v>156</v>
      </c>
      <c r="AV1040" s="13" t="s">
        <v>82</v>
      </c>
      <c r="AW1040" s="13" t="s">
        <v>31</v>
      </c>
      <c r="AX1040" s="13" t="s">
        <v>74</v>
      </c>
      <c r="AY1040" s="254" t="s">
        <v>157</v>
      </c>
    </row>
    <row r="1041" s="14" customFormat="1">
      <c r="A1041" s="14"/>
      <c r="B1041" s="255"/>
      <c r="C1041" s="256"/>
      <c r="D1041" s="246" t="s">
        <v>166</v>
      </c>
      <c r="E1041" s="257" t="s">
        <v>1</v>
      </c>
      <c r="F1041" s="258" t="s">
        <v>1079</v>
      </c>
      <c r="G1041" s="256"/>
      <c r="H1041" s="259">
        <v>17.731999999999999</v>
      </c>
      <c r="I1041" s="260"/>
      <c r="J1041" s="256"/>
      <c r="K1041" s="256"/>
      <c r="L1041" s="261"/>
      <c r="M1041" s="262"/>
      <c r="N1041" s="263"/>
      <c r="O1041" s="263"/>
      <c r="P1041" s="263"/>
      <c r="Q1041" s="263"/>
      <c r="R1041" s="263"/>
      <c r="S1041" s="263"/>
      <c r="T1041" s="264"/>
      <c r="U1041" s="14"/>
      <c r="V1041" s="14"/>
      <c r="W1041" s="14"/>
      <c r="X1041" s="14"/>
      <c r="Y1041" s="14"/>
      <c r="Z1041" s="14"/>
      <c r="AA1041" s="14"/>
      <c r="AB1041" s="14"/>
      <c r="AC1041" s="14"/>
      <c r="AD1041" s="14"/>
      <c r="AE1041" s="14"/>
      <c r="AT1041" s="265" t="s">
        <v>166</v>
      </c>
      <c r="AU1041" s="265" t="s">
        <v>156</v>
      </c>
      <c r="AV1041" s="14" t="s">
        <v>156</v>
      </c>
      <c r="AW1041" s="14" t="s">
        <v>31</v>
      </c>
      <c r="AX1041" s="14" t="s">
        <v>74</v>
      </c>
      <c r="AY1041" s="265" t="s">
        <v>157</v>
      </c>
    </row>
    <row r="1042" s="14" customFormat="1">
      <c r="A1042" s="14"/>
      <c r="B1042" s="255"/>
      <c r="C1042" s="256"/>
      <c r="D1042" s="246" t="s">
        <v>166</v>
      </c>
      <c r="E1042" s="257" t="s">
        <v>1</v>
      </c>
      <c r="F1042" s="258" t="s">
        <v>1080</v>
      </c>
      <c r="G1042" s="256"/>
      <c r="H1042" s="259">
        <v>27.934000000000001</v>
      </c>
      <c r="I1042" s="260"/>
      <c r="J1042" s="256"/>
      <c r="K1042" s="256"/>
      <c r="L1042" s="261"/>
      <c r="M1042" s="262"/>
      <c r="N1042" s="263"/>
      <c r="O1042" s="263"/>
      <c r="P1042" s="263"/>
      <c r="Q1042" s="263"/>
      <c r="R1042" s="263"/>
      <c r="S1042" s="263"/>
      <c r="T1042" s="264"/>
      <c r="U1042" s="14"/>
      <c r="V1042" s="14"/>
      <c r="W1042" s="14"/>
      <c r="X1042" s="14"/>
      <c r="Y1042" s="14"/>
      <c r="Z1042" s="14"/>
      <c r="AA1042" s="14"/>
      <c r="AB1042" s="14"/>
      <c r="AC1042" s="14"/>
      <c r="AD1042" s="14"/>
      <c r="AE1042" s="14"/>
      <c r="AT1042" s="265" t="s">
        <v>166</v>
      </c>
      <c r="AU1042" s="265" t="s">
        <v>156</v>
      </c>
      <c r="AV1042" s="14" t="s">
        <v>156</v>
      </c>
      <c r="AW1042" s="14" t="s">
        <v>31</v>
      </c>
      <c r="AX1042" s="14" t="s">
        <v>74</v>
      </c>
      <c r="AY1042" s="265" t="s">
        <v>157</v>
      </c>
    </row>
    <row r="1043" s="14" customFormat="1">
      <c r="A1043" s="14"/>
      <c r="B1043" s="255"/>
      <c r="C1043" s="256"/>
      <c r="D1043" s="246" t="s">
        <v>166</v>
      </c>
      <c r="E1043" s="257" t="s">
        <v>1</v>
      </c>
      <c r="F1043" s="258" t="s">
        <v>1081</v>
      </c>
      <c r="G1043" s="256"/>
      <c r="H1043" s="259">
        <v>63.128999999999998</v>
      </c>
      <c r="I1043" s="260"/>
      <c r="J1043" s="256"/>
      <c r="K1043" s="256"/>
      <c r="L1043" s="261"/>
      <c r="M1043" s="262"/>
      <c r="N1043" s="263"/>
      <c r="O1043" s="263"/>
      <c r="P1043" s="263"/>
      <c r="Q1043" s="263"/>
      <c r="R1043" s="263"/>
      <c r="S1043" s="263"/>
      <c r="T1043" s="264"/>
      <c r="U1043" s="14"/>
      <c r="V1043" s="14"/>
      <c r="W1043" s="14"/>
      <c r="X1043" s="14"/>
      <c r="Y1043" s="14"/>
      <c r="Z1043" s="14"/>
      <c r="AA1043" s="14"/>
      <c r="AB1043" s="14"/>
      <c r="AC1043" s="14"/>
      <c r="AD1043" s="14"/>
      <c r="AE1043" s="14"/>
      <c r="AT1043" s="265" t="s">
        <v>166</v>
      </c>
      <c r="AU1043" s="265" t="s">
        <v>156</v>
      </c>
      <c r="AV1043" s="14" t="s">
        <v>156</v>
      </c>
      <c r="AW1043" s="14" t="s">
        <v>31</v>
      </c>
      <c r="AX1043" s="14" t="s">
        <v>74</v>
      </c>
      <c r="AY1043" s="265" t="s">
        <v>157</v>
      </c>
    </row>
    <row r="1044" s="16" customFormat="1">
      <c r="A1044" s="16"/>
      <c r="B1044" s="295"/>
      <c r="C1044" s="296"/>
      <c r="D1044" s="246" t="s">
        <v>166</v>
      </c>
      <c r="E1044" s="297" t="s">
        <v>1</v>
      </c>
      <c r="F1044" s="298" t="s">
        <v>468</v>
      </c>
      <c r="G1044" s="296"/>
      <c r="H1044" s="299">
        <v>108.79499999999999</v>
      </c>
      <c r="I1044" s="300"/>
      <c r="J1044" s="296"/>
      <c r="K1044" s="296"/>
      <c r="L1044" s="301"/>
      <c r="M1044" s="302"/>
      <c r="N1044" s="303"/>
      <c r="O1044" s="303"/>
      <c r="P1044" s="303"/>
      <c r="Q1044" s="303"/>
      <c r="R1044" s="303"/>
      <c r="S1044" s="303"/>
      <c r="T1044" s="304"/>
      <c r="U1044" s="16"/>
      <c r="V1044" s="16"/>
      <c r="W1044" s="16"/>
      <c r="X1044" s="16"/>
      <c r="Y1044" s="16"/>
      <c r="Z1044" s="16"/>
      <c r="AA1044" s="16"/>
      <c r="AB1044" s="16"/>
      <c r="AC1044" s="16"/>
      <c r="AD1044" s="16"/>
      <c r="AE1044" s="16"/>
      <c r="AT1044" s="305" t="s">
        <v>166</v>
      </c>
      <c r="AU1044" s="305" t="s">
        <v>156</v>
      </c>
      <c r="AV1044" s="16" t="s">
        <v>181</v>
      </c>
      <c r="AW1044" s="16" t="s">
        <v>31</v>
      </c>
      <c r="AX1044" s="16" t="s">
        <v>74</v>
      </c>
      <c r="AY1044" s="305" t="s">
        <v>157</v>
      </c>
    </row>
    <row r="1045" s="13" customFormat="1">
      <c r="A1045" s="13"/>
      <c r="B1045" s="244"/>
      <c r="C1045" s="245"/>
      <c r="D1045" s="246" t="s">
        <v>166</v>
      </c>
      <c r="E1045" s="247" t="s">
        <v>1</v>
      </c>
      <c r="F1045" s="248" t="s">
        <v>1082</v>
      </c>
      <c r="G1045" s="245"/>
      <c r="H1045" s="247" t="s">
        <v>1</v>
      </c>
      <c r="I1045" s="249"/>
      <c r="J1045" s="245"/>
      <c r="K1045" s="245"/>
      <c r="L1045" s="250"/>
      <c r="M1045" s="251"/>
      <c r="N1045" s="252"/>
      <c r="O1045" s="252"/>
      <c r="P1045" s="252"/>
      <c r="Q1045" s="252"/>
      <c r="R1045" s="252"/>
      <c r="S1045" s="252"/>
      <c r="T1045" s="253"/>
      <c r="U1045" s="13"/>
      <c r="V1045" s="13"/>
      <c r="W1045" s="13"/>
      <c r="X1045" s="13"/>
      <c r="Y1045" s="13"/>
      <c r="Z1045" s="13"/>
      <c r="AA1045" s="13"/>
      <c r="AB1045" s="13"/>
      <c r="AC1045" s="13"/>
      <c r="AD1045" s="13"/>
      <c r="AE1045" s="13"/>
      <c r="AT1045" s="254" t="s">
        <v>166</v>
      </c>
      <c r="AU1045" s="254" t="s">
        <v>156</v>
      </c>
      <c r="AV1045" s="13" t="s">
        <v>82</v>
      </c>
      <c r="AW1045" s="13" t="s">
        <v>31</v>
      </c>
      <c r="AX1045" s="13" t="s">
        <v>74</v>
      </c>
      <c r="AY1045" s="254" t="s">
        <v>157</v>
      </c>
    </row>
    <row r="1046" s="14" customFormat="1">
      <c r="A1046" s="14"/>
      <c r="B1046" s="255"/>
      <c r="C1046" s="256"/>
      <c r="D1046" s="246" t="s">
        <v>166</v>
      </c>
      <c r="E1046" s="257" t="s">
        <v>1</v>
      </c>
      <c r="F1046" s="258" t="s">
        <v>1083</v>
      </c>
      <c r="G1046" s="256"/>
      <c r="H1046" s="259">
        <v>21.651</v>
      </c>
      <c r="I1046" s="260"/>
      <c r="J1046" s="256"/>
      <c r="K1046" s="256"/>
      <c r="L1046" s="261"/>
      <c r="M1046" s="262"/>
      <c r="N1046" s="263"/>
      <c r="O1046" s="263"/>
      <c r="P1046" s="263"/>
      <c r="Q1046" s="263"/>
      <c r="R1046" s="263"/>
      <c r="S1046" s="263"/>
      <c r="T1046" s="264"/>
      <c r="U1046" s="14"/>
      <c r="V1046" s="14"/>
      <c r="W1046" s="14"/>
      <c r="X1046" s="14"/>
      <c r="Y1046" s="14"/>
      <c r="Z1046" s="14"/>
      <c r="AA1046" s="14"/>
      <c r="AB1046" s="14"/>
      <c r="AC1046" s="14"/>
      <c r="AD1046" s="14"/>
      <c r="AE1046" s="14"/>
      <c r="AT1046" s="265" t="s">
        <v>166</v>
      </c>
      <c r="AU1046" s="265" t="s">
        <v>156</v>
      </c>
      <c r="AV1046" s="14" t="s">
        <v>156</v>
      </c>
      <c r="AW1046" s="14" t="s">
        <v>31</v>
      </c>
      <c r="AX1046" s="14" t="s">
        <v>74</v>
      </c>
      <c r="AY1046" s="265" t="s">
        <v>157</v>
      </c>
    </row>
    <row r="1047" s="14" customFormat="1">
      <c r="A1047" s="14"/>
      <c r="B1047" s="255"/>
      <c r="C1047" s="256"/>
      <c r="D1047" s="246" t="s">
        <v>166</v>
      </c>
      <c r="E1047" s="257" t="s">
        <v>1</v>
      </c>
      <c r="F1047" s="258" t="s">
        <v>1084</v>
      </c>
      <c r="G1047" s="256"/>
      <c r="H1047" s="259">
        <v>34.979999999999997</v>
      </c>
      <c r="I1047" s="260"/>
      <c r="J1047" s="256"/>
      <c r="K1047" s="256"/>
      <c r="L1047" s="261"/>
      <c r="M1047" s="262"/>
      <c r="N1047" s="263"/>
      <c r="O1047" s="263"/>
      <c r="P1047" s="263"/>
      <c r="Q1047" s="263"/>
      <c r="R1047" s="263"/>
      <c r="S1047" s="263"/>
      <c r="T1047" s="264"/>
      <c r="U1047" s="14"/>
      <c r="V1047" s="14"/>
      <c r="W1047" s="14"/>
      <c r="X1047" s="14"/>
      <c r="Y1047" s="14"/>
      <c r="Z1047" s="14"/>
      <c r="AA1047" s="14"/>
      <c r="AB1047" s="14"/>
      <c r="AC1047" s="14"/>
      <c r="AD1047" s="14"/>
      <c r="AE1047" s="14"/>
      <c r="AT1047" s="265" t="s">
        <v>166</v>
      </c>
      <c r="AU1047" s="265" t="s">
        <v>156</v>
      </c>
      <c r="AV1047" s="14" t="s">
        <v>156</v>
      </c>
      <c r="AW1047" s="14" t="s">
        <v>31</v>
      </c>
      <c r="AX1047" s="14" t="s">
        <v>74</v>
      </c>
      <c r="AY1047" s="265" t="s">
        <v>157</v>
      </c>
    </row>
    <row r="1048" s="14" customFormat="1">
      <c r="A1048" s="14"/>
      <c r="B1048" s="255"/>
      <c r="C1048" s="256"/>
      <c r="D1048" s="246" t="s">
        <v>166</v>
      </c>
      <c r="E1048" s="257" t="s">
        <v>1</v>
      </c>
      <c r="F1048" s="258" t="s">
        <v>1085</v>
      </c>
      <c r="G1048" s="256"/>
      <c r="H1048" s="259">
        <v>59.695999999999998</v>
      </c>
      <c r="I1048" s="260"/>
      <c r="J1048" s="256"/>
      <c r="K1048" s="256"/>
      <c r="L1048" s="261"/>
      <c r="M1048" s="262"/>
      <c r="N1048" s="263"/>
      <c r="O1048" s="263"/>
      <c r="P1048" s="263"/>
      <c r="Q1048" s="263"/>
      <c r="R1048" s="263"/>
      <c r="S1048" s="263"/>
      <c r="T1048" s="264"/>
      <c r="U1048" s="14"/>
      <c r="V1048" s="14"/>
      <c r="W1048" s="14"/>
      <c r="X1048" s="14"/>
      <c r="Y1048" s="14"/>
      <c r="Z1048" s="14"/>
      <c r="AA1048" s="14"/>
      <c r="AB1048" s="14"/>
      <c r="AC1048" s="14"/>
      <c r="AD1048" s="14"/>
      <c r="AE1048" s="14"/>
      <c r="AT1048" s="265" t="s">
        <v>166</v>
      </c>
      <c r="AU1048" s="265" t="s">
        <v>156</v>
      </c>
      <c r="AV1048" s="14" t="s">
        <v>156</v>
      </c>
      <c r="AW1048" s="14" t="s">
        <v>31</v>
      </c>
      <c r="AX1048" s="14" t="s">
        <v>74</v>
      </c>
      <c r="AY1048" s="265" t="s">
        <v>157</v>
      </c>
    </row>
    <row r="1049" s="14" customFormat="1">
      <c r="A1049" s="14"/>
      <c r="B1049" s="255"/>
      <c r="C1049" s="256"/>
      <c r="D1049" s="246" t="s">
        <v>166</v>
      </c>
      <c r="E1049" s="257" t="s">
        <v>1</v>
      </c>
      <c r="F1049" s="258" t="s">
        <v>1086</v>
      </c>
      <c r="G1049" s="256"/>
      <c r="H1049" s="259">
        <v>45.686</v>
      </c>
      <c r="I1049" s="260"/>
      <c r="J1049" s="256"/>
      <c r="K1049" s="256"/>
      <c r="L1049" s="261"/>
      <c r="M1049" s="262"/>
      <c r="N1049" s="263"/>
      <c r="O1049" s="263"/>
      <c r="P1049" s="263"/>
      <c r="Q1049" s="263"/>
      <c r="R1049" s="263"/>
      <c r="S1049" s="263"/>
      <c r="T1049" s="264"/>
      <c r="U1049" s="14"/>
      <c r="V1049" s="14"/>
      <c r="W1049" s="14"/>
      <c r="X1049" s="14"/>
      <c r="Y1049" s="14"/>
      <c r="Z1049" s="14"/>
      <c r="AA1049" s="14"/>
      <c r="AB1049" s="14"/>
      <c r="AC1049" s="14"/>
      <c r="AD1049" s="14"/>
      <c r="AE1049" s="14"/>
      <c r="AT1049" s="265" t="s">
        <v>166</v>
      </c>
      <c r="AU1049" s="265" t="s">
        <v>156</v>
      </c>
      <c r="AV1049" s="14" t="s">
        <v>156</v>
      </c>
      <c r="AW1049" s="14" t="s">
        <v>31</v>
      </c>
      <c r="AX1049" s="14" t="s">
        <v>74</v>
      </c>
      <c r="AY1049" s="265" t="s">
        <v>157</v>
      </c>
    </row>
    <row r="1050" s="14" customFormat="1">
      <c r="A1050" s="14"/>
      <c r="B1050" s="255"/>
      <c r="C1050" s="256"/>
      <c r="D1050" s="246" t="s">
        <v>166</v>
      </c>
      <c r="E1050" s="257" t="s">
        <v>1</v>
      </c>
      <c r="F1050" s="258" t="s">
        <v>1087</v>
      </c>
      <c r="G1050" s="256"/>
      <c r="H1050" s="259">
        <v>6.1799999999999997</v>
      </c>
      <c r="I1050" s="260"/>
      <c r="J1050" s="256"/>
      <c r="K1050" s="256"/>
      <c r="L1050" s="261"/>
      <c r="M1050" s="262"/>
      <c r="N1050" s="263"/>
      <c r="O1050" s="263"/>
      <c r="P1050" s="263"/>
      <c r="Q1050" s="263"/>
      <c r="R1050" s="263"/>
      <c r="S1050" s="263"/>
      <c r="T1050" s="264"/>
      <c r="U1050" s="14"/>
      <c r="V1050" s="14"/>
      <c r="W1050" s="14"/>
      <c r="X1050" s="14"/>
      <c r="Y1050" s="14"/>
      <c r="Z1050" s="14"/>
      <c r="AA1050" s="14"/>
      <c r="AB1050" s="14"/>
      <c r="AC1050" s="14"/>
      <c r="AD1050" s="14"/>
      <c r="AE1050" s="14"/>
      <c r="AT1050" s="265" t="s">
        <v>166</v>
      </c>
      <c r="AU1050" s="265" t="s">
        <v>156</v>
      </c>
      <c r="AV1050" s="14" t="s">
        <v>156</v>
      </c>
      <c r="AW1050" s="14" t="s">
        <v>31</v>
      </c>
      <c r="AX1050" s="14" t="s">
        <v>74</v>
      </c>
      <c r="AY1050" s="265" t="s">
        <v>157</v>
      </c>
    </row>
    <row r="1051" s="14" customFormat="1">
      <c r="A1051" s="14"/>
      <c r="B1051" s="255"/>
      <c r="C1051" s="256"/>
      <c r="D1051" s="246" t="s">
        <v>166</v>
      </c>
      <c r="E1051" s="257" t="s">
        <v>1</v>
      </c>
      <c r="F1051" s="258" t="s">
        <v>1088</v>
      </c>
      <c r="G1051" s="256"/>
      <c r="H1051" s="259">
        <v>5.4240000000000004</v>
      </c>
      <c r="I1051" s="260"/>
      <c r="J1051" s="256"/>
      <c r="K1051" s="256"/>
      <c r="L1051" s="261"/>
      <c r="M1051" s="262"/>
      <c r="N1051" s="263"/>
      <c r="O1051" s="263"/>
      <c r="P1051" s="263"/>
      <c r="Q1051" s="263"/>
      <c r="R1051" s="263"/>
      <c r="S1051" s="263"/>
      <c r="T1051" s="264"/>
      <c r="U1051" s="14"/>
      <c r="V1051" s="14"/>
      <c r="W1051" s="14"/>
      <c r="X1051" s="14"/>
      <c r="Y1051" s="14"/>
      <c r="Z1051" s="14"/>
      <c r="AA1051" s="14"/>
      <c r="AB1051" s="14"/>
      <c r="AC1051" s="14"/>
      <c r="AD1051" s="14"/>
      <c r="AE1051" s="14"/>
      <c r="AT1051" s="265" t="s">
        <v>166</v>
      </c>
      <c r="AU1051" s="265" t="s">
        <v>156</v>
      </c>
      <c r="AV1051" s="14" t="s">
        <v>156</v>
      </c>
      <c r="AW1051" s="14" t="s">
        <v>31</v>
      </c>
      <c r="AX1051" s="14" t="s">
        <v>74</v>
      </c>
      <c r="AY1051" s="265" t="s">
        <v>157</v>
      </c>
    </row>
    <row r="1052" s="14" customFormat="1">
      <c r="A1052" s="14"/>
      <c r="B1052" s="255"/>
      <c r="C1052" s="256"/>
      <c r="D1052" s="246" t="s">
        <v>166</v>
      </c>
      <c r="E1052" s="257" t="s">
        <v>1</v>
      </c>
      <c r="F1052" s="258" t="s">
        <v>1089</v>
      </c>
      <c r="G1052" s="256"/>
      <c r="H1052" s="259">
        <v>10.720000000000001</v>
      </c>
      <c r="I1052" s="260"/>
      <c r="J1052" s="256"/>
      <c r="K1052" s="256"/>
      <c r="L1052" s="261"/>
      <c r="M1052" s="262"/>
      <c r="N1052" s="263"/>
      <c r="O1052" s="263"/>
      <c r="P1052" s="263"/>
      <c r="Q1052" s="263"/>
      <c r="R1052" s="263"/>
      <c r="S1052" s="263"/>
      <c r="T1052" s="264"/>
      <c r="U1052" s="14"/>
      <c r="V1052" s="14"/>
      <c r="W1052" s="14"/>
      <c r="X1052" s="14"/>
      <c r="Y1052" s="14"/>
      <c r="Z1052" s="14"/>
      <c r="AA1052" s="14"/>
      <c r="AB1052" s="14"/>
      <c r="AC1052" s="14"/>
      <c r="AD1052" s="14"/>
      <c r="AE1052" s="14"/>
      <c r="AT1052" s="265" t="s">
        <v>166</v>
      </c>
      <c r="AU1052" s="265" t="s">
        <v>156</v>
      </c>
      <c r="AV1052" s="14" t="s">
        <v>156</v>
      </c>
      <c r="AW1052" s="14" t="s">
        <v>31</v>
      </c>
      <c r="AX1052" s="14" t="s">
        <v>74</v>
      </c>
      <c r="AY1052" s="265" t="s">
        <v>157</v>
      </c>
    </row>
    <row r="1053" s="14" customFormat="1">
      <c r="A1053" s="14"/>
      <c r="B1053" s="255"/>
      <c r="C1053" s="256"/>
      <c r="D1053" s="246" t="s">
        <v>166</v>
      </c>
      <c r="E1053" s="257" t="s">
        <v>1</v>
      </c>
      <c r="F1053" s="258" t="s">
        <v>1090</v>
      </c>
      <c r="G1053" s="256"/>
      <c r="H1053" s="259">
        <v>2.9860000000000002</v>
      </c>
      <c r="I1053" s="260"/>
      <c r="J1053" s="256"/>
      <c r="K1053" s="256"/>
      <c r="L1053" s="261"/>
      <c r="M1053" s="262"/>
      <c r="N1053" s="263"/>
      <c r="O1053" s="263"/>
      <c r="P1053" s="263"/>
      <c r="Q1053" s="263"/>
      <c r="R1053" s="263"/>
      <c r="S1053" s="263"/>
      <c r="T1053" s="264"/>
      <c r="U1053" s="14"/>
      <c r="V1053" s="14"/>
      <c r="W1053" s="14"/>
      <c r="X1053" s="14"/>
      <c r="Y1053" s="14"/>
      <c r="Z1053" s="14"/>
      <c r="AA1053" s="14"/>
      <c r="AB1053" s="14"/>
      <c r="AC1053" s="14"/>
      <c r="AD1053" s="14"/>
      <c r="AE1053" s="14"/>
      <c r="AT1053" s="265" t="s">
        <v>166</v>
      </c>
      <c r="AU1053" s="265" t="s">
        <v>156</v>
      </c>
      <c r="AV1053" s="14" t="s">
        <v>156</v>
      </c>
      <c r="AW1053" s="14" t="s">
        <v>31</v>
      </c>
      <c r="AX1053" s="14" t="s">
        <v>74</v>
      </c>
      <c r="AY1053" s="265" t="s">
        <v>157</v>
      </c>
    </row>
    <row r="1054" s="16" customFormat="1">
      <c r="A1054" s="16"/>
      <c r="B1054" s="295"/>
      <c r="C1054" s="296"/>
      <c r="D1054" s="246" t="s">
        <v>166</v>
      </c>
      <c r="E1054" s="297" t="s">
        <v>1</v>
      </c>
      <c r="F1054" s="298" t="s">
        <v>468</v>
      </c>
      <c r="G1054" s="296"/>
      <c r="H1054" s="299">
        <v>187.32300000000001</v>
      </c>
      <c r="I1054" s="300"/>
      <c r="J1054" s="296"/>
      <c r="K1054" s="296"/>
      <c r="L1054" s="301"/>
      <c r="M1054" s="302"/>
      <c r="N1054" s="303"/>
      <c r="O1054" s="303"/>
      <c r="P1054" s="303"/>
      <c r="Q1054" s="303"/>
      <c r="R1054" s="303"/>
      <c r="S1054" s="303"/>
      <c r="T1054" s="304"/>
      <c r="U1054" s="16"/>
      <c r="V1054" s="16"/>
      <c r="W1054" s="16"/>
      <c r="X1054" s="16"/>
      <c r="Y1054" s="16"/>
      <c r="Z1054" s="16"/>
      <c r="AA1054" s="16"/>
      <c r="AB1054" s="16"/>
      <c r="AC1054" s="16"/>
      <c r="AD1054" s="16"/>
      <c r="AE1054" s="16"/>
      <c r="AT1054" s="305" t="s">
        <v>166</v>
      </c>
      <c r="AU1054" s="305" t="s">
        <v>156</v>
      </c>
      <c r="AV1054" s="16" t="s">
        <v>181</v>
      </c>
      <c r="AW1054" s="16" t="s">
        <v>31</v>
      </c>
      <c r="AX1054" s="16" t="s">
        <v>74</v>
      </c>
      <c r="AY1054" s="305" t="s">
        <v>157</v>
      </c>
    </row>
    <row r="1055" s="14" customFormat="1">
      <c r="A1055" s="14"/>
      <c r="B1055" s="255"/>
      <c r="C1055" s="256"/>
      <c r="D1055" s="246" t="s">
        <v>166</v>
      </c>
      <c r="E1055" s="257" t="s">
        <v>1</v>
      </c>
      <c r="F1055" s="258" t="s">
        <v>1838</v>
      </c>
      <c r="G1055" s="256"/>
      <c r="H1055" s="259">
        <v>234.154</v>
      </c>
      <c r="I1055" s="260"/>
      <c r="J1055" s="256"/>
      <c r="K1055" s="256"/>
      <c r="L1055" s="261"/>
      <c r="M1055" s="262"/>
      <c r="N1055" s="263"/>
      <c r="O1055" s="263"/>
      <c r="P1055" s="263"/>
      <c r="Q1055" s="263"/>
      <c r="R1055" s="263"/>
      <c r="S1055" s="263"/>
      <c r="T1055" s="264"/>
      <c r="U1055" s="14"/>
      <c r="V1055" s="14"/>
      <c r="W1055" s="14"/>
      <c r="X1055" s="14"/>
      <c r="Y1055" s="14"/>
      <c r="Z1055" s="14"/>
      <c r="AA1055" s="14"/>
      <c r="AB1055" s="14"/>
      <c r="AC1055" s="14"/>
      <c r="AD1055" s="14"/>
      <c r="AE1055" s="14"/>
      <c r="AT1055" s="265" t="s">
        <v>166</v>
      </c>
      <c r="AU1055" s="265" t="s">
        <v>156</v>
      </c>
      <c r="AV1055" s="14" t="s">
        <v>156</v>
      </c>
      <c r="AW1055" s="14" t="s">
        <v>31</v>
      </c>
      <c r="AX1055" s="14" t="s">
        <v>74</v>
      </c>
      <c r="AY1055" s="265" t="s">
        <v>157</v>
      </c>
    </row>
    <row r="1056" s="15" customFormat="1">
      <c r="A1056" s="15"/>
      <c r="B1056" s="266"/>
      <c r="C1056" s="267"/>
      <c r="D1056" s="246" t="s">
        <v>166</v>
      </c>
      <c r="E1056" s="268" t="s">
        <v>1</v>
      </c>
      <c r="F1056" s="269" t="s">
        <v>173</v>
      </c>
      <c r="G1056" s="267"/>
      <c r="H1056" s="270">
        <v>530.27199999999993</v>
      </c>
      <c r="I1056" s="271"/>
      <c r="J1056" s="267"/>
      <c r="K1056" s="267"/>
      <c r="L1056" s="272"/>
      <c r="M1056" s="273"/>
      <c r="N1056" s="274"/>
      <c r="O1056" s="274"/>
      <c r="P1056" s="274"/>
      <c r="Q1056" s="274"/>
      <c r="R1056" s="274"/>
      <c r="S1056" s="274"/>
      <c r="T1056" s="275"/>
      <c r="U1056" s="15"/>
      <c r="V1056" s="15"/>
      <c r="W1056" s="15"/>
      <c r="X1056" s="15"/>
      <c r="Y1056" s="15"/>
      <c r="Z1056" s="15"/>
      <c r="AA1056" s="15"/>
      <c r="AB1056" s="15"/>
      <c r="AC1056" s="15"/>
      <c r="AD1056" s="15"/>
      <c r="AE1056" s="15"/>
      <c r="AT1056" s="276" t="s">
        <v>166</v>
      </c>
      <c r="AU1056" s="276" t="s">
        <v>156</v>
      </c>
      <c r="AV1056" s="15" t="s">
        <v>174</v>
      </c>
      <c r="AW1056" s="15" t="s">
        <v>31</v>
      </c>
      <c r="AX1056" s="15" t="s">
        <v>82</v>
      </c>
      <c r="AY1056" s="276" t="s">
        <v>157</v>
      </c>
    </row>
    <row r="1057" s="2" customFormat="1" ht="24.15" customHeight="1">
      <c r="A1057" s="39"/>
      <c r="B1057" s="40"/>
      <c r="C1057" s="230" t="s">
        <v>1839</v>
      </c>
      <c r="D1057" s="230" t="s">
        <v>160</v>
      </c>
      <c r="E1057" s="231" t="s">
        <v>275</v>
      </c>
      <c r="F1057" s="232" t="s">
        <v>276</v>
      </c>
      <c r="G1057" s="233" t="s">
        <v>163</v>
      </c>
      <c r="H1057" s="234">
        <v>249.87299999999999</v>
      </c>
      <c r="I1057" s="235"/>
      <c r="J1057" s="236">
        <f>ROUND(I1057*H1057,2)</f>
        <v>0</v>
      </c>
      <c r="K1057" s="237"/>
      <c r="L1057" s="45"/>
      <c r="M1057" s="238" t="s">
        <v>1</v>
      </c>
      <c r="N1057" s="239" t="s">
        <v>40</v>
      </c>
      <c r="O1057" s="98"/>
      <c r="P1057" s="240">
        <f>O1057*H1057</f>
        <v>0</v>
      </c>
      <c r="Q1057" s="240">
        <v>0</v>
      </c>
      <c r="R1057" s="240">
        <f>Q1057*H1057</f>
        <v>0</v>
      </c>
      <c r="S1057" s="240">
        <v>0</v>
      </c>
      <c r="T1057" s="241">
        <f>S1057*H1057</f>
        <v>0</v>
      </c>
      <c r="U1057" s="39"/>
      <c r="V1057" s="39"/>
      <c r="W1057" s="39"/>
      <c r="X1057" s="39"/>
      <c r="Y1057" s="39"/>
      <c r="Z1057" s="39"/>
      <c r="AA1057" s="39"/>
      <c r="AB1057" s="39"/>
      <c r="AC1057" s="39"/>
      <c r="AD1057" s="39"/>
      <c r="AE1057" s="39"/>
      <c r="AR1057" s="242" t="s">
        <v>164</v>
      </c>
      <c r="AT1057" s="242" t="s">
        <v>160</v>
      </c>
      <c r="AU1057" s="242" t="s">
        <v>156</v>
      </c>
      <c r="AY1057" s="18" t="s">
        <v>157</v>
      </c>
      <c r="BE1057" s="243">
        <f>IF(N1057="základná",J1057,0)</f>
        <v>0</v>
      </c>
      <c r="BF1057" s="243">
        <f>IF(N1057="znížená",J1057,0)</f>
        <v>0</v>
      </c>
      <c r="BG1057" s="243">
        <f>IF(N1057="zákl. prenesená",J1057,0)</f>
        <v>0</v>
      </c>
      <c r="BH1057" s="243">
        <f>IF(N1057="zníž. prenesená",J1057,0)</f>
        <v>0</v>
      </c>
      <c r="BI1057" s="243">
        <f>IF(N1057="nulová",J1057,0)</f>
        <v>0</v>
      </c>
      <c r="BJ1057" s="18" t="s">
        <v>156</v>
      </c>
      <c r="BK1057" s="243">
        <f>ROUND(I1057*H1057,2)</f>
        <v>0</v>
      </c>
      <c r="BL1057" s="18" t="s">
        <v>164</v>
      </c>
      <c r="BM1057" s="242" t="s">
        <v>1840</v>
      </c>
    </row>
    <row r="1058" s="13" customFormat="1">
      <c r="A1058" s="13"/>
      <c r="B1058" s="244"/>
      <c r="C1058" s="245"/>
      <c r="D1058" s="246" t="s">
        <v>166</v>
      </c>
      <c r="E1058" s="247" t="s">
        <v>1</v>
      </c>
      <c r="F1058" s="248" t="s">
        <v>1051</v>
      </c>
      <c r="G1058" s="245"/>
      <c r="H1058" s="247" t="s">
        <v>1</v>
      </c>
      <c r="I1058" s="249"/>
      <c r="J1058" s="245"/>
      <c r="K1058" s="245"/>
      <c r="L1058" s="250"/>
      <c r="M1058" s="251"/>
      <c r="N1058" s="252"/>
      <c r="O1058" s="252"/>
      <c r="P1058" s="252"/>
      <c r="Q1058" s="252"/>
      <c r="R1058" s="252"/>
      <c r="S1058" s="252"/>
      <c r="T1058" s="253"/>
      <c r="U1058" s="13"/>
      <c r="V1058" s="13"/>
      <c r="W1058" s="13"/>
      <c r="X1058" s="13"/>
      <c r="Y1058" s="13"/>
      <c r="Z1058" s="13"/>
      <c r="AA1058" s="13"/>
      <c r="AB1058" s="13"/>
      <c r="AC1058" s="13"/>
      <c r="AD1058" s="13"/>
      <c r="AE1058" s="13"/>
      <c r="AT1058" s="254" t="s">
        <v>166</v>
      </c>
      <c r="AU1058" s="254" t="s">
        <v>156</v>
      </c>
      <c r="AV1058" s="13" t="s">
        <v>82</v>
      </c>
      <c r="AW1058" s="13" t="s">
        <v>31</v>
      </c>
      <c r="AX1058" s="13" t="s">
        <v>74</v>
      </c>
      <c r="AY1058" s="254" t="s">
        <v>157</v>
      </c>
    </row>
    <row r="1059" s="13" customFormat="1">
      <c r="A1059" s="13"/>
      <c r="B1059" s="244"/>
      <c r="C1059" s="245"/>
      <c r="D1059" s="246" t="s">
        <v>166</v>
      </c>
      <c r="E1059" s="247" t="s">
        <v>1</v>
      </c>
      <c r="F1059" s="248" t="s">
        <v>1841</v>
      </c>
      <c r="G1059" s="245"/>
      <c r="H1059" s="247" t="s">
        <v>1</v>
      </c>
      <c r="I1059" s="249"/>
      <c r="J1059" s="245"/>
      <c r="K1059" s="245"/>
      <c r="L1059" s="250"/>
      <c r="M1059" s="251"/>
      <c r="N1059" s="252"/>
      <c r="O1059" s="252"/>
      <c r="P1059" s="252"/>
      <c r="Q1059" s="252"/>
      <c r="R1059" s="252"/>
      <c r="S1059" s="252"/>
      <c r="T1059" s="253"/>
      <c r="U1059" s="13"/>
      <c r="V1059" s="13"/>
      <c r="W1059" s="13"/>
      <c r="X1059" s="13"/>
      <c r="Y1059" s="13"/>
      <c r="Z1059" s="13"/>
      <c r="AA1059" s="13"/>
      <c r="AB1059" s="13"/>
      <c r="AC1059" s="13"/>
      <c r="AD1059" s="13"/>
      <c r="AE1059" s="13"/>
      <c r="AT1059" s="254" t="s">
        <v>166</v>
      </c>
      <c r="AU1059" s="254" t="s">
        <v>156</v>
      </c>
      <c r="AV1059" s="13" t="s">
        <v>82</v>
      </c>
      <c r="AW1059" s="13" t="s">
        <v>31</v>
      </c>
      <c r="AX1059" s="13" t="s">
        <v>74</v>
      </c>
      <c r="AY1059" s="254" t="s">
        <v>157</v>
      </c>
    </row>
    <row r="1060" s="14" customFormat="1">
      <c r="A1060" s="14"/>
      <c r="B1060" s="255"/>
      <c r="C1060" s="256"/>
      <c r="D1060" s="246" t="s">
        <v>166</v>
      </c>
      <c r="E1060" s="257" t="s">
        <v>1</v>
      </c>
      <c r="F1060" s="258" t="s">
        <v>1842</v>
      </c>
      <c r="G1060" s="256"/>
      <c r="H1060" s="259">
        <v>59.640000000000001</v>
      </c>
      <c r="I1060" s="260"/>
      <c r="J1060" s="256"/>
      <c r="K1060" s="256"/>
      <c r="L1060" s="261"/>
      <c r="M1060" s="262"/>
      <c r="N1060" s="263"/>
      <c r="O1060" s="263"/>
      <c r="P1060" s="263"/>
      <c r="Q1060" s="263"/>
      <c r="R1060" s="263"/>
      <c r="S1060" s="263"/>
      <c r="T1060" s="264"/>
      <c r="U1060" s="14"/>
      <c r="V1060" s="14"/>
      <c r="W1060" s="14"/>
      <c r="X1060" s="14"/>
      <c r="Y1060" s="14"/>
      <c r="Z1060" s="14"/>
      <c r="AA1060" s="14"/>
      <c r="AB1060" s="14"/>
      <c r="AC1060" s="14"/>
      <c r="AD1060" s="14"/>
      <c r="AE1060" s="14"/>
      <c r="AT1060" s="265" t="s">
        <v>166</v>
      </c>
      <c r="AU1060" s="265" t="s">
        <v>156</v>
      </c>
      <c r="AV1060" s="14" t="s">
        <v>156</v>
      </c>
      <c r="AW1060" s="14" t="s">
        <v>31</v>
      </c>
      <c r="AX1060" s="14" t="s">
        <v>74</v>
      </c>
      <c r="AY1060" s="265" t="s">
        <v>157</v>
      </c>
    </row>
    <row r="1061" s="14" customFormat="1">
      <c r="A1061" s="14"/>
      <c r="B1061" s="255"/>
      <c r="C1061" s="256"/>
      <c r="D1061" s="246" t="s">
        <v>166</v>
      </c>
      <c r="E1061" s="257" t="s">
        <v>1</v>
      </c>
      <c r="F1061" s="258" t="s">
        <v>1843</v>
      </c>
      <c r="G1061" s="256"/>
      <c r="H1061" s="259">
        <v>155.03999999999999</v>
      </c>
      <c r="I1061" s="260"/>
      <c r="J1061" s="256"/>
      <c r="K1061" s="256"/>
      <c r="L1061" s="261"/>
      <c r="M1061" s="262"/>
      <c r="N1061" s="263"/>
      <c r="O1061" s="263"/>
      <c r="P1061" s="263"/>
      <c r="Q1061" s="263"/>
      <c r="R1061" s="263"/>
      <c r="S1061" s="263"/>
      <c r="T1061" s="264"/>
      <c r="U1061" s="14"/>
      <c r="V1061" s="14"/>
      <c r="W1061" s="14"/>
      <c r="X1061" s="14"/>
      <c r="Y1061" s="14"/>
      <c r="Z1061" s="14"/>
      <c r="AA1061" s="14"/>
      <c r="AB1061" s="14"/>
      <c r="AC1061" s="14"/>
      <c r="AD1061" s="14"/>
      <c r="AE1061" s="14"/>
      <c r="AT1061" s="265" t="s">
        <v>166</v>
      </c>
      <c r="AU1061" s="265" t="s">
        <v>156</v>
      </c>
      <c r="AV1061" s="14" t="s">
        <v>156</v>
      </c>
      <c r="AW1061" s="14" t="s">
        <v>31</v>
      </c>
      <c r="AX1061" s="14" t="s">
        <v>74</v>
      </c>
      <c r="AY1061" s="265" t="s">
        <v>157</v>
      </c>
    </row>
    <row r="1062" s="14" customFormat="1">
      <c r="A1062" s="14"/>
      <c r="B1062" s="255"/>
      <c r="C1062" s="256"/>
      <c r="D1062" s="246" t="s">
        <v>166</v>
      </c>
      <c r="E1062" s="257" t="s">
        <v>1</v>
      </c>
      <c r="F1062" s="258" t="s">
        <v>1844</v>
      </c>
      <c r="G1062" s="256"/>
      <c r="H1062" s="259">
        <v>-2.8599999999999999</v>
      </c>
      <c r="I1062" s="260"/>
      <c r="J1062" s="256"/>
      <c r="K1062" s="256"/>
      <c r="L1062" s="261"/>
      <c r="M1062" s="262"/>
      <c r="N1062" s="263"/>
      <c r="O1062" s="263"/>
      <c r="P1062" s="263"/>
      <c r="Q1062" s="263"/>
      <c r="R1062" s="263"/>
      <c r="S1062" s="263"/>
      <c r="T1062" s="264"/>
      <c r="U1062" s="14"/>
      <c r="V1062" s="14"/>
      <c r="W1062" s="14"/>
      <c r="X1062" s="14"/>
      <c r="Y1062" s="14"/>
      <c r="Z1062" s="14"/>
      <c r="AA1062" s="14"/>
      <c r="AB1062" s="14"/>
      <c r="AC1062" s="14"/>
      <c r="AD1062" s="14"/>
      <c r="AE1062" s="14"/>
      <c r="AT1062" s="265" t="s">
        <v>166</v>
      </c>
      <c r="AU1062" s="265" t="s">
        <v>156</v>
      </c>
      <c r="AV1062" s="14" t="s">
        <v>156</v>
      </c>
      <c r="AW1062" s="14" t="s">
        <v>31</v>
      </c>
      <c r="AX1062" s="14" t="s">
        <v>74</v>
      </c>
      <c r="AY1062" s="265" t="s">
        <v>157</v>
      </c>
    </row>
    <row r="1063" s="14" customFormat="1">
      <c r="A1063" s="14"/>
      <c r="B1063" s="255"/>
      <c r="C1063" s="256"/>
      <c r="D1063" s="246" t="s">
        <v>166</v>
      </c>
      <c r="E1063" s="257" t="s">
        <v>1</v>
      </c>
      <c r="F1063" s="258" t="s">
        <v>1845</v>
      </c>
      <c r="G1063" s="256"/>
      <c r="H1063" s="259">
        <v>8.4359999999999999</v>
      </c>
      <c r="I1063" s="260"/>
      <c r="J1063" s="256"/>
      <c r="K1063" s="256"/>
      <c r="L1063" s="261"/>
      <c r="M1063" s="262"/>
      <c r="N1063" s="263"/>
      <c r="O1063" s="263"/>
      <c r="P1063" s="263"/>
      <c r="Q1063" s="263"/>
      <c r="R1063" s="263"/>
      <c r="S1063" s="263"/>
      <c r="T1063" s="264"/>
      <c r="U1063" s="14"/>
      <c r="V1063" s="14"/>
      <c r="W1063" s="14"/>
      <c r="X1063" s="14"/>
      <c r="Y1063" s="14"/>
      <c r="Z1063" s="14"/>
      <c r="AA1063" s="14"/>
      <c r="AB1063" s="14"/>
      <c r="AC1063" s="14"/>
      <c r="AD1063" s="14"/>
      <c r="AE1063" s="14"/>
      <c r="AT1063" s="265" t="s">
        <v>166</v>
      </c>
      <c r="AU1063" s="265" t="s">
        <v>156</v>
      </c>
      <c r="AV1063" s="14" t="s">
        <v>156</v>
      </c>
      <c r="AW1063" s="14" t="s">
        <v>31</v>
      </c>
      <c r="AX1063" s="14" t="s">
        <v>74</v>
      </c>
      <c r="AY1063" s="265" t="s">
        <v>157</v>
      </c>
    </row>
    <row r="1064" s="13" customFormat="1">
      <c r="A1064" s="13"/>
      <c r="B1064" s="244"/>
      <c r="C1064" s="245"/>
      <c r="D1064" s="246" t="s">
        <v>166</v>
      </c>
      <c r="E1064" s="247" t="s">
        <v>1</v>
      </c>
      <c r="F1064" s="248" t="s">
        <v>1169</v>
      </c>
      <c r="G1064" s="245"/>
      <c r="H1064" s="247" t="s">
        <v>1</v>
      </c>
      <c r="I1064" s="249"/>
      <c r="J1064" s="245"/>
      <c r="K1064" s="245"/>
      <c r="L1064" s="250"/>
      <c r="M1064" s="251"/>
      <c r="N1064" s="252"/>
      <c r="O1064" s="252"/>
      <c r="P1064" s="252"/>
      <c r="Q1064" s="252"/>
      <c r="R1064" s="252"/>
      <c r="S1064" s="252"/>
      <c r="T1064" s="253"/>
      <c r="U1064" s="13"/>
      <c r="V1064" s="13"/>
      <c r="W1064" s="13"/>
      <c r="X1064" s="13"/>
      <c r="Y1064" s="13"/>
      <c r="Z1064" s="13"/>
      <c r="AA1064" s="13"/>
      <c r="AB1064" s="13"/>
      <c r="AC1064" s="13"/>
      <c r="AD1064" s="13"/>
      <c r="AE1064" s="13"/>
      <c r="AT1064" s="254" t="s">
        <v>166</v>
      </c>
      <c r="AU1064" s="254" t="s">
        <v>156</v>
      </c>
      <c r="AV1064" s="13" t="s">
        <v>82</v>
      </c>
      <c r="AW1064" s="13" t="s">
        <v>31</v>
      </c>
      <c r="AX1064" s="13" t="s">
        <v>74</v>
      </c>
      <c r="AY1064" s="254" t="s">
        <v>157</v>
      </c>
    </row>
    <row r="1065" s="14" customFormat="1">
      <c r="A1065" s="14"/>
      <c r="B1065" s="255"/>
      <c r="C1065" s="256"/>
      <c r="D1065" s="246" t="s">
        <v>166</v>
      </c>
      <c r="E1065" s="257" t="s">
        <v>1</v>
      </c>
      <c r="F1065" s="258" t="s">
        <v>1170</v>
      </c>
      <c r="G1065" s="256"/>
      <c r="H1065" s="259">
        <v>4.6059999999999999</v>
      </c>
      <c r="I1065" s="260"/>
      <c r="J1065" s="256"/>
      <c r="K1065" s="256"/>
      <c r="L1065" s="261"/>
      <c r="M1065" s="262"/>
      <c r="N1065" s="263"/>
      <c r="O1065" s="263"/>
      <c r="P1065" s="263"/>
      <c r="Q1065" s="263"/>
      <c r="R1065" s="263"/>
      <c r="S1065" s="263"/>
      <c r="T1065" s="264"/>
      <c r="U1065" s="14"/>
      <c r="V1065" s="14"/>
      <c r="W1065" s="14"/>
      <c r="X1065" s="14"/>
      <c r="Y1065" s="14"/>
      <c r="Z1065" s="14"/>
      <c r="AA1065" s="14"/>
      <c r="AB1065" s="14"/>
      <c r="AC1065" s="14"/>
      <c r="AD1065" s="14"/>
      <c r="AE1065" s="14"/>
      <c r="AT1065" s="265" t="s">
        <v>166</v>
      </c>
      <c r="AU1065" s="265" t="s">
        <v>156</v>
      </c>
      <c r="AV1065" s="14" t="s">
        <v>156</v>
      </c>
      <c r="AW1065" s="14" t="s">
        <v>31</v>
      </c>
      <c r="AX1065" s="14" t="s">
        <v>74</v>
      </c>
      <c r="AY1065" s="265" t="s">
        <v>157</v>
      </c>
    </row>
    <row r="1066" s="14" customFormat="1">
      <c r="A1066" s="14"/>
      <c r="B1066" s="255"/>
      <c r="C1066" s="256"/>
      <c r="D1066" s="246" t="s">
        <v>166</v>
      </c>
      <c r="E1066" s="257" t="s">
        <v>1</v>
      </c>
      <c r="F1066" s="258" t="s">
        <v>1194</v>
      </c>
      <c r="G1066" s="256"/>
      <c r="H1066" s="259">
        <v>24.181999999999999</v>
      </c>
      <c r="I1066" s="260"/>
      <c r="J1066" s="256"/>
      <c r="K1066" s="256"/>
      <c r="L1066" s="261"/>
      <c r="M1066" s="262"/>
      <c r="N1066" s="263"/>
      <c r="O1066" s="263"/>
      <c r="P1066" s="263"/>
      <c r="Q1066" s="263"/>
      <c r="R1066" s="263"/>
      <c r="S1066" s="263"/>
      <c r="T1066" s="264"/>
      <c r="U1066" s="14"/>
      <c r="V1066" s="14"/>
      <c r="W1066" s="14"/>
      <c r="X1066" s="14"/>
      <c r="Y1066" s="14"/>
      <c r="Z1066" s="14"/>
      <c r="AA1066" s="14"/>
      <c r="AB1066" s="14"/>
      <c r="AC1066" s="14"/>
      <c r="AD1066" s="14"/>
      <c r="AE1066" s="14"/>
      <c r="AT1066" s="265" t="s">
        <v>166</v>
      </c>
      <c r="AU1066" s="265" t="s">
        <v>156</v>
      </c>
      <c r="AV1066" s="14" t="s">
        <v>156</v>
      </c>
      <c r="AW1066" s="14" t="s">
        <v>31</v>
      </c>
      <c r="AX1066" s="14" t="s">
        <v>74</v>
      </c>
      <c r="AY1066" s="265" t="s">
        <v>157</v>
      </c>
    </row>
    <row r="1067" s="14" customFormat="1">
      <c r="A1067" s="14"/>
      <c r="B1067" s="255"/>
      <c r="C1067" s="256"/>
      <c r="D1067" s="246" t="s">
        <v>166</v>
      </c>
      <c r="E1067" s="257" t="s">
        <v>1</v>
      </c>
      <c r="F1067" s="258" t="s">
        <v>1195</v>
      </c>
      <c r="G1067" s="256"/>
      <c r="H1067" s="259">
        <v>0.82899999999999996</v>
      </c>
      <c r="I1067" s="260"/>
      <c r="J1067" s="256"/>
      <c r="K1067" s="256"/>
      <c r="L1067" s="261"/>
      <c r="M1067" s="262"/>
      <c r="N1067" s="263"/>
      <c r="O1067" s="263"/>
      <c r="P1067" s="263"/>
      <c r="Q1067" s="263"/>
      <c r="R1067" s="263"/>
      <c r="S1067" s="263"/>
      <c r="T1067" s="264"/>
      <c r="U1067" s="14"/>
      <c r="V1067" s="14"/>
      <c r="W1067" s="14"/>
      <c r="X1067" s="14"/>
      <c r="Y1067" s="14"/>
      <c r="Z1067" s="14"/>
      <c r="AA1067" s="14"/>
      <c r="AB1067" s="14"/>
      <c r="AC1067" s="14"/>
      <c r="AD1067" s="14"/>
      <c r="AE1067" s="14"/>
      <c r="AT1067" s="265" t="s">
        <v>166</v>
      </c>
      <c r="AU1067" s="265" t="s">
        <v>156</v>
      </c>
      <c r="AV1067" s="14" t="s">
        <v>156</v>
      </c>
      <c r="AW1067" s="14" t="s">
        <v>31</v>
      </c>
      <c r="AX1067" s="14" t="s">
        <v>74</v>
      </c>
      <c r="AY1067" s="265" t="s">
        <v>157</v>
      </c>
    </row>
    <row r="1068" s="15" customFormat="1">
      <c r="A1068" s="15"/>
      <c r="B1068" s="266"/>
      <c r="C1068" s="267"/>
      <c r="D1068" s="246" t="s">
        <v>166</v>
      </c>
      <c r="E1068" s="268" t="s">
        <v>1</v>
      </c>
      <c r="F1068" s="269" t="s">
        <v>173</v>
      </c>
      <c r="G1068" s="267"/>
      <c r="H1068" s="270">
        <v>249.87299999999999</v>
      </c>
      <c r="I1068" s="271"/>
      <c r="J1068" s="267"/>
      <c r="K1068" s="267"/>
      <c r="L1068" s="272"/>
      <c r="M1068" s="273"/>
      <c r="N1068" s="274"/>
      <c r="O1068" s="274"/>
      <c r="P1068" s="274"/>
      <c r="Q1068" s="274"/>
      <c r="R1068" s="274"/>
      <c r="S1068" s="274"/>
      <c r="T1068" s="275"/>
      <c r="U1068" s="15"/>
      <c r="V1068" s="15"/>
      <c r="W1068" s="15"/>
      <c r="X1068" s="15"/>
      <c r="Y1068" s="15"/>
      <c r="Z1068" s="15"/>
      <c r="AA1068" s="15"/>
      <c r="AB1068" s="15"/>
      <c r="AC1068" s="15"/>
      <c r="AD1068" s="15"/>
      <c r="AE1068" s="15"/>
      <c r="AT1068" s="276" t="s">
        <v>166</v>
      </c>
      <c r="AU1068" s="276" t="s">
        <v>156</v>
      </c>
      <c r="AV1068" s="15" t="s">
        <v>174</v>
      </c>
      <c r="AW1068" s="15" t="s">
        <v>31</v>
      </c>
      <c r="AX1068" s="15" t="s">
        <v>82</v>
      </c>
      <c r="AY1068" s="276" t="s">
        <v>157</v>
      </c>
    </row>
    <row r="1069" s="2" customFormat="1" ht="37.8" customHeight="1">
      <c r="A1069" s="39"/>
      <c r="B1069" s="40"/>
      <c r="C1069" s="230" t="s">
        <v>1846</v>
      </c>
      <c r="D1069" s="230" t="s">
        <v>160</v>
      </c>
      <c r="E1069" s="231" t="s">
        <v>1847</v>
      </c>
      <c r="F1069" s="232" t="s">
        <v>1848</v>
      </c>
      <c r="G1069" s="233" t="s">
        <v>225</v>
      </c>
      <c r="H1069" s="234">
        <v>14.382</v>
      </c>
      <c r="I1069" s="235"/>
      <c r="J1069" s="236">
        <f>ROUND(I1069*H1069,2)</f>
        <v>0</v>
      </c>
      <c r="K1069" s="237"/>
      <c r="L1069" s="45"/>
      <c r="M1069" s="238" t="s">
        <v>1</v>
      </c>
      <c r="N1069" s="239" t="s">
        <v>40</v>
      </c>
      <c r="O1069" s="98"/>
      <c r="P1069" s="240">
        <f>O1069*H1069</f>
        <v>0</v>
      </c>
      <c r="Q1069" s="240">
        <v>0.00025000000000000001</v>
      </c>
      <c r="R1069" s="240">
        <f>Q1069*H1069</f>
        <v>0.0035955000000000002</v>
      </c>
      <c r="S1069" s="240">
        <v>0</v>
      </c>
      <c r="T1069" s="241">
        <f>S1069*H1069</f>
        <v>0</v>
      </c>
      <c r="U1069" s="39"/>
      <c r="V1069" s="39"/>
      <c r="W1069" s="39"/>
      <c r="X1069" s="39"/>
      <c r="Y1069" s="39"/>
      <c r="Z1069" s="39"/>
      <c r="AA1069" s="39"/>
      <c r="AB1069" s="39"/>
      <c r="AC1069" s="39"/>
      <c r="AD1069" s="39"/>
      <c r="AE1069" s="39"/>
      <c r="AR1069" s="242" t="s">
        <v>164</v>
      </c>
      <c r="AT1069" s="242" t="s">
        <v>160</v>
      </c>
      <c r="AU1069" s="242" t="s">
        <v>156</v>
      </c>
      <c r="AY1069" s="18" t="s">
        <v>157</v>
      </c>
      <c r="BE1069" s="243">
        <f>IF(N1069="základná",J1069,0)</f>
        <v>0</v>
      </c>
      <c r="BF1069" s="243">
        <f>IF(N1069="znížená",J1069,0)</f>
        <v>0</v>
      </c>
      <c r="BG1069" s="243">
        <f>IF(N1069="zákl. prenesená",J1069,0)</f>
        <v>0</v>
      </c>
      <c r="BH1069" s="243">
        <f>IF(N1069="zníž. prenesená",J1069,0)</f>
        <v>0</v>
      </c>
      <c r="BI1069" s="243">
        <f>IF(N1069="nulová",J1069,0)</f>
        <v>0</v>
      </c>
      <c r="BJ1069" s="18" t="s">
        <v>156</v>
      </c>
      <c r="BK1069" s="243">
        <f>ROUND(I1069*H1069,2)</f>
        <v>0</v>
      </c>
      <c r="BL1069" s="18" t="s">
        <v>164</v>
      </c>
      <c r="BM1069" s="242" t="s">
        <v>1849</v>
      </c>
    </row>
    <row r="1070" s="14" customFormat="1">
      <c r="A1070" s="14"/>
      <c r="B1070" s="255"/>
      <c r="C1070" s="256"/>
      <c r="D1070" s="246" t="s">
        <v>166</v>
      </c>
      <c r="E1070" s="257" t="s">
        <v>1</v>
      </c>
      <c r="F1070" s="258" t="s">
        <v>1230</v>
      </c>
      <c r="G1070" s="256"/>
      <c r="H1070" s="259">
        <v>6.9560000000000004</v>
      </c>
      <c r="I1070" s="260"/>
      <c r="J1070" s="256"/>
      <c r="K1070" s="256"/>
      <c r="L1070" s="261"/>
      <c r="M1070" s="262"/>
      <c r="N1070" s="263"/>
      <c r="O1070" s="263"/>
      <c r="P1070" s="263"/>
      <c r="Q1070" s="263"/>
      <c r="R1070" s="263"/>
      <c r="S1070" s="263"/>
      <c r="T1070" s="264"/>
      <c r="U1070" s="14"/>
      <c r="V1070" s="14"/>
      <c r="W1070" s="14"/>
      <c r="X1070" s="14"/>
      <c r="Y1070" s="14"/>
      <c r="Z1070" s="14"/>
      <c r="AA1070" s="14"/>
      <c r="AB1070" s="14"/>
      <c r="AC1070" s="14"/>
      <c r="AD1070" s="14"/>
      <c r="AE1070" s="14"/>
      <c r="AT1070" s="265" t="s">
        <v>166</v>
      </c>
      <c r="AU1070" s="265" t="s">
        <v>156</v>
      </c>
      <c r="AV1070" s="14" t="s">
        <v>156</v>
      </c>
      <c r="AW1070" s="14" t="s">
        <v>31</v>
      </c>
      <c r="AX1070" s="14" t="s">
        <v>74</v>
      </c>
      <c r="AY1070" s="265" t="s">
        <v>157</v>
      </c>
    </row>
    <row r="1071" s="14" customFormat="1">
      <c r="A1071" s="14"/>
      <c r="B1071" s="255"/>
      <c r="C1071" s="256"/>
      <c r="D1071" s="246" t="s">
        <v>166</v>
      </c>
      <c r="E1071" s="257" t="s">
        <v>1</v>
      </c>
      <c r="F1071" s="258" t="s">
        <v>1850</v>
      </c>
      <c r="G1071" s="256"/>
      <c r="H1071" s="259">
        <v>7.4260000000000002</v>
      </c>
      <c r="I1071" s="260"/>
      <c r="J1071" s="256"/>
      <c r="K1071" s="256"/>
      <c r="L1071" s="261"/>
      <c r="M1071" s="262"/>
      <c r="N1071" s="263"/>
      <c r="O1071" s="263"/>
      <c r="P1071" s="263"/>
      <c r="Q1071" s="263"/>
      <c r="R1071" s="263"/>
      <c r="S1071" s="263"/>
      <c r="T1071" s="264"/>
      <c r="U1071" s="14"/>
      <c r="V1071" s="14"/>
      <c r="W1071" s="14"/>
      <c r="X1071" s="14"/>
      <c r="Y1071" s="14"/>
      <c r="Z1071" s="14"/>
      <c r="AA1071" s="14"/>
      <c r="AB1071" s="14"/>
      <c r="AC1071" s="14"/>
      <c r="AD1071" s="14"/>
      <c r="AE1071" s="14"/>
      <c r="AT1071" s="265" t="s">
        <v>166</v>
      </c>
      <c r="AU1071" s="265" t="s">
        <v>156</v>
      </c>
      <c r="AV1071" s="14" t="s">
        <v>156</v>
      </c>
      <c r="AW1071" s="14" t="s">
        <v>31</v>
      </c>
      <c r="AX1071" s="14" t="s">
        <v>74</v>
      </c>
      <c r="AY1071" s="265" t="s">
        <v>157</v>
      </c>
    </row>
    <row r="1072" s="15" customFormat="1">
      <c r="A1072" s="15"/>
      <c r="B1072" s="266"/>
      <c r="C1072" s="267"/>
      <c r="D1072" s="246" t="s">
        <v>166</v>
      </c>
      <c r="E1072" s="268" t="s">
        <v>1</v>
      </c>
      <c r="F1072" s="269" t="s">
        <v>173</v>
      </c>
      <c r="G1072" s="267"/>
      <c r="H1072" s="270">
        <v>14.382000000000001</v>
      </c>
      <c r="I1072" s="271"/>
      <c r="J1072" s="267"/>
      <c r="K1072" s="267"/>
      <c r="L1072" s="272"/>
      <c r="M1072" s="273"/>
      <c r="N1072" s="274"/>
      <c r="O1072" s="274"/>
      <c r="P1072" s="274"/>
      <c r="Q1072" s="274"/>
      <c r="R1072" s="274"/>
      <c r="S1072" s="274"/>
      <c r="T1072" s="275"/>
      <c r="U1072" s="15"/>
      <c r="V1072" s="15"/>
      <c r="W1072" s="15"/>
      <c r="X1072" s="15"/>
      <c r="Y1072" s="15"/>
      <c r="Z1072" s="15"/>
      <c r="AA1072" s="15"/>
      <c r="AB1072" s="15"/>
      <c r="AC1072" s="15"/>
      <c r="AD1072" s="15"/>
      <c r="AE1072" s="15"/>
      <c r="AT1072" s="276" t="s">
        <v>166</v>
      </c>
      <c r="AU1072" s="276" t="s">
        <v>156</v>
      </c>
      <c r="AV1072" s="15" t="s">
        <v>174</v>
      </c>
      <c r="AW1072" s="15" t="s">
        <v>31</v>
      </c>
      <c r="AX1072" s="15" t="s">
        <v>82</v>
      </c>
      <c r="AY1072" s="276" t="s">
        <v>157</v>
      </c>
    </row>
    <row r="1073" s="12" customFormat="1" ht="25.92" customHeight="1">
      <c r="A1073" s="12"/>
      <c r="B1073" s="214"/>
      <c r="C1073" s="215"/>
      <c r="D1073" s="216" t="s">
        <v>73</v>
      </c>
      <c r="E1073" s="217" t="s">
        <v>1851</v>
      </c>
      <c r="F1073" s="217" t="s">
        <v>1852</v>
      </c>
      <c r="G1073" s="215"/>
      <c r="H1073" s="215"/>
      <c r="I1073" s="218"/>
      <c r="J1073" s="219">
        <f>BK1073</f>
        <v>0</v>
      </c>
      <c r="K1073" s="215"/>
      <c r="L1073" s="220"/>
      <c r="M1073" s="221"/>
      <c r="N1073" s="222"/>
      <c r="O1073" s="222"/>
      <c r="P1073" s="223">
        <f>P1074</f>
        <v>0</v>
      </c>
      <c r="Q1073" s="222"/>
      <c r="R1073" s="223">
        <f>R1074</f>
        <v>0</v>
      </c>
      <c r="S1073" s="222"/>
      <c r="T1073" s="224">
        <f>T1074</f>
        <v>0</v>
      </c>
      <c r="U1073" s="12"/>
      <c r="V1073" s="12"/>
      <c r="W1073" s="12"/>
      <c r="X1073" s="12"/>
      <c r="Y1073" s="12"/>
      <c r="Z1073" s="12"/>
      <c r="AA1073" s="12"/>
      <c r="AB1073" s="12"/>
      <c r="AC1073" s="12"/>
      <c r="AD1073" s="12"/>
      <c r="AE1073" s="12"/>
      <c r="AR1073" s="225" t="s">
        <v>197</v>
      </c>
      <c r="AT1073" s="226" t="s">
        <v>73</v>
      </c>
      <c r="AU1073" s="226" t="s">
        <v>74</v>
      </c>
      <c r="AY1073" s="225" t="s">
        <v>157</v>
      </c>
      <c r="BK1073" s="227">
        <f>BK1074</f>
        <v>0</v>
      </c>
    </row>
    <row r="1074" s="12" customFormat="1" ht="22.8" customHeight="1">
      <c r="A1074" s="12"/>
      <c r="B1074" s="214"/>
      <c r="C1074" s="215"/>
      <c r="D1074" s="216" t="s">
        <v>73</v>
      </c>
      <c r="E1074" s="228" t="s">
        <v>1853</v>
      </c>
      <c r="F1074" s="228" t="s">
        <v>1854</v>
      </c>
      <c r="G1074" s="215"/>
      <c r="H1074" s="215"/>
      <c r="I1074" s="218"/>
      <c r="J1074" s="229">
        <f>BK1074</f>
        <v>0</v>
      </c>
      <c r="K1074" s="215"/>
      <c r="L1074" s="220"/>
      <c r="M1074" s="221"/>
      <c r="N1074" s="222"/>
      <c r="O1074" s="222"/>
      <c r="P1074" s="223">
        <f>SUM(P1075:P1078)</f>
        <v>0</v>
      </c>
      <c r="Q1074" s="222"/>
      <c r="R1074" s="223">
        <f>SUM(R1075:R1078)</f>
        <v>0</v>
      </c>
      <c r="S1074" s="222"/>
      <c r="T1074" s="224">
        <f>SUM(T1075:T1078)</f>
        <v>0</v>
      </c>
      <c r="U1074" s="12"/>
      <c r="V1074" s="12"/>
      <c r="W1074" s="12"/>
      <c r="X1074" s="12"/>
      <c r="Y1074" s="12"/>
      <c r="Z1074" s="12"/>
      <c r="AA1074" s="12"/>
      <c r="AB1074" s="12"/>
      <c r="AC1074" s="12"/>
      <c r="AD1074" s="12"/>
      <c r="AE1074" s="12"/>
      <c r="AR1074" s="225" t="s">
        <v>197</v>
      </c>
      <c r="AT1074" s="226" t="s">
        <v>73</v>
      </c>
      <c r="AU1074" s="226" t="s">
        <v>82</v>
      </c>
      <c r="AY1074" s="225" t="s">
        <v>157</v>
      </c>
      <c r="BK1074" s="227">
        <f>SUM(BK1075:BK1078)</f>
        <v>0</v>
      </c>
    </row>
    <row r="1075" s="2" customFormat="1" ht="76.35" customHeight="1">
      <c r="A1075" s="39"/>
      <c r="B1075" s="40"/>
      <c r="C1075" s="230" t="s">
        <v>1855</v>
      </c>
      <c r="D1075" s="230" t="s">
        <v>160</v>
      </c>
      <c r="E1075" s="231" t="s">
        <v>1856</v>
      </c>
      <c r="F1075" s="232" t="s">
        <v>1857</v>
      </c>
      <c r="G1075" s="233" t="s">
        <v>225</v>
      </c>
      <c r="H1075" s="234">
        <v>4.4640000000000004</v>
      </c>
      <c r="I1075" s="235"/>
      <c r="J1075" s="236">
        <f>ROUND(I1075*H1075,2)</f>
        <v>0</v>
      </c>
      <c r="K1075" s="237"/>
      <c r="L1075" s="45"/>
      <c r="M1075" s="238" t="s">
        <v>1</v>
      </c>
      <c r="N1075" s="239" t="s">
        <v>40</v>
      </c>
      <c r="O1075" s="98"/>
      <c r="P1075" s="240">
        <f>O1075*H1075</f>
        <v>0</v>
      </c>
      <c r="Q1075" s="240">
        <v>0</v>
      </c>
      <c r="R1075" s="240">
        <f>Q1075*H1075</f>
        <v>0</v>
      </c>
      <c r="S1075" s="240">
        <v>0</v>
      </c>
      <c r="T1075" s="241">
        <f>S1075*H1075</f>
        <v>0</v>
      </c>
      <c r="U1075" s="39"/>
      <c r="V1075" s="39"/>
      <c r="W1075" s="39"/>
      <c r="X1075" s="39"/>
      <c r="Y1075" s="39"/>
      <c r="Z1075" s="39"/>
      <c r="AA1075" s="39"/>
      <c r="AB1075" s="39"/>
      <c r="AC1075" s="39"/>
      <c r="AD1075" s="39"/>
      <c r="AE1075" s="39"/>
      <c r="AR1075" s="242" t="s">
        <v>1858</v>
      </c>
      <c r="AT1075" s="242" t="s">
        <v>160</v>
      </c>
      <c r="AU1075" s="242" t="s">
        <v>156</v>
      </c>
      <c r="AY1075" s="18" t="s">
        <v>157</v>
      </c>
      <c r="BE1075" s="243">
        <f>IF(N1075="základná",J1075,0)</f>
        <v>0</v>
      </c>
      <c r="BF1075" s="243">
        <f>IF(N1075="znížená",J1075,0)</f>
        <v>0</v>
      </c>
      <c r="BG1075" s="243">
        <f>IF(N1075="zákl. prenesená",J1075,0)</f>
        <v>0</v>
      </c>
      <c r="BH1075" s="243">
        <f>IF(N1075="zníž. prenesená",J1075,0)</f>
        <v>0</v>
      </c>
      <c r="BI1075" s="243">
        <f>IF(N1075="nulová",J1075,0)</f>
        <v>0</v>
      </c>
      <c r="BJ1075" s="18" t="s">
        <v>156</v>
      </c>
      <c r="BK1075" s="243">
        <f>ROUND(I1075*H1075,2)</f>
        <v>0</v>
      </c>
      <c r="BL1075" s="18" t="s">
        <v>1858</v>
      </c>
      <c r="BM1075" s="242" t="s">
        <v>1859</v>
      </c>
    </row>
    <row r="1076" s="14" customFormat="1">
      <c r="A1076" s="14"/>
      <c r="B1076" s="255"/>
      <c r="C1076" s="256"/>
      <c r="D1076" s="246" t="s">
        <v>166</v>
      </c>
      <c r="E1076" s="257" t="s">
        <v>1</v>
      </c>
      <c r="F1076" s="258" t="s">
        <v>1860</v>
      </c>
      <c r="G1076" s="256"/>
      <c r="H1076" s="259">
        <v>3.3639999999999999</v>
      </c>
      <c r="I1076" s="260"/>
      <c r="J1076" s="256"/>
      <c r="K1076" s="256"/>
      <c r="L1076" s="261"/>
      <c r="M1076" s="262"/>
      <c r="N1076" s="263"/>
      <c r="O1076" s="263"/>
      <c r="P1076" s="263"/>
      <c r="Q1076" s="263"/>
      <c r="R1076" s="263"/>
      <c r="S1076" s="263"/>
      <c r="T1076" s="264"/>
      <c r="U1076" s="14"/>
      <c r="V1076" s="14"/>
      <c r="W1076" s="14"/>
      <c r="X1076" s="14"/>
      <c r="Y1076" s="14"/>
      <c r="Z1076" s="14"/>
      <c r="AA1076" s="14"/>
      <c r="AB1076" s="14"/>
      <c r="AC1076" s="14"/>
      <c r="AD1076" s="14"/>
      <c r="AE1076" s="14"/>
      <c r="AT1076" s="265" t="s">
        <v>166</v>
      </c>
      <c r="AU1076" s="265" t="s">
        <v>156</v>
      </c>
      <c r="AV1076" s="14" t="s">
        <v>156</v>
      </c>
      <c r="AW1076" s="14" t="s">
        <v>31</v>
      </c>
      <c r="AX1076" s="14" t="s">
        <v>74</v>
      </c>
      <c r="AY1076" s="265" t="s">
        <v>157</v>
      </c>
    </row>
    <row r="1077" s="14" customFormat="1">
      <c r="A1077" s="14"/>
      <c r="B1077" s="255"/>
      <c r="C1077" s="256"/>
      <c r="D1077" s="246" t="s">
        <v>166</v>
      </c>
      <c r="E1077" s="257" t="s">
        <v>1</v>
      </c>
      <c r="F1077" s="258" t="s">
        <v>1861</v>
      </c>
      <c r="G1077" s="256"/>
      <c r="H1077" s="259">
        <v>1.1000000000000001</v>
      </c>
      <c r="I1077" s="260"/>
      <c r="J1077" s="256"/>
      <c r="K1077" s="256"/>
      <c r="L1077" s="261"/>
      <c r="M1077" s="262"/>
      <c r="N1077" s="263"/>
      <c r="O1077" s="263"/>
      <c r="P1077" s="263"/>
      <c r="Q1077" s="263"/>
      <c r="R1077" s="263"/>
      <c r="S1077" s="263"/>
      <c r="T1077" s="264"/>
      <c r="U1077" s="14"/>
      <c r="V1077" s="14"/>
      <c r="W1077" s="14"/>
      <c r="X1077" s="14"/>
      <c r="Y1077" s="14"/>
      <c r="Z1077" s="14"/>
      <c r="AA1077" s="14"/>
      <c r="AB1077" s="14"/>
      <c r="AC1077" s="14"/>
      <c r="AD1077" s="14"/>
      <c r="AE1077" s="14"/>
      <c r="AT1077" s="265" t="s">
        <v>166</v>
      </c>
      <c r="AU1077" s="265" t="s">
        <v>156</v>
      </c>
      <c r="AV1077" s="14" t="s">
        <v>156</v>
      </c>
      <c r="AW1077" s="14" t="s">
        <v>31</v>
      </c>
      <c r="AX1077" s="14" t="s">
        <v>74</v>
      </c>
      <c r="AY1077" s="265" t="s">
        <v>157</v>
      </c>
    </row>
    <row r="1078" s="15" customFormat="1">
      <c r="A1078" s="15"/>
      <c r="B1078" s="266"/>
      <c r="C1078" s="267"/>
      <c r="D1078" s="246" t="s">
        <v>166</v>
      </c>
      <c r="E1078" s="268" t="s">
        <v>1</v>
      </c>
      <c r="F1078" s="269" t="s">
        <v>173</v>
      </c>
      <c r="G1078" s="267"/>
      <c r="H1078" s="270">
        <v>4.4640000000000004</v>
      </c>
      <c r="I1078" s="271"/>
      <c r="J1078" s="267"/>
      <c r="K1078" s="267"/>
      <c r="L1078" s="272"/>
      <c r="M1078" s="273"/>
      <c r="N1078" s="274"/>
      <c r="O1078" s="274"/>
      <c r="P1078" s="274"/>
      <c r="Q1078" s="274"/>
      <c r="R1078" s="274"/>
      <c r="S1078" s="274"/>
      <c r="T1078" s="275"/>
      <c r="U1078" s="15"/>
      <c r="V1078" s="15"/>
      <c r="W1078" s="15"/>
      <c r="X1078" s="15"/>
      <c r="Y1078" s="15"/>
      <c r="Z1078" s="15"/>
      <c r="AA1078" s="15"/>
      <c r="AB1078" s="15"/>
      <c r="AC1078" s="15"/>
      <c r="AD1078" s="15"/>
      <c r="AE1078" s="15"/>
      <c r="AT1078" s="276" t="s">
        <v>166</v>
      </c>
      <c r="AU1078" s="276" t="s">
        <v>156</v>
      </c>
      <c r="AV1078" s="15" t="s">
        <v>174</v>
      </c>
      <c r="AW1078" s="15" t="s">
        <v>31</v>
      </c>
      <c r="AX1078" s="15" t="s">
        <v>82</v>
      </c>
      <c r="AY1078" s="276" t="s">
        <v>157</v>
      </c>
    </row>
    <row r="1079" s="12" customFormat="1" ht="25.92" customHeight="1">
      <c r="A1079" s="12"/>
      <c r="B1079" s="214"/>
      <c r="C1079" s="215"/>
      <c r="D1079" s="216" t="s">
        <v>73</v>
      </c>
      <c r="E1079" s="217" t="s">
        <v>1862</v>
      </c>
      <c r="F1079" s="217" t="s">
        <v>1863</v>
      </c>
      <c r="G1079" s="215"/>
      <c r="H1079" s="215"/>
      <c r="I1079" s="218"/>
      <c r="J1079" s="219">
        <f>BK1079</f>
        <v>0</v>
      </c>
      <c r="K1079" s="215"/>
      <c r="L1079" s="220"/>
      <c r="M1079" s="221"/>
      <c r="N1079" s="222"/>
      <c r="O1079" s="222"/>
      <c r="P1079" s="223">
        <f>SUM(P1080:P1084)</f>
        <v>0</v>
      </c>
      <c r="Q1079" s="222"/>
      <c r="R1079" s="223">
        <f>SUM(R1080:R1084)</f>
        <v>0</v>
      </c>
      <c r="S1079" s="222"/>
      <c r="T1079" s="224">
        <f>SUM(T1080:T1084)</f>
        <v>0</v>
      </c>
      <c r="U1079" s="12"/>
      <c r="V1079" s="12"/>
      <c r="W1079" s="12"/>
      <c r="X1079" s="12"/>
      <c r="Y1079" s="12"/>
      <c r="Z1079" s="12"/>
      <c r="AA1079" s="12"/>
      <c r="AB1079" s="12"/>
      <c r="AC1079" s="12"/>
      <c r="AD1079" s="12"/>
      <c r="AE1079" s="12"/>
      <c r="AR1079" s="225" t="s">
        <v>197</v>
      </c>
      <c r="AT1079" s="226" t="s">
        <v>73</v>
      </c>
      <c r="AU1079" s="226" t="s">
        <v>74</v>
      </c>
      <c r="AY1079" s="225" t="s">
        <v>157</v>
      </c>
      <c r="BK1079" s="227">
        <f>SUM(BK1080:BK1084)</f>
        <v>0</v>
      </c>
    </row>
    <row r="1080" s="2" customFormat="1" ht="24.15" customHeight="1">
      <c r="A1080" s="39"/>
      <c r="B1080" s="40"/>
      <c r="C1080" s="230" t="s">
        <v>1864</v>
      </c>
      <c r="D1080" s="230" t="s">
        <v>160</v>
      </c>
      <c r="E1080" s="231" t="s">
        <v>1865</v>
      </c>
      <c r="F1080" s="232" t="s">
        <v>1866</v>
      </c>
      <c r="G1080" s="233" t="s">
        <v>225</v>
      </c>
      <c r="H1080" s="234">
        <v>0.68200000000000005</v>
      </c>
      <c r="I1080" s="235"/>
      <c r="J1080" s="236">
        <f>ROUND(I1080*H1080,2)</f>
        <v>0</v>
      </c>
      <c r="K1080" s="237"/>
      <c r="L1080" s="45"/>
      <c r="M1080" s="238" t="s">
        <v>1</v>
      </c>
      <c r="N1080" s="239" t="s">
        <v>40</v>
      </c>
      <c r="O1080" s="98"/>
      <c r="P1080" s="240">
        <f>O1080*H1080</f>
        <v>0</v>
      </c>
      <c r="Q1080" s="240">
        <v>0</v>
      </c>
      <c r="R1080" s="240">
        <f>Q1080*H1080</f>
        <v>0</v>
      </c>
      <c r="S1080" s="240">
        <v>0</v>
      </c>
      <c r="T1080" s="241">
        <f>S1080*H1080</f>
        <v>0</v>
      </c>
      <c r="U1080" s="39"/>
      <c r="V1080" s="39"/>
      <c r="W1080" s="39"/>
      <c r="X1080" s="39"/>
      <c r="Y1080" s="39"/>
      <c r="Z1080" s="39"/>
      <c r="AA1080" s="39"/>
      <c r="AB1080" s="39"/>
      <c r="AC1080" s="39"/>
      <c r="AD1080" s="39"/>
      <c r="AE1080" s="39"/>
      <c r="AR1080" s="242" t="s">
        <v>1858</v>
      </c>
      <c r="AT1080" s="242" t="s">
        <v>160</v>
      </c>
      <c r="AU1080" s="242" t="s">
        <v>82</v>
      </c>
      <c r="AY1080" s="18" t="s">
        <v>157</v>
      </c>
      <c r="BE1080" s="243">
        <f>IF(N1080="základná",J1080,0)</f>
        <v>0</v>
      </c>
      <c r="BF1080" s="243">
        <f>IF(N1080="znížená",J1080,0)</f>
        <v>0</v>
      </c>
      <c r="BG1080" s="243">
        <f>IF(N1080="zákl. prenesená",J1080,0)</f>
        <v>0</v>
      </c>
      <c r="BH1080" s="243">
        <f>IF(N1080="zníž. prenesená",J1080,0)</f>
        <v>0</v>
      </c>
      <c r="BI1080" s="243">
        <f>IF(N1080="nulová",J1080,0)</f>
        <v>0</v>
      </c>
      <c r="BJ1080" s="18" t="s">
        <v>156</v>
      </c>
      <c r="BK1080" s="243">
        <f>ROUND(I1080*H1080,2)</f>
        <v>0</v>
      </c>
      <c r="BL1080" s="18" t="s">
        <v>1858</v>
      </c>
      <c r="BM1080" s="242" t="s">
        <v>1867</v>
      </c>
    </row>
    <row r="1081" s="14" customFormat="1">
      <c r="A1081" s="14"/>
      <c r="B1081" s="255"/>
      <c r="C1081" s="256"/>
      <c r="D1081" s="246" t="s">
        <v>166</v>
      </c>
      <c r="E1081" s="257" t="s">
        <v>1</v>
      </c>
      <c r="F1081" s="258" t="s">
        <v>1868</v>
      </c>
      <c r="G1081" s="256"/>
      <c r="H1081" s="259">
        <v>0.68200000000000005</v>
      </c>
      <c r="I1081" s="260"/>
      <c r="J1081" s="256"/>
      <c r="K1081" s="256"/>
      <c r="L1081" s="261"/>
      <c r="M1081" s="262"/>
      <c r="N1081" s="263"/>
      <c r="O1081" s="263"/>
      <c r="P1081" s="263"/>
      <c r="Q1081" s="263"/>
      <c r="R1081" s="263"/>
      <c r="S1081" s="263"/>
      <c r="T1081" s="264"/>
      <c r="U1081" s="14"/>
      <c r="V1081" s="14"/>
      <c r="W1081" s="14"/>
      <c r="X1081" s="14"/>
      <c r="Y1081" s="14"/>
      <c r="Z1081" s="14"/>
      <c r="AA1081" s="14"/>
      <c r="AB1081" s="14"/>
      <c r="AC1081" s="14"/>
      <c r="AD1081" s="14"/>
      <c r="AE1081" s="14"/>
      <c r="AT1081" s="265" t="s">
        <v>166</v>
      </c>
      <c r="AU1081" s="265" t="s">
        <v>82</v>
      </c>
      <c r="AV1081" s="14" t="s">
        <v>156</v>
      </c>
      <c r="AW1081" s="14" t="s">
        <v>31</v>
      </c>
      <c r="AX1081" s="14" t="s">
        <v>82</v>
      </c>
      <c r="AY1081" s="265" t="s">
        <v>157</v>
      </c>
    </row>
    <row r="1082" s="2" customFormat="1" ht="24.15" customHeight="1">
      <c r="A1082" s="39"/>
      <c r="B1082" s="40"/>
      <c r="C1082" s="230" t="s">
        <v>1869</v>
      </c>
      <c r="D1082" s="230" t="s">
        <v>160</v>
      </c>
      <c r="E1082" s="231" t="s">
        <v>1870</v>
      </c>
      <c r="F1082" s="232" t="s">
        <v>1871</v>
      </c>
      <c r="G1082" s="233" t="s">
        <v>1872</v>
      </c>
      <c r="H1082" s="234">
        <v>1</v>
      </c>
      <c r="I1082" s="235"/>
      <c r="J1082" s="236">
        <f>ROUND(I1082*H1082,2)</f>
        <v>0</v>
      </c>
      <c r="K1082" s="237"/>
      <c r="L1082" s="45"/>
      <c r="M1082" s="238" t="s">
        <v>1</v>
      </c>
      <c r="N1082" s="239" t="s">
        <v>40</v>
      </c>
      <c r="O1082" s="98"/>
      <c r="P1082" s="240">
        <f>O1082*H1082</f>
        <v>0</v>
      </c>
      <c r="Q1082" s="240">
        <v>0</v>
      </c>
      <c r="R1082" s="240">
        <f>Q1082*H1082</f>
        <v>0</v>
      </c>
      <c r="S1082" s="240">
        <v>0</v>
      </c>
      <c r="T1082" s="241">
        <f>S1082*H1082</f>
        <v>0</v>
      </c>
      <c r="U1082" s="39"/>
      <c r="V1082" s="39"/>
      <c r="W1082" s="39"/>
      <c r="X1082" s="39"/>
      <c r="Y1082" s="39"/>
      <c r="Z1082" s="39"/>
      <c r="AA1082" s="39"/>
      <c r="AB1082" s="39"/>
      <c r="AC1082" s="39"/>
      <c r="AD1082" s="39"/>
      <c r="AE1082" s="39"/>
      <c r="AR1082" s="242" t="s">
        <v>1858</v>
      </c>
      <c r="AT1082" s="242" t="s">
        <v>160</v>
      </c>
      <c r="AU1082" s="242" t="s">
        <v>82</v>
      </c>
      <c r="AY1082" s="18" t="s">
        <v>157</v>
      </c>
      <c r="BE1082" s="243">
        <f>IF(N1082="základná",J1082,0)</f>
        <v>0</v>
      </c>
      <c r="BF1082" s="243">
        <f>IF(N1082="znížená",J1082,0)</f>
        <v>0</v>
      </c>
      <c r="BG1082" s="243">
        <f>IF(N1082="zákl. prenesená",J1082,0)</f>
        <v>0</v>
      </c>
      <c r="BH1082" s="243">
        <f>IF(N1082="zníž. prenesená",J1082,0)</f>
        <v>0</v>
      </c>
      <c r="BI1082" s="243">
        <f>IF(N1082="nulová",J1082,0)</f>
        <v>0</v>
      </c>
      <c r="BJ1082" s="18" t="s">
        <v>156</v>
      </c>
      <c r="BK1082" s="243">
        <f>ROUND(I1082*H1082,2)</f>
        <v>0</v>
      </c>
      <c r="BL1082" s="18" t="s">
        <v>1858</v>
      </c>
      <c r="BM1082" s="242" t="s">
        <v>1873</v>
      </c>
    </row>
    <row r="1083" s="2" customFormat="1" ht="24.15" customHeight="1">
      <c r="A1083" s="39"/>
      <c r="B1083" s="40"/>
      <c r="C1083" s="230" t="s">
        <v>1874</v>
      </c>
      <c r="D1083" s="230" t="s">
        <v>160</v>
      </c>
      <c r="E1083" s="231" t="s">
        <v>1875</v>
      </c>
      <c r="F1083" s="232" t="s">
        <v>1871</v>
      </c>
      <c r="G1083" s="233" t="s">
        <v>354</v>
      </c>
      <c r="H1083" s="234">
        <v>3.6000000000000001</v>
      </c>
      <c r="I1083" s="235"/>
      <c r="J1083" s="236">
        <f>ROUND(I1083*H1083,2)</f>
        <v>0</v>
      </c>
      <c r="K1083" s="237"/>
      <c r="L1083" s="45"/>
      <c r="M1083" s="238" t="s">
        <v>1</v>
      </c>
      <c r="N1083" s="239" t="s">
        <v>40</v>
      </c>
      <c r="O1083" s="98"/>
      <c r="P1083" s="240">
        <f>O1083*H1083</f>
        <v>0</v>
      </c>
      <c r="Q1083" s="240">
        <v>0</v>
      </c>
      <c r="R1083" s="240">
        <f>Q1083*H1083</f>
        <v>0</v>
      </c>
      <c r="S1083" s="240">
        <v>0</v>
      </c>
      <c r="T1083" s="241">
        <f>S1083*H1083</f>
        <v>0</v>
      </c>
      <c r="U1083" s="39"/>
      <c r="V1083" s="39"/>
      <c r="W1083" s="39"/>
      <c r="X1083" s="39"/>
      <c r="Y1083" s="39"/>
      <c r="Z1083" s="39"/>
      <c r="AA1083" s="39"/>
      <c r="AB1083" s="39"/>
      <c r="AC1083" s="39"/>
      <c r="AD1083" s="39"/>
      <c r="AE1083" s="39"/>
      <c r="AR1083" s="242" t="s">
        <v>1858</v>
      </c>
      <c r="AT1083" s="242" t="s">
        <v>160</v>
      </c>
      <c r="AU1083" s="242" t="s">
        <v>82</v>
      </c>
      <c r="AY1083" s="18" t="s">
        <v>157</v>
      </c>
      <c r="BE1083" s="243">
        <f>IF(N1083="základná",J1083,0)</f>
        <v>0</v>
      </c>
      <c r="BF1083" s="243">
        <f>IF(N1083="znížená",J1083,0)</f>
        <v>0</v>
      </c>
      <c r="BG1083" s="243">
        <f>IF(N1083="zákl. prenesená",J1083,0)</f>
        <v>0</v>
      </c>
      <c r="BH1083" s="243">
        <f>IF(N1083="zníž. prenesená",J1083,0)</f>
        <v>0</v>
      </c>
      <c r="BI1083" s="243">
        <f>IF(N1083="nulová",J1083,0)</f>
        <v>0</v>
      </c>
      <c r="BJ1083" s="18" t="s">
        <v>156</v>
      </c>
      <c r="BK1083" s="243">
        <f>ROUND(I1083*H1083,2)</f>
        <v>0</v>
      </c>
      <c r="BL1083" s="18" t="s">
        <v>1858</v>
      </c>
      <c r="BM1083" s="242" t="s">
        <v>1876</v>
      </c>
    </row>
    <row r="1084" s="14" customFormat="1">
      <c r="A1084" s="14"/>
      <c r="B1084" s="255"/>
      <c r="C1084" s="256"/>
      <c r="D1084" s="246" t="s">
        <v>166</v>
      </c>
      <c r="E1084" s="257" t="s">
        <v>1</v>
      </c>
      <c r="F1084" s="258" t="s">
        <v>1877</v>
      </c>
      <c r="G1084" s="256"/>
      <c r="H1084" s="259">
        <v>3.6000000000000001</v>
      </c>
      <c r="I1084" s="260"/>
      <c r="J1084" s="256"/>
      <c r="K1084" s="256"/>
      <c r="L1084" s="261"/>
      <c r="M1084" s="309"/>
      <c r="N1084" s="310"/>
      <c r="O1084" s="310"/>
      <c r="P1084" s="310"/>
      <c r="Q1084" s="310"/>
      <c r="R1084" s="310"/>
      <c r="S1084" s="310"/>
      <c r="T1084" s="311"/>
      <c r="U1084" s="14"/>
      <c r="V1084" s="14"/>
      <c r="W1084" s="14"/>
      <c r="X1084" s="14"/>
      <c r="Y1084" s="14"/>
      <c r="Z1084" s="14"/>
      <c r="AA1084" s="14"/>
      <c r="AB1084" s="14"/>
      <c r="AC1084" s="14"/>
      <c r="AD1084" s="14"/>
      <c r="AE1084" s="14"/>
      <c r="AT1084" s="265" t="s">
        <v>166</v>
      </c>
      <c r="AU1084" s="265" t="s">
        <v>82</v>
      </c>
      <c r="AV1084" s="14" t="s">
        <v>156</v>
      </c>
      <c r="AW1084" s="14" t="s">
        <v>31</v>
      </c>
      <c r="AX1084" s="14" t="s">
        <v>82</v>
      </c>
      <c r="AY1084" s="265" t="s">
        <v>157</v>
      </c>
    </row>
    <row r="1085" s="2" customFormat="1" ht="6.96" customHeight="1">
      <c r="A1085" s="39"/>
      <c r="B1085" s="73"/>
      <c r="C1085" s="74"/>
      <c r="D1085" s="74"/>
      <c r="E1085" s="74"/>
      <c r="F1085" s="74"/>
      <c r="G1085" s="74"/>
      <c r="H1085" s="74"/>
      <c r="I1085" s="74"/>
      <c r="J1085" s="74"/>
      <c r="K1085" s="74"/>
      <c r="L1085" s="45"/>
      <c r="M1085" s="39"/>
      <c r="O1085" s="39"/>
      <c r="P1085" s="39"/>
      <c r="Q1085" s="39"/>
      <c r="R1085" s="39"/>
      <c r="S1085" s="39"/>
      <c r="T1085" s="39"/>
      <c r="U1085" s="39"/>
      <c r="V1085" s="39"/>
      <c r="W1085" s="39"/>
      <c r="X1085" s="39"/>
      <c r="Y1085" s="39"/>
      <c r="Z1085" s="39"/>
      <c r="AA1085" s="39"/>
      <c r="AB1085" s="39"/>
      <c r="AC1085" s="39"/>
      <c r="AD1085" s="39"/>
      <c r="AE1085" s="39"/>
    </row>
  </sheetData>
  <sheetProtection sheet="1" autoFilter="0" formatColumns="0" formatRows="0" objects="1" scenarios="1" spinCount="100000" saltValue="jNs8otExsQtKtOFQnJHZC1hTeQTE6yy/diTx/BCZeUXLyrpHh99OTzJ0RKmutYkSdkgZwyJY14su6FREIPSG0g==" hashValue="Xtbs27WgINAxamXCoVYPQiIY5XG3TlZ/r5ncogYo6MrP6d/oHW8JZRixSk/4URVpLYMNv435hwMfZgZZXwJcng==" algorithmName="SHA-512" password="CC35"/>
  <autoFilter ref="C135:K1084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LAPTOP-36GORUD1\RSA</dc:creator>
  <cp:lastModifiedBy>LAPTOP-36GORUD1\RSA</cp:lastModifiedBy>
  <dcterms:created xsi:type="dcterms:W3CDTF">2023-02-24T10:55:04Z</dcterms:created>
  <dcterms:modified xsi:type="dcterms:W3CDTF">2023-02-24T10:55:25Z</dcterms:modified>
</cp:coreProperties>
</file>