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6 - Kaštieľ-Vým.ok..." sheetId="6" r:id="rId6"/>
    <sheet name="20180307 - Kaštiel-Zatepl..." sheetId="7" r:id="rId7"/>
    <sheet name="20230103 - Kaštieľ-Poschodie" sheetId="8" r:id="rId8"/>
    <sheet name="20230104 - Kaštieľ-Podstr..." sheetId="9" r:id="rId9"/>
    <sheet name="20230106 - Kaštieľ-Reštau..." sheetId="10" r:id="rId10"/>
    <sheet name="20230107 - Kaštieľ-Reštau..." sheetId="11" r:id="rId11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'20180301 - Kaštieľ-Fasáda'!$C$123:$K$202</definedName>
    <definedName name="_xlnm.Print_Area" localSheetId="1">'20180301 - Kaštieľ-Fasáda'!$C$4:$J$76,'20180301 - Kaštieľ-Fasáda'!$C$82:$J$105,'20180301 - Kaštieľ-Fasáda'!$C$111:$J$202</definedName>
    <definedName name="_xlnm.Print_Titles" localSheetId="1">'20180301 - Kaštieľ-Fasáda'!$123:$123</definedName>
    <definedName name="_xlnm._FilterDatabase" localSheetId="2" hidden="1">'20180302 - Kaštieľ-Vnút.o...'!$C$116:$K$123</definedName>
    <definedName name="_xlnm.Print_Area" localSheetId="2">'20180302 - Kaštieľ-Vnút.o...'!$C$4:$J$76,'20180302 - Kaštieľ-Vnút.o...'!$C$82:$J$98,'20180302 - Kaštieľ-Vnút.o...'!$C$104:$J$123</definedName>
    <definedName name="_xlnm.Print_Titles" localSheetId="2">'20180302 - Kaštieľ-Vnút.o...'!$116:$116</definedName>
    <definedName name="_xlnm._FilterDatabase" localSheetId="3" hidden="1">'20180303 - Kaštieľ-Podlah...'!$C$118:$K$152</definedName>
    <definedName name="_xlnm.Print_Area" localSheetId="3">'20180303 - Kaštieľ-Podlah...'!$C$4:$J$76,'20180303 - Kaštieľ-Podlah...'!$C$82:$J$100,'20180303 - Kaštieľ-Podlah...'!$C$106:$J$152</definedName>
    <definedName name="_xlnm.Print_Titles" localSheetId="3">'20180303 - Kaštieľ-Podlah...'!$118:$118</definedName>
    <definedName name="_xlnm._FilterDatabase" localSheetId="4" hidden="1">'20180304 - Kaštieľ-Obkl.a...'!$C$121:$K$170</definedName>
    <definedName name="_xlnm.Print_Area" localSheetId="4">'20180304 - Kaštieľ-Obkl.a...'!$C$4:$J$76,'20180304 - Kaštieľ-Obkl.a...'!$C$82:$J$103,'20180304 - Kaštieľ-Obkl.a...'!$C$109:$J$170</definedName>
    <definedName name="_xlnm.Print_Titles" localSheetId="4">'20180304 - Kaštieľ-Obkl.a...'!$121:$121</definedName>
    <definedName name="_xlnm._FilterDatabase" localSheetId="5" hidden="1">'20180306 - Kaštieľ-Vým.ok...'!$C$117:$K$220</definedName>
    <definedName name="_xlnm.Print_Area" localSheetId="5">'20180306 - Kaštieľ-Vým.ok...'!$C$4:$J$76,'20180306 - Kaštieľ-Vým.ok...'!$C$82:$J$99,'20180306 - Kaštieľ-Vým.ok...'!$C$105:$J$220</definedName>
    <definedName name="_xlnm.Print_Titles" localSheetId="5">'20180306 - Kaštieľ-Vým.ok...'!$117:$117</definedName>
    <definedName name="_xlnm._FilterDatabase" localSheetId="6" hidden="1">'20180307 - Kaštiel-Zatepl...'!$C$118:$K$140</definedName>
    <definedName name="_xlnm.Print_Area" localSheetId="6">'20180307 - Kaštiel-Zatepl...'!$C$4:$J$76,'20180307 - Kaštiel-Zatepl...'!$C$82:$J$100,'20180307 - Kaštiel-Zatepl...'!$C$106:$J$140</definedName>
    <definedName name="_xlnm.Print_Titles" localSheetId="6">'20180307 - Kaštiel-Zatepl...'!$118:$118</definedName>
    <definedName name="_xlnm._FilterDatabase" localSheetId="7" hidden="1">'20230103 - Kaštieľ-Poschodie'!$C$122:$K$334</definedName>
    <definedName name="_xlnm.Print_Area" localSheetId="7">'20230103 - Kaštieľ-Poschodie'!$C$4:$J$76,'20230103 - Kaštieľ-Poschodie'!$C$82:$J$104,'20230103 - Kaštieľ-Poschodie'!$C$110:$J$334</definedName>
    <definedName name="_xlnm.Print_Titles" localSheetId="7">'20230103 - Kaštieľ-Poschodie'!$122:$122</definedName>
    <definedName name="_xlnm._FilterDatabase" localSheetId="8" hidden="1">'20230104 - Kaštieľ-Podstr...'!$C$129:$K$309</definedName>
    <definedName name="_xlnm.Print_Area" localSheetId="8">'20230104 - Kaštieľ-Podstr...'!$C$4:$J$76,'20230104 - Kaštieľ-Podstr...'!$C$82:$J$111,'20230104 - Kaštieľ-Podstr...'!$C$117:$J$309</definedName>
    <definedName name="_xlnm.Print_Titles" localSheetId="8">'20230104 - Kaštieľ-Podstr...'!$129:$129</definedName>
    <definedName name="_xlnm._FilterDatabase" localSheetId="9" hidden="1">'20230106 - Kaštieľ-Reštau...'!$C$127:$K$189</definedName>
    <definedName name="_xlnm.Print_Area" localSheetId="9">'20230106 - Kaštieľ-Reštau...'!$C$4:$J$76,'20230106 - Kaštieľ-Reštau...'!$C$82:$J$109,'20230106 - Kaštieľ-Reštau...'!$C$115:$J$189</definedName>
    <definedName name="_xlnm.Print_Titles" localSheetId="9">'20230106 - Kaštieľ-Reštau...'!$127:$127</definedName>
    <definedName name="_xlnm._FilterDatabase" localSheetId="10" hidden="1">'20230107 - Kaštieľ-Reštau...'!$C$127:$K$182</definedName>
    <definedName name="_xlnm.Print_Area" localSheetId="10">'20230107 - Kaštieľ-Reštau...'!$C$4:$J$76,'20230107 - Kaštieľ-Reštau...'!$C$82:$J$109,'20230107 - Kaštieľ-Reštau...'!$C$115:$J$182</definedName>
    <definedName name="_xlnm.Print_Titles" localSheetId="10">'20230107 - Kaštieľ-Reštau...'!$127:$127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0" r="J37"/>
  <c r="J36"/>
  <c i="1" r="AY103"/>
  <c i="10" r="J35"/>
  <c i="1" r="AX103"/>
  <c i="10"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T165"/>
  <c r="R166"/>
  <c r="R165"/>
  <c r="P166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3"/>
  <c r="BH133"/>
  <c r="BG133"/>
  <c r="BE133"/>
  <c r="T133"/>
  <c r="T132"/>
  <c r="R133"/>
  <c r="R132"/>
  <c r="P133"/>
  <c r="P132"/>
  <c r="BI131"/>
  <c r="BH131"/>
  <c r="BG131"/>
  <c r="BE131"/>
  <c r="T131"/>
  <c r="T130"/>
  <c r="R131"/>
  <c r="R130"/>
  <c r="P131"/>
  <c r="P130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9" r="J37"/>
  <c r="J36"/>
  <c i="1" r="AY102"/>
  <c i="9" r="J35"/>
  <c i="1" r="AX102"/>
  <c i="9" r="BI309"/>
  <c r="BH309"/>
  <c r="BG309"/>
  <c r="BE309"/>
  <c r="T309"/>
  <c r="T308"/>
  <c r="R309"/>
  <c r="R308"/>
  <c r="P309"/>
  <c r="P308"/>
  <c r="BI307"/>
  <c r="BH307"/>
  <c r="BG307"/>
  <c r="BE307"/>
  <c r="T307"/>
  <c r="R307"/>
  <c r="P307"/>
  <c r="BI304"/>
  <c r="BH304"/>
  <c r="BG304"/>
  <c r="BE304"/>
  <c r="T304"/>
  <c r="R304"/>
  <c r="P304"/>
  <c r="BI300"/>
  <c r="BH300"/>
  <c r="BG300"/>
  <c r="BE300"/>
  <c r="T300"/>
  <c r="R300"/>
  <c r="P300"/>
  <c r="BI291"/>
  <c r="BH291"/>
  <c r="BG291"/>
  <c r="BE291"/>
  <c r="T291"/>
  <c r="T283"/>
  <c r="R291"/>
  <c r="R283"/>
  <c r="P291"/>
  <c r="P283"/>
  <c r="BI284"/>
  <c r="BH284"/>
  <c r="BG284"/>
  <c r="BE284"/>
  <c r="T284"/>
  <c r="R284"/>
  <c r="P284"/>
  <c r="BI282"/>
  <c r="BH282"/>
  <c r="BG282"/>
  <c r="BE282"/>
  <c r="T282"/>
  <c r="R282"/>
  <c r="P282"/>
  <c r="BI276"/>
  <c r="BH276"/>
  <c r="BG276"/>
  <c r="BE276"/>
  <c r="T276"/>
  <c r="R276"/>
  <c r="P276"/>
  <c r="BI273"/>
  <c r="BH273"/>
  <c r="BG273"/>
  <c r="BE273"/>
  <c r="T273"/>
  <c r="R273"/>
  <c r="P273"/>
  <c r="BI271"/>
  <c r="BH271"/>
  <c r="BG271"/>
  <c r="BE271"/>
  <c r="T271"/>
  <c r="R271"/>
  <c r="P271"/>
  <c r="BI269"/>
  <c r="BH269"/>
  <c r="BG269"/>
  <c r="BE269"/>
  <c r="T269"/>
  <c r="R269"/>
  <c r="P269"/>
  <c r="BI264"/>
  <c r="BH264"/>
  <c r="BG264"/>
  <c r="BE264"/>
  <c r="T264"/>
  <c r="R264"/>
  <c r="P264"/>
  <c r="BI259"/>
  <c r="BH259"/>
  <c r="BG259"/>
  <c r="BE259"/>
  <c r="T259"/>
  <c r="R259"/>
  <c r="P259"/>
  <c r="BI254"/>
  <c r="BH254"/>
  <c r="BG254"/>
  <c r="BE254"/>
  <c r="T254"/>
  <c r="R254"/>
  <c r="P254"/>
  <c r="BI247"/>
  <c r="BH247"/>
  <c r="BG247"/>
  <c r="BE247"/>
  <c r="T247"/>
  <c r="R247"/>
  <c r="P247"/>
  <c r="BI245"/>
  <c r="BH245"/>
  <c r="BG245"/>
  <c r="BE245"/>
  <c r="T245"/>
  <c r="R245"/>
  <c r="P245"/>
  <c r="BI238"/>
  <c r="BH238"/>
  <c r="BG238"/>
  <c r="BE238"/>
  <c r="T238"/>
  <c r="R238"/>
  <c r="P238"/>
  <c r="BI236"/>
  <c r="BH236"/>
  <c r="BG236"/>
  <c r="BE236"/>
  <c r="T236"/>
  <c r="R236"/>
  <c r="P236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4"/>
  <c r="BH204"/>
  <c r="BG204"/>
  <c r="BE204"/>
  <c r="T204"/>
  <c r="R204"/>
  <c r="P204"/>
  <c r="BI201"/>
  <c r="BH201"/>
  <c r="BG201"/>
  <c r="BE201"/>
  <c r="T201"/>
  <c r="R201"/>
  <c r="P201"/>
  <c r="BI197"/>
  <c r="BH197"/>
  <c r="BG197"/>
  <c r="BE197"/>
  <c r="T197"/>
  <c r="R197"/>
  <c r="P197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4"/>
  <c r="BH174"/>
  <c r="BG174"/>
  <c r="BE174"/>
  <c r="T174"/>
  <c r="R174"/>
  <c r="P174"/>
  <c r="BI171"/>
  <c r="BH171"/>
  <c r="BG171"/>
  <c r="BE171"/>
  <c r="T171"/>
  <c r="R171"/>
  <c r="P171"/>
  <c r="BI165"/>
  <c r="BH165"/>
  <c r="BG165"/>
  <c r="BE165"/>
  <c r="T165"/>
  <c r="R165"/>
  <c r="P165"/>
  <c r="BI159"/>
  <c r="BH159"/>
  <c r="BG159"/>
  <c r="BE159"/>
  <c r="T159"/>
  <c r="R159"/>
  <c r="P159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3"/>
  <c r="BH133"/>
  <c r="BG133"/>
  <c r="BE133"/>
  <c r="T133"/>
  <c r="R133"/>
  <c r="P133"/>
  <c r="J127"/>
  <c r="J126"/>
  <c r="F126"/>
  <c r="F124"/>
  <c r="E122"/>
  <c r="J92"/>
  <c r="J91"/>
  <c r="F91"/>
  <c r="F89"/>
  <c r="E87"/>
  <c r="J18"/>
  <c r="E18"/>
  <c r="F127"/>
  <c r="J17"/>
  <c r="J12"/>
  <c r="J124"/>
  <c r="E7"/>
  <c r="E85"/>
  <c i="8" r="T135"/>
  <c r="R135"/>
  <c r="P135"/>
  <c r="J37"/>
  <c r="J36"/>
  <c i="1" r="AY101"/>
  <c i="8" r="J35"/>
  <c i="1" r="AX101"/>
  <c i="8" r="BI333"/>
  <c r="BH333"/>
  <c r="BG333"/>
  <c r="BE333"/>
  <c r="T333"/>
  <c r="R333"/>
  <c r="P333"/>
  <c r="BI331"/>
  <c r="BH331"/>
  <c r="BG331"/>
  <c r="BE331"/>
  <c r="T331"/>
  <c r="R331"/>
  <c r="P331"/>
  <c r="BI327"/>
  <c r="BH327"/>
  <c r="BG327"/>
  <c r="BE327"/>
  <c r="T327"/>
  <c r="T326"/>
  <c r="R327"/>
  <c r="R326"/>
  <c r="P327"/>
  <c r="P326"/>
  <c r="BI324"/>
  <c r="BH324"/>
  <c r="BG324"/>
  <c r="BE324"/>
  <c r="T324"/>
  <c r="T323"/>
  <c r="R324"/>
  <c r="R323"/>
  <c r="P324"/>
  <c r="P323"/>
  <c r="BI261"/>
  <c r="BH261"/>
  <c r="BG261"/>
  <c r="BE261"/>
  <c r="T261"/>
  <c r="R261"/>
  <c r="P261"/>
  <c r="BI199"/>
  <c r="BH199"/>
  <c r="BG199"/>
  <c r="BE199"/>
  <c r="T199"/>
  <c r="R199"/>
  <c r="P199"/>
  <c r="BI137"/>
  <c r="BH137"/>
  <c r="BG137"/>
  <c r="BE137"/>
  <c r="T137"/>
  <c r="R137"/>
  <c r="P137"/>
  <c r="BI136"/>
  <c r="BH136"/>
  <c r="BG136"/>
  <c r="BE136"/>
  <c r="T136"/>
  <c r="R136"/>
  <c r="P136"/>
  <c r="BI130"/>
  <c r="BH130"/>
  <c r="BG130"/>
  <c r="BE130"/>
  <c r="T130"/>
  <c r="R130"/>
  <c r="P130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1" r="AY100"/>
  <c i="7" r="J37"/>
  <c r="J36"/>
  <c r="J35"/>
  <c i="1" r="AX100"/>
  <c i="7"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6" r="J37"/>
  <c r="J36"/>
  <c i="1" r="AY99"/>
  <c i="6" r="J35"/>
  <c i="1" r="AX99"/>
  <c i="6" r="BI220"/>
  <c r="BH220"/>
  <c r="BG220"/>
  <c r="BE220"/>
  <c r="T220"/>
  <c r="R220"/>
  <c r="P220"/>
  <c r="BI217"/>
  <c r="BH217"/>
  <c r="BG217"/>
  <c r="BE217"/>
  <c r="T217"/>
  <c r="R217"/>
  <c r="P217"/>
  <c r="BI212"/>
  <c r="BH212"/>
  <c r="BG212"/>
  <c r="BE212"/>
  <c r="T212"/>
  <c r="R212"/>
  <c r="P212"/>
  <c r="BI207"/>
  <c r="BH207"/>
  <c r="BG207"/>
  <c r="BE207"/>
  <c r="T207"/>
  <c r="R207"/>
  <c r="P207"/>
  <c r="BI203"/>
  <c r="BH203"/>
  <c r="BG203"/>
  <c r="BE203"/>
  <c r="T203"/>
  <c r="R203"/>
  <c r="P203"/>
  <c r="BI198"/>
  <c r="BH198"/>
  <c r="BG198"/>
  <c r="BE198"/>
  <c r="T198"/>
  <c r="R198"/>
  <c r="P198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8"/>
  <c r="BH138"/>
  <c r="BG138"/>
  <c r="BE138"/>
  <c r="T138"/>
  <c r="R138"/>
  <c r="P138"/>
  <c r="BI136"/>
  <c r="BH136"/>
  <c r="BG136"/>
  <c r="BE136"/>
  <c r="T136"/>
  <c r="R136"/>
  <c r="P136"/>
  <c r="BI124"/>
  <c r="BH124"/>
  <c r="BG124"/>
  <c r="BE124"/>
  <c r="T124"/>
  <c r="R124"/>
  <c r="P124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5" r="J37"/>
  <c r="J36"/>
  <c i="1" r="AY98"/>
  <c i="5" r="J35"/>
  <c i="1" r="AX98"/>
  <c i="5" r="BI170"/>
  <c r="BH170"/>
  <c r="BG170"/>
  <c r="BE170"/>
  <c r="T170"/>
  <c r="R170"/>
  <c r="P170"/>
  <c r="BI169"/>
  <c r="BH169"/>
  <c r="BG169"/>
  <c r="BE169"/>
  <c r="T169"/>
  <c r="R169"/>
  <c r="P169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4" r="J120"/>
  <c r="J37"/>
  <c r="J36"/>
  <c i="1" r="AY97"/>
  <c i="4" r="J35"/>
  <c i="1" r="AX97"/>
  <c i="4"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9"/>
  <c r="BH139"/>
  <c r="BG139"/>
  <c r="BE139"/>
  <c r="T139"/>
  <c r="R139"/>
  <c r="P139"/>
  <c r="BI135"/>
  <c r="BH135"/>
  <c r="BG135"/>
  <c r="BE135"/>
  <c r="T135"/>
  <c r="R135"/>
  <c r="P135"/>
  <c r="BI122"/>
  <c r="BH122"/>
  <c r="BG122"/>
  <c r="BE122"/>
  <c r="T122"/>
  <c r="T121"/>
  <c r="R122"/>
  <c r="R121"/>
  <c r="P122"/>
  <c r="P121"/>
  <c r="J97"/>
  <c r="J116"/>
  <c r="J115"/>
  <c r="F115"/>
  <c r="F113"/>
  <c r="E111"/>
  <c r="J92"/>
  <c r="J91"/>
  <c r="F91"/>
  <c r="F89"/>
  <c r="E87"/>
  <c r="J18"/>
  <c r="E18"/>
  <c r="F92"/>
  <c r="J17"/>
  <c r="J12"/>
  <c r="J89"/>
  <c r="E7"/>
  <c r="E85"/>
  <c i="3" r="J37"/>
  <c r="J36"/>
  <c i="1" r="AY96"/>
  <c i="3" r="J35"/>
  <c i="1" r="AX96"/>
  <c i="3" r="BI12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107"/>
  <c i="2" r="J37"/>
  <c r="J36"/>
  <c i="1" r="AY95"/>
  <c i="2" r="J35"/>
  <c i="1" r="AX95"/>
  <c i="2" r="BI202"/>
  <c r="BH202"/>
  <c r="BG202"/>
  <c r="BE202"/>
  <c r="T202"/>
  <c r="T201"/>
  <c r="R202"/>
  <c r="R201"/>
  <c r="P202"/>
  <c r="P201"/>
  <c r="BI195"/>
  <c r="BH195"/>
  <c r="BG195"/>
  <c r="BE195"/>
  <c r="T195"/>
  <c r="T185"/>
  <c r="T184"/>
  <c r="R195"/>
  <c r="R185"/>
  <c r="R184"/>
  <c r="P195"/>
  <c r="P185"/>
  <c r="P184"/>
  <c r="BI192"/>
  <c r="BH192"/>
  <c r="BG192"/>
  <c r="BE192"/>
  <c r="T192"/>
  <c r="R192"/>
  <c r="P192"/>
  <c r="BI186"/>
  <c r="BH186"/>
  <c r="BG186"/>
  <c r="BE186"/>
  <c r="T186"/>
  <c r="R186"/>
  <c r="P186"/>
  <c r="BI183"/>
  <c r="BH183"/>
  <c r="BG183"/>
  <c r="BE183"/>
  <c r="T183"/>
  <c r="T182"/>
  <c r="R183"/>
  <c r="R182"/>
  <c r="P183"/>
  <c r="P182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R175"/>
  <c r="P175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29"/>
  <c r="BH129"/>
  <c r="BG129"/>
  <c r="BE129"/>
  <c r="T129"/>
  <c r="R129"/>
  <c r="P129"/>
  <c r="BI127"/>
  <c r="BH127"/>
  <c r="BG127"/>
  <c r="BE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BK127"/>
  <c r="J156"/>
  <c r="J162"/>
  <c i="4" r="J139"/>
  <c i="5" r="BK143"/>
  <c r="BK140"/>
  <c r="J149"/>
  <c i="6" r="J178"/>
  <c r="J160"/>
  <c r="BK157"/>
  <c r="J212"/>
  <c i="7" r="J140"/>
  <c i="8" r="BK136"/>
  <c r="J333"/>
  <c i="9" r="BK259"/>
  <c r="BK212"/>
  <c r="BK184"/>
  <c r="J204"/>
  <c r="J245"/>
  <c r="J236"/>
  <c r="BK151"/>
  <c r="BK188"/>
  <c r="BK133"/>
  <c r="J304"/>
  <c r="BK138"/>
  <c i="10" r="BK183"/>
  <c r="BK188"/>
  <c r="J184"/>
  <c r="J146"/>
  <c r="BK175"/>
  <c r="BK150"/>
  <c r="J144"/>
  <c r="J179"/>
  <c r="J173"/>
  <c r="BK151"/>
  <c i="11" r="J171"/>
  <c r="BK159"/>
  <c r="J181"/>
  <c r="BK153"/>
  <c r="BK179"/>
  <c r="BK180"/>
  <c i="2" r="BK162"/>
  <c r="J129"/>
  <c r="BK160"/>
  <c i="3" r="J123"/>
  <c i="5" r="BK150"/>
  <c r="BK160"/>
  <c i="6" r="BK181"/>
  <c r="BK172"/>
  <c r="J217"/>
  <c r="J163"/>
  <c r="BK187"/>
  <c r="J157"/>
  <c i="7" r="BK137"/>
  <c i="8" r="J261"/>
  <c r="BK261"/>
  <c i="11" r="J136"/>
  <c i="2" r="J195"/>
  <c r="BK129"/>
  <c i="4" r="BK122"/>
  <c r="BK152"/>
  <c r="BK135"/>
  <c r="BK139"/>
  <c r="BK146"/>
  <c i="5" r="BK125"/>
  <c i="6" r="BK190"/>
  <c r="BK175"/>
  <c r="BK151"/>
  <c r="BK166"/>
  <c r="J207"/>
  <c i="7" r="BK127"/>
  <c r="BK134"/>
  <c i="8" r="BK137"/>
  <c r="BK324"/>
  <c i="9" r="BK180"/>
  <c r="BK209"/>
  <c r="J171"/>
  <c r="BK238"/>
  <c r="BK264"/>
  <c r="J276"/>
  <c r="J153"/>
  <c r="BK201"/>
  <c r="BK229"/>
  <c r="BK215"/>
  <c i="10" r="BK173"/>
  <c r="J133"/>
  <c r="BK131"/>
  <c r="J182"/>
  <c r="J168"/>
  <c r="J175"/>
  <c r="BK138"/>
  <c r="J145"/>
  <c r="BK186"/>
  <c i="11" r="BK132"/>
  <c r="BK151"/>
  <c r="J140"/>
  <c r="BK134"/>
  <c r="BK165"/>
  <c r="J152"/>
  <c r="J151"/>
  <c r="BK171"/>
  <c i="2" r="BK195"/>
  <c r="J157"/>
  <c i="4" r="BK142"/>
  <c i="5" r="BK149"/>
  <c r="J150"/>
  <c r="J169"/>
  <c r="BK169"/>
  <c i="6" r="J190"/>
  <c r="J193"/>
  <c r="J136"/>
  <c r="BK136"/>
  <c r="J187"/>
  <c i="7" r="BK129"/>
  <c r="BK122"/>
  <c i="8" r="BK333"/>
  <c i="9" r="BK269"/>
  <c r="BK225"/>
  <c r="BK227"/>
  <c r="J186"/>
  <c r="J222"/>
  <c r="BK206"/>
  <c r="J238"/>
  <c r="J174"/>
  <c r="BK304"/>
  <c r="J227"/>
  <c r="J213"/>
  <c i="10" r="BK172"/>
  <c r="J160"/>
  <c r="BK166"/>
  <c r="J177"/>
  <c r="BK140"/>
  <c r="BK139"/>
  <c r="J158"/>
  <c r="BK158"/>
  <c i="11" r="J162"/>
  <c r="J139"/>
  <c r="J166"/>
  <c r="J167"/>
  <c r="BK177"/>
  <c r="BK169"/>
  <c r="BK136"/>
  <c r="J169"/>
  <c r="BK167"/>
  <c i="2" r="J175"/>
  <c r="BK157"/>
  <c r="J178"/>
  <c i="3" r="J121"/>
  <c i="5" r="J146"/>
  <c r="J143"/>
  <c r="J160"/>
  <c i="6" r="J169"/>
  <c r="BK124"/>
  <c r="J142"/>
  <c r="BK160"/>
  <c r="J198"/>
  <c i="7" r="J137"/>
  <c i="8" r="J130"/>
  <c r="BK331"/>
  <c r="J136"/>
  <c i="9" r="BK159"/>
  <c r="J215"/>
  <c r="J193"/>
  <c r="BK165"/>
  <c r="J201"/>
  <c r="BK309"/>
  <c r="J209"/>
  <c r="J284"/>
  <c r="J271"/>
  <c r="BK236"/>
  <c r="J216"/>
  <c r="BK171"/>
  <c i="10" r="J169"/>
  <c r="J154"/>
  <c r="J152"/>
  <c r="J176"/>
  <c r="BK160"/>
  <c r="BK148"/>
  <c r="BK159"/>
  <c r="J141"/>
  <c r="BK145"/>
  <c i="11" r="BK152"/>
  <c r="BK175"/>
  <c r="J157"/>
  <c r="BK135"/>
  <c r="J175"/>
  <c r="J168"/>
  <c r="J164"/>
  <c r="BK170"/>
  <c r="BK164"/>
  <c i="2" r="BK202"/>
  <c r="J186"/>
  <c r="BK183"/>
  <c i="3" r="BK119"/>
  <c i="5" r="BK155"/>
  <c r="J144"/>
  <c r="J140"/>
  <c i="6" r="J154"/>
  <c r="BK142"/>
  <c r="BK203"/>
  <c r="BK217"/>
  <c r="BK169"/>
  <c i="7" r="BK140"/>
  <c i="8" r="BK199"/>
  <c i="9" r="BK204"/>
  <c r="BK247"/>
  <c r="J184"/>
  <c r="BK197"/>
  <c r="J181"/>
  <c r="J307"/>
  <c r="BK216"/>
  <c r="J219"/>
  <c r="J149"/>
  <c r="J212"/>
  <c i="10" r="BK182"/>
  <c r="BK154"/>
  <c r="J142"/>
  <c r="J151"/>
  <c r="BK141"/>
  <c r="J153"/>
  <c r="BK177"/>
  <c r="J166"/>
  <c r="J187"/>
  <c r="BK178"/>
  <c i="11" r="BK173"/>
  <c r="J158"/>
  <c r="J153"/>
  <c r="BK144"/>
  <c r="BK157"/>
  <c r="J145"/>
  <c r="J132"/>
  <c r="BK150"/>
  <c r="BK141"/>
  <c i="2" r="BK156"/>
  <c r="BK186"/>
  <c i="3" r="BK121"/>
  <c i="4" r="J122"/>
  <c i="5" r="BK151"/>
  <c r="J155"/>
  <c i="6" r="BK145"/>
  <c r="J148"/>
  <c r="BK198"/>
  <c r="J175"/>
  <c r="J172"/>
  <c i="7" r="J128"/>
  <c r="J132"/>
  <c i="8" r="BK126"/>
  <c r="J331"/>
  <c i="9" r="J180"/>
  <c r="J282"/>
  <c r="J159"/>
  <c r="BK153"/>
  <c r="J229"/>
  <c r="BK291"/>
  <c r="BK222"/>
  <c r="BK219"/>
  <c r="J211"/>
  <c i="10" r="BK184"/>
  <c r="J140"/>
  <c r="J181"/>
  <c r="BK179"/>
  <c r="J188"/>
  <c r="J186"/>
  <c r="J180"/>
  <c r="J172"/>
  <c r="J170"/>
  <c i="11" r="J134"/>
  <c r="J177"/>
  <c r="BK174"/>
  <c r="J148"/>
  <c r="J173"/>
  <c r="J141"/>
  <c r="BK139"/>
  <c r="BK162"/>
  <c r="BK154"/>
  <c r="J147"/>
  <c i="2" r="J160"/>
  <c r="BK175"/>
  <c r="J127"/>
  <c i="4" r="J135"/>
  <c r="J146"/>
  <c i="5" r="J147"/>
  <c r="BK170"/>
  <c i="6" r="J138"/>
  <c r="J166"/>
  <c r="BK212"/>
  <c r="BK163"/>
  <c r="BK184"/>
  <c i="7" r="BK132"/>
  <c i="8" r="BK130"/>
  <c r="J199"/>
  <c i="9" r="BK223"/>
  <c r="BK271"/>
  <c r="BK181"/>
  <c r="BK149"/>
  <c r="BK245"/>
  <c r="J206"/>
  <c r="J269"/>
  <c r="J300"/>
  <c r="BK273"/>
  <c r="J273"/>
  <c r="BK211"/>
  <c r="BK193"/>
  <c i="10" r="BK144"/>
  <c r="J148"/>
  <c r="BK152"/>
  <c r="BK142"/>
  <c r="BK133"/>
  <c r="J189"/>
  <c r="J131"/>
  <c i="11" r="J170"/>
  <c r="BK168"/>
  <c r="J150"/>
  <c r="J180"/>
  <c r="BK166"/>
  <c r="J131"/>
  <c r="BK156"/>
  <c r="BK145"/>
  <c i="2" r="J202"/>
  <c i="1" r="AS94"/>
  <c i="4" r="J142"/>
  <c r="J149"/>
  <c r="BK149"/>
  <c r="J152"/>
  <c i="5" r="BK147"/>
  <c r="BK146"/>
  <c r="BK159"/>
  <c i="6" r="J184"/>
  <c r="BK121"/>
  <c r="BK193"/>
  <c r="BK178"/>
  <c r="J181"/>
  <c i="7" r="BK128"/>
  <c r="J134"/>
  <c i="8" r="J137"/>
  <c r="BK327"/>
  <c i="9" r="BK213"/>
  <c r="J264"/>
  <c r="J138"/>
  <c r="J217"/>
  <c r="J197"/>
  <c r="J223"/>
  <c r="J136"/>
  <c r="J144"/>
  <c r="BK300"/>
  <c r="J190"/>
  <c r="J188"/>
  <c i="10" r="BK180"/>
  <c r="BK169"/>
  <c r="J162"/>
  <c r="J178"/>
  <c r="J156"/>
  <c r="BK189"/>
  <c r="BK157"/>
  <c r="BK153"/>
  <c i="11" r="J159"/>
  <c r="J165"/>
  <c r="J154"/>
  <c r="BK148"/>
  <c r="J174"/>
  <c r="BK163"/>
  <c r="J178"/>
  <c r="J133"/>
  <c i="2" r="J192"/>
  <c r="BK192"/>
  <c r="BK179"/>
  <c i="3" r="BK123"/>
  <c i="5" r="BK144"/>
  <c r="J151"/>
  <c r="J125"/>
  <c i="6" r="J121"/>
  <c r="J151"/>
  <c r="J220"/>
  <c r="J124"/>
  <c r="BK148"/>
  <c r="BK138"/>
  <c i="7" r="J129"/>
  <c r="J122"/>
  <c i="8" r="J327"/>
  <c i="9" r="BK254"/>
  <c r="BK141"/>
  <c r="J182"/>
  <c r="BK136"/>
  <c r="BK276"/>
  <c r="J225"/>
  <c r="J165"/>
  <c r="J291"/>
  <c r="BK190"/>
  <c r="J133"/>
  <c r="J309"/>
  <c r="J254"/>
  <c r="BK217"/>
  <c r="BK174"/>
  <c i="10" r="BK181"/>
  <c r="BK156"/>
  <c r="J185"/>
  <c r="BK185"/>
  <c r="BK168"/>
  <c r="J147"/>
  <c r="J138"/>
  <c r="BK147"/>
  <c r="BK146"/>
  <c i="11" r="J156"/>
  <c r="BK147"/>
  <c r="BK158"/>
  <c r="J163"/>
  <c r="BK181"/>
  <c r="BK178"/>
  <c r="BK131"/>
  <c r="J135"/>
  <c i="2" r="J183"/>
  <c r="BK178"/>
  <c r="J179"/>
  <c i="3" r="J119"/>
  <c i="5" r="J170"/>
  <c r="J159"/>
  <c i="6" r="BK207"/>
  <c r="J145"/>
  <c r="BK154"/>
  <c r="BK220"/>
  <c r="J203"/>
  <c i="7" r="J127"/>
  <c i="8" r="J126"/>
  <c r="J324"/>
  <c i="9" r="BK144"/>
  <c r="J151"/>
  <c r="BK182"/>
  <c r="BK282"/>
  <c r="J247"/>
  <c r="BK284"/>
  <c r="BK186"/>
  <c r="BK307"/>
  <c r="J259"/>
  <c r="J141"/>
  <c i="10" r="BK187"/>
  <c r="J139"/>
  <c r="BK176"/>
  <c r="J183"/>
  <c r="BK170"/>
  <c r="BK162"/>
  <c r="J150"/>
  <c r="J159"/>
  <c r="J157"/>
  <c i="11" r="BK138"/>
  <c r="J179"/>
  <c r="BK182"/>
  <c r="J182"/>
  <c r="J138"/>
  <c r="BK140"/>
  <c r="BK133"/>
  <c r="J144"/>
  <c i="2" l="1" r="P128"/>
  <c r="P125"/>
  <c r="P124"/>
  <c i="1" r="AU95"/>
  <c i="5" r="P145"/>
  <c r="R168"/>
  <c i="6" r="T120"/>
  <c r="T119"/>
  <c r="T118"/>
  <c i="7" r="R121"/>
  <c i="9" r="T132"/>
  <c r="P140"/>
  <c r="R246"/>
  <c i="10" r="BK155"/>
  <c r="J155"/>
  <c r="J103"/>
  <c r="P167"/>
  <c i="7" r="BK121"/>
  <c r="J121"/>
  <c r="J98"/>
  <c i="9" r="R132"/>
  <c r="T140"/>
  <c r="P246"/>
  <c i="10" r="P149"/>
  <c r="R174"/>
  <c i="2" r="R128"/>
  <c i="4" r="T134"/>
  <c r="T119"/>
  <c i="5" r="P148"/>
  <c r="P168"/>
  <c i="7" r="R133"/>
  <c i="9" r="P150"/>
  <c r="BK224"/>
  <c r="J224"/>
  <c r="J105"/>
  <c r="BK299"/>
  <c i="10" r="T143"/>
  <c r="BK174"/>
  <c r="J174"/>
  <c r="J108"/>
  <c i="11" r="R130"/>
  <c i="2" r="R161"/>
  <c i="3" r="BK118"/>
  <c r="BK117"/>
  <c r="J117"/>
  <c r="J96"/>
  <c i="5" r="T145"/>
  <c r="T158"/>
  <c i="7" r="P121"/>
  <c i="8" r="BK125"/>
  <c r="J125"/>
  <c r="J98"/>
  <c i="9" r="BK173"/>
  <c r="J173"/>
  <c r="J101"/>
  <c r="T221"/>
  <c i="10" r="R149"/>
  <c r="T174"/>
  <c i="11" r="T137"/>
  <c r="BK155"/>
  <c r="J155"/>
  <c r="J104"/>
  <c i="2" r="BK161"/>
  <c r="J161"/>
  <c r="J100"/>
  <c i="5" r="BK148"/>
  <c r="J148"/>
  <c r="J100"/>
  <c r="BK168"/>
  <c r="J168"/>
  <c r="J102"/>
  <c i="6" r="BK120"/>
  <c r="J120"/>
  <c r="J98"/>
  <c i="7" r="T121"/>
  <c i="8" r="R125"/>
  <c r="R124"/>
  <c i="9" r="P173"/>
  <c r="T224"/>
  <c r="T299"/>
  <c r="T298"/>
  <c i="10" r="BK143"/>
  <c r="J143"/>
  <c r="J101"/>
  <c r="T167"/>
  <c i="11" r="BK130"/>
  <c r="J130"/>
  <c r="J98"/>
  <c r="P143"/>
  <c r="R155"/>
  <c i="2" r="BK128"/>
  <c i="3" r="R118"/>
  <c r="R117"/>
  <c i="5" r="P124"/>
  <c r="T148"/>
  <c i="8" r="BK135"/>
  <c r="J135"/>
  <c r="J99"/>
  <c i="9" r="BK150"/>
  <c r="J150"/>
  <c r="J100"/>
  <c r="BK221"/>
  <c r="J221"/>
  <c r="J104"/>
  <c i="10" r="BK149"/>
  <c r="J149"/>
  <c r="J102"/>
  <c r="R167"/>
  <c i="11" r="R137"/>
  <c r="T143"/>
  <c r="P149"/>
  <c r="BK161"/>
  <c r="J161"/>
  <c r="J106"/>
  <c r="P172"/>
  <c i="5" r="R148"/>
  <c i="7" r="P133"/>
  <c i="8" r="P125"/>
  <c r="P124"/>
  <c r="R330"/>
  <c r="R325"/>
  <c i="9" r="P132"/>
  <c r="P131"/>
  <c r="R140"/>
  <c r="BK246"/>
  <c r="J246"/>
  <c r="J106"/>
  <c i="10" r="P143"/>
  <c r="BK171"/>
  <c r="J171"/>
  <c r="J107"/>
  <c i="11" r="R146"/>
  <c r="P155"/>
  <c r="BK176"/>
  <c r="J176"/>
  <c r="J108"/>
  <c i="4" r="R134"/>
  <c r="R119"/>
  <c i="5" r="T124"/>
  <c r="T123"/>
  <c r="T122"/>
  <c r="T168"/>
  <c i="6" r="P120"/>
  <c r="P119"/>
  <c r="P118"/>
  <c i="1" r="AU99"/>
  <c i="9" r="R173"/>
  <c r="P221"/>
  <c i="10" r="R137"/>
  <c r="R155"/>
  <c r="BK167"/>
  <c r="J167"/>
  <c r="J106"/>
  <c i="11" r="P137"/>
  <c r="BK149"/>
  <c r="J149"/>
  <c r="J103"/>
  <c r="T155"/>
  <c r="T172"/>
  <c i="2" r="T128"/>
  <c r="T125"/>
  <c r="T124"/>
  <c i="5" r="BK124"/>
  <c r="BK145"/>
  <c r="J145"/>
  <c r="J99"/>
  <c r="P158"/>
  <c i="8" r="BK330"/>
  <c r="J330"/>
  <c r="J103"/>
  <c i="9" r="T150"/>
  <c r="R224"/>
  <c r="R299"/>
  <c r="R298"/>
  <c i="10" r="R143"/>
  <c r="P174"/>
  <c i="11" r="BK143"/>
  <c r="T146"/>
  <c r="BK172"/>
  <c r="J172"/>
  <c r="J107"/>
  <c r="R172"/>
  <c i="2" r="P161"/>
  <c i="3" r="P118"/>
  <c r="P117"/>
  <c i="1" r="AU96"/>
  <c i="5" r="R124"/>
  <c r="R158"/>
  <c i="7" r="BK133"/>
  <c r="J133"/>
  <c r="J99"/>
  <c i="8" r="T125"/>
  <c r="T124"/>
  <c i="9" r="BK132"/>
  <c r="J132"/>
  <c r="J98"/>
  <c r="BK140"/>
  <c r="J140"/>
  <c r="J99"/>
  <c r="T246"/>
  <c i="10" r="P137"/>
  <c r="P129"/>
  <c r="P128"/>
  <c i="1" r="AU103"/>
  <c i="10" r="T149"/>
  <c r="R171"/>
  <c i="11" r="T130"/>
  <c r="T129"/>
  <c r="P146"/>
  <c r="R161"/>
  <c r="P176"/>
  <c i="4" r="BK134"/>
  <c r="P134"/>
  <c r="P119"/>
  <c i="1" r="AU97"/>
  <c i="5" r="R145"/>
  <c i="6" r="R120"/>
  <c r="R119"/>
  <c r="R118"/>
  <c i="7" r="T133"/>
  <c i="8" r="P330"/>
  <c r="P325"/>
  <c i="9" r="R150"/>
  <c r="P224"/>
  <c r="P299"/>
  <c r="P298"/>
  <c i="10" r="T137"/>
  <c r="T129"/>
  <c r="T128"/>
  <c r="T155"/>
  <c r="P171"/>
  <c i="11" r="BK137"/>
  <c r="J137"/>
  <c r="J99"/>
  <c r="R143"/>
  <c r="R142"/>
  <c r="R149"/>
  <c r="T161"/>
  <c r="R176"/>
  <c i="2" r="T161"/>
  <c i="3" r="T118"/>
  <c r="T117"/>
  <c i="5" r="BK158"/>
  <c r="J158"/>
  <c r="J101"/>
  <c i="8" r="T330"/>
  <c r="T325"/>
  <c i="9" r="T173"/>
  <c r="R221"/>
  <c r="R220"/>
  <c i="10" r="BK137"/>
  <c r="J137"/>
  <c r="J100"/>
  <c r="P155"/>
  <c r="T171"/>
  <c i="11" r="P130"/>
  <c r="P129"/>
  <c r="BK146"/>
  <c r="J146"/>
  <c r="J102"/>
  <c r="T149"/>
  <c r="P161"/>
  <c r="P160"/>
  <c r="T176"/>
  <c i="10" r="BK130"/>
  <c r="J130"/>
  <c r="J98"/>
  <c i="8" r="BK323"/>
  <c r="J323"/>
  <c r="J100"/>
  <c i="2" r="BK182"/>
  <c r="J182"/>
  <c r="J101"/>
  <c r="BK201"/>
  <c r="J201"/>
  <c r="J104"/>
  <c i="8" r="BK326"/>
  <c r="J326"/>
  <c r="J102"/>
  <c i="9" r="BK218"/>
  <c r="J218"/>
  <c r="J102"/>
  <c i="10" r="BK132"/>
  <c r="J132"/>
  <c r="J99"/>
  <c i="3" r="F114"/>
  <c i="9" r="BK308"/>
  <c r="J308"/>
  <c r="J110"/>
  <c i="2" r="BK126"/>
  <c r="J126"/>
  <c r="J98"/>
  <c r="BK185"/>
  <c r="J185"/>
  <c r="J103"/>
  <c i="10" r="BK161"/>
  <c r="J161"/>
  <c r="J104"/>
  <c i="9" r="BK283"/>
  <c r="J283"/>
  <c r="J107"/>
  <c i="10" r="BK165"/>
  <c r="J165"/>
  <c r="J105"/>
  <c i="4" r="BK121"/>
  <c r="J121"/>
  <c r="J98"/>
  <c i="11" r="E85"/>
  <c r="BF148"/>
  <c r="BF153"/>
  <c r="BF156"/>
  <c r="BF174"/>
  <c r="BF134"/>
  <c r="BF136"/>
  <c r="BF177"/>
  <c r="F92"/>
  <c r="BF141"/>
  <c r="BF152"/>
  <c r="BF171"/>
  <c r="BF132"/>
  <c r="BF154"/>
  <c r="BF170"/>
  <c r="BF145"/>
  <c r="BF150"/>
  <c r="BF182"/>
  <c r="J89"/>
  <c r="BF144"/>
  <c r="BF164"/>
  <c r="BF167"/>
  <c r="BF179"/>
  <c r="BF133"/>
  <c r="BF157"/>
  <c r="BF163"/>
  <c r="BF173"/>
  <c r="BF175"/>
  <c r="BF180"/>
  <c r="BF158"/>
  <c r="BF135"/>
  <c r="BF151"/>
  <c r="BF138"/>
  <c r="BF140"/>
  <c r="BF147"/>
  <c r="BF162"/>
  <c r="BF166"/>
  <c r="BF169"/>
  <c r="BF178"/>
  <c r="BF181"/>
  <c r="BF131"/>
  <c r="BF159"/>
  <c r="BF168"/>
  <c r="BF139"/>
  <c r="BF165"/>
  <c i="10" r="BF158"/>
  <c r="F92"/>
  <c r="BF138"/>
  <c r="BF151"/>
  <c r="BF131"/>
  <c r="BF146"/>
  <c r="BF152"/>
  <c r="BF168"/>
  <c r="BF180"/>
  <c r="BF185"/>
  <c r="BF188"/>
  <c r="BF142"/>
  <c r="BF153"/>
  <c r="BF160"/>
  <c r="BF166"/>
  <c r="BF175"/>
  <c r="BF181"/>
  <c r="BF182"/>
  <c r="BF186"/>
  <c r="BF189"/>
  <c r="J122"/>
  <c r="BF141"/>
  <c r="BF154"/>
  <c r="BF169"/>
  <c r="BF176"/>
  <c r="BF184"/>
  <c r="BF147"/>
  <c r="BF162"/>
  <c r="BF173"/>
  <c r="BF183"/>
  <c i="9" r="BK131"/>
  <c r="J131"/>
  <c r="J97"/>
  <c r="BK220"/>
  <c r="J220"/>
  <c r="J103"/>
  <c r="J299"/>
  <c r="J109"/>
  <c i="10" r="E85"/>
  <c r="BF159"/>
  <c r="BF187"/>
  <c r="BF139"/>
  <c r="BF145"/>
  <c r="BF148"/>
  <c r="BF156"/>
  <c r="BF179"/>
  <c r="BF133"/>
  <c r="BF170"/>
  <c r="BF177"/>
  <c r="BF140"/>
  <c r="BF144"/>
  <c r="BF150"/>
  <c r="BF172"/>
  <c r="BF178"/>
  <c r="BF157"/>
  <c i="9" r="E120"/>
  <c r="BF159"/>
  <c r="BF180"/>
  <c r="BF206"/>
  <c r="BF245"/>
  <c r="J89"/>
  <c r="BF193"/>
  <c r="BF204"/>
  <c r="BF264"/>
  <c r="BF300"/>
  <c r="BF136"/>
  <c r="BF141"/>
  <c r="BF151"/>
  <c r="BF186"/>
  <c r="BF197"/>
  <c r="BF215"/>
  <c r="BF217"/>
  <c r="BF223"/>
  <c r="BF247"/>
  <c r="BF276"/>
  <c r="BF304"/>
  <c r="F92"/>
  <c r="BF149"/>
  <c r="BF174"/>
  <c r="BF211"/>
  <c r="BF271"/>
  <c r="BF291"/>
  <c r="BF307"/>
  <c r="BF138"/>
  <c r="BF165"/>
  <c r="BF225"/>
  <c r="BF284"/>
  <c r="BF309"/>
  <c r="BF201"/>
  <c r="BF209"/>
  <c r="BF213"/>
  <c r="BF222"/>
  <c r="BF254"/>
  <c i="8" r="BK124"/>
  <c r="J124"/>
  <c r="J97"/>
  <c i="9" r="BF182"/>
  <c r="BF227"/>
  <c r="BF269"/>
  <c r="BF133"/>
  <c r="BF144"/>
  <c r="BF171"/>
  <c r="BF181"/>
  <c r="BF184"/>
  <c r="BF212"/>
  <c r="BF229"/>
  <c r="BF188"/>
  <c r="BF216"/>
  <c r="BF259"/>
  <c r="BF153"/>
  <c r="BF219"/>
  <c r="BF282"/>
  <c r="BF190"/>
  <c r="BF238"/>
  <c r="BF273"/>
  <c r="BF236"/>
  <c i="8" r="F92"/>
  <c r="E113"/>
  <c r="BF324"/>
  <c r="J117"/>
  <c r="BF126"/>
  <c r="BF327"/>
  <c r="BF331"/>
  <c r="BF136"/>
  <c r="BF261"/>
  <c r="BF333"/>
  <c i="7" r="BK120"/>
  <c r="BK119"/>
  <c r="J119"/>
  <c i="8" r="BF130"/>
  <c r="BF199"/>
  <c r="BF137"/>
  <c i="7" r="E109"/>
  <c r="BF128"/>
  <c r="F92"/>
  <c r="BF129"/>
  <c r="J89"/>
  <c i="6" r="BK119"/>
  <c r="J119"/>
  <c r="J97"/>
  <c i="7" r="BF127"/>
  <c r="BF132"/>
  <c r="BF122"/>
  <c r="BF134"/>
  <c r="BF137"/>
  <c r="BF140"/>
  <c i="5" r="J124"/>
  <c r="J98"/>
  <c i="6" r="BF121"/>
  <c r="BF190"/>
  <c r="BF217"/>
  <c r="E85"/>
  <c r="BF142"/>
  <c r="BF151"/>
  <c r="BF160"/>
  <c r="BF166"/>
  <c r="F115"/>
  <c r="BF181"/>
  <c r="BF187"/>
  <c r="BF207"/>
  <c r="BF220"/>
  <c r="BF138"/>
  <c r="BF172"/>
  <c r="BF212"/>
  <c r="BF184"/>
  <c r="BF203"/>
  <c r="BF136"/>
  <c r="BF163"/>
  <c r="BF169"/>
  <c r="J89"/>
  <c r="BF154"/>
  <c r="BF124"/>
  <c r="BF178"/>
  <c r="BF198"/>
  <c r="BF148"/>
  <c r="BF175"/>
  <c r="BF145"/>
  <c r="BF157"/>
  <c r="BF193"/>
  <c i="4" r="J134"/>
  <c r="J99"/>
  <c i="5" r="BF159"/>
  <c r="BF169"/>
  <c r="J89"/>
  <c r="BF140"/>
  <c r="BF144"/>
  <c r="BF149"/>
  <c r="BF170"/>
  <c r="E85"/>
  <c r="F92"/>
  <c r="BF125"/>
  <c r="BF147"/>
  <c r="BF160"/>
  <c r="BF146"/>
  <c r="BF155"/>
  <c r="BF151"/>
  <c r="BF143"/>
  <c r="BF150"/>
  <c i="4" r="J113"/>
  <c r="BF149"/>
  <c r="BF146"/>
  <c r="E109"/>
  <c r="BF135"/>
  <c i="3" r="J118"/>
  <c r="J97"/>
  <c i="4" r="BF139"/>
  <c r="BF152"/>
  <c r="BF122"/>
  <c r="F116"/>
  <c r="BF142"/>
  <c i="2" r="BK184"/>
  <c r="J184"/>
  <c r="J102"/>
  <c r="J128"/>
  <c r="J99"/>
  <c i="3" r="BF121"/>
  <c r="BF123"/>
  <c r="J89"/>
  <c r="BF119"/>
  <c r="E85"/>
  <c i="2" r="BF202"/>
  <c r="J118"/>
  <c r="BF129"/>
  <c r="BF183"/>
  <c r="BF156"/>
  <c r="BF162"/>
  <c r="BF178"/>
  <c r="E114"/>
  <c r="F121"/>
  <c r="BF127"/>
  <c r="BF160"/>
  <c r="BF186"/>
  <c r="BF157"/>
  <c r="BF175"/>
  <c r="BF179"/>
  <c r="BF192"/>
  <c r="BF195"/>
  <c i="3" r="F35"/>
  <c i="1" r="BB96"/>
  <c i="5" r="F35"/>
  <c i="1" r="BB98"/>
  <c i="7" r="F35"/>
  <c i="1" r="BB100"/>
  <c i="9" r="F33"/>
  <c i="1" r="AZ102"/>
  <c i="11" r="J33"/>
  <c i="1" r="AV104"/>
  <c i="3" r="J33"/>
  <c i="1" r="AV96"/>
  <c i="4" r="J33"/>
  <c i="1" r="AV97"/>
  <c i="5" r="J33"/>
  <c i="1" r="AV98"/>
  <c i="8" r="F33"/>
  <c i="1" r="AZ101"/>
  <c i="10" r="F35"/>
  <c i="1" r="BB103"/>
  <c i="2" r="F36"/>
  <c i="1" r="BC95"/>
  <c i="6" r="F37"/>
  <c i="1" r="BD99"/>
  <c i="9" r="F35"/>
  <c i="1" r="BB102"/>
  <c i="2" r="F35"/>
  <c i="1" r="BB95"/>
  <c i="7" r="F33"/>
  <c i="1" r="AZ100"/>
  <c i="8" r="J33"/>
  <c i="1" r="AV101"/>
  <c i="11" r="F36"/>
  <c i="1" r="BC104"/>
  <c i="3" r="F37"/>
  <c i="1" r="BD96"/>
  <c i="4" r="F36"/>
  <c i="1" r="BC97"/>
  <c i="6" r="F33"/>
  <c i="1" r="AZ99"/>
  <c i="10" r="F33"/>
  <c i="1" r="AZ103"/>
  <c i="11" r="F37"/>
  <c i="1" r="BD104"/>
  <c i="3" r="F36"/>
  <c i="1" r="BC96"/>
  <c i="4" r="F37"/>
  <c i="1" r="BD97"/>
  <c i="5" r="F37"/>
  <c i="1" r="BD98"/>
  <c i="7" r="J30"/>
  <c i="8" r="F36"/>
  <c i="1" r="BC101"/>
  <c i="10" r="F37"/>
  <c i="1" r="BD103"/>
  <c i="2" r="F37"/>
  <c i="1" r="BD95"/>
  <c i="6" r="F36"/>
  <c i="1" r="BC99"/>
  <c i="10" r="J33"/>
  <c i="1" r="AV103"/>
  <c i="11" r="F35"/>
  <c i="1" r="BB104"/>
  <c i="2" r="F33"/>
  <c i="1" r="AZ95"/>
  <c i="6" r="F35"/>
  <c i="1" r="BB99"/>
  <c i="9" r="F36"/>
  <c i="1" r="BC102"/>
  <c i="2" r="J33"/>
  <c i="1" r="AV95"/>
  <c i="7" r="J33"/>
  <c i="1" r="AV100"/>
  <c i="8" r="F35"/>
  <c i="1" r="BB101"/>
  <c i="10" r="F36"/>
  <c i="1" r="BC103"/>
  <c i="3" r="J30"/>
  <c i="4" r="F35"/>
  <c i="1" r="BB97"/>
  <c i="6" r="J33"/>
  <c i="1" r="AV99"/>
  <c i="9" r="F37"/>
  <c i="1" r="BD102"/>
  <c i="3" r="F33"/>
  <c i="1" r="AZ96"/>
  <c i="5" r="F36"/>
  <c i="1" r="BC98"/>
  <c i="7" r="F37"/>
  <c i="1" r="BD100"/>
  <c i="8" r="F37"/>
  <c i="1" r="BD101"/>
  <c i="11" r="F33"/>
  <c i="1" r="AZ104"/>
  <c i="4" r="F33"/>
  <c i="1" r="AZ97"/>
  <c i="5" r="F33"/>
  <c i="1" r="AZ98"/>
  <c i="7" r="F36"/>
  <c i="1" r="BC100"/>
  <c i="9" r="J33"/>
  <c i="1" r="AV102"/>
  <c i="11" l="1" r="BK142"/>
  <c r="J142"/>
  <c r="J100"/>
  <c i="9" r="T220"/>
  <c i="4" r="BK119"/>
  <c r="J119"/>
  <c i="5" r="P123"/>
  <c r="P122"/>
  <c i="1" r="AU98"/>
  <c i="8" r="P123"/>
  <c i="1" r="AU101"/>
  <c i="7" r="T120"/>
  <c r="T119"/>
  <c i="8" r="T123"/>
  <c i="5" r="BK123"/>
  <c r="BK122"/>
  <c r="J122"/>
  <c i="11" r="P142"/>
  <c r="P128"/>
  <c i="1" r="AU104"/>
  <c i="11" r="R129"/>
  <c i="2" r="R125"/>
  <c r="R124"/>
  <c i="9" r="T131"/>
  <c r="T130"/>
  <c i="5" r="R123"/>
  <c r="R122"/>
  <c i="9" r="R131"/>
  <c r="R130"/>
  <c i="7" r="P120"/>
  <c r="P119"/>
  <c i="1" r="AU100"/>
  <c i="10" r="R129"/>
  <c r="R128"/>
  <c i="9" r="BK298"/>
  <c r="J298"/>
  <c r="J108"/>
  <c i="11" r="R160"/>
  <c i="9" r="P220"/>
  <c r="P130"/>
  <c i="1" r="AU102"/>
  <c i="7" r="R120"/>
  <c r="R119"/>
  <c i="11" r="T160"/>
  <c r="T142"/>
  <c r="T128"/>
  <c i="2" r="BK125"/>
  <c r="J125"/>
  <c r="J97"/>
  <c i="8" r="R123"/>
  <c i="11" r="J143"/>
  <c r="J101"/>
  <c i="8" r="BK325"/>
  <c r="J325"/>
  <c r="J101"/>
  <c i="10" r="BK129"/>
  <c r="BK128"/>
  <c r="J128"/>
  <c r="J96"/>
  <c i="11" r="BK160"/>
  <c r="J160"/>
  <c r="J105"/>
  <c r="BK129"/>
  <c r="BK128"/>
  <c r="J128"/>
  <c i="9" r="BK130"/>
  <c r="J130"/>
  <c r="J96"/>
  <c i="8" r="BK123"/>
  <c r="J123"/>
  <c i="1" r="AG100"/>
  <c i="7" r="J120"/>
  <c r="J97"/>
  <c r="J96"/>
  <c i="6" r="BK118"/>
  <c r="J118"/>
  <c r="J96"/>
  <c i="1" r="AG96"/>
  <c i="2" r="F34"/>
  <c i="1" r="BA95"/>
  <c i="9" r="F34"/>
  <c i="1" r="BA102"/>
  <c i="6" r="J34"/>
  <c i="1" r="AW99"/>
  <c r="AT99"/>
  <c r="BB94"/>
  <c r="W31"/>
  <c i="4" r="J30"/>
  <c i="1" r="AG97"/>
  <c i="2" r="J34"/>
  <c i="1" r="AW95"/>
  <c r="AT95"/>
  <c i="11" r="J34"/>
  <c i="1" r="AW104"/>
  <c r="AT104"/>
  <c i="5" r="F34"/>
  <c i="1" r="BA98"/>
  <c i="9" r="J34"/>
  <c i="1" r="AW102"/>
  <c r="AT102"/>
  <c i="5" r="J30"/>
  <c i="1" r="AG98"/>
  <c i="4" r="F34"/>
  <c i="1" r="BA97"/>
  <c i="8" r="J30"/>
  <c i="1" r="AG101"/>
  <c i="10" r="F34"/>
  <c i="1" r="BA103"/>
  <c i="11" r="J30"/>
  <c i="1" r="AG104"/>
  <c i="6" r="F34"/>
  <c i="1" r="BA99"/>
  <c r="AZ94"/>
  <c r="AV94"/>
  <c r="AK29"/>
  <c i="4" r="J34"/>
  <c i="1" r="AW97"/>
  <c r="AT97"/>
  <c r="AN97"/>
  <c i="8" r="J34"/>
  <c i="1" r="AW101"/>
  <c r="AT101"/>
  <c i="5" r="J34"/>
  <c i="1" r="AW98"/>
  <c r="AT98"/>
  <c r="AN98"/>
  <c i="10" r="J34"/>
  <c i="1" r="AW103"/>
  <c r="AT103"/>
  <c i="3" r="F34"/>
  <c i="1" r="BA96"/>
  <c i="7" r="F34"/>
  <c i="1" r="BA100"/>
  <c i="11" r="F34"/>
  <c i="1" r="BA104"/>
  <c i="3" r="J34"/>
  <c i="1" r="AW96"/>
  <c r="AT96"/>
  <c r="AN96"/>
  <c i="8" r="F34"/>
  <c i="1" r="BA101"/>
  <c i="7" r="J34"/>
  <c i="1" r="AW100"/>
  <c r="AT100"/>
  <c r="AN100"/>
  <c r="BC94"/>
  <c r="W32"/>
  <c r="BD94"/>
  <c r="W33"/>
  <c i="11" l="1" r="R128"/>
  <c i="2" r="BK124"/>
  <c r="J124"/>
  <c i="11" r="J96"/>
  <c i="4" r="J96"/>
  <c i="11" r="J129"/>
  <c r="J97"/>
  <c i="5" r="J96"/>
  <c i="10" r="J129"/>
  <c r="J97"/>
  <c i="5" r="J123"/>
  <c r="J97"/>
  <c i="11" r="J39"/>
  <c i="1" r="AN101"/>
  <c i="8" r="J96"/>
  <c r="J39"/>
  <c i="7" r="J39"/>
  <c i="5" r="J39"/>
  <c i="4" r="J39"/>
  <c i="3" r="J39"/>
  <c i="1" r="AN104"/>
  <c r="AU94"/>
  <c r="W29"/>
  <c i="10" r="J30"/>
  <c i="1" r="AG103"/>
  <c i="2" r="J30"/>
  <c i="1" r="AG95"/>
  <c r="AY94"/>
  <c i="6" r="J30"/>
  <c i="1" r="AG99"/>
  <c i="9" r="J30"/>
  <c i="1" r="AG102"/>
  <c r="AN102"/>
  <c r="AX94"/>
  <c r="BA94"/>
  <c r="W30"/>
  <c i="10" l="1" r="J39"/>
  <c i="2" r="J39"/>
  <c r="J96"/>
  <c i="9" r="J39"/>
  <c i="6" r="J39"/>
  <c i="1" r="AN99"/>
  <c r="AN95"/>
  <c r="AN103"/>
  <c r="AW94"/>
  <c r="AK30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<sst xmlns="http://schemas.openxmlformats.org/spreadsheetml/2006/main">
  <si>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</si>
  <si>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</si>
  <si>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</si>
  <si>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</si>
  <si>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</si>
  <si>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{bcbf0a94-b7cc-4369-a7ab-712e479074ed}</t>
  </si>
  <si>
    <t>0,001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</si>
  <si>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</si>
  <si>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</si>
  <si>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</si>
  <si>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</si>
  <si>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</si>
  <si>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</si>
  <si>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SNM_HUM_VO_S_opciou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</si>
  <si>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</si>
  <si>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</si>
  <si>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</si>
  <si>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</si>
  <si>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</si>
  <si>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</si>
  <si>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</si>
  <si>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</si>
  <si>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</si>
  <si>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</si>
  <si>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</si>
  <si>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</si>
  <si>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</si>
  <si>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</si>
  <si>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</si>
  <si>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</si>
  <si>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</si>
  <si>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</si>
  <si>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</si>
  <si>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</si>
  <si>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</si>
  <si>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</si>
  <si>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</si>
  <si>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</si>
  <si>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</si>
  <si>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</si>
  <si>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</si>
  <si>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</si>
  <si>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</si>
  <si>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</si>
  <si>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</si>
  <si>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</si>
  <si>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</si>
  <si>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</si>
  <si>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</si>
  <si>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</si>
  <si>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</si>
  <si>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</si>
  <si>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</si>
  <si>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</si>
  <si>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</si>
  <si>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</si>
  <si>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</si>
  <si>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</si>
  <si>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</si>
  <si>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</si>
  <si>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</si>
  <si>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</si>
  <si>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</si>
  <si>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</si>
  <si>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</si>
  <si>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</si>
  <si>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</si>
  <si>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</si>
  <si>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</si>
  <si>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</si>
  <si>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</si>
  <si>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</si>
  <si>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</si>
  <si>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</si>
  <si>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</si>
  <si>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</si>
  <si>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</si>
  <si>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</si>
  <si>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</si>
  <si>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</si>
  <si>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</si>
  <si>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</si>
  <si>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</si>
  <si>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{d5bc6d12-1d1c-4c9f-8c49-9e59645beacb}</t>
  </si>
  <si>
    <t>20180302</t>
  </si>
  <si>
    <t>Kaštieľ-Vnút.om,SDK,stav.úpravy a maľby</t>
  </si>
  <si>
    <t>{9b350df3-f60e-4399-9665-5ea670446830}</t>
  </si>
  <si>
    <t>20180303</t>
  </si>
  <si>
    <t>Kaštieľ-Podlahy drev.a PVC podklad.vrsvy obsiah.v ker.podl. vr.demontáže</t>
  </si>
  <si>
    <t>{1f03269f-641a-4d56-93ec-865a279e4908}</t>
  </si>
  <si>
    <t>20180304</t>
  </si>
  <si>
    <t>Kaštieľ-Obkl.a dlažby soc. zariad+podkl.vrsvy podláh suterén vr.demont.podkl.vrstiev</t>
  </si>
  <si>
    <t>{0efd0e23-e369-48b7-94c0-f964f0d5f2a0}</t>
  </si>
  <si>
    <t>20180306</t>
  </si>
  <si>
    <t>Kaštieľ-Vým.okien,dverí,parapetov</t>
  </si>
  <si>
    <t>{a8396f6a-23b9-414e-b3f4-c0371a9841cb}</t>
  </si>
  <si>
    <t>20180307</t>
  </si>
  <si>
    <t>Kaštiel-Zateplenie stropu</t>
  </si>
  <si>
    <t>{18904719-5b95-49ff-ac01-f1c13954d89a}</t>
  </si>
  <si>
    <t>20230103</t>
  </si>
  <si>
    <t>Kaštieľ-Poschodie</t>
  </si>
  <si>
    <t>{a19ccf92-abb4-4a39-b995-3073a0a1f32e}</t>
  </si>
  <si>
    <t>20230104</t>
  </si>
  <si>
    <t>Kaštieľ-Podstrešný priestor</t>
  </si>
  <si>
    <t>{51432b28-da17-4994-83bb-616e147a5a3f}</t>
  </si>
  <si>
    <t>20230106</t>
  </si>
  <si>
    <t>Kaštieľ-Reštaurátorské práce-interiér</t>
  </si>
  <si>
    <t>{14133d22-6ee5-4c20-b0cb-c528cbb21bae}</t>
  </si>
  <si>
    <t>20230107</t>
  </si>
  <si>
    <t>Kaštieľ-Reštaurátorské práce-exteriér</t>
  </si>
  <si>
    <t>{eacab082-e434-4640-9332-f46619bb6e9d}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</si>
  <si>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</si>
  <si>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</si>
  <si>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</si>
  <si>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</si>
  <si>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</si>
  <si>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</si>
  <si>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</si>
  <si>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</si>
  <si>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</si>
  <si>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</si>
  <si>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</si>
  <si>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</si>
  <si>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</si>
  <si>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</si>
  <si>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</si>
  <si>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</si>
  <si>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</si>
  <si>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</si>
  <si>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</si>
  <si>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</si>
  <si>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</si>
  <si>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</si>
  <si>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</si>
  <si>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</si>
  <si>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</si>
  <si>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</si>
  <si>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</si>
  <si>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</si>
  <si>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</si>
  <si>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</si>
  <si>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</si>
  <si>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</si>
  <si>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</si>
  <si>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</si>
  <si>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216903121</t>
  </si>
  <si>
    <t>Otriskanie plôch pieskom FP líca klenieb</t>
  </si>
  <si>
    <t>M2</t>
  </si>
  <si>
    <t>4</t>
  </si>
  <si>
    <t>-1664238232</t>
  </si>
  <si>
    <t>6</t>
  </si>
  <si>
    <t>Úpravy povrchov, podlahy, osadenie</t>
  </si>
  <si>
    <t>620991121</t>
  </si>
  <si>
    <t>Zakrývanie škár panelov výplní vonkajších otvorov zhotovené z lešenia akýmkoľvek spôsobom</t>
  </si>
  <si>
    <t>m2</t>
  </si>
  <si>
    <t>1140856114</t>
  </si>
  <si>
    <t>VV</t>
  </si>
  <si>
    <t>"pohľad SV</t>
  </si>
  <si>
    <t>"plocha"3,14*0,65*0,65*0,5</t>
  </si>
  <si>
    <t>"šírka x dľžka x počet"1,3*1,3*5</t>
  </si>
  <si>
    <t>1,1*1,3*6</t>
  </si>
  <si>
    <t>1,3*2,1</t>
  </si>
  <si>
    <t>1,35*2,45*12+1,5*2,45*2+1,55*3,2+3,14*0,75*0,75*0,5*3</t>
  </si>
  <si>
    <t>1,35*2,22*15</t>
  </si>
  <si>
    <t>"pohľad JZ</t>
  </si>
  <si>
    <t>1,3*1,3*6</t>
  </si>
  <si>
    <t>3,14*0,65*0,65*0,5</t>
  </si>
  <si>
    <t>1,35*2,45*12+1,5*2,45*2+1,6*3,3+3,14*0,75*0,75*0,5*3</t>
  </si>
  <si>
    <t>"pohľad SZ</t>
  </si>
  <si>
    <t>1,3*0,6+3,14*0,65*0,65*0,5</t>
  </si>
  <si>
    <t>1,35*2,45</t>
  </si>
  <si>
    <t>1,35*2,22*3</t>
  </si>
  <si>
    <t>"pohľad JV</t>
  </si>
  <si>
    <t>0,8*2,1</t>
  </si>
  <si>
    <t>0,85*1,3</t>
  </si>
  <si>
    <t>0,9*2,45*2</t>
  </si>
  <si>
    <t>0,9*2,22*2</t>
  </si>
  <si>
    <t>Súčet</t>
  </si>
  <si>
    <t>3</t>
  </si>
  <si>
    <t>622422121.S</t>
  </si>
  <si>
    <t>Oprava vonkajších omietok vápenných a vápennocementových bez otĺkania chybných miest stupeň členitosti I a II v množstve opravovanej plochy do 10 % štukových</t>
  </si>
  <si>
    <t>-1095644613</t>
  </si>
  <si>
    <t>622466123</t>
  </si>
  <si>
    <t>Príprava vonkajšieho podkladu stien BAUMIT, základný náter SanovaPrimer</t>
  </si>
  <si>
    <t>925199206</t>
  </si>
  <si>
    <t>276+989,137</t>
  </si>
  <si>
    <t>5</t>
  </si>
  <si>
    <t>622471322.1</t>
  </si>
  <si>
    <t>Náter vonkajších stien vápenný-fasáda bez použitia cementu</t>
  </si>
  <si>
    <t>1646101835</t>
  </si>
  <si>
    <t>9</t>
  </si>
  <si>
    <t>Ostatné konštrukcie a práce-búranie</t>
  </si>
  <si>
    <t>941941042</t>
  </si>
  <si>
    <t>Montáž lešenia ľahkého pracovného radového s podlahami šírky nad 1,00 do 1,20 m a výšky 10-30 m</t>
  </si>
  <si>
    <t>-539982943</t>
  </si>
  <si>
    <t>"pohľad SV-dľžka x výška</t>
  </si>
  <si>
    <t>(2*0,1+54,57+2*1,2)*(9,41+2,6)</t>
  </si>
  <si>
    <t>(1,2+0,25+5,7)*12,01*2</t>
  </si>
  <si>
    <t>2,35*3,5</t>
  </si>
  <si>
    <t>(54,57+1,0*2+0,8*2+2*3,0+2*1,2)*(9,41+2,24)</t>
  </si>
  <si>
    <t>(16,33+2*0,1)*(9,41+2,24)</t>
  </si>
  <si>
    <t>(16,39+2*0,1)*(9,41+2,24)</t>
  </si>
  <si>
    <t>7</t>
  </si>
  <si>
    <t>941941292</t>
  </si>
  <si>
    <t>Príplatok za prvý a každý ďalší i začatý mesiac použitia lešenia k cene -1042</t>
  </si>
  <si>
    <t>44648465</t>
  </si>
  <si>
    <t>2036,195*5</t>
  </si>
  <si>
    <t>8</t>
  </si>
  <si>
    <t>941941842</t>
  </si>
  <si>
    <t>Demontáž lešenia ľahkého pracovného radového a s podlahami, šírky nad 1,00 do 1,20 m výšky 10-30 m</t>
  </si>
  <si>
    <t>-2020746423</t>
  </si>
  <si>
    <t>963-01</t>
  </si>
  <si>
    <t>Rozobratie kamenných stupňov včetne spätného použitia</t>
  </si>
  <si>
    <t>m</t>
  </si>
  <si>
    <t>-526888259</t>
  </si>
  <si>
    <t>"dľžka x počet"7,4*15</t>
  </si>
  <si>
    <t>99</t>
  </si>
  <si>
    <t>Presun hmôt HSV</t>
  </si>
  <si>
    <t>10</t>
  </si>
  <si>
    <t>998011002</t>
  </si>
  <si>
    <t>Presun hmôt pre budovy JKSO 801, 803,812,zvislá konštr.z tehál,tvárnic,z kovu výšky do 12 m</t>
  </si>
  <si>
    <t>t</t>
  </si>
  <si>
    <t>1489584398</t>
  </si>
  <si>
    <t>PSV</t>
  </si>
  <si>
    <t>Práce a dodávky PSV</t>
  </si>
  <si>
    <t>764</t>
  </si>
  <si>
    <t>Konštrukcie klampiarske</t>
  </si>
  <si>
    <t>11</t>
  </si>
  <si>
    <t>764421270</t>
  </si>
  <si>
    <t>Oplechovanie ríms a ozdobných prvkov z pozinkov. Pz plechu rš 500 mm</t>
  </si>
  <si>
    <t>16</t>
  </si>
  <si>
    <t>1428692421</t>
  </si>
  <si>
    <t>"K2-dľžka "94,0</t>
  </si>
  <si>
    <t>"K3 "125,0</t>
  </si>
  <si>
    <t>"K4 "103,0</t>
  </si>
  <si>
    <t>"K5 "125,0</t>
  </si>
  <si>
    <t>12</t>
  </si>
  <si>
    <t>764421280</t>
  </si>
  <si>
    <t>Oplechovanie ríms a ozdobných prvkov z pozinkov. Pz plechu rš 600 mm</t>
  </si>
  <si>
    <t>-1861059903</t>
  </si>
  <si>
    <t>"K6-dľžka "2,0</t>
  </si>
  <si>
    <t>13</t>
  </si>
  <si>
    <t>764421870</t>
  </si>
  <si>
    <t xml:space="preserve">Demontáž oplechovania ríms rš od 400 do 500 mm,  -0,00252t</t>
  </si>
  <si>
    <t>-1602938481</t>
  </si>
  <si>
    <t>783</t>
  </si>
  <si>
    <t>Nátery</t>
  </si>
  <si>
    <t>14</t>
  </si>
  <si>
    <t>783522000</t>
  </si>
  <si>
    <t>Nátery klamp.konštr.syntet.na vzduchu schnúce dvojnás.so základného náterom reakt.farbou</t>
  </si>
  <si>
    <t>400575237</t>
  </si>
  <si>
    <t>20180302 - Kaštieľ-Vnút.om,SDK,stav.úpravy a maľby</t>
  </si>
  <si>
    <t>9 - Ostatné konštrukcie a práce-búranie</t>
  </si>
  <si>
    <t>943943221.S</t>
  </si>
  <si>
    <t>Montáž lešenia priestorového ľahkého, bez podláh, pre zaťaženie podlahovej plochy do 2 kPa (200 kg/m2), výšky do 10 m</t>
  </si>
  <si>
    <t>m3</t>
  </si>
  <si>
    <t>366995681</t>
  </si>
  <si>
    <t>55*12*2,2</t>
  </si>
  <si>
    <t>943943292.S</t>
  </si>
  <si>
    <t>Montáž lešenia priestorového ľahkého, bez podláh, príplatok za prvý a každý ďalší i začatý mesiac použitia lešenia výšky do 10 m a nad 10 do 22 m</t>
  </si>
  <si>
    <t>596700758</t>
  </si>
  <si>
    <t>1452*5 "Prepočítané koeficientom množstva</t>
  </si>
  <si>
    <t>943943821.S</t>
  </si>
  <si>
    <t>Demontáž lešenia priestorového ľahkého bez podlahy pre zaťaženie do 2 kPa (200 kg/m2) podlahovej plochy, výšky do 10 m</t>
  </si>
  <si>
    <t>-674622169</t>
  </si>
  <si>
    <t>20180303 - Kaštieľ-Podlahy drev.a PVC podklad.vrsvy obsiah.v ker.podl. vr.demontáže</t>
  </si>
  <si>
    <t>775 - Podlahy vlysové a parketové</t>
  </si>
  <si>
    <t>776 - Podlahy povlakové</t>
  </si>
  <si>
    <t>775</t>
  </si>
  <si>
    <t>Podlahy vlysové a parketové</t>
  </si>
  <si>
    <t>775551225.2</t>
  </si>
  <si>
    <t>D+M masívne dubové drevené parkety s olejovým náterom vr.olišt.</t>
  </si>
  <si>
    <t>833505842</t>
  </si>
  <si>
    <t>"v.archit.plochy miestností dľa jednotl.podl.</t>
  </si>
  <si>
    <t>"ozn.Po7-poschodie</t>
  </si>
  <si>
    <t>"m.č.206a,206b,207,209,210,212,213,215,216,218,219,221</t>
  </si>
  <si>
    <t>"m.č.222,224,225,227,229-232,234,235,237,238,240-242</t>
  </si>
  <si>
    <t>"m.č.244,245,247,248,250,251253,254</t>
  </si>
  <si>
    <t>10,94+25,48+5,72+18,05+4,05+12,91</t>
  </si>
  <si>
    <t>3,18+12,51+4,17+13,07+4,19+3,33+12,46+3,5+12,44</t>
  </si>
  <si>
    <t>2,09+12,62+18,79+2,4+12,0+2,4+12,6+1,5+15,58+26,17</t>
  </si>
  <si>
    <t>14,28+19,68+4,7+13,25+5,07+20,24+2,73+14,56+3,78</t>
  </si>
  <si>
    <t>13,76+3,28</t>
  </si>
  <si>
    <t>776</t>
  </si>
  <si>
    <t>Podlahy povlakové</t>
  </si>
  <si>
    <t>776421100</t>
  </si>
  <si>
    <t>Lepenie podlahových soklíkov alebo líšt z PVC</t>
  </si>
  <si>
    <t>1205575832</t>
  </si>
  <si>
    <t>"dľa obvodu miest.ozn.So5-poschodie m.č.202-205</t>
  </si>
  <si>
    <t>7,2+12,6+12,6+21,2</t>
  </si>
  <si>
    <t>M</t>
  </si>
  <si>
    <t>283424000</t>
  </si>
  <si>
    <t xml:space="preserve">Profil  PVC -soklik</t>
  </si>
  <si>
    <t>32</t>
  </si>
  <si>
    <t>-1554605615</t>
  </si>
  <si>
    <t>53,60*1,03</t>
  </si>
  <si>
    <t>776521100</t>
  </si>
  <si>
    <t>Lepenie povlakových podláh z plastov PVC bez podkladu z pásov</t>
  </si>
  <si>
    <t>37163958</t>
  </si>
  <si>
    <t>"dľa plôch mistností ozn.P10-poschodie m.č.202-205</t>
  </si>
  <si>
    <t>5,45+10,25+10,25+54,3</t>
  </si>
  <si>
    <t>2841291499</t>
  </si>
  <si>
    <t>Podlahovina z PVC-tvrdená</t>
  </si>
  <si>
    <t>289068094</t>
  </si>
  <si>
    <t>80,25*1,05</t>
  </si>
  <si>
    <t>776691001</t>
  </si>
  <si>
    <t>Vyrovnanie podkladovej vrstvy samonivelizačnou stierkou hrúbky 3 mm, s min. pevnosťou 15 MPa</t>
  </si>
  <si>
    <t>-1575281778</t>
  </si>
  <si>
    <t>"P10 "80,25</t>
  </si>
  <si>
    <t>998776102</t>
  </si>
  <si>
    <t>Presun hmôt pre podlahy povlakové v objektoch výšky nad 6 do 12 m</t>
  </si>
  <si>
    <t>-830000998</t>
  </si>
  <si>
    <t>20180304 - Kaštieľ-Obkl.a dlažby soc. zariad+podkl.vrsvy podláh suterén vr.demont.podkl.vrstiev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</si>
  <si>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</si>
  <si>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</si>
  <si>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</si>
  <si>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772 - Podlahy z prírodného a konglomerovaného kameňa</t>
  </si>
  <si>
    <t xml:space="preserve">    781 - Obklady</t>
  </si>
  <si>
    <t>711</t>
  </si>
  <si>
    <t>Izolácie proti vode a vlhkosti</t>
  </si>
  <si>
    <t>711111001</t>
  </si>
  <si>
    <t>Zhotovenie izolácie proti zemnej vlhkosti vodorovná náterom penetračným za studena</t>
  </si>
  <si>
    <t>2006579599</t>
  </si>
  <si>
    <t>"plocha dľa jednotl.podláh kamen.dl+ker.dlažba</t>
  </si>
  <si>
    <t>"Po4,Po6,Po8,Po9"140,84+35,77+55,26+126,824</t>
  </si>
  <si>
    <t>Medzisúčet</t>
  </si>
  <si>
    <t>"ozn.Po7-poschodie-plocha dľa miestností</t>
  </si>
  <si>
    <t>"m.č.206a,206b,207,209,210,212,213,215,216,218,219,221,222</t>
  </si>
  <si>
    <t>"m.č.224,225,227,229-232,234,235,237,238,240-242</t>
  </si>
  <si>
    <t>1116315000</t>
  </si>
  <si>
    <t>Lak asfaltový ALP v sudoch</t>
  </si>
  <si>
    <t>-1076622670</t>
  </si>
  <si>
    <t>726,174*0,0003</t>
  </si>
  <si>
    <t>2101085742</t>
  </si>
  <si>
    <t>711199120</t>
  </si>
  <si>
    <t>2x Tekutá hydroizolácia</t>
  </si>
  <si>
    <t>-577456675</t>
  </si>
  <si>
    <t>762</t>
  </si>
  <si>
    <t>Konštrukcie tesárske</t>
  </si>
  <si>
    <t>762810026.</t>
  </si>
  <si>
    <t>Záklop stropov z dosiek skrutkovaných na trámy na pero a drážku hr. dosky 22 mm lepená a mech.spájaná</t>
  </si>
  <si>
    <t>-2103677261</t>
  </si>
  <si>
    <t>998762102</t>
  </si>
  <si>
    <t>Presun hmôt pre konštrukcie tesárske objektoch v.do 12m</t>
  </si>
  <si>
    <t>-1613153752</t>
  </si>
  <si>
    <t>771</t>
  </si>
  <si>
    <t>Podlahy z dlaždíc</t>
  </si>
  <si>
    <t>771271210.1</t>
  </si>
  <si>
    <t>ozn.V4 Dod+mont prechod. lišty-medzi dlažbou a dlažbou</t>
  </si>
  <si>
    <t>1960819297</t>
  </si>
  <si>
    <t>771445014.1</t>
  </si>
  <si>
    <t>Montáž soklíkov z obkladačiek hutných, keramických do tmelu,rovné</t>
  </si>
  <si>
    <t>-1026941890</t>
  </si>
  <si>
    <t>771575208</t>
  </si>
  <si>
    <t>Montáž podláh z dlaždíc keram. ukladanie do tmelu bez povrchovej úpravy alebo glaz., reliéf.</t>
  </si>
  <si>
    <t>1983611228</t>
  </si>
  <si>
    <t>"ozn.Po3a-plochy z výkr.arch.jednotl.podlaží</t>
  </si>
  <si>
    <t>"suterén m.č.006"57,32</t>
  </si>
  <si>
    <t>5976398021.7</t>
  </si>
  <si>
    <t>Keramická dlažba protišmyková 200/200mm</t>
  </si>
  <si>
    <t>-1844416153</t>
  </si>
  <si>
    <t>"Po3a"57,32*1,05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</si>
  <si>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</si>
  <si>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</si>
  <si>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</si>
  <si>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</si>
  <si>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685898379</t>
  </si>
  <si>
    <t>772501141.2</t>
  </si>
  <si>
    <t>D+M Soklík rovný z kamennej dlažby do malt.lôžka z váp.malty a vyškár.váp.maltou</t>
  </si>
  <si>
    <t>-1143355171</t>
  </si>
  <si>
    <t>"poschodie</t>
  </si>
  <si>
    <t>" m.č.201a"48,0+0,167*6</t>
  </si>
  <si>
    <t>" m.č.201b"16,0+0,167*6</t>
  </si>
  <si>
    <t>" m.č.201c"37,0+0,167*6</t>
  </si>
  <si>
    <t>"stratné" 104,0*0,05</t>
  </si>
  <si>
    <t>781</t>
  </si>
  <si>
    <t>Obklady</t>
  </si>
  <si>
    <t>781445020</t>
  </si>
  <si>
    <t>Montáž obkladov stien z obkladačiek hutných, keramických do tmelu</t>
  </si>
  <si>
    <t>413170680</t>
  </si>
  <si>
    <t>5976579602.2</t>
  </si>
  <si>
    <t>Obkladačky keramické 300x600mm veľkorozmerný keramický obklad, farebnosť určí KPÚ</t>
  </si>
  <si>
    <t>1150139697</t>
  </si>
  <si>
    <t>20180306 - Kaštieľ-Vým.okien,dverí,parapetov</t>
  </si>
  <si>
    <t xml:space="preserve">    766 - Konštrukcie stolárske</t>
  </si>
  <si>
    <t>766</t>
  </si>
  <si>
    <t>Konštrukcie stolárske</t>
  </si>
  <si>
    <t>766601114.0</t>
  </si>
  <si>
    <t>D+M+O podávacích okien</t>
  </si>
  <si>
    <t>933445287</t>
  </si>
  <si>
    <t>"1.pp-šírka x výška x kusy"1,2*1,5*2</t>
  </si>
  <si>
    <t>766601114.53</t>
  </si>
  <si>
    <t>D+M+O Zabudovaných drevených vstavaných skrín s posuvnými dvierami-Roldor</t>
  </si>
  <si>
    <t>819201115</t>
  </si>
  <si>
    <t>"2.np</t>
  </si>
  <si>
    <t>"šírka x kusy x výška</t>
  </si>
  <si>
    <t>"mč 207,210"2,20*2,30*2</t>
  </si>
  <si>
    <t>"mč 213,216"1,20*2,30*2</t>
  </si>
  <si>
    <t>"mč 224"0,85*2,30*1</t>
  </si>
  <si>
    <t>"mč 231,234"1,50*2,30*2</t>
  </si>
  <si>
    <t>"mč 242"2,40*2,30*1</t>
  </si>
  <si>
    <t>"mč 245"2,55*2,30*1</t>
  </si>
  <si>
    <t>"mč 248" 1,48*2,30*1</t>
  </si>
  <si>
    <t>"mč 251"2,00*2,30*1</t>
  </si>
  <si>
    <t>766601114.54</t>
  </si>
  <si>
    <t>D+M+O Šatníková skriňa 1200 x 2300 dvojkrídlová, poličky, vešiaková tyč, ozn. V12</t>
  </si>
  <si>
    <t>ks</t>
  </si>
  <si>
    <t>-964870381</t>
  </si>
  <si>
    <t>766-D01001</t>
  </si>
  <si>
    <t>ozn.D1 D+M+O-Novonavrhované vnút.drev.hladké dvere v oceľ.zárubni 600/1970mm farba hnedá,vr.kovanie zámok,kľučka-kľučka,zár.oceľ, bez prahu</t>
  </si>
  <si>
    <t>-555083503</t>
  </si>
  <si>
    <t>"šírka x výška x kusy pre všetky dvere</t>
  </si>
  <si>
    <t>"1pp+1np"0,6*1,97*(8)</t>
  </si>
  <si>
    <t>766-D02002</t>
  </si>
  <si>
    <t>ozn.D2 D+M+O-Novonavrhované vnút.kazet.dvere v drev.masívnej zárubni 600/1970mm farba hnedá,kovanie zámok,kľučka-prah drevený v cene zár.,dvere,kovanie,prah</t>
  </si>
  <si>
    <t>-1902144039</t>
  </si>
  <si>
    <t>"1pp+1np"0,6*1,97*(2+2)</t>
  </si>
  <si>
    <t>766-D03003</t>
  </si>
  <si>
    <t>ozn.D3 D+M+O-Novonavrhované vnút.kazet.dvere v drev.masívnej zárubni 800/1970mm farba hnedá,historizujúce kovanie vr.závesov dverí,zámok,kľučka-prah drevený v cene zár.,dvere,kovanie,prah</t>
  </si>
  <si>
    <t>-1715712607</t>
  </si>
  <si>
    <t>"1pp"0,8*1,97*2</t>
  </si>
  <si>
    <t>766-D04004</t>
  </si>
  <si>
    <t>ozn.D4 D+M+O-Nový remes.-umel.výrobok-Masívne otvár.dvere s kazet.vzorom v masívnej rám.zárubni 800/2000mm farba hnedá,historizujúce kovanie vr.závesov dverí,v cene zár.,dvere,kovanie</t>
  </si>
  <si>
    <t>-1081635789</t>
  </si>
  <si>
    <t>"1pp"0,8*2,0*1</t>
  </si>
  <si>
    <t>766-D05005</t>
  </si>
  <si>
    <t>ozn.D5 D+M+O-Nový remes.-umel.výrobok-Masívne otvár.dvere s kazet.vzorom v masívnej rám.zárubni 800/2000mm farba hnedá,historizujúce kovanie vr.závesov dverí,v cene zár.,dvere,kovanie</t>
  </si>
  <si>
    <t>691134894</t>
  </si>
  <si>
    <t>766-D066006</t>
  </si>
  <si>
    <t xml:space="preserve">ozn.D6 D+M+O-Nový remes.-umel.výrobok-Masívne otvár.dvere s kazet.vzorom a presklením vrátane  masívnej rám.zárubne 900/2000 mm farba hnedá,historizujúce kovanie vr.závesov dverí</t>
  </si>
  <si>
    <t>69036073</t>
  </si>
  <si>
    <t>"1np"0,9*2*1</t>
  </si>
  <si>
    <t>766-D07007</t>
  </si>
  <si>
    <t>ozn.D7 D+M+O-Nový remes.-umel.výrobok-Masívne otvár.dvere s kazet.vzorom v masívnej rám.zárubni 800/2000mm farba hnedá,historizujúce kovanie vr.závesov dverí,v cene zár.,dvere,kovanie</t>
  </si>
  <si>
    <t>1582664801</t>
  </si>
  <si>
    <t>"1pp"0,9*2,0*1*2</t>
  </si>
  <si>
    <t>766-D10010</t>
  </si>
  <si>
    <t>ozn.D10 D+M+O-Nový remes.-umel. výrobok-2-kr.masívne otvár.dvere s preskl.časťami s nadsvet.v masívnej zárubni (1200+400)/1970mm farba hnedá,historizujúce kovanie vr.závesov dverí,v cene zár.,dvere,kovanie</t>
  </si>
  <si>
    <t>-1180019930</t>
  </si>
  <si>
    <t>"1pp"(1,2+0,4)*1,97*1</t>
  </si>
  <si>
    <t>766-D11011</t>
  </si>
  <si>
    <t>ozn.D11 D+M+O-Nový remes.-umel.výrobok-Masívne otvár.dvere s kazet.vzorom v masívnej rám.zárubni 900/2000mm farba hnedá,historizujúce kovanie vr.závesov dverí,v cene zár.,dvere,kovanie</t>
  </si>
  <si>
    <t>-1089660985</t>
  </si>
  <si>
    <t>"1pp"0,9*2,0*1</t>
  </si>
  <si>
    <t>766-D12012</t>
  </si>
  <si>
    <t>ozn.D12 D+M+O-Nový remes.-umel.výrobok-Masívne 2-kr.kyvné dvere v časti preskl.v masívnej zárubni 1200/2000mm farba hnedá,historizujúce kovanie vr.závesov dverí,v cene zár.,dvere,kovanie</t>
  </si>
  <si>
    <t>1226357829</t>
  </si>
  <si>
    <t>"1pp"1,2*2,0*1</t>
  </si>
  <si>
    <t>766-D13013</t>
  </si>
  <si>
    <t>ozn.D13 D+M+O-Nový remes.-umel.výrobok-Masívne 2-kr.kyvné dvere v časti preskl.v masívnej zárubni 1400/2000mm farba hnedá,historizujúce kovanie vr.závesov dverí,v cene zár.,dvere,kovanie</t>
  </si>
  <si>
    <t>-66258700</t>
  </si>
  <si>
    <t>"1pp"1,4*2,0*1</t>
  </si>
  <si>
    <t>15</t>
  </si>
  <si>
    <t>766-D14014</t>
  </si>
  <si>
    <t>ozn.D14 D+M+O-Nový remes.-umel. výrobok-2-kr.masívne otvár.dvere s preskl.časťami s nadsvet.v masívnej zárubni (600+600)/2000mm farba hnedá,historizujúce kovanie vr.závesov dverí,v cene zár.,dvere,kovanie</t>
  </si>
  <si>
    <t>407150391</t>
  </si>
  <si>
    <t>"1pp"(1,2+2)*1,97*1</t>
  </si>
  <si>
    <t>766-D40040</t>
  </si>
  <si>
    <t>ozn.D40 D+M+O-reštaurátorsky obnovenie jestv.výplne remes.-umel.výrobok-Masívne drev.otvár.dvere do podstreš.priestoru v oblož.zárubni 900/2000mm, farba hnedá,historizujúce kovanie vr.závesov dverí</t>
  </si>
  <si>
    <t>496624286</t>
  </si>
  <si>
    <t>"podstrešie"0,9*2,0*1</t>
  </si>
  <si>
    <t>17</t>
  </si>
  <si>
    <t>766-D41041</t>
  </si>
  <si>
    <t>ozn.D41 D+M+O-Vnút.kazetové dvere v masívnej drev.zárubni požiar.odol.EW30 D3-C 800/1970mm,kr.dverí s kazet.reliéfom farba hnedá,historizujúce kovanie vr.závesov dverí,zámok,kľučka-kľučka a prahu</t>
  </si>
  <si>
    <t>-307106714</t>
  </si>
  <si>
    <t>"2.np"0,8*2,0*17</t>
  </si>
  <si>
    <t>18</t>
  </si>
  <si>
    <t>766-D42042</t>
  </si>
  <si>
    <t>ozn.D42 D+M+O-Vnútorné drev.hladké dvere v jestv.oceľ.zárubni 800/1970mm, farba hnedá,historizujúce kovanie vr.závesov dverí,zámok,kľučka-kľučka a prahu</t>
  </si>
  <si>
    <t>898776204</t>
  </si>
  <si>
    <t>"2.np"0,8*1,97*18</t>
  </si>
  <si>
    <t>19</t>
  </si>
  <si>
    <t>766-D43043</t>
  </si>
  <si>
    <t>ozn.D43 D+M+O-Vnútorné drev.hladké dvere v jestv.oceľ.zárubni 600/1970mm, farba hnedá,vr.kovania zámok,kľučka-kľučka a prahu</t>
  </si>
  <si>
    <t>348127319</t>
  </si>
  <si>
    <t>"2.np"0,6*1,97*16</t>
  </si>
  <si>
    <t>766-D44044</t>
  </si>
  <si>
    <t>ozn.D44 D+M+O-Jestv.dvere-reštaurátorsky obnoviť-1-kr.masívne otvár.dvere v masívnej zárubni 800/1970mm farba hnedá,historizujúce kovanie vr.závesov dverí</t>
  </si>
  <si>
    <t>-238473215</t>
  </si>
  <si>
    <t>"2np"0,8*1,97*1</t>
  </si>
  <si>
    <t>21</t>
  </si>
  <si>
    <t>766-D45045</t>
  </si>
  <si>
    <t>ozn.D45 D+M+O-Nové drev.dvere 1-kr.otvár. v oblož. zárubni 800/1970mm farba hnedá,historizujúce kovanie vr.závesov dverí</t>
  </si>
  <si>
    <t>1556551023</t>
  </si>
  <si>
    <t>"2np"0,8*1,97*3</t>
  </si>
  <si>
    <t>22</t>
  </si>
  <si>
    <t>766-D46046</t>
  </si>
  <si>
    <t>ozn.D46 D+M+O-Nový umel.remes.výr.-fas.drev.dvojit.dvere 2-kr.drev.masív 1300/2100 na vonk.povrch.von otvár.,v interiér dnu otvár.,vonk.rám predsad.pred fasádu, hornej časti oplech.rímsou s okapom,dosková konštr.s delením vr.zárubne,kovania kľ.-kľ.a prahu</t>
  </si>
  <si>
    <t>1819139564</t>
  </si>
  <si>
    <t>"historizujúce kovanie vr.závesov dverí</t>
  </si>
  <si>
    <t>"za kópie klasicistických výplní na základe analógií</t>
  </si>
  <si>
    <t>"1pp"1,3*2,1*2*1</t>
  </si>
  <si>
    <t>23</t>
  </si>
  <si>
    <t>766-D47047</t>
  </si>
  <si>
    <t>ozn.D47 D+M+O-Nový umel.remes.výr.-fas.drev.dvojit.dvere 2-kr.drevený masív 1300/2100mm na vonk.povrch.dnu otvár.v hornej tretine s preskl. izol. 2-sklo,rám predsad.pred fasádu,doskové kazet.delenie vr.zárubne,kovania kľučka-kľučka a prahu</t>
  </si>
  <si>
    <t>1041561560</t>
  </si>
  <si>
    <t>24</t>
  </si>
  <si>
    <t>766-D48048</t>
  </si>
  <si>
    <t>ozn.D48 D+M+O-Nový umel.remes.výrobok-fasádne drev.dvojit.dvere 1-kr.drevený masív 900/2100mm na vonk.povrch.von otvár.v inter.dnu otv.vonk.rám predsad.pred fasádu,v hor.časti oplech.rímsou s okap.dosk.konšt.s delením vr.zár,kovania kľučka-kľučka a prahu</t>
  </si>
  <si>
    <t>-1965680567</t>
  </si>
  <si>
    <t>"1pp"0,9*2,1*2*1</t>
  </si>
  <si>
    <t>25</t>
  </si>
  <si>
    <t>766-D49049</t>
  </si>
  <si>
    <t>ozn.D49 D+M+O-Nový umel.remes.výr.-fas.drev.dvojit.dvere 2-kr.drevený masív 1300/2100mm na vonk.povrch.dnu otvár.v hornej tretine s preskl. izol. 2-sklo,rám predsad.pred fasádu,doskové kazet.delenie vr.zárubne,kovania kľučka-kľučka a prahu</t>
  </si>
  <si>
    <t>306585668</t>
  </si>
  <si>
    <t>"1pp"1,3*2,1</t>
  </si>
  <si>
    <t>26</t>
  </si>
  <si>
    <t>766-D50050</t>
  </si>
  <si>
    <t>ozn.D50 D+M+O-Nový umel.remes.výr.-interiérové.drevené dvojkrídlové dvere slaboprúdovej ústredne 700+700/2000, plné krídlo vrátane masívnej drevenej zárubne, kovania, závesov</t>
  </si>
  <si>
    <t>543406218</t>
  </si>
  <si>
    <t>27</t>
  </si>
  <si>
    <t>766-D51051</t>
  </si>
  <si>
    <t>ozn.D51 D+M+O-reštaurátorsky obnovenie jestv.výplne remes.-umel.výrobok-Masívne drev.otvár.dvere do m.č. 240 v oblož.zárubni 800/1970mm, farba hnedá,historizujúce kovanie vr.závesov dverí a prahu</t>
  </si>
  <si>
    <t>615867813</t>
  </si>
  <si>
    <t>"podstrešie"0,8*2,0*1</t>
  </si>
  <si>
    <t>28</t>
  </si>
  <si>
    <t>998766202.S</t>
  </si>
  <si>
    <t>Presun hmôt pre stolárske konštrukcie v objektoch výšky nad 6 do 12 m</t>
  </si>
  <si>
    <t>%</t>
  </si>
  <si>
    <t>-1224657169</t>
  </si>
  <si>
    <t>20180307 - Kaštiel-Zateplenie stropu</t>
  </si>
  <si>
    <t xml:space="preserve">    713 - Izolácie tepelné</t>
  </si>
  <si>
    <t>713</t>
  </si>
  <si>
    <t>Izolácie tepelné</t>
  </si>
  <si>
    <t>713141151</t>
  </si>
  <si>
    <t>Montáž tepelnej izolácie pásmi striech, jednovrstvová kladenie na sucho</t>
  </si>
  <si>
    <t>949848027</t>
  </si>
  <si>
    <t>"zateplenie stropu nad 2.np</t>
  </si>
  <si>
    <t>"minerálna vlna hr.(100+150)mm"702,0*2</t>
  </si>
  <si>
    <t>"paropriepustná fólia"702,0</t>
  </si>
  <si>
    <t>6314150050</t>
  </si>
  <si>
    <t>Dosky z minerálnej vlny protipožiarne hrúbky 100 mm</t>
  </si>
  <si>
    <t>361597565</t>
  </si>
  <si>
    <t>6314150080</t>
  </si>
  <si>
    <t>Dosky z minerálnej vlny protipožiarne hrúbky 150 mm</t>
  </si>
  <si>
    <t>1026331699</t>
  </si>
  <si>
    <t>2832000100</t>
  </si>
  <si>
    <t>Difúzna fólia paropriepustná</t>
  </si>
  <si>
    <t>1528179724</t>
  </si>
  <si>
    <t>702,0*1,15</t>
  </si>
  <si>
    <t>998713102</t>
  </si>
  <si>
    <t>Presun hmôt pre izolácie tepelné v objekt.v.nad 6 m do 12m</t>
  </si>
  <si>
    <t>-780752099</t>
  </si>
  <si>
    <t>762810023.S</t>
  </si>
  <si>
    <t>Záklop stropov z drevotrieskových dosiek OSB skrutkovaných na trámy na pero a drážku, hrúbky dosky 15 mm</t>
  </si>
  <si>
    <t>160703642</t>
  </si>
  <si>
    <t>"plocha OSB dosiek šírky 1250mm"(18,41+132,63+3,37)*2"2 vrstvy osb dosiek"</t>
  </si>
  <si>
    <t>762895000</t>
  </si>
  <si>
    <t>Spojovacie prostriedky pre záklop, stropnice, podbíjanie - klince, svorky</t>
  </si>
  <si>
    <t>1434572207</t>
  </si>
  <si>
    <t>"plocha OSB 15 mm dosiek šírky 1250mm"((18,41+132,63+3,37)*0,015)*2</t>
  </si>
  <si>
    <t>Presun hmôt pre konštrukcie tesárske v objekt.v.do 12m</t>
  </si>
  <si>
    <t>-77759223</t>
  </si>
  <si>
    <t>20230103 - Kaštieľ-Poschodie</t>
  </si>
  <si>
    <t xml:space="preserve">    763 - Konštrukcie - drevostavby</t>
  </si>
  <si>
    <t>612421643</t>
  </si>
  <si>
    <t>Vnútorná omietka stien vápenná bez použitia cementu</t>
  </si>
  <si>
    <t>42985199</t>
  </si>
  <si>
    <t>"poschodie"</t>
  </si>
  <si>
    <t>"vyspravenie omietky po vybúraní 6 ks otvorov odvetrania 500x500"</t>
  </si>
  <si>
    <t>0,600*6</t>
  </si>
  <si>
    <t>612423731.S1</t>
  </si>
  <si>
    <t>Omietka rýh v stenách maltou vápennou šírky ryhy nad 300 mm omietkou štukovou</t>
  </si>
  <si>
    <t>823524037</t>
  </si>
  <si>
    <t>952901110.S</t>
  </si>
  <si>
    <t>Čistenie budov umývaním vonkajších plôch okien a dverí</t>
  </si>
  <si>
    <t>1855199226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</si>
  <si>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</si>
  <si>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</si>
  <si>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383552149</t>
  </si>
  <si>
    <t>"prízemie"</t>
  </si>
  <si>
    <t>"m.č.201a"52,27</t>
  </si>
  <si>
    <t>"m.č.201b"23,7</t>
  </si>
  <si>
    <t>"m.č.201c"46,55</t>
  </si>
  <si>
    <t>"m.č.202"5,45</t>
  </si>
  <si>
    <t>"m.č.203"10,25</t>
  </si>
  <si>
    <t>"m.č.205"54,30</t>
  </si>
  <si>
    <t>"m.č.206a"10,94</t>
  </si>
  <si>
    <t>"m.č.206a"25,48</t>
  </si>
  <si>
    <t>"m.č.207"5,72</t>
  </si>
  <si>
    <t>"m.č.208"3,33</t>
  </si>
  <si>
    <t>"m.č.209"18,05</t>
  </si>
  <si>
    <t>"m.č.210"4,05</t>
  </si>
  <si>
    <t>"m.č.211"5,33</t>
  </si>
  <si>
    <t>"m.č.212"12,91</t>
  </si>
  <si>
    <t>"m.č.213"3,18</t>
  </si>
  <si>
    <t>"m.č.214"3,36</t>
  </si>
  <si>
    <t>"m.č.215"12,51</t>
  </si>
  <si>
    <t>"m.č.216"4,17</t>
  </si>
  <si>
    <t>"m.č.217"3,87</t>
  </si>
  <si>
    <t>"m.č.218"13,07</t>
  </si>
  <si>
    <t>"m.č.219"4,19</t>
  </si>
  <si>
    <t>"m.č.220"3,50</t>
  </si>
  <si>
    <t>"m.č.221"3,33</t>
  </si>
  <si>
    <t>"m.č.222"12,46</t>
  </si>
  <si>
    <t>"m.č.223"3,10</t>
  </si>
  <si>
    <t>"m.č.224"3,50</t>
  </si>
  <si>
    <t>"m.č.225"12,44</t>
  </si>
  <si>
    <t>"m.č.226"2,92</t>
  </si>
  <si>
    <t>"m.č.227"2,09</t>
  </si>
  <si>
    <t>"m.č.228"3,75</t>
  </si>
  <si>
    <t>"m.č.229"12,62</t>
  </si>
  <si>
    <t>"m.č.230"18,79</t>
  </si>
  <si>
    <t>"m.č.231"2,4</t>
  </si>
  <si>
    <t>"m.č.232"12,0</t>
  </si>
  <si>
    <t>"m.č.233"3,38</t>
  </si>
  <si>
    <t>"m.č.234"2,40</t>
  </si>
  <si>
    <t>"m.č.235"12,6</t>
  </si>
  <si>
    <t>"m.č.236"3,68</t>
  </si>
  <si>
    <t>"m.č.237"1,5</t>
  </si>
  <si>
    <t>"m.č.238"15,58</t>
  </si>
  <si>
    <t>"m.č.239"3,31</t>
  </si>
  <si>
    <t>"m.č.240"26,17</t>
  </si>
  <si>
    <t>"m.č.241a"14,28</t>
  </si>
  <si>
    <t>"m.č.241b"19,68</t>
  </si>
  <si>
    <t>"m.č.242"4,7</t>
  </si>
  <si>
    <t>"m.č.243"3,50</t>
  </si>
  <si>
    <t>"m.č.244"13,25</t>
  </si>
  <si>
    <t>"m.č.245"5,07</t>
  </si>
  <si>
    <t>"m.č.246"2,81</t>
  </si>
  <si>
    <t>"m.č.247"20,24</t>
  </si>
  <si>
    <t>"m.č.248"2,73</t>
  </si>
  <si>
    <t>"m.č.249"3,56</t>
  </si>
  <si>
    <t>"m.č.250"14,56</t>
  </si>
  <si>
    <t>"m.č.251"3,78</t>
  </si>
  <si>
    <t>"m.č.252"3,78</t>
  </si>
  <si>
    <t>"m.č.253"13,76</t>
  </si>
  <si>
    <t>"m.č.254"3,28</t>
  </si>
  <si>
    <t>"m.č.255"3,88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</si>
  <si>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</si>
  <si>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</si>
  <si>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-359692368</t>
  </si>
  <si>
    <t>952902110.S</t>
  </si>
  <si>
    <t>Čistenie budov zametaním v miestnostiach, chodbách, na schodišti a na povalách</t>
  </si>
  <si>
    <t>-820124561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</si>
  <si>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</si>
  <si>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</si>
  <si>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-942071979</t>
  </si>
  <si>
    <t>763</t>
  </si>
  <si>
    <t>Konštrukcie - drevostavby</t>
  </si>
  <si>
    <t>763190020.S</t>
  </si>
  <si>
    <t>Úprava spojov medzi SDK konštrukciou a murivom, betónovou konštrukciou prepáskovaním a pretmelením</t>
  </si>
  <si>
    <t>-1681243263</t>
  </si>
  <si>
    <t>"m.č.2.36+ 2.33"</t>
  </si>
  <si>
    <t>1,2*2,0*2</t>
  </si>
  <si>
    <t>766-D45049</t>
  </si>
  <si>
    <t>V10</t>
  </si>
  <si>
    <t>-843210389</t>
  </si>
  <si>
    <t>"poschodie"0,6*1,06*1</t>
  </si>
  <si>
    <t>766-D45049A</t>
  </si>
  <si>
    <t>D+M+O-Nový umelecko remeselné lemovanie hydrantu s dolným panelom V9</t>
  </si>
  <si>
    <t>-758958615</t>
  </si>
  <si>
    <t>"poschodie"0,8*1,7*2"V9"</t>
  </si>
  <si>
    <t>20230104 - Kaštieľ-Podstrešný priestor</t>
  </si>
  <si>
    <t xml:space="preserve">    3 - Zvislé a kompletné konštrukcie</t>
  </si>
  <si>
    <t xml:space="preserve">    4 - Vodorovné konštrukcie</t>
  </si>
  <si>
    <t xml:space="preserve">    732 - Ústredné kúrenie - strojovne</t>
  </si>
  <si>
    <t>M - Práce a dodávky M</t>
  </si>
  <si>
    <t xml:space="preserve">    21-M - Elektromontáže</t>
  </si>
  <si>
    <t xml:space="preserve">    22-M - Montáže oznamovacích a zabezpečovacích zariadení</t>
  </si>
  <si>
    <t>Zvislé a kompletné konštrukcie</t>
  </si>
  <si>
    <t>314231293.S</t>
  </si>
  <si>
    <t>Murivo komínov a ventilácií voľne stojacich tehál pálených dierovaných CDm na maltu vápennocementovú rozmeru tehly 240x115x113 mm</t>
  </si>
  <si>
    <t>-1440363683</t>
  </si>
  <si>
    <t xml:space="preserve">"podstrešný  priestor - 6 KOMíNOV"</t>
  </si>
  <si>
    <t>4,25*0,497*0,175*0,249*4*6</t>
  </si>
  <si>
    <t>316121002.S</t>
  </si>
  <si>
    <t>Montáž komínovej dosky</t>
  </si>
  <si>
    <t>-842207727</t>
  </si>
  <si>
    <t>2*6</t>
  </si>
  <si>
    <t>598190000200.1</t>
  </si>
  <si>
    <t>Tvarovky normalizované zo šamotu obyčajného</t>
  </si>
  <si>
    <t>2113628173</t>
  </si>
  <si>
    <t>6*2</t>
  </si>
  <si>
    <t>Vodorovné konštrukcie</t>
  </si>
  <si>
    <t>411311711.S</t>
  </si>
  <si>
    <t>Betón klenieb akéhokoľvek tvaru a hrúbky, prostý tr.C 20/25</t>
  </si>
  <si>
    <t>-197214570</t>
  </si>
  <si>
    <t>"komínové hlavice"</t>
  </si>
  <si>
    <t>(1,05*0,510-0,500*0,175)*0,100*6</t>
  </si>
  <si>
    <t>411351107.S</t>
  </si>
  <si>
    <t>Debnenie bez podpernej konštrukcie stropov doskových, balkónových alebo plošných konzol plné, rovné, popr. s nábehmi zhotovenie-tradičné</t>
  </si>
  <si>
    <t>488298830</t>
  </si>
  <si>
    <t>((1,05+0,150)*2+(0,500*0,150*2))*6</t>
  </si>
  <si>
    <t>(0,500*2+0,175*2)*0,100*6</t>
  </si>
  <si>
    <t>411351108.S</t>
  </si>
  <si>
    <t>Debnenie bez podpernej konštrukcie stropov doskových, balkónových alebo plošných konzol plné, rovné, popr. s nábehmi odstránenie-tradičné</t>
  </si>
  <si>
    <t>2120834080</t>
  </si>
  <si>
    <t>622451082.S</t>
  </si>
  <si>
    <t>Zatretie škár murovaných vonkajších konštrukcií, pilierov alebo stĺpov akýmkoľvek druhom malty použitej na murovanie muriva (do roviny líca) z tehál alebo kameňa</t>
  </si>
  <si>
    <t>2273683</t>
  </si>
  <si>
    <t>"komín z kotolne"4,0</t>
  </si>
  <si>
    <t>622460111.S</t>
  </si>
  <si>
    <t>Príprava vonkajšieho podkladu stien na silno a nerovnomerne nasiakavé podklady regulátorom nasiakavosti</t>
  </si>
  <si>
    <t>-1940694667</t>
  </si>
  <si>
    <t>"podstiešny priestor"</t>
  </si>
  <si>
    <t xml:space="preserve">"komíny domurované výšky  4,250 m 6 ks"</t>
  </si>
  <si>
    <t>4,25*(0,500*2+0,175*2+0,500+2)*6</t>
  </si>
  <si>
    <t>622460213.1</t>
  </si>
  <si>
    <t>Vonkajšia omietka stien zo suchých zmesí vápenná jadrová pre historické stavby (hrubá) hr. 20 mm</t>
  </si>
  <si>
    <t>-1497204734</t>
  </si>
  <si>
    <t>622491310.S</t>
  </si>
  <si>
    <t>Fasádna farba dvojnásobná silikátová</t>
  </si>
  <si>
    <t>86159439</t>
  </si>
  <si>
    <t>"podstrešny priestor"</t>
  </si>
  <si>
    <t xml:space="preserve">"komíny domurované výšky   - 4,250 m 6 ks"</t>
  </si>
  <si>
    <t>627452641.S</t>
  </si>
  <si>
    <t>Oprava škárovania nad strechou akoukoľvek cement. maltou vrátane vysekania a vyčistenia škár, bez pomocného lešenia stien v množstve opravovanej plochy z tehlového muriva komínového, nad 30 do 40 %</t>
  </si>
  <si>
    <t>113894823</t>
  </si>
  <si>
    <t>"komín z kotolne"4</t>
  </si>
  <si>
    <t>941941031</t>
  </si>
  <si>
    <t>Montáž lešenia ľahkého pracovného radového, s podlahami, šírky od 0,80 do 1,00 m, výšky do 10 m</t>
  </si>
  <si>
    <t>-557817919</t>
  </si>
  <si>
    <t>"okolo komínov"</t>
  </si>
  <si>
    <t>"komín z kotolne"(3,4*2+1,425*2)*4,5</t>
  </si>
  <si>
    <t xml:space="preserve">"doplnenie krytiny po domurovanií  a opravách komínov "</t>
  </si>
  <si>
    <t>(2,900*2+1,255*2)*6*4,5</t>
  </si>
  <si>
    <t>941941191</t>
  </si>
  <si>
    <t>Montáž lešenia ľahkého pracovného radového, s podlahami, príplatok za prvý a každý ďalší i začatý mesiac použitia lešenia šírky od 0,80 do 1,00 m, výšky do 10 m</t>
  </si>
  <si>
    <t>1390178558</t>
  </si>
  <si>
    <t>941941831</t>
  </si>
  <si>
    <t>Demontáž lešenia ľahkého pracovného radového s podlahami šírky od 0,80 do 1,00 m a výšky do 10 m</t>
  </si>
  <si>
    <t>-949192088</t>
  </si>
  <si>
    <t>2100933624</t>
  </si>
  <si>
    <t>"postrešný priestor"730,60</t>
  </si>
  <si>
    <t>-1517114190</t>
  </si>
  <si>
    <t>952902115.S</t>
  </si>
  <si>
    <t>-563467708</t>
  </si>
  <si>
    <t>952902120.S</t>
  </si>
  <si>
    <t>-1228512015</t>
  </si>
  <si>
    <t>3*16</t>
  </si>
  <si>
    <t>952902125.S</t>
  </si>
  <si>
    <t>1124737414</t>
  </si>
  <si>
    <t>"overenie priechodnosti komínov"</t>
  </si>
  <si>
    <t>3*16,0</t>
  </si>
  <si>
    <t>953842144.1</t>
  </si>
  <si>
    <t>Vyvložkovanie existujúceho komínového telesa ohybnými nerezovými vložkami výšky 10 m, priemeru DN 120 mm</t>
  </si>
  <si>
    <t>súb.</t>
  </si>
  <si>
    <t>-1295271961</t>
  </si>
  <si>
    <t>"komínové prieduchy jestvujúce"3</t>
  </si>
  <si>
    <t>"komínové prieduchy jestvujúce s nadmurovením 4,25 m"6*2</t>
  </si>
  <si>
    <t>953921122.S</t>
  </si>
  <si>
    <t>Doplňujúca konštrukcia komínové dvierka</t>
  </si>
  <si>
    <t>-995612940</t>
  </si>
  <si>
    <t xml:space="preserve">"komíny nadmurované - výška  4,250 m 6 ks"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</si>
  <si>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</si>
  <si>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</si>
  <si>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-723027164</t>
  </si>
  <si>
    <t>"podstrešný priestor - komínové dvierka"</t>
  </si>
  <si>
    <t>553410068000.1</t>
  </si>
  <si>
    <t>Revízne dvierka nerezové, rozmer 200x300 mm</t>
  </si>
  <si>
    <t>1045008085</t>
  </si>
  <si>
    <t>"podstrešný priestor"8</t>
  </si>
  <si>
    <t>971033441.S</t>
  </si>
  <si>
    <t>Vybúranie otvorov v murive základovom alebo nadzákladovom z akýchkoľvek tehál pálených na akúkoľvek maltu plochy do 0,25 m2, hr. do 300 mm -0,146 t</t>
  </si>
  <si>
    <t>332252751</t>
  </si>
  <si>
    <t>"podstešný priestor"</t>
  </si>
  <si>
    <t xml:space="preserve">"vybúranie  otvorov pre osadenie dvierok"8</t>
  </si>
  <si>
    <t>978023471.S</t>
  </si>
  <si>
    <t>Vysekanie, vyškriabanie a vyčistenie škár muriva komínového nad strechou -0,014 t</t>
  </si>
  <si>
    <t>935080197</t>
  </si>
  <si>
    <t>979011111.S</t>
  </si>
  <si>
    <t>Zvislá doprava sutiny a vybúraných hmôt za prvé podlažie nad alebo pod základným podlažím</t>
  </si>
  <si>
    <t>-2041954797</t>
  </si>
  <si>
    <t>979081111.S</t>
  </si>
  <si>
    <t>Odvoz sutiny a vybúraných hmôt na skládku do 1 km</t>
  </si>
  <si>
    <t>1598050049</t>
  </si>
  <si>
    <t>979081121.S</t>
  </si>
  <si>
    <t>Odvoz sutiny a vybúraných hmôt na skládku za každý ďalší 1 km</t>
  </si>
  <si>
    <t>-136449096</t>
  </si>
  <si>
    <t>20,374*30 "Prepočítané koeficientom množstva</t>
  </si>
  <si>
    <t>29</t>
  </si>
  <si>
    <t>979082111.S</t>
  </si>
  <si>
    <t>Vnútrostavenisková doprava sutiny a vybúraných hmôt do 10 m</t>
  </si>
  <si>
    <t>-394764616</t>
  </si>
  <si>
    <t>30</t>
  </si>
  <si>
    <t>979089012.S</t>
  </si>
  <si>
    <t>Poplatok za skladovanie stavebného odpadu (17) betón, tehly, dlaždice, obkladačky a keramika (17 01) ostatné (O) (17 01, 02, 03, 07)</t>
  </si>
  <si>
    <t>1092685044</t>
  </si>
  <si>
    <t>31</t>
  </si>
  <si>
    <t>979089713.S</t>
  </si>
  <si>
    <t>Prenájom kontajnera 7 m3</t>
  </si>
  <si>
    <t>-1925776722</t>
  </si>
  <si>
    <t>-130554933</t>
  </si>
  <si>
    <t>732</t>
  </si>
  <si>
    <t>Ústredné kúrenie - strojovne</t>
  </si>
  <si>
    <t>33</t>
  </si>
  <si>
    <t>732320815.S</t>
  </si>
  <si>
    <t>Demontáž nádrží beztlakových alebo tlakových odpojenie od rozvodov potrubia nádrže objemu nad 500 do 1000 l</t>
  </si>
  <si>
    <t>-2112379205</t>
  </si>
  <si>
    <t>34</t>
  </si>
  <si>
    <t>732393815.S</t>
  </si>
  <si>
    <t>Ostatné - rozrezanie demontovaných nádrží objemu do 1000 l</t>
  </si>
  <si>
    <t>279243709</t>
  </si>
  <si>
    <t>35</t>
  </si>
  <si>
    <t>762431130.S</t>
  </si>
  <si>
    <t>Montáž obloženia stien doskami z drevovláknitých hmôt, vrátane tvarovania a úpravy pre olištovanie škár akejkoľvek hrúbky mäkkými heraklitom</t>
  </si>
  <si>
    <t>492729045</t>
  </si>
  <si>
    <t>36</t>
  </si>
  <si>
    <t>591520000200.S</t>
  </si>
  <si>
    <t>Drevocementová doska - heraklit, hr. 20 mm</t>
  </si>
  <si>
    <t>-1226668622</t>
  </si>
  <si>
    <t>4*1,04 "Prepočítané koeficientom množstva</t>
  </si>
  <si>
    <t>37</t>
  </si>
  <si>
    <t>762811210.S</t>
  </si>
  <si>
    <t>Montáž záklopu vrchného na zraz škáry zakryté lepenkovými pásmi alebo lištami</t>
  </si>
  <si>
    <t>-1507369658</t>
  </si>
  <si>
    <t>"doplnenie záklopu po realizáciu opravy komína "</t>
  </si>
  <si>
    <t>"komín z kotolne"3,0*3,0-1,0</t>
  </si>
  <si>
    <t xml:space="preserve">"doplnenie záklopu po domurovanií  a opravách komínov "</t>
  </si>
  <si>
    <t>(0,85+2*1,0)*(0,500+2*1,0)*6*1,18</t>
  </si>
  <si>
    <t>-0,425*6</t>
  </si>
  <si>
    <t>38</t>
  </si>
  <si>
    <t>605110008000.S</t>
  </si>
  <si>
    <t>Dosky a fošne zo smrekovca neopracované neomietané akosť I hr. 24-32 mm, š. 60-160 mm</t>
  </si>
  <si>
    <t>657289221</t>
  </si>
  <si>
    <t>1,7787037037037*1,08 "Prepočítané koeficientom množstva</t>
  </si>
  <si>
    <t>39</t>
  </si>
  <si>
    <t>762811811.S</t>
  </si>
  <si>
    <t>Demontáž záklopov stropov vrchných, zapustených z hrubých dosiek hr. do 32 mm - 0,014 t</t>
  </si>
  <si>
    <t>-511669720</t>
  </si>
  <si>
    <t xml:space="preserve">"demontáž záklopu  k  oprave komína "</t>
  </si>
  <si>
    <t xml:space="preserve">"demontáž záklopu k domurovaniu  a opravám komínov "</t>
  </si>
  <si>
    <t>40</t>
  </si>
  <si>
    <t>998762202.S</t>
  </si>
  <si>
    <t>Presun hmôt pre tesárske konštrukcie v objektoch, výšky do 12 m</t>
  </si>
  <si>
    <t>1572158632</t>
  </si>
  <si>
    <t>41</t>
  </si>
  <si>
    <t>764211202.S</t>
  </si>
  <si>
    <t>Krytiny hladké z medeného Cu plechu, vrátane úpravy krytiny pri odkvapoch, priestupoch a výčnelkoch z tabúľ 2000 x 1000 mm, hr. plechu 0,6 mm sklon do 45°</t>
  </si>
  <si>
    <t>202898078</t>
  </si>
  <si>
    <t>"doplnenie krytiny po realizáciu opravy komína "</t>
  </si>
  <si>
    <t>42</t>
  </si>
  <si>
    <t>764239220.S</t>
  </si>
  <si>
    <t>Lemovanie z medeného Cu plechu, komínov murovaných, ventilácií a iných strešných prvkov, vrátane líšt na vlnitej, šablónovej alebo tvrdej krytine, hr. plechu 0,6 mm v hrebeni, r.š. 400 mm</t>
  </si>
  <si>
    <t>1983622431</t>
  </si>
  <si>
    <t>"komíny odvetrania"</t>
  </si>
  <si>
    <t>(0,500*2+0,175*2+0,500+2)*6</t>
  </si>
  <si>
    <t>43</t>
  </si>
  <si>
    <t>764311822.1</t>
  </si>
  <si>
    <t>Demontáž krytiny hladkej strešnej z tabúľ 2000 x 1000 mm, v ploche jednotlivo so sklonom do 30° 0,00732t</t>
  </si>
  <si>
    <t>64</t>
  </si>
  <si>
    <t>20232879</t>
  </si>
  <si>
    <t>"otvorenie strechy pri domurovaní komínov"</t>
  </si>
  <si>
    <t>44</t>
  </si>
  <si>
    <t>764311891.1</t>
  </si>
  <si>
    <t>Demontáž krytiny hladkej strešnej Príplatok za sklon nad 30° do 45°</t>
  </si>
  <si>
    <t>-1873077191</t>
  </si>
  <si>
    <t>45</t>
  </si>
  <si>
    <t>764339820.S</t>
  </si>
  <si>
    <t>Demontáž lemovania komínov, murovaných ventilácií a iných strešných prienikov v hrebeni, so sklonom do 30° 0,00720t</t>
  </si>
  <si>
    <t>-634404737</t>
  </si>
  <si>
    <t>46</t>
  </si>
  <si>
    <t>764339891.S</t>
  </si>
  <si>
    <t>Demontáž lemovania komínov, murovaných ventilácií a iných strešných prienikov Príplatok za sklon nad 30° do 45°</t>
  </si>
  <si>
    <t>1766100316</t>
  </si>
  <si>
    <t>47</t>
  </si>
  <si>
    <t>764345851.S1</t>
  </si>
  <si>
    <t>Demontáž ostatných prvkov kusových ventilačné nadstavce s výškou 500 až 1000 mm so strieškou a lemovaním, so sklonom do 30°, s priemerom nad 150 do 200 mm 0,00463t</t>
  </si>
  <si>
    <t>-1716616444</t>
  </si>
  <si>
    <t>"odstrániť plechové ukončenie pôvodného odvetranie kúpelní"</t>
  </si>
  <si>
    <t>48</t>
  </si>
  <si>
    <t>765901322.S</t>
  </si>
  <si>
    <t>Strešné fólie paropriepustné na plné debnenie plošná hmotnosť 150 g/m2</t>
  </si>
  <si>
    <t>2133861464</t>
  </si>
  <si>
    <t>49</t>
  </si>
  <si>
    <t>998764202.S</t>
  </si>
  <si>
    <t>Presun hmôt pre klampiarske konštrukcie v objektoch výšky nad 6 do 12 m</t>
  </si>
  <si>
    <t>-1659301720</t>
  </si>
  <si>
    <t>50</t>
  </si>
  <si>
    <t>783782431.S</t>
  </si>
  <si>
    <t>Nátery tesárskych konštrukcií zabudovaných, preventívna impregnácia proti drevokaznému hmyzu a hubám, aplikovaná striekaním</t>
  </si>
  <si>
    <t>2039514424</t>
  </si>
  <si>
    <t>51</t>
  </si>
  <si>
    <t>783784203.S</t>
  </si>
  <si>
    <t>Nátery tesárskych konštrukcií protipožiarne na báze anorganických solí 200 g/m2 (Pyronit)</t>
  </si>
  <si>
    <t>-935177359</t>
  </si>
  <si>
    <t>Práce a dodávky M</t>
  </si>
  <si>
    <t>21-M</t>
  </si>
  <si>
    <t>Elektromontáže</t>
  </si>
  <si>
    <t>52</t>
  </si>
  <si>
    <t>210964801.S</t>
  </si>
  <si>
    <t>Demontáž - uzemňovacie vedenie FeZn vedenie na povrchu drôt zvodový d 8-10 mm -0,00063 t</t>
  </si>
  <si>
    <t>-1741609211</t>
  </si>
  <si>
    <t>(60,500+57,990+5,0*3)*1,2</t>
  </si>
  <si>
    <t>4,8*1,18*4</t>
  </si>
  <si>
    <t>53</t>
  </si>
  <si>
    <t>210964824.S</t>
  </si>
  <si>
    <t>Demontáž - podpery vedenia FeZn na plechové strechy PV23-24 -0,00024 t</t>
  </si>
  <si>
    <t>1198767717</t>
  </si>
  <si>
    <t xml:space="preserve">"uzemňovacie vedenie pos streche  "</t>
  </si>
  <si>
    <t>185,0/2</t>
  </si>
  <si>
    <t>54</t>
  </si>
  <si>
    <t>998921203.S</t>
  </si>
  <si>
    <t>Presun hmôt pre montáž silnoprúdových rozvodov a zariadení v stavbe (objekte) výšky nad 7 do 24 m</t>
  </si>
  <si>
    <t>-143676253</t>
  </si>
  <si>
    <t>22-M</t>
  </si>
  <si>
    <t>Montáže oznamovacích a zabezpečovacích zariadení</t>
  </si>
  <si>
    <t>55</t>
  </si>
  <si>
    <t>229730152.S</t>
  </si>
  <si>
    <t>Demontáž antény televíznej, z AT 1, pre I.a II.TV pásmo nad 5 prvkov</t>
  </si>
  <si>
    <t>1752566219</t>
  </si>
  <si>
    <t>20230106 - Kaštieľ-Reštaurátorské práce-interiér</t>
  </si>
  <si>
    <t>D1 - Interiér-reštaurátorské práce</t>
  </si>
  <si>
    <t xml:space="preserve">    D10 - Reštaurátorské vyspravenie rímsy na schodisku z kuchyne - 7m</t>
  </si>
  <si>
    <t xml:space="preserve">    D11 - Tupovanie stien m.č. 230, 240</t>
  </si>
  <si>
    <t xml:space="preserve">    D12 - Reštaurovanie zvislých stien m.č.112</t>
  </si>
  <si>
    <t xml:space="preserve">    D14 - Reštaurátorská obnova kamenne krbovej obstavby (1,6x1,6m) m.č. 104</t>
  </si>
  <si>
    <t xml:space="preserve">    D15 - Reštaurátorská obnova kamenne krbovej obstavby (1,28x1,98m) m.č. 107</t>
  </si>
  <si>
    <t xml:space="preserve">    D16 - Čistenie interiérového schodiska (hlavné 39m2, vedľajšie 46m2, kuchynské 12m2), na chodbe 2.NP</t>
  </si>
  <si>
    <t xml:space="preserve">    D17 - Podlaha-Riečne kamienky (valúnky)do maltového lôžka vr.odstránenia</t>
  </si>
  <si>
    <t xml:space="preserve">    D18 - Umelecko-remeselná obnova 3 drevených schodiskových stupňov - prebrúsenie drevenej plochy a nový nát</t>
  </si>
  <si>
    <t xml:space="preserve">    D6 - Reštaurovanie zábradlia a konzol madiel</t>
  </si>
  <si>
    <t xml:space="preserve">    D7 - Reštaurovanie koonštrukcie doplnkového kovového madla</t>
  </si>
  <si>
    <t xml:space="preserve">    D9 - Hlavné schodisko - steny a architektonické články</t>
  </si>
  <si>
    <t>D1</t>
  </si>
  <si>
    <t>Interiér-reštaurátorské práce</t>
  </si>
  <si>
    <t>D10</t>
  </si>
  <si>
    <t>Reštaurátorské vyspravenie rímsy na schodisku z kuchyne - 7m</t>
  </si>
  <si>
    <t>Pol308</t>
  </si>
  <si>
    <t>Obvodová rímsa fabiónu prízemie</t>
  </si>
  <si>
    <t>1358000160</t>
  </si>
  <si>
    <t>D11</t>
  </si>
  <si>
    <t>Tupovanie stien m.č. 230, 240</t>
  </si>
  <si>
    <t>Pol309</t>
  </si>
  <si>
    <t>Tupovanie stien</t>
  </si>
  <si>
    <t>1713233096</t>
  </si>
  <si>
    <t>"m.č.230"67,652</t>
  </si>
  <si>
    <t>"m.č.240"77,0</t>
  </si>
  <si>
    <t>D12</t>
  </si>
  <si>
    <t>Reštaurovanie zvislých stien m.č.112</t>
  </si>
  <si>
    <t>Pol310</t>
  </si>
  <si>
    <t>Odstrán.sekundár.zásahov z historických vrstiev s ornamentálnou výzdobou</t>
  </si>
  <si>
    <t>1789036840</t>
  </si>
  <si>
    <t>Pol311</t>
  </si>
  <si>
    <t>Upevňovanie zatečením zdeštruovaných omiet.vrstiev oddel.od podkladu injektážou aplikovaním vápennej pasty</t>
  </si>
  <si>
    <t>2040195336</t>
  </si>
  <si>
    <t>Pol312</t>
  </si>
  <si>
    <t>Konsolidácia povrchu originálnej vrstvy maľby,použitie</t>
  </si>
  <si>
    <t>-1426097872</t>
  </si>
  <si>
    <t>Pol313</t>
  </si>
  <si>
    <t>Rekonstruk.omiet.vrstvy imitujúcej primárny originál</t>
  </si>
  <si>
    <t>-270256078</t>
  </si>
  <si>
    <t>Pol314</t>
  </si>
  <si>
    <t>Rekonstr.farebnej výzdoby miestností z rokov 1821-1822</t>
  </si>
  <si>
    <t>312391383</t>
  </si>
  <si>
    <t>D14</t>
  </si>
  <si>
    <t>Reštaurátorská obnova kamenne krbovej obstavby (1,6x1,6m) m.č. 104</t>
  </si>
  <si>
    <t>Pol316</t>
  </si>
  <si>
    <t>Odstránenie sekundárnych tmelov</t>
  </si>
  <si>
    <t>kpl</t>
  </si>
  <si>
    <t>105792795</t>
  </si>
  <si>
    <t>Pol317</t>
  </si>
  <si>
    <t>Očistenie povrchu kameňa</t>
  </si>
  <si>
    <t>1483927059</t>
  </si>
  <si>
    <t>Pol318</t>
  </si>
  <si>
    <t>Konzervovanie hmoty kameňa</t>
  </si>
  <si>
    <t>271755467</t>
  </si>
  <si>
    <t>Pol319</t>
  </si>
  <si>
    <t>Tmelenie a rekonštrukcia absentujúcich častí hmoty kameňa</t>
  </si>
  <si>
    <t>-680619006</t>
  </si>
  <si>
    <t>Pol320</t>
  </si>
  <si>
    <t>Ochranná povrchová úprava</t>
  </si>
  <si>
    <t>1492662991</t>
  </si>
  <si>
    <t>D15</t>
  </si>
  <si>
    <t>Reštaurátorská obnova kamenne krbovej obstavby (1,28x1,98m) m.č. 107</t>
  </si>
  <si>
    <t>Pol321</t>
  </si>
  <si>
    <t>-723330716</t>
  </si>
  <si>
    <t>Pol322</t>
  </si>
  <si>
    <t>-518144347</t>
  </si>
  <si>
    <t>Pol323</t>
  </si>
  <si>
    <t>2093182281</t>
  </si>
  <si>
    <t>Pol324</t>
  </si>
  <si>
    <t>-2053394410</t>
  </si>
  <si>
    <t>Pol325</t>
  </si>
  <si>
    <t>-1417838026</t>
  </si>
  <si>
    <t>D16</t>
  </si>
  <si>
    <t>Čistenie interiérového schodiska (hlavné 39m2, vedľajšie 46m2, kuchynské 12m2), na chodbe 2.NP</t>
  </si>
  <si>
    <t>Pol326</t>
  </si>
  <si>
    <t>2066181462</t>
  </si>
  <si>
    <t>Pol327</t>
  </si>
  <si>
    <t>1494089105</t>
  </si>
  <si>
    <t>Pol328</t>
  </si>
  <si>
    <t>Konzervovanie hmoty kameňa organokremičitanom</t>
  </si>
  <si>
    <t>-282500350</t>
  </si>
  <si>
    <t>Pol329</t>
  </si>
  <si>
    <t>Tmelenie absentujúcich častí hmoty kameňa</t>
  </si>
  <si>
    <t>-96233461</t>
  </si>
  <si>
    <t>Pol330</t>
  </si>
  <si>
    <t>Záverečný lazúrny hydrofóbny náter</t>
  </si>
  <si>
    <t>-234852136</t>
  </si>
  <si>
    <t>D17</t>
  </si>
  <si>
    <t>Podlaha-Riečne kamienky (valúnky)do maltového lôžka vr.odstránenia</t>
  </si>
  <si>
    <t>Pol331</t>
  </si>
  <si>
    <t>Podlaha-Riečne kamienky (valúnky)do maltového lôžka vr.odstránenia P12</t>
  </si>
  <si>
    <t>-424740411</t>
  </si>
  <si>
    <t>"dľžka x šírka x hrúbka"8,0*2,2*0,1</t>
  </si>
  <si>
    <t>D18</t>
  </si>
  <si>
    <t>Umelecko-remeselná obnova 3 drevených schodiskových stupňov - prebrúsenie drevenej plochy a nový nát</t>
  </si>
  <si>
    <t>Pol332</t>
  </si>
  <si>
    <t>Umelecko-remeselná obnova 3 drevených schodiskových stupňov - prebrúsenie drevenej plochy a nový náter. Zapasovanie schodov ku stene.</t>
  </si>
  <si>
    <t>-645437375</t>
  </si>
  <si>
    <t>D6</t>
  </si>
  <si>
    <t>Reštaurovanie zábradlia a konzol madiel</t>
  </si>
  <si>
    <t>Pol64</t>
  </si>
  <si>
    <t>Reštaurovanie zábradlia (hlavné schod. - 8m, vedľ. schod. - 4x2,5m)</t>
  </si>
  <si>
    <t>2101417133</t>
  </si>
  <si>
    <t>Pol67</t>
  </si>
  <si>
    <t>Reštaurovanie madiel</t>
  </si>
  <si>
    <t>1447767750</t>
  </si>
  <si>
    <t>Pol67.1</t>
  </si>
  <si>
    <t>Reštaurovanie dekoratívnych esovkovitých volutových konzol vrátane opravy kotvenia do steny</t>
  </si>
  <si>
    <t>1876171665</t>
  </si>
  <si>
    <t>D7</t>
  </si>
  <si>
    <t>Reštaurovanie koonštrukcie doplnkového kovového madla</t>
  </si>
  <si>
    <t>Pol65</t>
  </si>
  <si>
    <t>Montáž schodiskového madla na stenu</t>
  </si>
  <si>
    <t>-468732326</t>
  </si>
  <si>
    <t>Pol66</t>
  </si>
  <si>
    <t>Madlo schodiskové na stenu, kotvené do steny, drevené</t>
  </si>
  <si>
    <t>-150094182</t>
  </si>
  <si>
    <t>D9</t>
  </si>
  <si>
    <t>Hlavné schodisko - steny a architektonické články</t>
  </si>
  <si>
    <t>Pol302</t>
  </si>
  <si>
    <t>Pätka pod pilastrami očistenie</t>
  </si>
  <si>
    <t>-1110934787</t>
  </si>
  <si>
    <t>Pol303</t>
  </si>
  <si>
    <t xml:space="preserve">Pätka pod pilastrami reštaurátorská  obnova</t>
  </si>
  <si>
    <t>672215467</t>
  </si>
  <si>
    <t>Pol304</t>
  </si>
  <si>
    <t>Pilastre jednoduche s hlavicami reštaurátorská obnova</t>
  </si>
  <si>
    <t>-1876262758</t>
  </si>
  <si>
    <t>Pol305</t>
  </si>
  <si>
    <t>Odstránenie olejového náteru</t>
  </si>
  <si>
    <t>-1261018793</t>
  </si>
  <si>
    <t>Pol306</t>
  </si>
  <si>
    <t>Reštaurátorská obnova stien</t>
  </si>
  <si>
    <t>83539682</t>
  </si>
  <si>
    <t>Pol307</t>
  </si>
  <si>
    <t>reštaurátorská obnova dreveného čela steny schodiska</t>
  </si>
  <si>
    <t>-1074295765</t>
  </si>
  <si>
    <t>Pol72</t>
  </si>
  <si>
    <t>Očistenie hlavíc, reštaurovanie</t>
  </si>
  <si>
    <t>-1850212990</t>
  </si>
  <si>
    <t>Pol73</t>
  </si>
  <si>
    <t>Očistenie pilastrov</t>
  </si>
  <si>
    <t>1070044364</t>
  </si>
  <si>
    <t>Pol74</t>
  </si>
  <si>
    <t>Reštaurátorska obnova</t>
  </si>
  <si>
    <t>256920601</t>
  </si>
  <si>
    <t>Pol75</t>
  </si>
  <si>
    <t>Slepé okno (nika) očistenie</t>
  </si>
  <si>
    <t>207662989</t>
  </si>
  <si>
    <t>Pol76</t>
  </si>
  <si>
    <t xml:space="preserve">Slepé okno (nika) reštaurátorska  obnova</t>
  </si>
  <si>
    <t>-1497999066</t>
  </si>
  <si>
    <t>Pol77</t>
  </si>
  <si>
    <t>Vstupy očistenie</t>
  </si>
  <si>
    <t>-2049378455</t>
  </si>
  <si>
    <t>Pol78</t>
  </si>
  <si>
    <t>Vstupy reštaurátorská obnova</t>
  </si>
  <si>
    <t>-1011601409</t>
  </si>
  <si>
    <t>Pol79</t>
  </si>
  <si>
    <t>Soklová rímsa po obvode očistenie</t>
  </si>
  <si>
    <t>bm</t>
  </si>
  <si>
    <t>427609681</t>
  </si>
  <si>
    <t>Pol80</t>
  </si>
  <si>
    <t>Soklová rímsa po obvode reštaurátorská obnova</t>
  </si>
  <si>
    <t>1194305656</t>
  </si>
  <si>
    <t>20230107 - Kaštieľ-Reštaurátorské práce-exteriér</t>
  </si>
  <si>
    <t>D1 - Exteriér-reštaurátorské práce</t>
  </si>
  <si>
    <t xml:space="preserve">    D2 - Kamen.reliéf v SV tympanóne</t>
  </si>
  <si>
    <t xml:space="preserve">    D3 - Reštaurátorské práce - štuková výzdoba ľavej konzoly portikusu</t>
  </si>
  <si>
    <t>D4 - Fasáda</t>
  </si>
  <si>
    <t xml:space="preserve">    D5 - Neprofilované plochy</t>
  </si>
  <si>
    <t xml:space="preserve">    D6 - Tympanóny JZ a SV</t>
  </si>
  <si>
    <t xml:space="preserve">    D7 - Rímsy</t>
  </si>
  <si>
    <t xml:space="preserve">    D8 - Pásová rustika</t>
  </si>
  <si>
    <t>D9 - Okná</t>
  </si>
  <si>
    <t xml:space="preserve">    D10 - Reštaurátorská obnova vnútorných krídiel, vr. vnútorného dreveného futra, priestoru za radiátormi, o</t>
  </si>
  <si>
    <t xml:space="preserve">    D11 - Reštaurátorská obnova kamenného ostenia</t>
  </si>
  <si>
    <t xml:space="preserve">    D12 - Čistenie exteriérového schodiska</t>
  </si>
  <si>
    <t>Exteriér-reštaurátorské práce</t>
  </si>
  <si>
    <t>D2</t>
  </si>
  <si>
    <t>Kamen.reliéf v SV tympanóne</t>
  </si>
  <si>
    <t>Pol333</t>
  </si>
  <si>
    <t>1163871220</t>
  </si>
  <si>
    <t>Pol334</t>
  </si>
  <si>
    <t>-539610857</t>
  </si>
  <si>
    <t>Pol335</t>
  </si>
  <si>
    <t>-1774094399</t>
  </si>
  <si>
    <t>Pol336</t>
  </si>
  <si>
    <t>1646784713</t>
  </si>
  <si>
    <t>Pol337</t>
  </si>
  <si>
    <t>-291255891</t>
  </si>
  <si>
    <t>Pol338</t>
  </si>
  <si>
    <t>Vytvorenie hodín podľa analógie KPÚ, vr. Osadenia ciferníka, ručičiek, strojčeka na el. energiu</t>
  </si>
  <si>
    <t>-1498791443</t>
  </si>
  <si>
    <t>D3</t>
  </si>
  <si>
    <t>Reštaurátorské práce - štuková výzdoba ľavej konzoly portikusu</t>
  </si>
  <si>
    <t>Pol339</t>
  </si>
  <si>
    <t xml:space="preserve">Obvodová rímsa (2,5m)  - Vyhotovenie formy  - Realizácia kópie  - Osadenie, dotvorenie v štukovej profilácii   - Penetrácia, farebná úprava</t>
  </si>
  <si>
    <t>1441641057</t>
  </si>
  <si>
    <t>Pol340</t>
  </si>
  <si>
    <t xml:space="preserve">Bočné štukové ostenie (3x0,4mx2)  - Realizácia hrubého štukového podkladu  - Rekonštrukcia jemnej štukovej hmoty  - Prebrúsenie, penetrácia, farebná úprava</t>
  </si>
  <si>
    <t>866903766</t>
  </si>
  <si>
    <t>Pol341</t>
  </si>
  <si>
    <t xml:space="preserve">Podhľad konzoly s kazetou a rímsami (1,8x0,75m) - Štuková dekoratívna výzdoba - Realizácia hrubej štukovej vrstvy podkladu v požadovanom tvarosloví kazety - Vyformovanie kazety a realizácia štukovej rímsy po vnútornom obvode  - Zjednotenie dekoratívnej kazety s rímsami jemným štukom - Prebrúsenie, penetrácia, finálna farebná úprava</t>
  </si>
  <si>
    <t>1909656041</t>
  </si>
  <si>
    <t>Pol342</t>
  </si>
  <si>
    <t>Oplechovanie na priečelí tympanónu (štít portikusu) - Očistenie od nežiadúcich náterov, odhrdziť, - Farebná úprava antikorózny náter farby strešných žľabov</t>
  </si>
  <si>
    <t>-1310178520</t>
  </si>
  <si>
    <t>D4</t>
  </si>
  <si>
    <t>Fasáda</t>
  </si>
  <si>
    <t>D5</t>
  </si>
  <si>
    <t>Neprofilované plochy</t>
  </si>
  <si>
    <t>Pol343</t>
  </si>
  <si>
    <t>oprava nerovných častí brúsením</t>
  </si>
  <si>
    <t>1173895178</t>
  </si>
  <si>
    <t>Pol344</t>
  </si>
  <si>
    <t>maľba vápennou farbou</t>
  </si>
  <si>
    <t>1521096845</t>
  </si>
  <si>
    <t>Tympanóny JZ a SV</t>
  </si>
  <si>
    <t>Pol345</t>
  </si>
  <si>
    <t>Reštaurovanie SV tympanónu</t>
  </si>
  <si>
    <t>-1563425911</t>
  </si>
  <si>
    <t>Pol346</t>
  </si>
  <si>
    <t>Reštaurovanie zvyšku JZ tympanónu</t>
  </si>
  <si>
    <t>1879943396</t>
  </si>
  <si>
    <t>Rímsy</t>
  </si>
  <si>
    <t>Pol347</t>
  </si>
  <si>
    <t>Obvodová kordónová rímsa, výška bežná</t>
  </si>
  <si>
    <t>-474659129</t>
  </si>
  <si>
    <t>Pol348</t>
  </si>
  <si>
    <t>Obvodová 1. NP parapetná rímsa, výška bežná</t>
  </si>
  <si>
    <t>1583580515</t>
  </si>
  <si>
    <t>Pol349</t>
  </si>
  <si>
    <t>Obvodová nadokenná rímsa, výška bežná</t>
  </si>
  <si>
    <t>-1638005974</t>
  </si>
  <si>
    <t>Pol350</t>
  </si>
  <si>
    <t>Obvodová 2. NP parapetná rímsa, výška bežná</t>
  </si>
  <si>
    <t>1345499807</t>
  </si>
  <si>
    <t>Pol351</t>
  </si>
  <si>
    <t>Obvodová korunná rímsa, výška bežná</t>
  </si>
  <si>
    <t>-16440033</t>
  </si>
  <si>
    <t>D8</t>
  </si>
  <si>
    <t>Pásová rustika</t>
  </si>
  <si>
    <t>Pol352</t>
  </si>
  <si>
    <t>Vonkajšia sanačná omietka vápenná stien,miešaná strojne,nanášaná ručne,sanačný prednástrek bez použitia cementu</t>
  </si>
  <si>
    <t>-1837432120</t>
  </si>
  <si>
    <t>Pol353</t>
  </si>
  <si>
    <t>Vonkajšia sanačná omietka vápenná stien,miešaná strojne,nanášaná ručne,vyrovnávacia,hr.20mm bez použitia cementu</t>
  </si>
  <si>
    <t>1684635526</t>
  </si>
  <si>
    <t>Pol354</t>
  </si>
  <si>
    <t>Vonkajšia sanačná jadrová omietka vápenná stien,miešaná strojne,nanášaná ručne,hr.20mm bez použitia cementu</t>
  </si>
  <si>
    <t>830652597</t>
  </si>
  <si>
    <t>Pol355</t>
  </si>
  <si>
    <t>Vonkajšia sanačná jemná omietka vápenná stien,miešaná strojne,nanášaná ručne,štuk hr.2mm bez použitia cementu s vytvorením pásovej rustiky</t>
  </si>
  <si>
    <t>376285684</t>
  </si>
  <si>
    <t>Okná</t>
  </si>
  <si>
    <t>Reštaurátorská obnova vnútorných krídiel, vr. vnútorného dreveného futra, priestoru za radiátormi, o</t>
  </si>
  <si>
    <t>Pol356</t>
  </si>
  <si>
    <t>O1 – 1300 x 2400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</si>
  <si>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960606933</t>
  </si>
  <si>
    <t>Pol357</t>
  </si>
  <si>
    <t>O2 - 1500 x 3500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</si>
  <si>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-664871984</t>
  </si>
  <si>
    <t>Pol358</t>
  </si>
  <si>
    <t>O3 - 1200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</si>
  <si>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-866581622</t>
  </si>
  <si>
    <t>Pol359</t>
  </si>
  <si>
    <t>O4 - 1200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</si>
  <si>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-1846441418</t>
  </si>
  <si>
    <t>Pol360</t>
  </si>
  <si>
    <t>O5 - 1200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</si>
  <si>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1737785627</t>
  </si>
  <si>
    <t>Pol361</t>
  </si>
  <si>
    <t>O6 - 1500 x 3500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</si>
  <si>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-555957756</t>
  </si>
  <si>
    <t>Pol362</t>
  </si>
  <si>
    <t>O7 - 1000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</si>
  <si>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27629780</t>
  </si>
  <si>
    <t>Pol363</t>
  </si>
  <si>
    <t>O8 - 1200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</si>
  <si>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-899395824</t>
  </si>
  <si>
    <t>Pol364</t>
  </si>
  <si>
    <t>D1 - 1800 x 4300 mm</t>
  </si>
  <si>
    <t>-1875661924</t>
  </si>
  <si>
    <t>Pol365</t>
  </si>
  <si>
    <t>D2 - 1800 x 4300 mm</t>
  </si>
  <si>
    <t>1997207913</t>
  </si>
  <si>
    <t>Reštaurátorská obnova kamenného ostenia</t>
  </si>
  <si>
    <t>Pol366</t>
  </si>
  <si>
    <t xml:space="preserve">rozmer fasádneho otvoru je 2100x1300 mm.  Rez kamenného bloku je cca 200x200mm, kuchyňa</t>
  </si>
  <si>
    <t>668138811</t>
  </si>
  <si>
    <t>Pol367</t>
  </si>
  <si>
    <t xml:space="preserve">rozmer fasádneho otvoru je 2100x1300 mm.  Rez kamenného bloku je cca 200x200mm, kotolňa</t>
  </si>
  <si>
    <t>-33382638</t>
  </si>
  <si>
    <t>Pol368</t>
  </si>
  <si>
    <t xml:space="preserve">rozmer fasádneho otvoru je 2100x1300 mm.  Rez kamenného bloku je cca 200x200mm, kaplnka</t>
  </si>
  <si>
    <t>-681337335</t>
  </si>
  <si>
    <t>Čistenie exteriérového schodiska</t>
  </si>
  <si>
    <t>Pol369</t>
  </si>
  <si>
    <t>703736116</t>
  </si>
  <si>
    <t>Pol370</t>
  </si>
  <si>
    <t>-203157980</t>
  </si>
  <si>
    <t>Pol371</t>
  </si>
  <si>
    <t>Tmelenie horizontálnej špáry schodiska s reštaurátorským scelením povrchu stupňa</t>
  </si>
  <si>
    <t>-1881077260</t>
  </si>
  <si>
    <t>Pol372</t>
  </si>
  <si>
    <t>2029137951</t>
  </si>
  <si>
    <t>Pol373</t>
  </si>
  <si>
    <t>-1770454914</t>
  </si>
  <si>
    <t>Pol374</t>
  </si>
  <si>
    <t>-1582630377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</si>
</sst>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8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8</v>
      </c>
    </row>
    <row r="20" s="1" customFormat="1" ht="18.48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38</v>
      </c>
      <c r="E29" s="48"/>
      <c r="F29" s="49" t="s">
        <v>39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40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43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44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45</v>
      </c>
      <c r="U35" s="61"/>
      <c r="V35" s="61"/>
      <c r="W35" s="61"/>
      <c r="X35" s="63" t="s">
        <v>46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47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48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49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50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49</v>
      </c>
      <c r="AI60" s="43"/>
      <c r="AJ60" s="43"/>
      <c r="AK60" s="43"/>
      <c r="AL60" s="43"/>
      <c r="AM60" s="71" t="s">
        <v>50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51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52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49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50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49</v>
      </c>
      <c r="AI75" s="43"/>
      <c r="AJ75" s="43"/>
      <c r="AK75" s="43"/>
      <c r="AL75" s="43"/>
      <c r="AM75" s="71" t="s">
        <v>50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SNM_HUM_VO_S_opciou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Obnova areálu a kaštieľa Dolná Krupá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Kaštieľ Dolná Krupá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30. 1. 2023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SNM, Vajanského nábrežie 2, 810 06 Bratislava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Ing.Vladimír Kobliška</v>
      </c>
      <c r="AN89" s="78"/>
      <c r="AO89" s="78"/>
      <c r="AP89" s="78"/>
      <c r="AQ89" s="41"/>
      <c r="AR89" s="45"/>
      <c r="AS89" s="88" t="s">
        <v>54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7" t="str">
        <f>IF(E20="","",E20)</f>
        <v>Ing.Vladimír Kobliška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55</v>
      </c>
      <c r="D92" s="101"/>
      <c r="E92" s="101"/>
      <c r="F92" s="101"/>
      <c r="G92" s="101"/>
      <c r="H92" s="102"/>
      <c r="I92" s="103" t="s">
        <v>56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57</v>
      </c>
      <c r="AH92" s="101"/>
      <c r="AI92" s="101"/>
      <c r="AJ92" s="101"/>
      <c r="AK92" s="101"/>
      <c r="AL92" s="101"/>
      <c r="AM92" s="101"/>
      <c r="AN92" s="103" t="s">
        <v>58</v>
      </c>
      <c r="AO92" s="101"/>
      <c r="AP92" s="105"/>
      <c r="AQ92" s="106" t="s">
        <v>59</v>
      </c>
      <c r="AR92" s="45"/>
      <c r="AS92" s="107" t="s">
        <v>60</v>
      </c>
      <c r="AT92" s="108" t="s">
        <v>61</v>
      </c>
      <c r="AU92" s="108" t="s">
        <v>62</v>
      </c>
      <c r="AV92" s="108" t="s">
        <v>63</v>
      </c>
      <c r="AW92" s="108" t="s">
        <v>64</v>
      </c>
      <c r="AX92" s="108" t="s">
        <v>65</v>
      </c>
      <c r="AY92" s="108" t="s">
        <v>66</v>
      </c>
      <c r="AZ92" s="108" t="s">
        <v>67</v>
      </c>
      <c r="BA92" s="108" t="s">
        <v>68</v>
      </c>
      <c r="BB92" s="108" t="s">
        <v>69</v>
      </c>
      <c r="BC92" s="108" t="s">
        <v>70</v>
      </c>
      <c r="BD92" s="109" t="s">
        <v>71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72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ROUND(SUM(AG95:AG104),2)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ROUND(SUM(AS95:AS104),2)</f>
        <v>0</v>
      </c>
      <c r="AT94" s="121">
        <f>ROUND(SUM(AV94:AW94),2)</f>
        <v>0</v>
      </c>
      <c r="AU94" s="122">
        <f>ROUND(SUM(AU95:AU104),5)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ROUND(SUM(AZ95:AZ104),2)</f>
        <v>0</v>
      </c>
      <c r="BA94" s="121">
        <f>ROUND(SUM(BA95:BA104),2)</f>
        <v>0</v>
      </c>
      <c r="BB94" s="121">
        <f>ROUND(SUM(BB95:BB104),2)</f>
        <v>0</v>
      </c>
      <c r="BC94" s="121">
        <f>ROUND(SUM(BC95:BC104),2)</f>
        <v>0</v>
      </c>
      <c r="BD94" s="123">
        <f>ROUND(SUM(BD95:BD104),2)</f>
        <v>0</v>
      </c>
      <c r="BE94" s="6"/>
      <c r="BS94" s="124" t="s">
        <v>73</v>
      </c>
      <c r="BT94" s="124" t="s">
        <v>74</v>
      </c>
      <c r="BU94" s="125" t="s">
        <v>75</v>
      </c>
      <c r="BV94" s="124" t="s">
        <v>76</v>
      </c>
      <c r="BW94" s="124" t="s">
        <v>5</v>
      </c>
      <c r="BX94" s="124" t="s">
        <v>77</v>
      </c>
      <c r="CL94" s="124" t="s">
        <v>1</v>
      </c>
    </row>
    <row r="95" s="7" customFormat="1" ht="24.75" customHeight="1">
      <c r="A95" s="126" t="s">
        <v>78</v>
      </c>
      <c r="B95" s="127"/>
      <c r="C95" s="128"/>
      <c r="D95" s="129" t="s">
        <v>79</v>
      </c>
      <c r="E95" s="129"/>
      <c r="F95" s="129"/>
      <c r="G95" s="129"/>
      <c r="H95" s="129"/>
      <c r="I95" s="130"/>
      <c r="J95" s="129" t="s">
        <v>80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'20180301 - Kaštieľ-Fasáda'!J30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81</v>
      </c>
      <c r="AR95" s="133"/>
      <c r="AS95" s="134">
        <v>0</v>
      </c>
      <c r="AT95" s="135">
        <f>ROUND(SUM(AV95:AW95),2)</f>
        <v>0</v>
      </c>
      <c r="AU95" s="136">
        <f>'20180301 - Kaštieľ-Fasáda'!P124</f>
        <v>0</v>
      </c>
      <c r="AV95" s="135">
        <f>'20180301 - Kaštieľ-Fasáda'!J33</f>
        <v>0</v>
      </c>
      <c r="AW95" s="135">
        <f>'20180301 - Kaštieľ-Fasáda'!J34</f>
        <v>0</v>
      </c>
      <c r="AX95" s="135">
        <f>'20180301 - Kaštieľ-Fasáda'!J35</f>
        <v>0</v>
      </c>
      <c r="AY95" s="135">
        <f>'20180301 - Kaštieľ-Fasáda'!J36</f>
        <v>0</v>
      </c>
      <c r="AZ95" s="135">
        <f>'20180301 - Kaštieľ-Fasáda'!F33</f>
        <v>0</v>
      </c>
      <c r="BA95" s="135">
        <f>'20180301 - Kaštieľ-Fasáda'!F34</f>
        <v>0</v>
      </c>
      <c r="BB95" s="135">
        <f>'20180301 - Kaštieľ-Fasáda'!F35</f>
        <v>0</v>
      </c>
      <c r="BC95" s="135">
        <f>'20180301 - Kaštieľ-Fasáda'!F36</f>
        <v>0</v>
      </c>
      <c r="BD95" s="137">
        <f>'20180301 - Kaštieľ-Fasáda'!F37</f>
        <v>0</v>
      </c>
      <c r="BE95" s="7"/>
      <c r="BT95" s="138" t="s">
        <v>82</v>
      </c>
      <c r="BV95" s="138" t="s">
        <v>76</v>
      </c>
      <c r="BW95" s="138" t="s">
        <v>83</v>
      </c>
      <c r="BX95" s="138" t="s">
        <v>5</v>
      </c>
      <c r="CL95" s="138" t="s">
        <v>1</v>
      </c>
      <c r="CM95" s="138" t="s">
        <v>74</v>
      </c>
    </row>
    <row r="96" s="7" customFormat="1" ht="24.75" customHeight="1">
      <c r="A96" s="126" t="s">
        <v>78</v>
      </c>
      <c r="B96" s="127"/>
      <c r="C96" s="128"/>
      <c r="D96" s="129" t="s">
        <v>84</v>
      </c>
      <c r="E96" s="129"/>
      <c r="F96" s="129"/>
      <c r="G96" s="129"/>
      <c r="H96" s="129"/>
      <c r="I96" s="130"/>
      <c r="J96" s="129" t="s">
        <v>85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1">
        <f>'20180302 - Kaštieľ-Vnút.o...'!J30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81</v>
      </c>
      <c r="AR96" s="133"/>
      <c r="AS96" s="134">
        <v>0</v>
      </c>
      <c r="AT96" s="135">
        <f>ROUND(SUM(AV96:AW96),2)</f>
        <v>0</v>
      </c>
      <c r="AU96" s="136">
        <f>'20180302 - Kaštieľ-Vnút.o...'!P117</f>
        <v>0</v>
      </c>
      <c r="AV96" s="135">
        <f>'20180302 - Kaštieľ-Vnút.o...'!J33</f>
        <v>0</v>
      </c>
      <c r="AW96" s="135">
        <f>'20180302 - Kaštieľ-Vnút.o...'!J34</f>
        <v>0</v>
      </c>
      <c r="AX96" s="135">
        <f>'20180302 - Kaštieľ-Vnút.o...'!J35</f>
        <v>0</v>
      </c>
      <c r="AY96" s="135">
        <f>'20180302 - Kaštieľ-Vnút.o...'!J36</f>
        <v>0</v>
      </c>
      <c r="AZ96" s="135">
        <f>'20180302 - Kaštieľ-Vnút.o...'!F33</f>
        <v>0</v>
      </c>
      <c r="BA96" s="135">
        <f>'20180302 - Kaštieľ-Vnút.o...'!F34</f>
        <v>0</v>
      </c>
      <c r="BB96" s="135">
        <f>'20180302 - Kaštieľ-Vnút.o...'!F35</f>
        <v>0</v>
      </c>
      <c r="BC96" s="135">
        <f>'20180302 - Kaštieľ-Vnút.o...'!F36</f>
        <v>0</v>
      </c>
      <c r="BD96" s="137">
        <f>'20180302 - Kaštieľ-Vnút.o...'!F37</f>
        <v>0</v>
      </c>
      <c r="BE96" s="7"/>
      <c r="BT96" s="138" t="s">
        <v>82</v>
      </c>
      <c r="BV96" s="138" t="s">
        <v>76</v>
      </c>
      <c r="BW96" s="138" t="s">
        <v>86</v>
      </c>
      <c r="BX96" s="138" t="s">
        <v>5</v>
      </c>
      <c r="CL96" s="138" t="s">
        <v>1</v>
      </c>
      <c r="CM96" s="138" t="s">
        <v>74</v>
      </c>
    </row>
    <row r="97" s="7" customFormat="1" ht="24.75" customHeight="1">
      <c r="A97" s="126" t="s">
        <v>78</v>
      </c>
      <c r="B97" s="127"/>
      <c r="C97" s="128"/>
      <c r="D97" s="129" t="s">
        <v>87</v>
      </c>
      <c r="E97" s="129"/>
      <c r="F97" s="129"/>
      <c r="G97" s="129"/>
      <c r="H97" s="129"/>
      <c r="I97" s="130"/>
      <c r="J97" s="129" t="s">
        <v>88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31">
        <f>'20180303 - Kaštieľ-Podlah...'!J30</f>
        <v>0</v>
      </c>
      <c r="AH97" s="130"/>
      <c r="AI97" s="130"/>
      <c r="AJ97" s="130"/>
      <c r="AK97" s="130"/>
      <c r="AL97" s="130"/>
      <c r="AM97" s="130"/>
      <c r="AN97" s="131">
        <f>SUM(AG97,AT97)</f>
        <v>0</v>
      </c>
      <c r="AO97" s="130"/>
      <c r="AP97" s="130"/>
      <c r="AQ97" s="132" t="s">
        <v>81</v>
      </c>
      <c r="AR97" s="133"/>
      <c r="AS97" s="134">
        <v>0</v>
      </c>
      <c r="AT97" s="135">
        <f>ROUND(SUM(AV97:AW97),2)</f>
        <v>0</v>
      </c>
      <c r="AU97" s="136">
        <f>'20180303 - Kaštieľ-Podlah...'!P119</f>
        <v>0</v>
      </c>
      <c r="AV97" s="135">
        <f>'20180303 - Kaštieľ-Podlah...'!J33</f>
        <v>0</v>
      </c>
      <c r="AW97" s="135">
        <f>'20180303 - Kaštieľ-Podlah...'!J34</f>
        <v>0</v>
      </c>
      <c r="AX97" s="135">
        <f>'20180303 - Kaštieľ-Podlah...'!J35</f>
        <v>0</v>
      </c>
      <c r="AY97" s="135">
        <f>'20180303 - Kaštieľ-Podlah...'!J36</f>
        <v>0</v>
      </c>
      <c r="AZ97" s="135">
        <f>'20180303 - Kaštieľ-Podlah...'!F33</f>
        <v>0</v>
      </c>
      <c r="BA97" s="135">
        <f>'20180303 - Kaštieľ-Podlah...'!F34</f>
        <v>0</v>
      </c>
      <c r="BB97" s="135">
        <f>'20180303 - Kaštieľ-Podlah...'!F35</f>
        <v>0</v>
      </c>
      <c r="BC97" s="135">
        <f>'20180303 - Kaštieľ-Podlah...'!F36</f>
        <v>0</v>
      </c>
      <c r="BD97" s="137">
        <f>'20180303 - Kaštieľ-Podlah...'!F37</f>
        <v>0</v>
      </c>
      <c r="BE97" s="7"/>
      <c r="BT97" s="138" t="s">
        <v>82</v>
      </c>
      <c r="BV97" s="138" t="s">
        <v>76</v>
      </c>
      <c r="BW97" s="138" t="s">
        <v>89</v>
      </c>
      <c r="BX97" s="138" t="s">
        <v>5</v>
      </c>
      <c r="CL97" s="138" t="s">
        <v>1</v>
      </c>
      <c r="CM97" s="138" t="s">
        <v>74</v>
      </c>
    </row>
    <row r="98" s="7" customFormat="1" ht="37.5" customHeight="1">
      <c r="A98" s="126" t="s">
        <v>78</v>
      </c>
      <c r="B98" s="127"/>
      <c r="C98" s="128"/>
      <c r="D98" s="129" t="s">
        <v>90</v>
      </c>
      <c r="E98" s="129"/>
      <c r="F98" s="129"/>
      <c r="G98" s="129"/>
      <c r="H98" s="129"/>
      <c r="I98" s="130"/>
      <c r="J98" s="129" t="s">
        <v>91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31">
        <f>'20180304 - Kaštieľ-Obkl.a...'!J30</f>
        <v>0</v>
      </c>
      <c r="AH98" s="130"/>
      <c r="AI98" s="130"/>
      <c r="AJ98" s="130"/>
      <c r="AK98" s="130"/>
      <c r="AL98" s="130"/>
      <c r="AM98" s="130"/>
      <c r="AN98" s="131">
        <f>SUM(AG98,AT98)</f>
        <v>0</v>
      </c>
      <c r="AO98" s="130"/>
      <c r="AP98" s="130"/>
      <c r="AQ98" s="132" t="s">
        <v>81</v>
      </c>
      <c r="AR98" s="133"/>
      <c r="AS98" s="134">
        <v>0</v>
      </c>
      <c r="AT98" s="135">
        <f>ROUND(SUM(AV98:AW98),2)</f>
        <v>0</v>
      </c>
      <c r="AU98" s="136">
        <f>'20180304 - Kaštieľ-Obkl.a...'!P122</f>
        <v>0</v>
      </c>
      <c r="AV98" s="135">
        <f>'20180304 - Kaštieľ-Obkl.a...'!J33</f>
        <v>0</v>
      </c>
      <c r="AW98" s="135">
        <f>'20180304 - Kaštieľ-Obkl.a...'!J34</f>
        <v>0</v>
      </c>
      <c r="AX98" s="135">
        <f>'20180304 - Kaštieľ-Obkl.a...'!J35</f>
        <v>0</v>
      </c>
      <c r="AY98" s="135">
        <f>'20180304 - Kaštieľ-Obkl.a...'!J36</f>
        <v>0</v>
      </c>
      <c r="AZ98" s="135">
        <f>'20180304 - Kaštieľ-Obkl.a...'!F33</f>
        <v>0</v>
      </c>
      <c r="BA98" s="135">
        <f>'20180304 - Kaštieľ-Obkl.a...'!F34</f>
        <v>0</v>
      </c>
      <c r="BB98" s="135">
        <f>'20180304 - Kaštieľ-Obkl.a...'!F35</f>
        <v>0</v>
      </c>
      <c r="BC98" s="135">
        <f>'20180304 - Kaštieľ-Obkl.a...'!F36</f>
        <v>0</v>
      </c>
      <c r="BD98" s="137">
        <f>'20180304 - Kaštieľ-Obkl.a...'!F37</f>
        <v>0</v>
      </c>
      <c r="BE98" s="7"/>
      <c r="BT98" s="138" t="s">
        <v>82</v>
      </c>
      <c r="BV98" s="138" t="s">
        <v>76</v>
      </c>
      <c r="BW98" s="138" t="s">
        <v>92</v>
      </c>
      <c r="BX98" s="138" t="s">
        <v>5</v>
      </c>
      <c r="CL98" s="138" t="s">
        <v>1</v>
      </c>
      <c r="CM98" s="138" t="s">
        <v>74</v>
      </c>
    </row>
    <row r="99" s="7" customFormat="1" ht="24.75" customHeight="1">
      <c r="A99" s="126" t="s">
        <v>78</v>
      </c>
      <c r="B99" s="127"/>
      <c r="C99" s="128"/>
      <c r="D99" s="129" t="s">
        <v>93</v>
      </c>
      <c r="E99" s="129"/>
      <c r="F99" s="129"/>
      <c r="G99" s="129"/>
      <c r="H99" s="129"/>
      <c r="I99" s="130"/>
      <c r="J99" s="129" t="s">
        <v>94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31">
        <f>'20180306 - Kaštieľ-Vým.ok...'!J30</f>
        <v>0</v>
      </c>
      <c r="AH99" s="130"/>
      <c r="AI99" s="130"/>
      <c r="AJ99" s="130"/>
      <c r="AK99" s="130"/>
      <c r="AL99" s="130"/>
      <c r="AM99" s="130"/>
      <c r="AN99" s="131">
        <f>SUM(AG99,AT99)</f>
        <v>0</v>
      </c>
      <c r="AO99" s="130"/>
      <c r="AP99" s="130"/>
      <c r="AQ99" s="132" t="s">
        <v>81</v>
      </c>
      <c r="AR99" s="133"/>
      <c r="AS99" s="134">
        <v>0</v>
      </c>
      <c r="AT99" s="135">
        <f>ROUND(SUM(AV99:AW99),2)</f>
        <v>0</v>
      </c>
      <c r="AU99" s="136">
        <f>'20180306 - Kaštieľ-Vým.ok...'!P118</f>
        <v>0</v>
      </c>
      <c r="AV99" s="135">
        <f>'20180306 - Kaštieľ-Vým.ok...'!J33</f>
        <v>0</v>
      </c>
      <c r="AW99" s="135">
        <f>'20180306 - Kaštieľ-Vým.ok...'!J34</f>
        <v>0</v>
      </c>
      <c r="AX99" s="135">
        <f>'20180306 - Kaštieľ-Vým.ok...'!J35</f>
        <v>0</v>
      </c>
      <c r="AY99" s="135">
        <f>'20180306 - Kaštieľ-Vým.ok...'!J36</f>
        <v>0</v>
      </c>
      <c r="AZ99" s="135">
        <f>'20180306 - Kaštieľ-Vým.ok...'!F33</f>
        <v>0</v>
      </c>
      <c r="BA99" s="135">
        <f>'20180306 - Kaštieľ-Vým.ok...'!F34</f>
        <v>0</v>
      </c>
      <c r="BB99" s="135">
        <f>'20180306 - Kaštieľ-Vým.ok...'!F35</f>
        <v>0</v>
      </c>
      <c r="BC99" s="135">
        <f>'20180306 - Kaštieľ-Vým.ok...'!F36</f>
        <v>0</v>
      </c>
      <c r="BD99" s="137">
        <f>'20180306 - Kaštieľ-Vým.ok...'!F37</f>
        <v>0</v>
      </c>
      <c r="BE99" s="7"/>
      <c r="BT99" s="138" t="s">
        <v>82</v>
      </c>
      <c r="BV99" s="138" t="s">
        <v>76</v>
      </c>
      <c r="BW99" s="138" t="s">
        <v>95</v>
      </c>
      <c r="BX99" s="138" t="s">
        <v>5</v>
      </c>
      <c r="CL99" s="138" t="s">
        <v>1</v>
      </c>
      <c r="CM99" s="138" t="s">
        <v>74</v>
      </c>
    </row>
    <row r="100" s="7" customFormat="1" ht="24.75" customHeight="1">
      <c r="A100" s="126" t="s">
        <v>78</v>
      </c>
      <c r="B100" s="127"/>
      <c r="C100" s="128"/>
      <c r="D100" s="129" t="s">
        <v>96</v>
      </c>
      <c r="E100" s="129"/>
      <c r="F100" s="129"/>
      <c r="G100" s="129"/>
      <c r="H100" s="129"/>
      <c r="I100" s="130"/>
      <c r="J100" s="129" t="s">
        <v>97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31">
        <f>'20180307 - Kaštiel-Zatepl...'!J30</f>
        <v>0</v>
      </c>
      <c r="AH100" s="130"/>
      <c r="AI100" s="130"/>
      <c r="AJ100" s="130"/>
      <c r="AK100" s="130"/>
      <c r="AL100" s="130"/>
      <c r="AM100" s="130"/>
      <c r="AN100" s="131">
        <f>SUM(AG100,AT100)</f>
        <v>0</v>
      </c>
      <c r="AO100" s="130"/>
      <c r="AP100" s="130"/>
      <c r="AQ100" s="132" t="s">
        <v>81</v>
      </c>
      <c r="AR100" s="133"/>
      <c r="AS100" s="134">
        <v>0</v>
      </c>
      <c r="AT100" s="135">
        <f>ROUND(SUM(AV100:AW100),2)</f>
        <v>0</v>
      </c>
      <c r="AU100" s="136">
        <f>'20180307 - Kaštiel-Zatepl...'!P119</f>
        <v>0</v>
      </c>
      <c r="AV100" s="135">
        <f>'20180307 - Kaštiel-Zatepl...'!J33</f>
        <v>0</v>
      </c>
      <c r="AW100" s="135">
        <f>'20180307 - Kaštiel-Zatepl...'!J34</f>
        <v>0</v>
      </c>
      <c r="AX100" s="135">
        <f>'20180307 - Kaštiel-Zatepl...'!J35</f>
        <v>0</v>
      </c>
      <c r="AY100" s="135">
        <f>'20180307 - Kaštiel-Zatepl...'!J36</f>
        <v>0</v>
      </c>
      <c r="AZ100" s="135">
        <f>'20180307 - Kaštiel-Zatepl...'!F33</f>
        <v>0</v>
      </c>
      <c r="BA100" s="135">
        <f>'20180307 - Kaštiel-Zatepl...'!F34</f>
        <v>0</v>
      </c>
      <c r="BB100" s="135">
        <f>'20180307 - Kaštiel-Zatepl...'!F35</f>
        <v>0</v>
      </c>
      <c r="BC100" s="135">
        <f>'20180307 - Kaštiel-Zatepl...'!F36</f>
        <v>0</v>
      </c>
      <c r="BD100" s="137">
        <f>'20180307 - Kaštiel-Zatepl...'!F37</f>
        <v>0</v>
      </c>
      <c r="BE100" s="7"/>
      <c r="BT100" s="138" t="s">
        <v>82</v>
      </c>
      <c r="BV100" s="138" t="s">
        <v>76</v>
      </c>
      <c r="BW100" s="138" t="s">
        <v>98</v>
      </c>
      <c r="BX100" s="138" t="s">
        <v>5</v>
      </c>
      <c r="CL100" s="138" t="s">
        <v>1</v>
      </c>
      <c r="CM100" s="138" t="s">
        <v>74</v>
      </c>
    </row>
    <row r="101" s="7" customFormat="1" ht="24.75" customHeight="1">
      <c r="A101" s="126" t="s">
        <v>78</v>
      </c>
      <c r="B101" s="127"/>
      <c r="C101" s="128"/>
      <c r="D101" s="129" t="s">
        <v>99</v>
      </c>
      <c r="E101" s="129"/>
      <c r="F101" s="129"/>
      <c r="G101" s="129"/>
      <c r="H101" s="129"/>
      <c r="I101" s="130"/>
      <c r="J101" s="129" t="s">
        <v>100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31">
        <f>'20230103 - Kaštieľ-Poschodie'!J30</f>
        <v>0</v>
      </c>
      <c r="AH101" s="130"/>
      <c r="AI101" s="130"/>
      <c r="AJ101" s="130"/>
      <c r="AK101" s="130"/>
      <c r="AL101" s="130"/>
      <c r="AM101" s="130"/>
      <c r="AN101" s="131">
        <f>SUM(AG101,AT101)</f>
        <v>0</v>
      </c>
      <c r="AO101" s="130"/>
      <c r="AP101" s="130"/>
      <c r="AQ101" s="132" t="s">
        <v>81</v>
      </c>
      <c r="AR101" s="133"/>
      <c r="AS101" s="134">
        <v>0</v>
      </c>
      <c r="AT101" s="135">
        <f>ROUND(SUM(AV101:AW101),2)</f>
        <v>0</v>
      </c>
      <c r="AU101" s="136">
        <f>'20230103 - Kaštieľ-Poschodie'!P123</f>
        <v>0</v>
      </c>
      <c r="AV101" s="135">
        <f>'20230103 - Kaštieľ-Poschodie'!J33</f>
        <v>0</v>
      </c>
      <c r="AW101" s="135">
        <f>'20230103 - Kaštieľ-Poschodie'!J34</f>
        <v>0</v>
      </c>
      <c r="AX101" s="135">
        <f>'20230103 - Kaštieľ-Poschodie'!J35</f>
        <v>0</v>
      </c>
      <c r="AY101" s="135">
        <f>'20230103 - Kaštieľ-Poschodie'!J36</f>
        <v>0</v>
      </c>
      <c r="AZ101" s="135">
        <f>'20230103 - Kaštieľ-Poschodie'!F33</f>
        <v>0</v>
      </c>
      <c r="BA101" s="135">
        <f>'20230103 - Kaštieľ-Poschodie'!F34</f>
        <v>0</v>
      </c>
      <c r="BB101" s="135">
        <f>'20230103 - Kaštieľ-Poschodie'!F35</f>
        <v>0</v>
      </c>
      <c r="BC101" s="135">
        <f>'20230103 - Kaštieľ-Poschodie'!F36</f>
        <v>0</v>
      </c>
      <c r="BD101" s="137">
        <f>'20230103 - Kaštieľ-Poschodie'!F37</f>
        <v>0</v>
      </c>
      <c r="BE101" s="7"/>
      <c r="BT101" s="138" t="s">
        <v>82</v>
      </c>
      <c r="BV101" s="138" t="s">
        <v>76</v>
      </c>
      <c r="BW101" s="138" t="s">
        <v>101</v>
      </c>
      <c r="BX101" s="138" t="s">
        <v>5</v>
      </c>
      <c r="CL101" s="138" t="s">
        <v>1</v>
      </c>
      <c r="CM101" s="138" t="s">
        <v>74</v>
      </c>
    </row>
    <row r="102" s="7" customFormat="1" ht="24.75" customHeight="1">
      <c r="A102" s="126" t="s">
        <v>78</v>
      </c>
      <c r="B102" s="127"/>
      <c r="C102" s="128"/>
      <c r="D102" s="129" t="s">
        <v>102</v>
      </c>
      <c r="E102" s="129"/>
      <c r="F102" s="129"/>
      <c r="G102" s="129"/>
      <c r="H102" s="129"/>
      <c r="I102" s="130"/>
      <c r="J102" s="129" t="s">
        <v>103</v>
      </c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31">
        <f>'20230104 - Kaštieľ-Podstr...'!J30</f>
        <v>0</v>
      </c>
      <c r="AH102" s="130"/>
      <c r="AI102" s="130"/>
      <c r="AJ102" s="130"/>
      <c r="AK102" s="130"/>
      <c r="AL102" s="130"/>
      <c r="AM102" s="130"/>
      <c r="AN102" s="131">
        <f>SUM(AG102,AT102)</f>
        <v>0</v>
      </c>
      <c r="AO102" s="130"/>
      <c r="AP102" s="130"/>
      <c r="AQ102" s="132" t="s">
        <v>81</v>
      </c>
      <c r="AR102" s="133"/>
      <c r="AS102" s="134">
        <v>0</v>
      </c>
      <c r="AT102" s="135">
        <f>ROUND(SUM(AV102:AW102),2)</f>
        <v>0</v>
      </c>
      <c r="AU102" s="136">
        <f>'20230104 - Kaštieľ-Podstr...'!P130</f>
        <v>0</v>
      </c>
      <c r="AV102" s="135">
        <f>'20230104 - Kaštieľ-Podstr...'!J33</f>
        <v>0</v>
      </c>
      <c r="AW102" s="135">
        <f>'20230104 - Kaštieľ-Podstr...'!J34</f>
        <v>0</v>
      </c>
      <c r="AX102" s="135">
        <f>'20230104 - Kaštieľ-Podstr...'!J35</f>
        <v>0</v>
      </c>
      <c r="AY102" s="135">
        <f>'20230104 - Kaštieľ-Podstr...'!J36</f>
        <v>0</v>
      </c>
      <c r="AZ102" s="135">
        <f>'20230104 - Kaštieľ-Podstr...'!F33</f>
        <v>0</v>
      </c>
      <c r="BA102" s="135">
        <f>'20230104 - Kaštieľ-Podstr...'!F34</f>
        <v>0</v>
      </c>
      <c r="BB102" s="135">
        <f>'20230104 - Kaštieľ-Podstr...'!F35</f>
        <v>0</v>
      </c>
      <c r="BC102" s="135">
        <f>'20230104 - Kaštieľ-Podstr...'!F36</f>
        <v>0</v>
      </c>
      <c r="BD102" s="137">
        <f>'20230104 - Kaštieľ-Podstr...'!F37</f>
        <v>0</v>
      </c>
      <c r="BE102" s="7"/>
      <c r="BT102" s="138" t="s">
        <v>82</v>
      </c>
      <c r="BV102" s="138" t="s">
        <v>76</v>
      </c>
      <c r="BW102" s="138" t="s">
        <v>104</v>
      </c>
      <c r="BX102" s="138" t="s">
        <v>5</v>
      </c>
      <c r="CL102" s="138" t="s">
        <v>1</v>
      </c>
      <c r="CM102" s="138" t="s">
        <v>74</v>
      </c>
    </row>
    <row r="103" s="7" customFormat="1" ht="24.75" customHeight="1">
      <c r="A103" s="126" t="s">
        <v>78</v>
      </c>
      <c r="B103" s="127"/>
      <c r="C103" s="128"/>
      <c r="D103" s="129" t="s">
        <v>105</v>
      </c>
      <c r="E103" s="129"/>
      <c r="F103" s="129"/>
      <c r="G103" s="129"/>
      <c r="H103" s="129"/>
      <c r="I103" s="130"/>
      <c r="J103" s="129" t="s">
        <v>106</v>
      </c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31">
        <f>'20230106 - Kaštieľ-Reštau...'!J30</f>
        <v>0</v>
      </c>
      <c r="AH103" s="130"/>
      <c r="AI103" s="130"/>
      <c r="AJ103" s="130"/>
      <c r="AK103" s="130"/>
      <c r="AL103" s="130"/>
      <c r="AM103" s="130"/>
      <c r="AN103" s="131">
        <f>SUM(AG103,AT103)</f>
        <v>0</v>
      </c>
      <c r="AO103" s="130"/>
      <c r="AP103" s="130"/>
      <c r="AQ103" s="132" t="s">
        <v>81</v>
      </c>
      <c r="AR103" s="133"/>
      <c r="AS103" s="134">
        <v>0</v>
      </c>
      <c r="AT103" s="135">
        <f>ROUND(SUM(AV103:AW103),2)</f>
        <v>0</v>
      </c>
      <c r="AU103" s="136">
        <f>'20230106 - Kaštieľ-Reštau...'!P128</f>
        <v>0</v>
      </c>
      <c r="AV103" s="135">
        <f>'20230106 - Kaštieľ-Reštau...'!J33</f>
        <v>0</v>
      </c>
      <c r="AW103" s="135">
        <f>'20230106 - Kaštieľ-Reštau...'!J34</f>
        <v>0</v>
      </c>
      <c r="AX103" s="135">
        <f>'20230106 - Kaštieľ-Reštau...'!J35</f>
        <v>0</v>
      </c>
      <c r="AY103" s="135">
        <f>'20230106 - Kaštieľ-Reštau...'!J36</f>
        <v>0</v>
      </c>
      <c r="AZ103" s="135">
        <f>'20230106 - Kaštieľ-Reštau...'!F33</f>
        <v>0</v>
      </c>
      <c r="BA103" s="135">
        <f>'20230106 - Kaštieľ-Reštau...'!F34</f>
        <v>0</v>
      </c>
      <c r="BB103" s="135">
        <f>'20230106 - Kaštieľ-Reštau...'!F35</f>
        <v>0</v>
      </c>
      <c r="BC103" s="135">
        <f>'20230106 - Kaštieľ-Reštau...'!F36</f>
        <v>0</v>
      </c>
      <c r="BD103" s="137">
        <f>'20230106 - Kaštieľ-Reštau...'!F37</f>
        <v>0</v>
      </c>
      <c r="BE103" s="7"/>
      <c r="BT103" s="138" t="s">
        <v>82</v>
      </c>
      <c r="BV103" s="138" t="s">
        <v>76</v>
      </c>
      <c r="BW103" s="138" t="s">
        <v>107</v>
      </c>
      <c r="BX103" s="138" t="s">
        <v>5</v>
      </c>
      <c r="CL103" s="138" t="s">
        <v>1</v>
      </c>
      <c r="CM103" s="138" t="s">
        <v>74</v>
      </c>
    </row>
    <row r="104" s="7" customFormat="1" ht="24.75" customHeight="1">
      <c r="A104" s="126" t="s">
        <v>78</v>
      </c>
      <c r="B104" s="127"/>
      <c r="C104" s="128"/>
      <c r="D104" s="129" t="s">
        <v>108</v>
      </c>
      <c r="E104" s="129"/>
      <c r="F104" s="129"/>
      <c r="G104" s="129"/>
      <c r="H104" s="129"/>
      <c r="I104" s="130"/>
      <c r="J104" s="129" t="s">
        <v>109</v>
      </c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31">
        <f>'20230107 - Kaštieľ-Reštau...'!J30</f>
        <v>0</v>
      </c>
      <c r="AH104" s="130"/>
      <c r="AI104" s="130"/>
      <c r="AJ104" s="130"/>
      <c r="AK104" s="130"/>
      <c r="AL104" s="130"/>
      <c r="AM104" s="130"/>
      <c r="AN104" s="131">
        <f>SUM(AG104,AT104)</f>
        <v>0</v>
      </c>
      <c r="AO104" s="130"/>
      <c r="AP104" s="130"/>
      <c r="AQ104" s="132" t="s">
        <v>81</v>
      </c>
      <c r="AR104" s="133"/>
      <c r="AS104" s="139">
        <v>0</v>
      </c>
      <c r="AT104" s="140">
        <f>ROUND(SUM(AV104:AW104),2)</f>
        <v>0</v>
      </c>
      <c r="AU104" s="141">
        <f>'20230107 - Kaštieľ-Reštau...'!P128</f>
        <v>0</v>
      </c>
      <c r="AV104" s="140">
        <f>'20230107 - Kaštieľ-Reštau...'!J33</f>
        <v>0</v>
      </c>
      <c r="AW104" s="140">
        <f>'20230107 - Kaštieľ-Reštau...'!J34</f>
        <v>0</v>
      </c>
      <c r="AX104" s="140">
        <f>'20230107 - Kaštieľ-Reštau...'!J35</f>
        <v>0</v>
      </c>
      <c r="AY104" s="140">
        <f>'20230107 - Kaštieľ-Reštau...'!J36</f>
        <v>0</v>
      </c>
      <c r="AZ104" s="140">
        <f>'20230107 - Kaštieľ-Reštau...'!F33</f>
        <v>0</v>
      </c>
      <c r="BA104" s="140">
        <f>'20230107 - Kaštieľ-Reštau...'!F34</f>
        <v>0</v>
      </c>
      <c r="BB104" s="140">
        <f>'20230107 - Kaštieľ-Reštau...'!F35</f>
        <v>0</v>
      </c>
      <c r="BC104" s="140">
        <f>'20230107 - Kaštieľ-Reštau...'!F36</f>
        <v>0</v>
      </c>
      <c r="BD104" s="142">
        <f>'20230107 - Kaštieľ-Reštau...'!F37</f>
        <v>0</v>
      </c>
      <c r="BE104" s="7"/>
      <c r="BT104" s="138" t="s">
        <v>82</v>
      </c>
      <c r="BV104" s="138" t="s">
        <v>76</v>
      </c>
      <c r="BW104" s="138" t="s">
        <v>110</v>
      </c>
      <c r="BX104" s="138" t="s">
        <v>5</v>
      </c>
      <c r="CL104" s="138" t="s">
        <v>1</v>
      </c>
      <c r="CM104" s="138" t="s">
        <v>74</v>
      </c>
    </row>
    <row r="105" s="2" customFormat="1" ht="30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bydQh7zs/xwrXlouXg5hZCL2KWI0nExvdJdxZMurf/4XhtfFSecUCobVBZkjpEpbdumhvmZAYvApcU1uwxPMWg==" hashValue="+t7HU9E5wl0XvtmtiRXsGUkcudiAa9hzwIKxwamtfMDKAFteI3KHydxrp+CYTyzoLzU+pOx4ybye50ihnYWimg==" algorithmName="SHA-512" password="AB88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G94:AM94"/>
    <mergeCell ref="AN94:AP94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6 - Kaštieľ-Vým.ok...'!C2" display="/"/>
    <hyperlink ref="A100" location="'20180307 - Kaštiel-Zatepl...'!C2" display="/"/>
    <hyperlink ref="A101" location="'20230103 - Kaštieľ-Poschodie'!C2" display="/"/>
    <hyperlink ref="A102" location="'20230104 - Kaštieľ-Podstr...'!C2" display="/"/>
    <hyperlink ref="A103" location="'20230106 - Kaštieľ-Reštau...'!C2" display="/"/>
    <hyperlink ref="A104" location="'20230107 - Kaštieľ-Rešta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902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ROUND((SUM(BE128:BE189)),  2)</f>
        <v>0</v>
      </c>
      <c r="G33" s="163"/>
      <c r="H33" s="163"/>
      <c r="I33" s="164">
        <v>0.20000000000000001</v>
      </c>
      <c r="J33" s="162">
        <f>ROUND(((SUM(BE128:BE189))*I33),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ROUND((SUM(BF128:BF189)),  2)</f>
        <v>0</v>
      </c>
      <c r="G34" s="163"/>
      <c r="H34" s="163"/>
      <c r="I34" s="164">
        <v>0.20000000000000001</v>
      </c>
      <c r="J34" s="162">
        <f>ROUND(((SUM(BF128:BF189))*I34),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20230106 - Kaštieľ-Reštaurátorské práce-interiér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903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904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905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906</v>
      </c>
      <c r="E100" s="199"/>
      <c r="F100" s="199"/>
      <c r="G100" s="199"/>
      <c r="H100" s="199"/>
      <c r="I100" s="199"/>
      <c r="J100" s="200">
        <f>J137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907</v>
      </c>
      <c r="E101" s="199"/>
      <c r="F101" s="199"/>
      <c r="G101" s="199"/>
      <c r="H101" s="199"/>
      <c r="I101" s="199"/>
      <c r="J101" s="200">
        <f>J143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908</v>
      </c>
      <c r="E102" s="199"/>
      <c r="F102" s="199"/>
      <c r="G102" s="199"/>
      <c r="H102" s="199"/>
      <c r="I102" s="199"/>
      <c r="J102" s="200">
        <f>J149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909</v>
      </c>
      <c r="E103" s="199"/>
      <c r="F103" s="199"/>
      <c r="G103" s="199"/>
      <c r="H103" s="199"/>
      <c r="I103" s="199"/>
      <c r="J103" s="200">
        <f>J155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910</v>
      </c>
      <c r="E104" s="199"/>
      <c r="F104" s="199"/>
      <c r="G104" s="199"/>
      <c r="H104" s="199"/>
      <c r="I104" s="199"/>
      <c r="J104" s="200">
        <f>J161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911</v>
      </c>
      <c r="E105" s="199"/>
      <c r="F105" s="199"/>
      <c r="G105" s="199"/>
      <c r="H105" s="199"/>
      <c r="I105" s="199"/>
      <c r="J105" s="200">
        <f>J165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912</v>
      </c>
      <c r="E106" s="199"/>
      <c r="F106" s="199"/>
      <c r="G106" s="199"/>
      <c r="H106" s="199"/>
      <c r="I106" s="199"/>
      <c r="J106" s="200">
        <f>J167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913</v>
      </c>
      <c r="E107" s="199"/>
      <c r="F107" s="199"/>
      <c r="G107" s="199"/>
      <c r="H107" s="199"/>
      <c r="I107" s="199"/>
      <c r="J107" s="200">
        <f>J171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914</v>
      </c>
      <c r="E108" s="199"/>
      <c r="F108" s="199"/>
      <c r="G108" s="199"/>
      <c r="H108" s="199"/>
      <c r="I108" s="199"/>
      <c r="J108" s="200">
        <f>J174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127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E9</f>
        <v>20230106 - Kaštieľ-Reštaurátorské práce-interiér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128</v>
      </c>
      <c r="D127" s="205" t="s">
        <v>59</v>
      </c>
      <c r="E127" s="205" t="s">
        <v>55</v>
      </c>
      <c r="F127" s="205" t="s">
        <v>56</v>
      </c>
      <c r="G127" s="205" t="s">
        <v>129</v>
      </c>
      <c r="H127" s="205" t="s">
        <v>130</v>
      </c>
      <c r="I127" s="205" t="s">
        <v>131</v>
      </c>
      <c r="J127" s="206" t="s">
        <v>116</v>
      </c>
      <c r="K127" s="207" t="s">
        <v>132</v>
      </c>
      <c r="L127" s="208"/>
      <c r="M127" s="107" t="s">
        <v>1</v>
      </c>
      <c r="N127" s="108" t="s">
        <v>38</v>
      </c>
      <c r="O127" s="108" t="s">
        <v>133</v>
      </c>
      <c r="P127" s="108" t="s">
        <v>134</v>
      </c>
      <c r="Q127" s="108" t="s">
        <v>135</v>
      </c>
      <c r="R127" s="108" t="s">
        <v>136</v>
      </c>
      <c r="S127" s="108" t="s">
        <v>137</v>
      </c>
      <c r="T127" s="109" t="s">
        <v>138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117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</f>
        <v>0</v>
      </c>
      <c r="Q128" s="111"/>
      <c r="R128" s="211">
        <f>R129</f>
        <v>0</v>
      </c>
      <c r="S128" s="111"/>
      <c r="T128" s="212">
        <f>T129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118</v>
      </c>
      <c r="BK128" s="213">
        <f>BK129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915</v>
      </c>
      <c r="F129" s="217" t="s">
        <v>916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P130+P132+P137+P143+P149+P155+P161+P165+P167+P171+P174</f>
        <v>0</v>
      </c>
      <c r="Q129" s="222"/>
      <c r="R129" s="223">
        <f>R130+R132+R137+R143+R149+R155+R161+R165+R167+R171+R174</f>
        <v>0</v>
      </c>
      <c r="S129" s="222"/>
      <c r="T129" s="224">
        <f>T130+T132+T137+T143+T149+T155+T161+T165+T167+T171+T174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141</v>
      </c>
      <c r="BK129" s="227">
        <f>BK130+BK132+BK137+BK143+BK149+BK155+BK161+BK165+BK167+BK171+BK174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917</v>
      </c>
      <c r="F130" s="228" t="s">
        <v>918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P131</f>
        <v>0</v>
      </c>
      <c r="Q130" s="222"/>
      <c r="R130" s="223">
        <f>R131</f>
        <v>0</v>
      </c>
      <c r="S130" s="222"/>
      <c r="T130" s="224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141</v>
      </c>
      <c r="BK130" s="227">
        <f>BK131</f>
        <v>0</v>
      </c>
    </row>
    <row r="131" s="2" customFormat="1" ht="16.5" customHeight="1">
      <c r="A131" s="39"/>
      <c r="B131" s="40"/>
      <c r="C131" s="230" t="s">
        <v>82</v>
      </c>
      <c r="D131" s="230" t="s">
        <v>144</v>
      </c>
      <c r="E131" s="231" t="s">
        <v>919</v>
      </c>
      <c r="F131" s="232" t="s">
        <v>920</v>
      </c>
      <c r="G131" s="233" t="s">
        <v>213</v>
      </c>
      <c r="H131" s="234">
        <v>7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148</v>
      </c>
      <c r="AT131" s="242" t="s">
        <v>144</v>
      </c>
      <c r="AU131" s="242" t="s">
        <v>142</v>
      </c>
      <c r="AY131" s="18" t="s">
        <v>141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142</v>
      </c>
      <c r="BK131" s="243">
        <f>ROUND(I131*H131,2)</f>
        <v>0</v>
      </c>
      <c r="BL131" s="18" t="s">
        <v>148</v>
      </c>
      <c r="BM131" s="242" t="s">
        <v>921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922</v>
      </c>
      <c r="F132" s="228" t="s">
        <v>923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SUM(P133:P136)</f>
        <v>0</v>
      </c>
      <c r="Q132" s="222"/>
      <c r="R132" s="223">
        <f>SUM(R133:R136)</f>
        <v>0</v>
      </c>
      <c r="S132" s="222"/>
      <c r="T132" s="224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141</v>
      </c>
      <c r="BK132" s="227">
        <f>SUM(BK133:BK136)</f>
        <v>0</v>
      </c>
    </row>
    <row r="133" s="2" customFormat="1" ht="16.5" customHeight="1">
      <c r="A133" s="39"/>
      <c r="B133" s="40"/>
      <c r="C133" s="230" t="s">
        <v>142</v>
      </c>
      <c r="D133" s="230" t="s">
        <v>144</v>
      </c>
      <c r="E133" s="231" t="s">
        <v>924</v>
      </c>
      <c r="F133" s="232" t="s">
        <v>925</v>
      </c>
      <c r="G133" s="233" t="s">
        <v>154</v>
      </c>
      <c r="H133" s="234">
        <v>144.65199999999999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148</v>
      </c>
      <c r="AT133" s="242" t="s">
        <v>144</v>
      </c>
      <c r="AU133" s="242" t="s">
        <v>142</v>
      </c>
      <c r="AY133" s="18" t="s">
        <v>141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142</v>
      </c>
      <c r="BK133" s="243">
        <f>ROUND(I133*H133,2)</f>
        <v>0</v>
      </c>
      <c r="BL133" s="18" t="s">
        <v>148</v>
      </c>
      <c r="BM133" s="242" t="s">
        <v>926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927</v>
      </c>
      <c r="G134" s="256"/>
      <c r="H134" s="259">
        <v>67.652000000000001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928</v>
      </c>
      <c r="G135" s="256"/>
      <c r="H135" s="259">
        <v>77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5" customFormat="1">
      <c r="A136" s="15"/>
      <c r="B136" s="266"/>
      <c r="C136" s="267"/>
      <c r="D136" s="246" t="s">
        <v>156</v>
      </c>
      <c r="E136" s="268" t="s">
        <v>1</v>
      </c>
      <c r="F136" s="269" t="s">
        <v>177</v>
      </c>
      <c r="G136" s="267"/>
      <c r="H136" s="270">
        <v>144.65199999999999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156</v>
      </c>
      <c r="AU136" s="276" t="s">
        <v>142</v>
      </c>
      <c r="AV136" s="15" t="s">
        <v>148</v>
      </c>
      <c r="AW136" s="15" t="s">
        <v>31</v>
      </c>
      <c r="AX136" s="15" t="s">
        <v>82</v>
      </c>
      <c r="AY136" s="276" t="s">
        <v>141</v>
      </c>
    </row>
    <row r="137" s="12" customFormat="1" ht="22.8" customHeight="1">
      <c r="A137" s="12"/>
      <c r="B137" s="214"/>
      <c r="C137" s="215"/>
      <c r="D137" s="216" t="s">
        <v>73</v>
      </c>
      <c r="E137" s="228" t="s">
        <v>929</v>
      </c>
      <c r="F137" s="228" t="s">
        <v>930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SUM(P138:P142)</f>
        <v>0</v>
      </c>
      <c r="Q137" s="222"/>
      <c r="R137" s="223">
        <f>SUM(R138:R142)</f>
        <v>0</v>
      </c>
      <c r="S137" s="222"/>
      <c r="T137" s="224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82</v>
      </c>
      <c r="AY137" s="225" t="s">
        <v>141</v>
      </c>
      <c r="BK137" s="227">
        <f>SUM(BK138:BK142)</f>
        <v>0</v>
      </c>
    </row>
    <row r="138" s="2" customFormat="1" ht="24.15" customHeight="1">
      <c r="A138" s="39"/>
      <c r="B138" s="40"/>
      <c r="C138" s="230" t="s">
        <v>178</v>
      </c>
      <c r="D138" s="230" t="s">
        <v>144</v>
      </c>
      <c r="E138" s="231" t="s">
        <v>931</v>
      </c>
      <c r="F138" s="232" t="s">
        <v>932</v>
      </c>
      <c r="G138" s="233" t="s">
        <v>406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148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933</v>
      </c>
    </row>
    <row r="139" s="2" customFormat="1" ht="37.8" customHeight="1">
      <c r="A139" s="39"/>
      <c r="B139" s="40"/>
      <c r="C139" s="230" t="s">
        <v>148</v>
      </c>
      <c r="D139" s="230" t="s">
        <v>144</v>
      </c>
      <c r="E139" s="231" t="s">
        <v>934</v>
      </c>
      <c r="F139" s="232" t="s">
        <v>935</v>
      </c>
      <c r="G139" s="233" t="s">
        <v>406</v>
      </c>
      <c r="H139" s="234">
        <v>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148</v>
      </c>
      <c r="AT139" s="242" t="s">
        <v>144</v>
      </c>
      <c r="AU139" s="242" t="s">
        <v>142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148</v>
      </c>
      <c r="BM139" s="242" t="s">
        <v>936</v>
      </c>
    </row>
    <row r="140" s="2" customFormat="1" ht="21.75" customHeight="1">
      <c r="A140" s="39"/>
      <c r="B140" s="40"/>
      <c r="C140" s="230" t="s">
        <v>186</v>
      </c>
      <c r="D140" s="230" t="s">
        <v>144</v>
      </c>
      <c r="E140" s="231" t="s">
        <v>937</v>
      </c>
      <c r="F140" s="232" t="s">
        <v>938</v>
      </c>
      <c r="G140" s="233" t="s">
        <v>406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148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148</v>
      </c>
      <c r="BM140" s="242" t="s">
        <v>939</v>
      </c>
    </row>
    <row r="141" s="2" customFormat="1" ht="16.5" customHeight="1">
      <c r="A141" s="39"/>
      <c r="B141" s="40"/>
      <c r="C141" s="230" t="s">
        <v>150</v>
      </c>
      <c r="D141" s="230" t="s">
        <v>144</v>
      </c>
      <c r="E141" s="231" t="s">
        <v>940</v>
      </c>
      <c r="F141" s="232" t="s">
        <v>941</v>
      </c>
      <c r="G141" s="233" t="s">
        <v>406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148</v>
      </c>
      <c r="AT141" s="242" t="s">
        <v>144</v>
      </c>
      <c r="AU141" s="242" t="s">
        <v>142</v>
      </c>
      <c r="AY141" s="18" t="s">
        <v>141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142</v>
      </c>
      <c r="BK141" s="243">
        <f>ROUND(I141*H141,2)</f>
        <v>0</v>
      </c>
      <c r="BL141" s="18" t="s">
        <v>148</v>
      </c>
      <c r="BM141" s="242" t="s">
        <v>942</v>
      </c>
    </row>
    <row r="142" s="2" customFormat="1" ht="24.15" customHeight="1">
      <c r="A142" s="39"/>
      <c r="B142" s="40"/>
      <c r="C142" s="230" t="s">
        <v>202</v>
      </c>
      <c r="D142" s="230" t="s">
        <v>144</v>
      </c>
      <c r="E142" s="231" t="s">
        <v>943</v>
      </c>
      <c r="F142" s="232" t="s">
        <v>944</v>
      </c>
      <c r="G142" s="233" t="s">
        <v>406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148</v>
      </c>
      <c r="AT142" s="242" t="s">
        <v>144</v>
      </c>
      <c r="AU142" s="242" t="s">
        <v>142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148</v>
      </c>
      <c r="BM142" s="242" t="s">
        <v>945</v>
      </c>
    </row>
    <row r="143" s="12" customFormat="1" ht="22.8" customHeight="1">
      <c r="A143" s="12"/>
      <c r="B143" s="214"/>
      <c r="C143" s="215"/>
      <c r="D143" s="216" t="s">
        <v>73</v>
      </c>
      <c r="E143" s="228" t="s">
        <v>946</v>
      </c>
      <c r="F143" s="228" t="s">
        <v>947</v>
      </c>
      <c r="G143" s="215"/>
      <c r="H143" s="215"/>
      <c r="I143" s="218"/>
      <c r="J143" s="229">
        <f>BK143</f>
        <v>0</v>
      </c>
      <c r="K143" s="215"/>
      <c r="L143" s="220"/>
      <c r="M143" s="221"/>
      <c r="N143" s="222"/>
      <c r="O143" s="222"/>
      <c r="P143" s="223">
        <f>SUM(P144:P148)</f>
        <v>0</v>
      </c>
      <c r="Q143" s="222"/>
      <c r="R143" s="223">
        <f>SUM(R144:R148)</f>
        <v>0</v>
      </c>
      <c r="S143" s="222"/>
      <c r="T143" s="224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82</v>
      </c>
      <c r="AT143" s="226" t="s">
        <v>73</v>
      </c>
      <c r="AU143" s="226" t="s">
        <v>82</v>
      </c>
      <c r="AY143" s="225" t="s">
        <v>141</v>
      </c>
      <c r="BK143" s="227">
        <f>SUM(BK144:BK148)</f>
        <v>0</v>
      </c>
    </row>
    <row r="144" s="2" customFormat="1" ht="16.5" customHeight="1">
      <c r="A144" s="39"/>
      <c r="B144" s="40"/>
      <c r="C144" s="230" t="s">
        <v>207</v>
      </c>
      <c r="D144" s="230" t="s">
        <v>144</v>
      </c>
      <c r="E144" s="231" t="s">
        <v>948</v>
      </c>
      <c r="F144" s="232" t="s">
        <v>949</v>
      </c>
      <c r="G144" s="233" t="s">
        <v>950</v>
      </c>
      <c r="H144" s="234">
        <v>2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148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148</v>
      </c>
      <c r="BM144" s="242" t="s">
        <v>951</v>
      </c>
    </row>
    <row r="145" s="2" customFormat="1" ht="16.5" customHeight="1">
      <c r="A145" s="39"/>
      <c r="B145" s="40"/>
      <c r="C145" s="230" t="s">
        <v>190</v>
      </c>
      <c r="D145" s="230" t="s">
        <v>144</v>
      </c>
      <c r="E145" s="231" t="s">
        <v>952</v>
      </c>
      <c r="F145" s="232" t="s">
        <v>953</v>
      </c>
      <c r="G145" s="233" t="s">
        <v>950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148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148</v>
      </c>
      <c r="BM145" s="242" t="s">
        <v>954</v>
      </c>
    </row>
    <row r="146" s="2" customFormat="1" ht="16.5" customHeight="1">
      <c r="A146" s="39"/>
      <c r="B146" s="40"/>
      <c r="C146" s="230" t="s">
        <v>218</v>
      </c>
      <c r="D146" s="230" t="s">
        <v>144</v>
      </c>
      <c r="E146" s="231" t="s">
        <v>955</v>
      </c>
      <c r="F146" s="232" t="s">
        <v>956</v>
      </c>
      <c r="G146" s="233" t="s">
        <v>950</v>
      </c>
      <c r="H146" s="234">
        <v>2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148</v>
      </c>
      <c r="AT146" s="242" t="s">
        <v>144</v>
      </c>
      <c r="AU146" s="242" t="s">
        <v>142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148</v>
      </c>
      <c r="BM146" s="242" t="s">
        <v>957</v>
      </c>
    </row>
    <row r="147" s="2" customFormat="1" ht="24.15" customHeight="1">
      <c r="A147" s="39"/>
      <c r="B147" s="40"/>
      <c r="C147" s="230" t="s">
        <v>227</v>
      </c>
      <c r="D147" s="230" t="s">
        <v>144</v>
      </c>
      <c r="E147" s="231" t="s">
        <v>958</v>
      </c>
      <c r="F147" s="232" t="s">
        <v>959</v>
      </c>
      <c r="G147" s="233" t="s">
        <v>950</v>
      </c>
      <c r="H147" s="234">
        <v>2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148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148</v>
      </c>
      <c r="BM147" s="242" t="s">
        <v>960</v>
      </c>
    </row>
    <row r="148" s="2" customFormat="1" ht="16.5" customHeight="1">
      <c r="A148" s="39"/>
      <c r="B148" s="40"/>
      <c r="C148" s="230" t="s">
        <v>236</v>
      </c>
      <c r="D148" s="230" t="s">
        <v>144</v>
      </c>
      <c r="E148" s="231" t="s">
        <v>961</v>
      </c>
      <c r="F148" s="232" t="s">
        <v>962</v>
      </c>
      <c r="G148" s="233" t="s">
        <v>950</v>
      </c>
      <c r="H148" s="234">
        <v>2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148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148</v>
      </c>
      <c r="BM148" s="242" t="s">
        <v>963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964</v>
      </c>
      <c r="F149" s="228" t="s">
        <v>965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SUM(P150:P154)</f>
        <v>0</v>
      </c>
      <c r="Q149" s="222"/>
      <c r="R149" s="223">
        <f>SUM(R150:R154)</f>
        <v>0</v>
      </c>
      <c r="S149" s="222"/>
      <c r="T149" s="224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141</v>
      </c>
      <c r="BK149" s="227">
        <f>SUM(BK150:BK154)</f>
        <v>0</v>
      </c>
    </row>
    <row r="150" s="2" customFormat="1" ht="16.5" customHeight="1">
      <c r="A150" s="39"/>
      <c r="B150" s="40"/>
      <c r="C150" s="230" t="s">
        <v>241</v>
      </c>
      <c r="D150" s="230" t="s">
        <v>144</v>
      </c>
      <c r="E150" s="231" t="s">
        <v>966</v>
      </c>
      <c r="F150" s="232" t="s">
        <v>949</v>
      </c>
      <c r="G150" s="233" t="s">
        <v>950</v>
      </c>
      <c r="H150" s="234">
        <v>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148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148</v>
      </c>
      <c r="BM150" s="242" t="s">
        <v>967</v>
      </c>
    </row>
    <row r="151" s="2" customFormat="1" ht="16.5" customHeight="1">
      <c r="A151" s="39"/>
      <c r="B151" s="40"/>
      <c r="C151" s="230" t="s">
        <v>247</v>
      </c>
      <c r="D151" s="230" t="s">
        <v>144</v>
      </c>
      <c r="E151" s="231" t="s">
        <v>968</v>
      </c>
      <c r="F151" s="232" t="s">
        <v>953</v>
      </c>
      <c r="G151" s="233" t="s">
        <v>950</v>
      </c>
      <c r="H151" s="234">
        <v>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148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148</v>
      </c>
      <c r="BM151" s="242" t="s">
        <v>969</v>
      </c>
    </row>
    <row r="152" s="2" customFormat="1" ht="16.5" customHeight="1">
      <c r="A152" s="39"/>
      <c r="B152" s="40"/>
      <c r="C152" s="230" t="s">
        <v>452</v>
      </c>
      <c r="D152" s="230" t="s">
        <v>144</v>
      </c>
      <c r="E152" s="231" t="s">
        <v>970</v>
      </c>
      <c r="F152" s="232" t="s">
        <v>956</v>
      </c>
      <c r="G152" s="233" t="s">
        <v>950</v>
      </c>
      <c r="H152" s="234">
        <v>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148</v>
      </c>
      <c r="AT152" s="242" t="s">
        <v>144</v>
      </c>
      <c r="AU152" s="242" t="s">
        <v>142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148</v>
      </c>
      <c r="BM152" s="242" t="s">
        <v>971</v>
      </c>
    </row>
    <row r="153" s="2" customFormat="1" ht="24.15" customHeight="1">
      <c r="A153" s="39"/>
      <c r="B153" s="40"/>
      <c r="C153" s="230" t="s">
        <v>230</v>
      </c>
      <c r="D153" s="230" t="s">
        <v>144</v>
      </c>
      <c r="E153" s="231" t="s">
        <v>972</v>
      </c>
      <c r="F153" s="232" t="s">
        <v>959</v>
      </c>
      <c r="G153" s="233" t="s">
        <v>950</v>
      </c>
      <c r="H153" s="234">
        <v>1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148</v>
      </c>
      <c r="AT153" s="242" t="s">
        <v>144</v>
      </c>
      <c r="AU153" s="242" t="s">
        <v>142</v>
      </c>
      <c r="AY153" s="18" t="s">
        <v>141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142</v>
      </c>
      <c r="BK153" s="243">
        <f>ROUND(I153*H153,2)</f>
        <v>0</v>
      </c>
      <c r="BL153" s="18" t="s">
        <v>148</v>
      </c>
      <c r="BM153" s="242" t="s">
        <v>973</v>
      </c>
    </row>
    <row r="154" s="2" customFormat="1" ht="16.5" customHeight="1">
      <c r="A154" s="39"/>
      <c r="B154" s="40"/>
      <c r="C154" s="230" t="s">
        <v>461</v>
      </c>
      <c r="D154" s="230" t="s">
        <v>144</v>
      </c>
      <c r="E154" s="231" t="s">
        <v>974</v>
      </c>
      <c r="F154" s="232" t="s">
        <v>962</v>
      </c>
      <c r="G154" s="233" t="s">
        <v>950</v>
      </c>
      <c r="H154" s="234">
        <v>1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148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148</v>
      </c>
      <c r="BM154" s="242" t="s">
        <v>975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976</v>
      </c>
      <c r="F155" s="228" t="s">
        <v>977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SUM(P156:P160)</f>
        <v>0</v>
      </c>
      <c r="Q155" s="222"/>
      <c r="R155" s="223">
        <f>SUM(R156:R160)</f>
        <v>0</v>
      </c>
      <c r="S155" s="222"/>
      <c r="T155" s="224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141</v>
      </c>
      <c r="BK155" s="227">
        <f>SUM(BK156:BK160)</f>
        <v>0</v>
      </c>
    </row>
    <row r="156" s="2" customFormat="1" ht="16.5" customHeight="1">
      <c r="A156" s="39"/>
      <c r="B156" s="40"/>
      <c r="C156" s="230" t="s">
        <v>466</v>
      </c>
      <c r="D156" s="230" t="s">
        <v>144</v>
      </c>
      <c r="E156" s="231" t="s">
        <v>978</v>
      </c>
      <c r="F156" s="232" t="s">
        <v>949</v>
      </c>
      <c r="G156" s="233" t="s">
        <v>154</v>
      </c>
      <c r="H156" s="234">
        <v>107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979</v>
      </c>
    </row>
    <row r="157" s="2" customFormat="1" ht="16.5" customHeight="1">
      <c r="A157" s="39"/>
      <c r="B157" s="40"/>
      <c r="C157" s="230" t="s">
        <v>471</v>
      </c>
      <c r="D157" s="230" t="s">
        <v>144</v>
      </c>
      <c r="E157" s="231" t="s">
        <v>980</v>
      </c>
      <c r="F157" s="232" t="s">
        <v>953</v>
      </c>
      <c r="G157" s="233" t="s">
        <v>154</v>
      </c>
      <c r="H157" s="234">
        <v>107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981</v>
      </c>
    </row>
    <row r="158" s="2" customFormat="1" ht="16.5" customHeight="1">
      <c r="A158" s="39"/>
      <c r="B158" s="40"/>
      <c r="C158" s="230" t="s">
        <v>7</v>
      </c>
      <c r="D158" s="230" t="s">
        <v>144</v>
      </c>
      <c r="E158" s="231" t="s">
        <v>982</v>
      </c>
      <c r="F158" s="232" t="s">
        <v>983</v>
      </c>
      <c r="G158" s="233" t="s">
        <v>154</v>
      </c>
      <c r="H158" s="234">
        <v>107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148</v>
      </c>
      <c r="AT158" s="242" t="s">
        <v>144</v>
      </c>
      <c r="AU158" s="242" t="s">
        <v>142</v>
      </c>
      <c r="AY158" s="18" t="s">
        <v>141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142</v>
      </c>
      <c r="BK158" s="243">
        <f>ROUND(I158*H158,2)</f>
        <v>0</v>
      </c>
      <c r="BL158" s="18" t="s">
        <v>148</v>
      </c>
      <c r="BM158" s="242" t="s">
        <v>984</v>
      </c>
    </row>
    <row r="159" s="2" customFormat="1" ht="16.5" customHeight="1">
      <c r="A159" s="39"/>
      <c r="B159" s="40"/>
      <c r="C159" s="230" t="s">
        <v>480</v>
      </c>
      <c r="D159" s="230" t="s">
        <v>144</v>
      </c>
      <c r="E159" s="231" t="s">
        <v>985</v>
      </c>
      <c r="F159" s="232" t="s">
        <v>986</v>
      </c>
      <c r="G159" s="233" t="s">
        <v>154</v>
      </c>
      <c r="H159" s="234">
        <v>107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148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148</v>
      </c>
      <c r="BM159" s="242" t="s">
        <v>987</v>
      </c>
    </row>
    <row r="160" s="2" customFormat="1" ht="16.5" customHeight="1">
      <c r="A160" s="39"/>
      <c r="B160" s="40"/>
      <c r="C160" s="230" t="s">
        <v>485</v>
      </c>
      <c r="D160" s="230" t="s">
        <v>144</v>
      </c>
      <c r="E160" s="231" t="s">
        <v>988</v>
      </c>
      <c r="F160" s="232" t="s">
        <v>989</v>
      </c>
      <c r="G160" s="233" t="s">
        <v>154</v>
      </c>
      <c r="H160" s="234">
        <v>107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148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148</v>
      </c>
      <c r="BM160" s="242" t="s">
        <v>990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991</v>
      </c>
      <c r="F161" s="228" t="s">
        <v>992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SUM(P162:P164)</f>
        <v>0</v>
      </c>
      <c r="Q161" s="222"/>
      <c r="R161" s="223">
        <f>SUM(R162:R164)</f>
        <v>0</v>
      </c>
      <c r="S161" s="222"/>
      <c r="T161" s="224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SUM(BK162:BK164)</f>
        <v>0</v>
      </c>
    </row>
    <row r="162" s="2" customFormat="1" ht="24.15" customHeight="1">
      <c r="A162" s="39"/>
      <c r="B162" s="40"/>
      <c r="C162" s="230" t="s">
        <v>492</v>
      </c>
      <c r="D162" s="230" t="s">
        <v>144</v>
      </c>
      <c r="E162" s="231" t="s">
        <v>993</v>
      </c>
      <c r="F162" s="232" t="s">
        <v>994</v>
      </c>
      <c r="G162" s="233" t="s">
        <v>255</v>
      </c>
      <c r="H162" s="234">
        <v>1.76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995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996</v>
      </c>
      <c r="G163" s="256"/>
      <c r="H163" s="259">
        <v>1.76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5" customFormat="1">
      <c r="A164" s="15"/>
      <c r="B164" s="266"/>
      <c r="C164" s="267"/>
      <c r="D164" s="246" t="s">
        <v>156</v>
      </c>
      <c r="E164" s="268" t="s">
        <v>1</v>
      </c>
      <c r="F164" s="269" t="s">
        <v>177</v>
      </c>
      <c r="G164" s="267"/>
      <c r="H164" s="270">
        <v>1.76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6" t="s">
        <v>156</v>
      </c>
      <c r="AU164" s="276" t="s">
        <v>142</v>
      </c>
      <c r="AV164" s="15" t="s">
        <v>148</v>
      </c>
      <c r="AW164" s="15" t="s">
        <v>31</v>
      </c>
      <c r="AX164" s="15" t="s">
        <v>82</v>
      </c>
      <c r="AY164" s="276" t="s">
        <v>141</v>
      </c>
    </row>
    <row r="165" s="12" customFormat="1" ht="22.8" customHeight="1">
      <c r="A165" s="12"/>
      <c r="B165" s="214"/>
      <c r="C165" s="215"/>
      <c r="D165" s="216" t="s">
        <v>73</v>
      </c>
      <c r="E165" s="228" t="s">
        <v>997</v>
      </c>
      <c r="F165" s="228" t="s">
        <v>998</v>
      </c>
      <c r="G165" s="215"/>
      <c r="H165" s="215"/>
      <c r="I165" s="218"/>
      <c r="J165" s="229">
        <f>BK165</f>
        <v>0</v>
      </c>
      <c r="K165" s="215"/>
      <c r="L165" s="220"/>
      <c r="M165" s="221"/>
      <c r="N165" s="222"/>
      <c r="O165" s="222"/>
      <c r="P165" s="223">
        <f>P166</f>
        <v>0</v>
      </c>
      <c r="Q165" s="222"/>
      <c r="R165" s="223">
        <f>R166</f>
        <v>0</v>
      </c>
      <c r="S165" s="222"/>
      <c r="T165" s="224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5" t="s">
        <v>82</v>
      </c>
      <c r="AT165" s="226" t="s">
        <v>73</v>
      </c>
      <c r="AU165" s="226" t="s">
        <v>82</v>
      </c>
      <c r="AY165" s="225" t="s">
        <v>141</v>
      </c>
      <c r="BK165" s="227">
        <f>BK166</f>
        <v>0</v>
      </c>
    </row>
    <row r="166" s="2" customFormat="1" ht="44.25" customHeight="1">
      <c r="A166" s="39"/>
      <c r="B166" s="40"/>
      <c r="C166" s="230" t="s">
        <v>496</v>
      </c>
      <c r="D166" s="230" t="s">
        <v>144</v>
      </c>
      <c r="E166" s="231" t="s">
        <v>999</v>
      </c>
      <c r="F166" s="232" t="s">
        <v>1000</v>
      </c>
      <c r="G166" s="233" t="s">
        <v>950</v>
      </c>
      <c r="H166" s="234">
        <v>1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148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148</v>
      </c>
      <c r="BM166" s="242" t="s">
        <v>1001</v>
      </c>
    </row>
    <row r="167" s="12" customFormat="1" ht="22.8" customHeight="1">
      <c r="A167" s="12"/>
      <c r="B167" s="214"/>
      <c r="C167" s="215"/>
      <c r="D167" s="216" t="s">
        <v>73</v>
      </c>
      <c r="E167" s="228" t="s">
        <v>1002</v>
      </c>
      <c r="F167" s="228" t="s">
        <v>1003</v>
      </c>
      <c r="G167" s="215"/>
      <c r="H167" s="215"/>
      <c r="I167" s="218"/>
      <c r="J167" s="229">
        <f>BK167</f>
        <v>0</v>
      </c>
      <c r="K167" s="215"/>
      <c r="L167" s="220"/>
      <c r="M167" s="221"/>
      <c r="N167" s="222"/>
      <c r="O167" s="222"/>
      <c r="P167" s="223">
        <f>SUM(P168:P170)</f>
        <v>0</v>
      </c>
      <c r="Q167" s="222"/>
      <c r="R167" s="223">
        <f>SUM(R168:R170)</f>
        <v>0</v>
      </c>
      <c r="S167" s="222"/>
      <c r="T167" s="224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82</v>
      </c>
      <c r="AY167" s="225" t="s">
        <v>141</v>
      </c>
      <c r="BK167" s="227">
        <f>SUM(BK168:BK170)</f>
        <v>0</v>
      </c>
    </row>
    <row r="168" s="2" customFormat="1" ht="24.15" customHeight="1">
      <c r="A168" s="39"/>
      <c r="B168" s="40"/>
      <c r="C168" s="230" t="s">
        <v>501</v>
      </c>
      <c r="D168" s="230" t="s">
        <v>144</v>
      </c>
      <c r="E168" s="231" t="s">
        <v>1004</v>
      </c>
      <c r="F168" s="232" t="s">
        <v>1005</v>
      </c>
      <c r="G168" s="233" t="s">
        <v>213</v>
      </c>
      <c r="H168" s="234">
        <v>23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148</v>
      </c>
      <c r="AT168" s="242" t="s">
        <v>144</v>
      </c>
      <c r="AU168" s="242" t="s">
        <v>142</v>
      </c>
      <c r="AY168" s="18" t="s">
        <v>141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142</v>
      </c>
      <c r="BK168" s="243">
        <f>ROUND(I168*H168,2)</f>
        <v>0</v>
      </c>
      <c r="BL168" s="18" t="s">
        <v>148</v>
      </c>
      <c r="BM168" s="242" t="s">
        <v>1006</v>
      </c>
    </row>
    <row r="169" s="2" customFormat="1" ht="16.5" customHeight="1">
      <c r="A169" s="39"/>
      <c r="B169" s="40"/>
      <c r="C169" s="230" t="s">
        <v>506</v>
      </c>
      <c r="D169" s="230" t="s">
        <v>144</v>
      </c>
      <c r="E169" s="231" t="s">
        <v>1007</v>
      </c>
      <c r="F169" s="232" t="s">
        <v>1008</v>
      </c>
      <c r="G169" s="233" t="s">
        <v>213</v>
      </c>
      <c r="H169" s="234">
        <v>38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148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148</v>
      </c>
      <c r="BM169" s="242" t="s">
        <v>1009</v>
      </c>
    </row>
    <row r="170" s="2" customFormat="1" ht="33" customHeight="1">
      <c r="A170" s="39"/>
      <c r="B170" s="40"/>
      <c r="C170" s="230" t="s">
        <v>510</v>
      </c>
      <c r="D170" s="230" t="s">
        <v>144</v>
      </c>
      <c r="E170" s="231" t="s">
        <v>1010</v>
      </c>
      <c r="F170" s="232" t="s">
        <v>1011</v>
      </c>
      <c r="G170" s="233" t="s">
        <v>406</v>
      </c>
      <c r="H170" s="234">
        <v>20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148</v>
      </c>
      <c r="AT170" s="242" t="s">
        <v>144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148</v>
      </c>
      <c r="BM170" s="242" t="s">
        <v>1012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1013</v>
      </c>
      <c r="F171" s="228" t="s">
        <v>1014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SUM(P172:P173)</f>
        <v>0</v>
      </c>
      <c r="Q171" s="222"/>
      <c r="R171" s="223">
        <f>SUM(R172:R173)</f>
        <v>0</v>
      </c>
      <c r="S171" s="222"/>
      <c r="T171" s="224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82</v>
      </c>
      <c r="AT171" s="226" t="s">
        <v>73</v>
      </c>
      <c r="AU171" s="226" t="s">
        <v>82</v>
      </c>
      <c r="AY171" s="225" t="s">
        <v>141</v>
      </c>
      <c r="BK171" s="227">
        <f>SUM(BK172:BK173)</f>
        <v>0</v>
      </c>
    </row>
    <row r="172" s="2" customFormat="1" ht="16.5" customHeight="1">
      <c r="A172" s="39"/>
      <c r="B172" s="40"/>
      <c r="C172" s="230" t="s">
        <v>515</v>
      </c>
      <c r="D172" s="230" t="s">
        <v>144</v>
      </c>
      <c r="E172" s="231" t="s">
        <v>1015</v>
      </c>
      <c r="F172" s="232" t="s">
        <v>1016</v>
      </c>
      <c r="G172" s="233" t="s">
        <v>406</v>
      </c>
      <c r="H172" s="234">
        <v>18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148</v>
      </c>
      <c r="AT172" s="242" t="s">
        <v>144</v>
      </c>
      <c r="AU172" s="242" t="s">
        <v>142</v>
      </c>
      <c r="AY172" s="18" t="s">
        <v>141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142</v>
      </c>
      <c r="BK172" s="243">
        <f>ROUND(I172*H172,2)</f>
        <v>0</v>
      </c>
      <c r="BL172" s="18" t="s">
        <v>148</v>
      </c>
      <c r="BM172" s="242" t="s">
        <v>1017</v>
      </c>
    </row>
    <row r="173" s="2" customFormat="1" ht="21.75" customHeight="1">
      <c r="A173" s="39"/>
      <c r="B173" s="40"/>
      <c r="C173" s="230" t="s">
        <v>771</v>
      </c>
      <c r="D173" s="230" t="s">
        <v>144</v>
      </c>
      <c r="E173" s="231" t="s">
        <v>1018</v>
      </c>
      <c r="F173" s="232" t="s">
        <v>1019</v>
      </c>
      <c r="G173" s="233" t="s">
        <v>406</v>
      </c>
      <c r="H173" s="234">
        <v>18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148</v>
      </c>
      <c r="AT173" s="242" t="s">
        <v>144</v>
      </c>
      <c r="AU173" s="242" t="s">
        <v>142</v>
      </c>
      <c r="AY173" s="18" t="s">
        <v>141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142</v>
      </c>
      <c r="BK173" s="243">
        <f>ROUND(I173*H173,2)</f>
        <v>0</v>
      </c>
      <c r="BL173" s="18" t="s">
        <v>148</v>
      </c>
      <c r="BM173" s="242" t="s">
        <v>1020</v>
      </c>
    </row>
    <row r="174" s="12" customFormat="1" ht="22.8" customHeight="1">
      <c r="A174" s="12"/>
      <c r="B174" s="214"/>
      <c r="C174" s="215"/>
      <c r="D174" s="216" t="s">
        <v>73</v>
      </c>
      <c r="E174" s="228" t="s">
        <v>1021</v>
      </c>
      <c r="F174" s="228" t="s">
        <v>1022</v>
      </c>
      <c r="G174" s="215"/>
      <c r="H174" s="215"/>
      <c r="I174" s="218"/>
      <c r="J174" s="229">
        <f>BK174</f>
        <v>0</v>
      </c>
      <c r="K174" s="215"/>
      <c r="L174" s="220"/>
      <c r="M174" s="221"/>
      <c r="N174" s="222"/>
      <c r="O174" s="222"/>
      <c r="P174" s="223">
        <f>SUM(P175:P189)</f>
        <v>0</v>
      </c>
      <c r="Q174" s="222"/>
      <c r="R174" s="223">
        <f>SUM(R175:R189)</f>
        <v>0</v>
      </c>
      <c r="S174" s="222"/>
      <c r="T174" s="224">
        <f>SUM(T175:T189)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5" t="s">
        <v>82</v>
      </c>
      <c r="AT174" s="226" t="s">
        <v>73</v>
      </c>
      <c r="AU174" s="226" t="s">
        <v>82</v>
      </c>
      <c r="AY174" s="225" t="s">
        <v>141</v>
      </c>
      <c r="BK174" s="227">
        <f>SUM(BK175:BK189)</f>
        <v>0</v>
      </c>
    </row>
    <row r="175" s="2" customFormat="1" ht="16.5" customHeight="1">
      <c r="A175" s="39"/>
      <c r="B175" s="40"/>
      <c r="C175" s="230" t="s">
        <v>775</v>
      </c>
      <c r="D175" s="230" t="s">
        <v>144</v>
      </c>
      <c r="E175" s="231" t="s">
        <v>1023</v>
      </c>
      <c r="F175" s="232" t="s">
        <v>1024</v>
      </c>
      <c r="G175" s="233" t="s">
        <v>406</v>
      </c>
      <c r="H175" s="234">
        <v>8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1025</v>
      </c>
    </row>
    <row r="176" s="2" customFormat="1" ht="16.5" customHeight="1">
      <c r="A176" s="39"/>
      <c r="B176" s="40"/>
      <c r="C176" s="230" t="s">
        <v>779</v>
      </c>
      <c r="D176" s="230" t="s">
        <v>144</v>
      </c>
      <c r="E176" s="231" t="s">
        <v>1026</v>
      </c>
      <c r="F176" s="232" t="s">
        <v>1027</v>
      </c>
      <c r="G176" s="233" t="s">
        <v>406</v>
      </c>
      <c r="H176" s="234">
        <v>8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148</v>
      </c>
      <c r="AT176" s="242" t="s">
        <v>144</v>
      </c>
      <c r="AU176" s="242" t="s">
        <v>142</v>
      </c>
      <c r="AY176" s="18" t="s">
        <v>141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142</v>
      </c>
      <c r="BK176" s="243">
        <f>ROUND(I176*H176,2)</f>
        <v>0</v>
      </c>
      <c r="BL176" s="18" t="s">
        <v>148</v>
      </c>
      <c r="BM176" s="242" t="s">
        <v>1028</v>
      </c>
    </row>
    <row r="177" s="2" customFormat="1" ht="21.75" customHeight="1">
      <c r="A177" s="39"/>
      <c r="B177" s="40"/>
      <c r="C177" s="230" t="s">
        <v>293</v>
      </c>
      <c r="D177" s="230" t="s">
        <v>144</v>
      </c>
      <c r="E177" s="231" t="s">
        <v>1029</v>
      </c>
      <c r="F177" s="232" t="s">
        <v>1030</v>
      </c>
      <c r="G177" s="233" t="s">
        <v>406</v>
      </c>
      <c r="H177" s="234">
        <v>6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148</v>
      </c>
      <c r="AT177" s="242" t="s">
        <v>144</v>
      </c>
      <c r="AU177" s="242" t="s">
        <v>142</v>
      </c>
      <c r="AY177" s="18" t="s">
        <v>141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142</v>
      </c>
      <c r="BK177" s="243">
        <f>ROUND(I177*H177,2)</f>
        <v>0</v>
      </c>
      <c r="BL177" s="18" t="s">
        <v>148</v>
      </c>
      <c r="BM177" s="242" t="s">
        <v>1031</v>
      </c>
    </row>
    <row r="178" s="2" customFormat="1" ht="16.5" customHeight="1">
      <c r="A178" s="39"/>
      <c r="B178" s="40"/>
      <c r="C178" s="230" t="s">
        <v>786</v>
      </c>
      <c r="D178" s="230" t="s">
        <v>144</v>
      </c>
      <c r="E178" s="231" t="s">
        <v>1032</v>
      </c>
      <c r="F178" s="232" t="s">
        <v>1033</v>
      </c>
      <c r="G178" s="233" t="s">
        <v>154</v>
      </c>
      <c r="H178" s="234">
        <v>15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1034</v>
      </c>
    </row>
    <row r="179" s="2" customFormat="1" ht="16.5" customHeight="1">
      <c r="A179" s="39"/>
      <c r="B179" s="40"/>
      <c r="C179" s="230" t="s">
        <v>790</v>
      </c>
      <c r="D179" s="230" t="s">
        <v>144</v>
      </c>
      <c r="E179" s="231" t="s">
        <v>1035</v>
      </c>
      <c r="F179" s="232" t="s">
        <v>1036</v>
      </c>
      <c r="G179" s="233" t="s">
        <v>154</v>
      </c>
      <c r="H179" s="234">
        <v>21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1037</v>
      </c>
    </row>
    <row r="180" s="2" customFormat="1" ht="21.75" customHeight="1">
      <c r="A180" s="39"/>
      <c r="B180" s="40"/>
      <c r="C180" s="230" t="s">
        <v>794</v>
      </c>
      <c r="D180" s="230" t="s">
        <v>144</v>
      </c>
      <c r="E180" s="231" t="s">
        <v>1038</v>
      </c>
      <c r="F180" s="232" t="s">
        <v>1039</v>
      </c>
      <c r="G180" s="233" t="s">
        <v>406</v>
      </c>
      <c r="H180" s="234">
        <v>1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148</v>
      </c>
      <c r="AT180" s="242" t="s">
        <v>144</v>
      </c>
      <c r="AU180" s="242" t="s">
        <v>142</v>
      </c>
      <c r="AY180" s="18" t="s">
        <v>141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142</v>
      </c>
      <c r="BK180" s="243">
        <f>ROUND(I180*H180,2)</f>
        <v>0</v>
      </c>
      <c r="BL180" s="18" t="s">
        <v>148</v>
      </c>
      <c r="BM180" s="242" t="s">
        <v>1040</v>
      </c>
    </row>
    <row r="181" s="2" customFormat="1" ht="16.5" customHeight="1">
      <c r="A181" s="39"/>
      <c r="B181" s="40"/>
      <c r="C181" s="230" t="s">
        <v>798</v>
      </c>
      <c r="D181" s="230" t="s">
        <v>144</v>
      </c>
      <c r="E181" s="231" t="s">
        <v>1041</v>
      </c>
      <c r="F181" s="232" t="s">
        <v>1042</v>
      </c>
      <c r="G181" s="233" t="s">
        <v>406</v>
      </c>
      <c r="H181" s="234">
        <v>8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1043</v>
      </c>
    </row>
    <row r="182" s="2" customFormat="1" ht="16.5" customHeight="1">
      <c r="A182" s="39"/>
      <c r="B182" s="40"/>
      <c r="C182" s="230" t="s">
        <v>803</v>
      </c>
      <c r="D182" s="230" t="s">
        <v>144</v>
      </c>
      <c r="E182" s="231" t="s">
        <v>1044</v>
      </c>
      <c r="F182" s="232" t="s">
        <v>1045</v>
      </c>
      <c r="G182" s="233" t="s">
        <v>406</v>
      </c>
      <c r="H182" s="234">
        <v>8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1046</v>
      </c>
    </row>
    <row r="183" s="2" customFormat="1" ht="16.5" customHeight="1">
      <c r="A183" s="39"/>
      <c r="B183" s="40"/>
      <c r="C183" s="230" t="s">
        <v>812</v>
      </c>
      <c r="D183" s="230" t="s">
        <v>144</v>
      </c>
      <c r="E183" s="231" t="s">
        <v>1047</v>
      </c>
      <c r="F183" s="232" t="s">
        <v>1048</v>
      </c>
      <c r="G183" s="233" t="s">
        <v>406</v>
      </c>
      <c r="H183" s="234">
        <v>8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148</v>
      </c>
      <c r="AT183" s="242" t="s">
        <v>144</v>
      </c>
      <c r="AU183" s="242" t="s">
        <v>142</v>
      </c>
      <c r="AY183" s="18" t="s">
        <v>141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142</v>
      </c>
      <c r="BK183" s="243">
        <f>ROUND(I183*H183,2)</f>
        <v>0</v>
      </c>
      <c r="BL183" s="18" t="s">
        <v>148</v>
      </c>
      <c r="BM183" s="242" t="s">
        <v>1049</v>
      </c>
    </row>
    <row r="184" s="2" customFormat="1" ht="16.5" customHeight="1">
      <c r="A184" s="39"/>
      <c r="B184" s="40"/>
      <c r="C184" s="230" t="s">
        <v>817</v>
      </c>
      <c r="D184" s="230" t="s">
        <v>144</v>
      </c>
      <c r="E184" s="231" t="s">
        <v>1050</v>
      </c>
      <c r="F184" s="232" t="s">
        <v>1051</v>
      </c>
      <c r="G184" s="233" t="s">
        <v>406</v>
      </c>
      <c r="H184" s="234">
        <v>6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148</v>
      </c>
      <c r="AT184" s="242" t="s">
        <v>144</v>
      </c>
      <c r="AU184" s="242" t="s">
        <v>142</v>
      </c>
      <c r="AY184" s="18" t="s">
        <v>141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142</v>
      </c>
      <c r="BK184" s="243">
        <f>ROUND(I184*H184,2)</f>
        <v>0</v>
      </c>
      <c r="BL184" s="18" t="s">
        <v>148</v>
      </c>
      <c r="BM184" s="242" t="s">
        <v>1052</v>
      </c>
    </row>
    <row r="185" s="2" customFormat="1" ht="16.5" customHeight="1">
      <c r="A185" s="39"/>
      <c r="B185" s="40"/>
      <c r="C185" s="230" t="s">
        <v>823</v>
      </c>
      <c r="D185" s="230" t="s">
        <v>144</v>
      </c>
      <c r="E185" s="231" t="s">
        <v>1053</v>
      </c>
      <c r="F185" s="232" t="s">
        <v>1054</v>
      </c>
      <c r="G185" s="233" t="s">
        <v>406</v>
      </c>
      <c r="H185" s="234">
        <v>6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148</v>
      </c>
      <c r="AT185" s="242" t="s">
        <v>144</v>
      </c>
      <c r="AU185" s="242" t="s">
        <v>142</v>
      </c>
      <c r="AY185" s="18" t="s">
        <v>141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142</v>
      </c>
      <c r="BK185" s="243">
        <f>ROUND(I185*H185,2)</f>
        <v>0</v>
      </c>
      <c r="BL185" s="18" t="s">
        <v>148</v>
      </c>
      <c r="BM185" s="242" t="s">
        <v>1055</v>
      </c>
    </row>
    <row r="186" s="2" customFormat="1" ht="16.5" customHeight="1">
      <c r="A186" s="39"/>
      <c r="B186" s="40"/>
      <c r="C186" s="230" t="s">
        <v>827</v>
      </c>
      <c r="D186" s="230" t="s">
        <v>144</v>
      </c>
      <c r="E186" s="231" t="s">
        <v>1056</v>
      </c>
      <c r="F186" s="232" t="s">
        <v>1057</v>
      </c>
      <c r="G186" s="233" t="s">
        <v>406</v>
      </c>
      <c r="H186" s="234">
        <v>2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148</v>
      </c>
      <c r="AT186" s="242" t="s">
        <v>144</v>
      </c>
      <c r="AU186" s="242" t="s">
        <v>142</v>
      </c>
      <c r="AY186" s="18" t="s">
        <v>141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142</v>
      </c>
      <c r="BK186" s="243">
        <f>ROUND(I186*H186,2)</f>
        <v>0</v>
      </c>
      <c r="BL186" s="18" t="s">
        <v>148</v>
      </c>
      <c r="BM186" s="242" t="s">
        <v>1058</v>
      </c>
    </row>
    <row r="187" s="2" customFormat="1" ht="16.5" customHeight="1">
      <c r="A187" s="39"/>
      <c r="B187" s="40"/>
      <c r="C187" s="230" t="s">
        <v>832</v>
      </c>
      <c r="D187" s="230" t="s">
        <v>144</v>
      </c>
      <c r="E187" s="231" t="s">
        <v>1059</v>
      </c>
      <c r="F187" s="232" t="s">
        <v>1060</v>
      </c>
      <c r="G187" s="233" t="s">
        <v>406</v>
      </c>
      <c r="H187" s="234">
        <v>2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148</v>
      </c>
      <c r="AT187" s="242" t="s">
        <v>144</v>
      </c>
      <c r="AU187" s="242" t="s">
        <v>142</v>
      </c>
      <c r="AY187" s="18" t="s">
        <v>141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142</v>
      </c>
      <c r="BK187" s="243">
        <f>ROUND(I187*H187,2)</f>
        <v>0</v>
      </c>
      <c r="BL187" s="18" t="s">
        <v>148</v>
      </c>
      <c r="BM187" s="242" t="s">
        <v>1061</v>
      </c>
    </row>
    <row r="188" s="2" customFormat="1" ht="16.5" customHeight="1">
      <c r="A188" s="39"/>
      <c r="B188" s="40"/>
      <c r="C188" s="230" t="s">
        <v>838</v>
      </c>
      <c r="D188" s="230" t="s">
        <v>144</v>
      </c>
      <c r="E188" s="231" t="s">
        <v>1062</v>
      </c>
      <c r="F188" s="232" t="s">
        <v>1063</v>
      </c>
      <c r="G188" s="233" t="s">
        <v>1064</v>
      </c>
      <c r="H188" s="234">
        <v>24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148</v>
      </c>
      <c r="AT188" s="242" t="s">
        <v>144</v>
      </c>
      <c r="AU188" s="242" t="s">
        <v>142</v>
      </c>
      <c r="AY188" s="18" t="s">
        <v>141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142</v>
      </c>
      <c r="BK188" s="243">
        <f>ROUND(I188*H188,2)</f>
        <v>0</v>
      </c>
      <c r="BL188" s="18" t="s">
        <v>148</v>
      </c>
      <c r="BM188" s="242" t="s">
        <v>1065</v>
      </c>
    </row>
    <row r="189" s="2" customFormat="1" ht="16.5" customHeight="1">
      <c r="A189" s="39"/>
      <c r="B189" s="40"/>
      <c r="C189" s="230" t="s">
        <v>844</v>
      </c>
      <c r="D189" s="230" t="s">
        <v>144</v>
      </c>
      <c r="E189" s="231" t="s">
        <v>1066</v>
      </c>
      <c r="F189" s="232" t="s">
        <v>1067</v>
      </c>
      <c r="G189" s="233" t="s">
        <v>1064</v>
      </c>
      <c r="H189" s="234">
        <v>24</v>
      </c>
      <c r="I189" s="235"/>
      <c r="J189" s="236">
        <f>ROUND(I189*H189,2)</f>
        <v>0</v>
      </c>
      <c r="K189" s="237"/>
      <c r="L189" s="45"/>
      <c r="M189" s="277" t="s">
        <v>1</v>
      </c>
      <c r="N189" s="278" t="s">
        <v>40</v>
      </c>
      <c r="O189" s="279"/>
      <c r="P189" s="280">
        <f>O189*H189</f>
        <v>0</v>
      </c>
      <c r="Q189" s="280">
        <v>0</v>
      </c>
      <c r="R189" s="280">
        <f>Q189*H189</f>
        <v>0</v>
      </c>
      <c r="S189" s="280">
        <v>0</v>
      </c>
      <c r="T189" s="28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148</v>
      </c>
      <c r="AT189" s="242" t="s">
        <v>144</v>
      </c>
      <c r="AU189" s="242" t="s">
        <v>142</v>
      </c>
      <c r="AY189" s="18" t="s">
        <v>141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142</v>
      </c>
      <c r="BK189" s="243">
        <f>ROUND(I189*H189,2)</f>
        <v>0</v>
      </c>
      <c r="BL189" s="18" t="s">
        <v>148</v>
      </c>
      <c r="BM189" s="242" t="s">
        <v>1068</v>
      </c>
    </row>
    <row r="190" s="2" customFormat="1" ht="6.96" customHeight="1">
      <c r="A190" s="39"/>
      <c r="B190" s="73"/>
      <c r="C190" s="74"/>
      <c r="D190" s="74"/>
      <c r="E190" s="74"/>
      <c r="F190" s="74"/>
      <c r="G190" s="74"/>
      <c r="H190" s="74"/>
      <c r="I190" s="74"/>
      <c r="J190" s="74"/>
      <c r="K190" s="74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hJaW040qaiZMlUEvF4usu+tLEntlaq5l+GLpSa1aHTv7QVm1Ld/NCTEKvn79DlxaW8q8iMvCYFUtsGJswoTgyA==" hashValue="txaztvelxGwbN2EQoru4SI+7YQG1nF8QSavjogUiDeVVrsa1YU9axl+vR3qVWcg1T/IwY/fjEEqwBJbzpCNC7Q==" algorithmName="SHA-512" password="AB88"/>
  <autoFilter ref="C127:K18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1069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ROUND((SUM(BE128:BE182)),  2)</f>
        <v>0</v>
      </c>
      <c r="G33" s="163"/>
      <c r="H33" s="163"/>
      <c r="I33" s="164">
        <v>0.20000000000000001</v>
      </c>
      <c r="J33" s="162">
        <f>ROUND(((SUM(BE128:BE182))*I33),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ROUND((SUM(BF128:BF182)),  2)</f>
        <v>0</v>
      </c>
      <c r="G34" s="163"/>
      <c r="H34" s="163"/>
      <c r="I34" s="164">
        <v>0.20000000000000001</v>
      </c>
      <c r="J34" s="162">
        <f>ROUND(((SUM(BF128:BF182))*I34),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20230107 - Kaštieľ-Reštaurátorské práce-exteriér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1070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1071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1072</v>
      </c>
      <c r="E99" s="199"/>
      <c r="F99" s="199"/>
      <c r="G99" s="199"/>
      <c r="H99" s="199"/>
      <c r="I99" s="199"/>
      <c r="J99" s="200">
        <f>J137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1073</v>
      </c>
      <c r="E100" s="193"/>
      <c r="F100" s="193"/>
      <c r="G100" s="193"/>
      <c r="H100" s="193"/>
      <c r="I100" s="193"/>
      <c r="J100" s="194">
        <f>J142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1074</v>
      </c>
      <c r="E101" s="199"/>
      <c r="F101" s="199"/>
      <c r="G101" s="199"/>
      <c r="H101" s="199"/>
      <c r="I101" s="199"/>
      <c r="J101" s="200">
        <f>J143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1075</v>
      </c>
      <c r="E102" s="199"/>
      <c r="F102" s="199"/>
      <c r="G102" s="199"/>
      <c r="H102" s="199"/>
      <c r="I102" s="199"/>
      <c r="J102" s="200">
        <f>J146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1076</v>
      </c>
      <c r="E103" s="199"/>
      <c r="F103" s="199"/>
      <c r="G103" s="199"/>
      <c r="H103" s="199"/>
      <c r="I103" s="199"/>
      <c r="J103" s="200">
        <f>J149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1077</v>
      </c>
      <c r="E104" s="199"/>
      <c r="F104" s="199"/>
      <c r="G104" s="199"/>
      <c r="H104" s="199"/>
      <c r="I104" s="199"/>
      <c r="J104" s="200">
        <f>J155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1078</v>
      </c>
      <c r="E105" s="193"/>
      <c r="F105" s="193"/>
      <c r="G105" s="193"/>
      <c r="H105" s="193"/>
      <c r="I105" s="193"/>
      <c r="J105" s="194">
        <f>J160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6"/>
      <c r="C106" s="197"/>
      <c r="D106" s="198" t="s">
        <v>1079</v>
      </c>
      <c r="E106" s="199"/>
      <c r="F106" s="199"/>
      <c r="G106" s="199"/>
      <c r="H106" s="199"/>
      <c r="I106" s="199"/>
      <c r="J106" s="200">
        <f>J161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1080</v>
      </c>
      <c r="E107" s="199"/>
      <c r="F107" s="199"/>
      <c r="G107" s="199"/>
      <c r="H107" s="199"/>
      <c r="I107" s="199"/>
      <c r="J107" s="200">
        <f>J172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1081</v>
      </c>
      <c r="E108" s="199"/>
      <c r="F108" s="199"/>
      <c r="G108" s="199"/>
      <c r="H108" s="199"/>
      <c r="I108" s="199"/>
      <c r="J108" s="200">
        <f>J176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127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E9</f>
        <v>20230107 - Kaštieľ-Reštaurátorské práce-exteriér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128</v>
      </c>
      <c r="D127" s="205" t="s">
        <v>59</v>
      </c>
      <c r="E127" s="205" t="s">
        <v>55</v>
      </c>
      <c r="F127" s="205" t="s">
        <v>56</v>
      </c>
      <c r="G127" s="205" t="s">
        <v>129</v>
      </c>
      <c r="H127" s="205" t="s">
        <v>130</v>
      </c>
      <c r="I127" s="205" t="s">
        <v>131</v>
      </c>
      <c r="J127" s="206" t="s">
        <v>116</v>
      </c>
      <c r="K127" s="207" t="s">
        <v>132</v>
      </c>
      <c r="L127" s="208"/>
      <c r="M127" s="107" t="s">
        <v>1</v>
      </c>
      <c r="N127" s="108" t="s">
        <v>38</v>
      </c>
      <c r="O127" s="108" t="s">
        <v>133</v>
      </c>
      <c r="P127" s="108" t="s">
        <v>134</v>
      </c>
      <c r="Q127" s="108" t="s">
        <v>135</v>
      </c>
      <c r="R127" s="108" t="s">
        <v>136</v>
      </c>
      <c r="S127" s="108" t="s">
        <v>137</v>
      </c>
      <c r="T127" s="109" t="s">
        <v>138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117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P129+P142+P160</f>
        <v>0</v>
      </c>
      <c r="Q128" s="111"/>
      <c r="R128" s="211">
        <f>R129+R142+R160</f>
        <v>0</v>
      </c>
      <c r="S128" s="111"/>
      <c r="T128" s="212">
        <f>T129+T142+T160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118</v>
      </c>
      <c r="BK128" s="213">
        <f>BK129+BK142+BK160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915</v>
      </c>
      <c r="F129" s="217" t="s">
        <v>1082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P130+P137</f>
        <v>0</v>
      </c>
      <c r="Q129" s="222"/>
      <c r="R129" s="223">
        <f>R130+R137</f>
        <v>0</v>
      </c>
      <c r="S129" s="222"/>
      <c r="T129" s="224">
        <f>T130+T137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141</v>
      </c>
      <c r="BK129" s="227">
        <f>BK130+BK137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1083</v>
      </c>
      <c r="F130" s="228" t="s">
        <v>1084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SUM(P131:P136)</f>
        <v>0</v>
      </c>
      <c r="Q130" s="222"/>
      <c r="R130" s="223">
        <f>SUM(R131:R136)</f>
        <v>0</v>
      </c>
      <c r="S130" s="222"/>
      <c r="T130" s="224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141</v>
      </c>
      <c r="BK130" s="227">
        <f>SUM(BK131:BK136)</f>
        <v>0</v>
      </c>
    </row>
    <row r="131" s="2" customFormat="1" ht="16.5" customHeight="1">
      <c r="A131" s="39"/>
      <c r="B131" s="40"/>
      <c r="C131" s="230" t="s">
        <v>82</v>
      </c>
      <c r="D131" s="230" t="s">
        <v>144</v>
      </c>
      <c r="E131" s="231" t="s">
        <v>1085</v>
      </c>
      <c r="F131" s="232" t="s">
        <v>949</v>
      </c>
      <c r="G131" s="233" t="s">
        <v>406</v>
      </c>
      <c r="H131" s="234">
        <v>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148</v>
      </c>
      <c r="AT131" s="242" t="s">
        <v>144</v>
      </c>
      <c r="AU131" s="242" t="s">
        <v>142</v>
      </c>
      <c r="AY131" s="18" t="s">
        <v>141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142</v>
      </c>
      <c r="BK131" s="243">
        <f>ROUND(I131*H131,2)</f>
        <v>0</v>
      </c>
      <c r="BL131" s="18" t="s">
        <v>148</v>
      </c>
      <c r="BM131" s="242" t="s">
        <v>1086</v>
      </c>
    </row>
    <row r="132" s="2" customFormat="1" ht="16.5" customHeight="1">
      <c r="A132" s="39"/>
      <c r="B132" s="40"/>
      <c r="C132" s="230" t="s">
        <v>142</v>
      </c>
      <c r="D132" s="230" t="s">
        <v>144</v>
      </c>
      <c r="E132" s="231" t="s">
        <v>1087</v>
      </c>
      <c r="F132" s="232" t="s">
        <v>953</v>
      </c>
      <c r="G132" s="233" t="s">
        <v>406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148</v>
      </c>
      <c r="AT132" s="242" t="s">
        <v>144</v>
      </c>
      <c r="AU132" s="242" t="s">
        <v>142</v>
      </c>
      <c r="AY132" s="18" t="s">
        <v>141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142</v>
      </c>
      <c r="BK132" s="243">
        <f>ROUND(I132*H132,2)</f>
        <v>0</v>
      </c>
      <c r="BL132" s="18" t="s">
        <v>148</v>
      </c>
      <c r="BM132" s="242" t="s">
        <v>1088</v>
      </c>
    </row>
    <row r="133" s="2" customFormat="1" ht="16.5" customHeight="1">
      <c r="A133" s="39"/>
      <c r="B133" s="40"/>
      <c r="C133" s="230" t="s">
        <v>178</v>
      </c>
      <c r="D133" s="230" t="s">
        <v>144</v>
      </c>
      <c r="E133" s="231" t="s">
        <v>1089</v>
      </c>
      <c r="F133" s="232" t="s">
        <v>983</v>
      </c>
      <c r="G133" s="233" t="s">
        <v>406</v>
      </c>
      <c r="H133" s="234">
        <v>1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148</v>
      </c>
      <c r="AT133" s="242" t="s">
        <v>144</v>
      </c>
      <c r="AU133" s="242" t="s">
        <v>142</v>
      </c>
      <c r="AY133" s="18" t="s">
        <v>141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142</v>
      </c>
      <c r="BK133" s="243">
        <f>ROUND(I133*H133,2)</f>
        <v>0</v>
      </c>
      <c r="BL133" s="18" t="s">
        <v>148</v>
      </c>
      <c r="BM133" s="242" t="s">
        <v>1090</v>
      </c>
    </row>
    <row r="134" s="2" customFormat="1" ht="16.5" customHeight="1">
      <c r="A134" s="39"/>
      <c r="B134" s="40"/>
      <c r="C134" s="230" t="s">
        <v>148</v>
      </c>
      <c r="D134" s="230" t="s">
        <v>144</v>
      </c>
      <c r="E134" s="231" t="s">
        <v>1091</v>
      </c>
      <c r="F134" s="232" t="s">
        <v>986</v>
      </c>
      <c r="G134" s="233" t="s">
        <v>406</v>
      </c>
      <c r="H134" s="234">
        <v>1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148</v>
      </c>
      <c r="AT134" s="242" t="s">
        <v>144</v>
      </c>
      <c r="AU134" s="242" t="s">
        <v>142</v>
      </c>
      <c r="AY134" s="18" t="s">
        <v>141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142</v>
      </c>
      <c r="BK134" s="243">
        <f>ROUND(I134*H134,2)</f>
        <v>0</v>
      </c>
      <c r="BL134" s="18" t="s">
        <v>148</v>
      </c>
      <c r="BM134" s="242" t="s">
        <v>1092</v>
      </c>
    </row>
    <row r="135" s="2" customFormat="1" ht="16.5" customHeight="1">
      <c r="A135" s="39"/>
      <c r="B135" s="40"/>
      <c r="C135" s="230" t="s">
        <v>186</v>
      </c>
      <c r="D135" s="230" t="s">
        <v>144</v>
      </c>
      <c r="E135" s="231" t="s">
        <v>1093</v>
      </c>
      <c r="F135" s="232" t="s">
        <v>962</v>
      </c>
      <c r="G135" s="233" t="s">
        <v>406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148</v>
      </c>
      <c r="AT135" s="242" t="s">
        <v>144</v>
      </c>
      <c r="AU135" s="242" t="s">
        <v>142</v>
      </c>
      <c r="AY135" s="18" t="s">
        <v>141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142</v>
      </c>
      <c r="BK135" s="243">
        <f>ROUND(I135*H135,2)</f>
        <v>0</v>
      </c>
      <c r="BL135" s="18" t="s">
        <v>148</v>
      </c>
      <c r="BM135" s="242" t="s">
        <v>1094</v>
      </c>
    </row>
    <row r="136" s="2" customFormat="1" ht="33" customHeight="1">
      <c r="A136" s="39"/>
      <c r="B136" s="40"/>
      <c r="C136" s="230" t="s">
        <v>150</v>
      </c>
      <c r="D136" s="230" t="s">
        <v>144</v>
      </c>
      <c r="E136" s="231" t="s">
        <v>1095</v>
      </c>
      <c r="F136" s="232" t="s">
        <v>1096</v>
      </c>
      <c r="G136" s="233" t="s">
        <v>406</v>
      </c>
      <c r="H136" s="234">
        <v>1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148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148</v>
      </c>
      <c r="BM136" s="242" t="s">
        <v>1097</v>
      </c>
    </row>
    <row r="137" s="12" customFormat="1" ht="22.8" customHeight="1">
      <c r="A137" s="12"/>
      <c r="B137" s="214"/>
      <c r="C137" s="215"/>
      <c r="D137" s="216" t="s">
        <v>73</v>
      </c>
      <c r="E137" s="228" t="s">
        <v>1098</v>
      </c>
      <c r="F137" s="228" t="s">
        <v>1099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SUM(P138:P141)</f>
        <v>0</v>
      </c>
      <c r="Q137" s="222"/>
      <c r="R137" s="223">
        <f>SUM(R138:R141)</f>
        <v>0</v>
      </c>
      <c r="S137" s="222"/>
      <c r="T137" s="224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82</v>
      </c>
      <c r="AY137" s="225" t="s">
        <v>141</v>
      </c>
      <c r="BK137" s="227">
        <f>SUM(BK138:BK141)</f>
        <v>0</v>
      </c>
    </row>
    <row r="138" s="2" customFormat="1" ht="37.8" customHeight="1">
      <c r="A138" s="39"/>
      <c r="B138" s="40"/>
      <c r="C138" s="230" t="s">
        <v>202</v>
      </c>
      <c r="D138" s="230" t="s">
        <v>144</v>
      </c>
      <c r="E138" s="231" t="s">
        <v>1100</v>
      </c>
      <c r="F138" s="232" t="s">
        <v>1101</v>
      </c>
      <c r="G138" s="233" t="s">
        <v>950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148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1102</v>
      </c>
    </row>
    <row r="139" s="2" customFormat="1" ht="49.05" customHeight="1">
      <c r="A139" s="39"/>
      <c r="B139" s="40"/>
      <c r="C139" s="230" t="s">
        <v>207</v>
      </c>
      <c r="D139" s="230" t="s">
        <v>144</v>
      </c>
      <c r="E139" s="231" t="s">
        <v>1103</v>
      </c>
      <c r="F139" s="232" t="s">
        <v>1104</v>
      </c>
      <c r="G139" s="233" t="s">
        <v>950</v>
      </c>
      <c r="H139" s="234">
        <v>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148</v>
      </c>
      <c r="AT139" s="242" t="s">
        <v>144</v>
      </c>
      <c r="AU139" s="242" t="s">
        <v>142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148</v>
      </c>
      <c r="BM139" s="242" t="s">
        <v>1105</v>
      </c>
    </row>
    <row r="140" s="2" customFormat="1" ht="90" customHeight="1">
      <c r="A140" s="39"/>
      <c r="B140" s="40"/>
      <c r="C140" s="230" t="s">
        <v>190</v>
      </c>
      <c r="D140" s="230" t="s">
        <v>144</v>
      </c>
      <c r="E140" s="231" t="s">
        <v>1106</v>
      </c>
      <c r="F140" s="232" t="s">
        <v>1107</v>
      </c>
      <c r="G140" s="233" t="s">
        <v>950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148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148</v>
      </c>
      <c r="BM140" s="242" t="s">
        <v>1108</v>
      </c>
    </row>
    <row r="141" s="2" customFormat="1" ht="44.25" customHeight="1">
      <c r="A141" s="39"/>
      <c r="B141" s="40"/>
      <c r="C141" s="230" t="s">
        <v>218</v>
      </c>
      <c r="D141" s="230" t="s">
        <v>144</v>
      </c>
      <c r="E141" s="231" t="s">
        <v>1109</v>
      </c>
      <c r="F141" s="232" t="s">
        <v>1110</v>
      </c>
      <c r="G141" s="233" t="s">
        <v>950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148</v>
      </c>
      <c r="AT141" s="242" t="s">
        <v>144</v>
      </c>
      <c r="AU141" s="242" t="s">
        <v>142</v>
      </c>
      <c r="AY141" s="18" t="s">
        <v>141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142</v>
      </c>
      <c r="BK141" s="243">
        <f>ROUND(I141*H141,2)</f>
        <v>0</v>
      </c>
      <c r="BL141" s="18" t="s">
        <v>148</v>
      </c>
      <c r="BM141" s="242" t="s">
        <v>1111</v>
      </c>
    </row>
    <row r="142" s="12" customFormat="1" ht="25.92" customHeight="1">
      <c r="A142" s="12"/>
      <c r="B142" s="214"/>
      <c r="C142" s="215"/>
      <c r="D142" s="216" t="s">
        <v>73</v>
      </c>
      <c r="E142" s="217" t="s">
        <v>1112</v>
      </c>
      <c r="F142" s="217" t="s">
        <v>1113</v>
      </c>
      <c r="G142" s="215"/>
      <c r="H142" s="215"/>
      <c r="I142" s="218"/>
      <c r="J142" s="219">
        <f>BK142</f>
        <v>0</v>
      </c>
      <c r="K142" s="215"/>
      <c r="L142" s="220"/>
      <c r="M142" s="221"/>
      <c r="N142" s="222"/>
      <c r="O142" s="222"/>
      <c r="P142" s="223">
        <f>P143+P146+P149+P155</f>
        <v>0</v>
      </c>
      <c r="Q142" s="222"/>
      <c r="R142" s="223">
        <f>R143+R146+R149+R155</f>
        <v>0</v>
      </c>
      <c r="S142" s="222"/>
      <c r="T142" s="224">
        <f>T143+T146+T149+T155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5" t="s">
        <v>82</v>
      </c>
      <c r="AT142" s="226" t="s">
        <v>73</v>
      </c>
      <c r="AU142" s="226" t="s">
        <v>74</v>
      </c>
      <c r="AY142" s="225" t="s">
        <v>141</v>
      </c>
      <c r="BK142" s="227">
        <f>BK143+BK146+BK149+BK155</f>
        <v>0</v>
      </c>
    </row>
    <row r="143" s="12" customFormat="1" ht="22.8" customHeight="1">
      <c r="A143" s="12"/>
      <c r="B143" s="214"/>
      <c r="C143" s="215"/>
      <c r="D143" s="216" t="s">
        <v>73</v>
      </c>
      <c r="E143" s="228" t="s">
        <v>1114</v>
      </c>
      <c r="F143" s="228" t="s">
        <v>1115</v>
      </c>
      <c r="G143" s="215"/>
      <c r="H143" s="215"/>
      <c r="I143" s="218"/>
      <c r="J143" s="229">
        <f>BK143</f>
        <v>0</v>
      </c>
      <c r="K143" s="215"/>
      <c r="L143" s="220"/>
      <c r="M143" s="221"/>
      <c r="N143" s="222"/>
      <c r="O143" s="222"/>
      <c r="P143" s="223">
        <f>SUM(P144:P145)</f>
        <v>0</v>
      </c>
      <c r="Q143" s="222"/>
      <c r="R143" s="223">
        <f>SUM(R144:R145)</f>
        <v>0</v>
      </c>
      <c r="S143" s="222"/>
      <c r="T143" s="224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82</v>
      </c>
      <c r="AT143" s="226" t="s">
        <v>73</v>
      </c>
      <c r="AU143" s="226" t="s">
        <v>82</v>
      </c>
      <c r="AY143" s="225" t="s">
        <v>141</v>
      </c>
      <c r="BK143" s="227">
        <f>SUM(BK144:BK145)</f>
        <v>0</v>
      </c>
    </row>
    <row r="144" s="2" customFormat="1" ht="16.5" customHeight="1">
      <c r="A144" s="39"/>
      <c r="B144" s="40"/>
      <c r="C144" s="230" t="s">
        <v>227</v>
      </c>
      <c r="D144" s="230" t="s">
        <v>144</v>
      </c>
      <c r="E144" s="231" t="s">
        <v>1116</v>
      </c>
      <c r="F144" s="232" t="s">
        <v>1117</v>
      </c>
      <c r="G144" s="233" t="s">
        <v>154</v>
      </c>
      <c r="H144" s="234">
        <v>560.13699999999994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148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148</v>
      </c>
      <c r="BM144" s="242" t="s">
        <v>1118</v>
      </c>
    </row>
    <row r="145" s="2" customFormat="1" ht="16.5" customHeight="1">
      <c r="A145" s="39"/>
      <c r="B145" s="40"/>
      <c r="C145" s="230" t="s">
        <v>236</v>
      </c>
      <c r="D145" s="230" t="s">
        <v>144</v>
      </c>
      <c r="E145" s="231" t="s">
        <v>1119</v>
      </c>
      <c r="F145" s="232" t="s">
        <v>1120</v>
      </c>
      <c r="G145" s="233" t="s">
        <v>154</v>
      </c>
      <c r="H145" s="234">
        <v>560.13699999999994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148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148</v>
      </c>
      <c r="BM145" s="242" t="s">
        <v>1121</v>
      </c>
    </row>
    <row r="146" s="12" customFormat="1" ht="22.8" customHeight="1">
      <c r="A146" s="12"/>
      <c r="B146" s="214"/>
      <c r="C146" s="215"/>
      <c r="D146" s="216" t="s">
        <v>73</v>
      </c>
      <c r="E146" s="228" t="s">
        <v>1002</v>
      </c>
      <c r="F146" s="228" t="s">
        <v>1122</v>
      </c>
      <c r="G146" s="215"/>
      <c r="H146" s="215"/>
      <c r="I146" s="218"/>
      <c r="J146" s="229">
        <f>BK146</f>
        <v>0</v>
      </c>
      <c r="K146" s="215"/>
      <c r="L146" s="220"/>
      <c r="M146" s="221"/>
      <c r="N146" s="222"/>
      <c r="O146" s="222"/>
      <c r="P146" s="223">
        <f>SUM(P147:P148)</f>
        <v>0</v>
      </c>
      <c r="Q146" s="222"/>
      <c r="R146" s="223">
        <f>SUM(R147:R148)</f>
        <v>0</v>
      </c>
      <c r="S146" s="222"/>
      <c r="T146" s="224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82</v>
      </c>
      <c r="AY146" s="225" t="s">
        <v>141</v>
      </c>
      <c r="BK146" s="227">
        <f>SUM(BK147:BK148)</f>
        <v>0</v>
      </c>
    </row>
    <row r="147" s="2" customFormat="1" ht="16.5" customHeight="1">
      <c r="A147" s="39"/>
      <c r="B147" s="40"/>
      <c r="C147" s="230" t="s">
        <v>241</v>
      </c>
      <c r="D147" s="230" t="s">
        <v>144</v>
      </c>
      <c r="E147" s="231" t="s">
        <v>1123</v>
      </c>
      <c r="F147" s="232" t="s">
        <v>1124</v>
      </c>
      <c r="G147" s="233" t="s">
        <v>154</v>
      </c>
      <c r="H147" s="234">
        <v>180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148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148</v>
      </c>
      <c r="BM147" s="242" t="s">
        <v>1125</v>
      </c>
    </row>
    <row r="148" s="2" customFormat="1" ht="16.5" customHeight="1">
      <c r="A148" s="39"/>
      <c r="B148" s="40"/>
      <c r="C148" s="230" t="s">
        <v>247</v>
      </c>
      <c r="D148" s="230" t="s">
        <v>144</v>
      </c>
      <c r="E148" s="231" t="s">
        <v>1126</v>
      </c>
      <c r="F148" s="232" t="s">
        <v>1127</v>
      </c>
      <c r="G148" s="233" t="s">
        <v>154</v>
      </c>
      <c r="H148" s="234">
        <v>140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148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148</v>
      </c>
      <c r="BM148" s="242" t="s">
        <v>1128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1013</v>
      </c>
      <c r="F149" s="228" t="s">
        <v>1129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SUM(P150:P154)</f>
        <v>0</v>
      </c>
      <c r="Q149" s="222"/>
      <c r="R149" s="223">
        <f>SUM(R150:R154)</f>
        <v>0</v>
      </c>
      <c r="S149" s="222"/>
      <c r="T149" s="224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141</v>
      </c>
      <c r="BK149" s="227">
        <f>SUM(BK150:BK154)</f>
        <v>0</v>
      </c>
    </row>
    <row r="150" s="2" customFormat="1" ht="16.5" customHeight="1">
      <c r="A150" s="39"/>
      <c r="B150" s="40"/>
      <c r="C150" s="230" t="s">
        <v>452</v>
      </c>
      <c r="D150" s="230" t="s">
        <v>144</v>
      </c>
      <c r="E150" s="231" t="s">
        <v>1130</v>
      </c>
      <c r="F150" s="232" t="s">
        <v>1131</v>
      </c>
      <c r="G150" s="233" t="s">
        <v>213</v>
      </c>
      <c r="H150" s="234">
        <v>130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148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148</v>
      </c>
      <c r="BM150" s="242" t="s">
        <v>1132</v>
      </c>
    </row>
    <row r="151" s="2" customFormat="1" ht="16.5" customHeight="1">
      <c r="A151" s="39"/>
      <c r="B151" s="40"/>
      <c r="C151" s="230" t="s">
        <v>230</v>
      </c>
      <c r="D151" s="230" t="s">
        <v>144</v>
      </c>
      <c r="E151" s="231" t="s">
        <v>1133</v>
      </c>
      <c r="F151" s="232" t="s">
        <v>1134</v>
      </c>
      <c r="G151" s="233" t="s">
        <v>213</v>
      </c>
      <c r="H151" s="234">
        <v>150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148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148</v>
      </c>
      <c r="BM151" s="242" t="s">
        <v>1135</v>
      </c>
    </row>
    <row r="152" s="2" customFormat="1" ht="16.5" customHeight="1">
      <c r="A152" s="39"/>
      <c r="B152" s="40"/>
      <c r="C152" s="230" t="s">
        <v>461</v>
      </c>
      <c r="D152" s="230" t="s">
        <v>144</v>
      </c>
      <c r="E152" s="231" t="s">
        <v>1136</v>
      </c>
      <c r="F152" s="232" t="s">
        <v>1137</v>
      </c>
      <c r="G152" s="233" t="s">
        <v>213</v>
      </c>
      <c r="H152" s="234">
        <v>186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148</v>
      </c>
      <c r="AT152" s="242" t="s">
        <v>144</v>
      </c>
      <c r="AU152" s="242" t="s">
        <v>142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148</v>
      </c>
      <c r="BM152" s="242" t="s">
        <v>1138</v>
      </c>
    </row>
    <row r="153" s="2" customFormat="1" ht="16.5" customHeight="1">
      <c r="A153" s="39"/>
      <c r="B153" s="40"/>
      <c r="C153" s="230" t="s">
        <v>466</v>
      </c>
      <c r="D153" s="230" t="s">
        <v>144</v>
      </c>
      <c r="E153" s="231" t="s">
        <v>1139</v>
      </c>
      <c r="F153" s="232" t="s">
        <v>1140</v>
      </c>
      <c r="G153" s="233" t="s">
        <v>213</v>
      </c>
      <c r="H153" s="234">
        <v>150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148</v>
      </c>
      <c r="AT153" s="242" t="s">
        <v>144</v>
      </c>
      <c r="AU153" s="242" t="s">
        <v>142</v>
      </c>
      <c r="AY153" s="18" t="s">
        <v>141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142</v>
      </c>
      <c r="BK153" s="243">
        <f>ROUND(I153*H153,2)</f>
        <v>0</v>
      </c>
      <c r="BL153" s="18" t="s">
        <v>148</v>
      </c>
      <c r="BM153" s="242" t="s">
        <v>1141</v>
      </c>
    </row>
    <row r="154" s="2" customFormat="1" ht="16.5" customHeight="1">
      <c r="A154" s="39"/>
      <c r="B154" s="40"/>
      <c r="C154" s="230" t="s">
        <v>471</v>
      </c>
      <c r="D154" s="230" t="s">
        <v>144</v>
      </c>
      <c r="E154" s="231" t="s">
        <v>1142</v>
      </c>
      <c r="F154" s="232" t="s">
        <v>1143</v>
      </c>
      <c r="G154" s="233" t="s">
        <v>213</v>
      </c>
      <c r="H154" s="234">
        <v>170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148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148</v>
      </c>
      <c r="BM154" s="242" t="s">
        <v>1144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1145</v>
      </c>
      <c r="F155" s="228" t="s">
        <v>1146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SUM(P156:P159)</f>
        <v>0</v>
      </c>
      <c r="Q155" s="222"/>
      <c r="R155" s="223">
        <f>SUM(R156:R159)</f>
        <v>0</v>
      </c>
      <c r="S155" s="222"/>
      <c r="T155" s="224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141</v>
      </c>
      <c r="BK155" s="227">
        <f>SUM(BK156:BK159)</f>
        <v>0</v>
      </c>
    </row>
    <row r="156" s="2" customFormat="1" ht="37.8" customHeight="1">
      <c r="A156" s="39"/>
      <c r="B156" s="40"/>
      <c r="C156" s="230" t="s">
        <v>7</v>
      </c>
      <c r="D156" s="230" t="s">
        <v>144</v>
      </c>
      <c r="E156" s="231" t="s">
        <v>1147</v>
      </c>
      <c r="F156" s="232" t="s">
        <v>1148</v>
      </c>
      <c r="G156" s="233" t="s">
        <v>154</v>
      </c>
      <c r="H156" s="234">
        <v>329.19499999999999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1149</v>
      </c>
    </row>
    <row r="157" s="2" customFormat="1" ht="37.8" customHeight="1">
      <c r="A157" s="39"/>
      <c r="B157" s="40"/>
      <c r="C157" s="230" t="s">
        <v>480</v>
      </c>
      <c r="D157" s="230" t="s">
        <v>144</v>
      </c>
      <c r="E157" s="231" t="s">
        <v>1150</v>
      </c>
      <c r="F157" s="232" t="s">
        <v>1151</v>
      </c>
      <c r="G157" s="233" t="s">
        <v>154</v>
      </c>
      <c r="H157" s="234">
        <v>329.19499999999999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1152</v>
      </c>
    </row>
    <row r="158" s="2" customFormat="1" ht="37.8" customHeight="1">
      <c r="A158" s="39"/>
      <c r="B158" s="40"/>
      <c r="C158" s="230" t="s">
        <v>485</v>
      </c>
      <c r="D158" s="230" t="s">
        <v>144</v>
      </c>
      <c r="E158" s="231" t="s">
        <v>1153</v>
      </c>
      <c r="F158" s="232" t="s">
        <v>1154</v>
      </c>
      <c r="G158" s="233" t="s">
        <v>154</v>
      </c>
      <c r="H158" s="234">
        <v>329.19499999999999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148</v>
      </c>
      <c r="AT158" s="242" t="s">
        <v>144</v>
      </c>
      <c r="AU158" s="242" t="s">
        <v>142</v>
      </c>
      <c r="AY158" s="18" t="s">
        <v>141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142</v>
      </c>
      <c r="BK158" s="243">
        <f>ROUND(I158*H158,2)</f>
        <v>0</v>
      </c>
      <c r="BL158" s="18" t="s">
        <v>148</v>
      </c>
      <c r="BM158" s="242" t="s">
        <v>1155</v>
      </c>
    </row>
    <row r="159" s="2" customFormat="1" ht="44.25" customHeight="1">
      <c r="A159" s="39"/>
      <c r="B159" s="40"/>
      <c r="C159" s="230" t="s">
        <v>492</v>
      </c>
      <c r="D159" s="230" t="s">
        <v>144</v>
      </c>
      <c r="E159" s="231" t="s">
        <v>1156</v>
      </c>
      <c r="F159" s="232" t="s">
        <v>1157</v>
      </c>
      <c r="G159" s="233" t="s">
        <v>154</v>
      </c>
      <c r="H159" s="234">
        <v>329.19499999999999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148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148</v>
      </c>
      <c r="BM159" s="242" t="s">
        <v>1158</v>
      </c>
    </row>
    <row r="160" s="12" customFormat="1" ht="25.92" customHeight="1">
      <c r="A160" s="12"/>
      <c r="B160" s="214"/>
      <c r="C160" s="215"/>
      <c r="D160" s="216" t="s">
        <v>73</v>
      </c>
      <c r="E160" s="217" t="s">
        <v>1021</v>
      </c>
      <c r="F160" s="217" t="s">
        <v>1159</v>
      </c>
      <c r="G160" s="215"/>
      <c r="H160" s="215"/>
      <c r="I160" s="218"/>
      <c r="J160" s="219">
        <f>BK160</f>
        <v>0</v>
      </c>
      <c r="K160" s="215"/>
      <c r="L160" s="220"/>
      <c r="M160" s="221"/>
      <c r="N160" s="222"/>
      <c r="O160" s="222"/>
      <c r="P160" s="223">
        <f>P161+P172+P176</f>
        <v>0</v>
      </c>
      <c r="Q160" s="222"/>
      <c r="R160" s="223">
        <f>R161+R172+R176</f>
        <v>0</v>
      </c>
      <c r="S160" s="222"/>
      <c r="T160" s="224">
        <f>T161+T172+T176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5" t="s">
        <v>82</v>
      </c>
      <c r="AT160" s="226" t="s">
        <v>73</v>
      </c>
      <c r="AU160" s="226" t="s">
        <v>74</v>
      </c>
      <c r="AY160" s="225" t="s">
        <v>141</v>
      </c>
      <c r="BK160" s="227">
        <f>BK161+BK172+BK176</f>
        <v>0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917</v>
      </c>
      <c r="F161" s="228" t="s">
        <v>1160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SUM(P162:P171)</f>
        <v>0</v>
      </c>
      <c r="Q161" s="222"/>
      <c r="R161" s="223">
        <f>SUM(R162:R171)</f>
        <v>0</v>
      </c>
      <c r="S161" s="222"/>
      <c r="T161" s="224">
        <f>SUM(T162:T171)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SUM(BK162:BK171)</f>
        <v>0</v>
      </c>
    </row>
    <row r="162" s="2" customFormat="1" ht="78" customHeight="1">
      <c r="A162" s="39"/>
      <c r="B162" s="40"/>
      <c r="C162" s="230" t="s">
        <v>496</v>
      </c>
      <c r="D162" s="230" t="s">
        <v>144</v>
      </c>
      <c r="E162" s="231" t="s">
        <v>1161</v>
      </c>
      <c r="F162" s="232" t="s">
        <v>1162</v>
      </c>
      <c r="G162" s="233" t="s">
        <v>406</v>
      </c>
      <c r="H162" s="234">
        <v>12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1163</v>
      </c>
    </row>
    <row r="163" s="2" customFormat="1" ht="78" customHeight="1">
      <c r="A163" s="39"/>
      <c r="B163" s="40"/>
      <c r="C163" s="230" t="s">
        <v>501</v>
      </c>
      <c r="D163" s="230" t="s">
        <v>144</v>
      </c>
      <c r="E163" s="231" t="s">
        <v>1164</v>
      </c>
      <c r="F163" s="232" t="s">
        <v>1165</v>
      </c>
      <c r="G163" s="233" t="s">
        <v>406</v>
      </c>
      <c r="H163" s="234">
        <v>2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148</v>
      </c>
      <c r="AT163" s="242" t="s">
        <v>144</v>
      </c>
      <c r="AU163" s="242" t="s">
        <v>142</v>
      </c>
      <c r="AY163" s="18" t="s">
        <v>141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142</v>
      </c>
      <c r="BK163" s="243">
        <f>ROUND(I163*H163,2)</f>
        <v>0</v>
      </c>
      <c r="BL163" s="18" t="s">
        <v>148</v>
      </c>
      <c r="BM163" s="242" t="s">
        <v>1166</v>
      </c>
    </row>
    <row r="164" s="2" customFormat="1" ht="78" customHeight="1">
      <c r="A164" s="39"/>
      <c r="B164" s="40"/>
      <c r="C164" s="230" t="s">
        <v>506</v>
      </c>
      <c r="D164" s="230" t="s">
        <v>144</v>
      </c>
      <c r="E164" s="231" t="s">
        <v>1167</v>
      </c>
      <c r="F164" s="232" t="s">
        <v>1168</v>
      </c>
      <c r="G164" s="233" t="s">
        <v>406</v>
      </c>
      <c r="H164" s="234">
        <v>31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148</v>
      </c>
      <c r="AT164" s="242" t="s">
        <v>144</v>
      </c>
      <c r="AU164" s="242" t="s">
        <v>142</v>
      </c>
      <c r="AY164" s="18" t="s">
        <v>141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142</v>
      </c>
      <c r="BK164" s="243">
        <f>ROUND(I164*H164,2)</f>
        <v>0</v>
      </c>
      <c r="BL164" s="18" t="s">
        <v>148</v>
      </c>
      <c r="BM164" s="242" t="s">
        <v>1169</v>
      </c>
    </row>
    <row r="165" s="2" customFormat="1" ht="78" customHeight="1">
      <c r="A165" s="39"/>
      <c r="B165" s="40"/>
      <c r="C165" s="230" t="s">
        <v>510</v>
      </c>
      <c r="D165" s="230" t="s">
        <v>144</v>
      </c>
      <c r="E165" s="231" t="s">
        <v>1170</v>
      </c>
      <c r="F165" s="232" t="s">
        <v>1171</v>
      </c>
      <c r="G165" s="233" t="s">
        <v>406</v>
      </c>
      <c r="H165" s="234">
        <v>6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148</v>
      </c>
      <c r="AT165" s="242" t="s">
        <v>144</v>
      </c>
      <c r="AU165" s="242" t="s">
        <v>142</v>
      </c>
      <c r="AY165" s="18" t="s">
        <v>141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142</v>
      </c>
      <c r="BK165" s="243">
        <f>ROUND(I165*H165,2)</f>
        <v>0</v>
      </c>
      <c r="BL165" s="18" t="s">
        <v>148</v>
      </c>
      <c r="BM165" s="242" t="s">
        <v>1172</v>
      </c>
    </row>
    <row r="166" s="2" customFormat="1" ht="78" customHeight="1">
      <c r="A166" s="39"/>
      <c r="B166" s="40"/>
      <c r="C166" s="230" t="s">
        <v>515</v>
      </c>
      <c r="D166" s="230" t="s">
        <v>144</v>
      </c>
      <c r="E166" s="231" t="s">
        <v>1173</v>
      </c>
      <c r="F166" s="232" t="s">
        <v>1174</v>
      </c>
      <c r="G166" s="233" t="s">
        <v>406</v>
      </c>
      <c r="H166" s="234">
        <v>6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148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148</v>
      </c>
      <c r="BM166" s="242" t="s">
        <v>1175</v>
      </c>
    </row>
    <row r="167" s="2" customFormat="1" ht="78" customHeight="1">
      <c r="A167" s="39"/>
      <c r="B167" s="40"/>
      <c r="C167" s="230" t="s">
        <v>771</v>
      </c>
      <c r="D167" s="230" t="s">
        <v>144</v>
      </c>
      <c r="E167" s="231" t="s">
        <v>1176</v>
      </c>
      <c r="F167" s="232" t="s">
        <v>1177</v>
      </c>
      <c r="G167" s="233" t="s">
        <v>406</v>
      </c>
      <c r="H167" s="234">
        <v>2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148</v>
      </c>
      <c r="AT167" s="242" t="s">
        <v>144</v>
      </c>
      <c r="AU167" s="242" t="s">
        <v>142</v>
      </c>
      <c r="AY167" s="18" t="s">
        <v>141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142</v>
      </c>
      <c r="BK167" s="243">
        <f>ROUND(I167*H167,2)</f>
        <v>0</v>
      </c>
      <c r="BL167" s="18" t="s">
        <v>148</v>
      </c>
      <c r="BM167" s="242" t="s">
        <v>1178</v>
      </c>
    </row>
    <row r="168" s="2" customFormat="1" ht="78" customHeight="1">
      <c r="A168" s="39"/>
      <c r="B168" s="40"/>
      <c r="C168" s="230" t="s">
        <v>775</v>
      </c>
      <c r="D168" s="230" t="s">
        <v>144</v>
      </c>
      <c r="E168" s="231" t="s">
        <v>1179</v>
      </c>
      <c r="F168" s="232" t="s">
        <v>1180</v>
      </c>
      <c r="G168" s="233" t="s">
        <v>406</v>
      </c>
      <c r="H168" s="234">
        <v>4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148</v>
      </c>
      <c r="AT168" s="242" t="s">
        <v>144</v>
      </c>
      <c r="AU168" s="242" t="s">
        <v>142</v>
      </c>
      <c r="AY168" s="18" t="s">
        <v>141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142</v>
      </c>
      <c r="BK168" s="243">
        <f>ROUND(I168*H168,2)</f>
        <v>0</v>
      </c>
      <c r="BL168" s="18" t="s">
        <v>148</v>
      </c>
      <c r="BM168" s="242" t="s">
        <v>1181</v>
      </c>
    </row>
    <row r="169" s="2" customFormat="1" ht="78" customHeight="1">
      <c r="A169" s="39"/>
      <c r="B169" s="40"/>
      <c r="C169" s="230" t="s">
        <v>779</v>
      </c>
      <c r="D169" s="230" t="s">
        <v>144</v>
      </c>
      <c r="E169" s="231" t="s">
        <v>1182</v>
      </c>
      <c r="F169" s="232" t="s">
        <v>1183</v>
      </c>
      <c r="G169" s="233" t="s">
        <v>406</v>
      </c>
      <c r="H169" s="234">
        <v>3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148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148</v>
      </c>
      <c r="BM169" s="242" t="s">
        <v>1184</v>
      </c>
    </row>
    <row r="170" s="2" customFormat="1" ht="16.5" customHeight="1">
      <c r="A170" s="39"/>
      <c r="B170" s="40"/>
      <c r="C170" s="230" t="s">
        <v>293</v>
      </c>
      <c r="D170" s="230" t="s">
        <v>144</v>
      </c>
      <c r="E170" s="231" t="s">
        <v>1185</v>
      </c>
      <c r="F170" s="232" t="s">
        <v>1186</v>
      </c>
      <c r="G170" s="233" t="s">
        <v>406</v>
      </c>
      <c r="H170" s="234">
        <v>1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148</v>
      </c>
      <c r="AT170" s="242" t="s">
        <v>144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148</v>
      </c>
      <c r="BM170" s="242" t="s">
        <v>1187</v>
      </c>
    </row>
    <row r="171" s="2" customFormat="1" ht="16.5" customHeight="1">
      <c r="A171" s="39"/>
      <c r="B171" s="40"/>
      <c r="C171" s="230" t="s">
        <v>786</v>
      </c>
      <c r="D171" s="230" t="s">
        <v>144</v>
      </c>
      <c r="E171" s="231" t="s">
        <v>1188</v>
      </c>
      <c r="F171" s="232" t="s">
        <v>1189</v>
      </c>
      <c r="G171" s="233" t="s">
        <v>406</v>
      </c>
      <c r="H171" s="234">
        <v>1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148</v>
      </c>
      <c r="AT171" s="242" t="s">
        <v>144</v>
      </c>
      <c r="AU171" s="242" t="s">
        <v>142</v>
      </c>
      <c r="AY171" s="18" t="s">
        <v>141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142</v>
      </c>
      <c r="BK171" s="243">
        <f>ROUND(I171*H171,2)</f>
        <v>0</v>
      </c>
      <c r="BL171" s="18" t="s">
        <v>148</v>
      </c>
      <c r="BM171" s="242" t="s">
        <v>1190</v>
      </c>
    </row>
    <row r="172" s="12" customFormat="1" ht="22.8" customHeight="1">
      <c r="A172" s="12"/>
      <c r="B172" s="214"/>
      <c r="C172" s="215"/>
      <c r="D172" s="216" t="s">
        <v>73</v>
      </c>
      <c r="E172" s="228" t="s">
        <v>922</v>
      </c>
      <c r="F172" s="228" t="s">
        <v>1191</v>
      </c>
      <c r="G172" s="215"/>
      <c r="H172" s="215"/>
      <c r="I172" s="218"/>
      <c r="J172" s="229">
        <f>BK172</f>
        <v>0</v>
      </c>
      <c r="K172" s="215"/>
      <c r="L172" s="220"/>
      <c r="M172" s="221"/>
      <c r="N172" s="222"/>
      <c r="O172" s="222"/>
      <c r="P172" s="223">
        <f>SUM(P173:P175)</f>
        <v>0</v>
      </c>
      <c r="Q172" s="222"/>
      <c r="R172" s="223">
        <f>SUM(R173:R175)</f>
        <v>0</v>
      </c>
      <c r="S172" s="222"/>
      <c r="T172" s="224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5" t="s">
        <v>82</v>
      </c>
      <c r="AT172" s="226" t="s">
        <v>73</v>
      </c>
      <c r="AU172" s="226" t="s">
        <v>82</v>
      </c>
      <c r="AY172" s="225" t="s">
        <v>141</v>
      </c>
      <c r="BK172" s="227">
        <f>SUM(BK173:BK175)</f>
        <v>0</v>
      </c>
    </row>
    <row r="173" s="2" customFormat="1" ht="33" customHeight="1">
      <c r="A173" s="39"/>
      <c r="B173" s="40"/>
      <c r="C173" s="230" t="s">
        <v>790</v>
      </c>
      <c r="D173" s="230" t="s">
        <v>144</v>
      </c>
      <c r="E173" s="231" t="s">
        <v>1192</v>
      </c>
      <c r="F173" s="232" t="s">
        <v>1193</v>
      </c>
      <c r="G173" s="233" t="s">
        <v>950</v>
      </c>
      <c r="H173" s="234">
        <v>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148</v>
      </c>
      <c r="AT173" s="242" t="s">
        <v>144</v>
      </c>
      <c r="AU173" s="242" t="s">
        <v>142</v>
      </c>
      <c r="AY173" s="18" t="s">
        <v>141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142</v>
      </c>
      <c r="BK173" s="243">
        <f>ROUND(I173*H173,2)</f>
        <v>0</v>
      </c>
      <c r="BL173" s="18" t="s">
        <v>148</v>
      </c>
      <c r="BM173" s="242" t="s">
        <v>1194</v>
      </c>
    </row>
    <row r="174" s="2" customFormat="1" ht="33" customHeight="1">
      <c r="A174" s="39"/>
      <c r="B174" s="40"/>
      <c r="C174" s="230" t="s">
        <v>794</v>
      </c>
      <c r="D174" s="230" t="s">
        <v>144</v>
      </c>
      <c r="E174" s="231" t="s">
        <v>1195</v>
      </c>
      <c r="F174" s="232" t="s">
        <v>1196</v>
      </c>
      <c r="G174" s="233" t="s">
        <v>950</v>
      </c>
      <c r="H174" s="234">
        <v>1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148</v>
      </c>
      <c r="AT174" s="242" t="s">
        <v>144</v>
      </c>
      <c r="AU174" s="242" t="s">
        <v>142</v>
      </c>
      <c r="AY174" s="18" t="s">
        <v>141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142</v>
      </c>
      <c r="BK174" s="243">
        <f>ROUND(I174*H174,2)</f>
        <v>0</v>
      </c>
      <c r="BL174" s="18" t="s">
        <v>148</v>
      </c>
      <c r="BM174" s="242" t="s">
        <v>1197</v>
      </c>
    </row>
    <row r="175" s="2" customFormat="1" ht="33" customHeight="1">
      <c r="A175" s="39"/>
      <c r="B175" s="40"/>
      <c r="C175" s="230" t="s">
        <v>798</v>
      </c>
      <c r="D175" s="230" t="s">
        <v>144</v>
      </c>
      <c r="E175" s="231" t="s">
        <v>1198</v>
      </c>
      <c r="F175" s="232" t="s">
        <v>1199</v>
      </c>
      <c r="G175" s="233" t="s">
        <v>950</v>
      </c>
      <c r="H175" s="234">
        <v>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1200</v>
      </c>
    </row>
    <row r="176" s="12" customFormat="1" ht="22.8" customHeight="1">
      <c r="A176" s="12"/>
      <c r="B176" s="214"/>
      <c r="C176" s="215"/>
      <c r="D176" s="216" t="s">
        <v>73</v>
      </c>
      <c r="E176" s="228" t="s">
        <v>929</v>
      </c>
      <c r="F176" s="228" t="s">
        <v>1201</v>
      </c>
      <c r="G176" s="215"/>
      <c r="H176" s="215"/>
      <c r="I176" s="218"/>
      <c r="J176" s="229">
        <f>BK176</f>
        <v>0</v>
      </c>
      <c r="K176" s="215"/>
      <c r="L176" s="220"/>
      <c r="M176" s="221"/>
      <c r="N176" s="222"/>
      <c r="O176" s="222"/>
      <c r="P176" s="223">
        <f>SUM(P177:P182)</f>
        <v>0</v>
      </c>
      <c r="Q176" s="222"/>
      <c r="R176" s="223">
        <f>SUM(R177:R182)</f>
        <v>0</v>
      </c>
      <c r="S176" s="222"/>
      <c r="T176" s="224">
        <f>SUM(T177:T182)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5" t="s">
        <v>82</v>
      </c>
      <c r="AT176" s="226" t="s">
        <v>73</v>
      </c>
      <c r="AU176" s="226" t="s">
        <v>82</v>
      </c>
      <c r="AY176" s="225" t="s">
        <v>141</v>
      </c>
      <c r="BK176" s="227">
        <f>SUM(BK177:BK182)</f>
        <v>0</v>
      </c>
    </row>
    <row r="177" s="2" customFormat="1" ht="16.5" customHeight="1">
      <c r="A177" s="39"/>
      <c r="B177" s="40"/>
      <c r="C177" s="230" t="s">
        <v>803</v>
      </c>
      <c r="D177" s="230" t="s">
        <v>144</v>
      </c>
      <c r="E177" s="231" t="s">
        <v>1202</v>
      </c>
      <c r="F177" s="232" t="s">
        <v>949</v>
      </c>
      <c r="G177" s="233" t="s">
        <v>154</v>
      </c>
      <c r="H177" s="234">
        <v>103.15600000000001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148</v>
      </c>
      <c r="AT177" s="242" t="s">
        <v>144</v>
      </c>
      <c r="AU177" s="242" t="s">
        <v>142</v>
      </c>
      <c r="AY177" s="18" t="s">
        <v>141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142</v>
      </c>
      <c r="BK177" s="243">
        <f>ROUND(I177*H177,2)</f>
        <v>0</v>
      </c>
      <c r="BL177" s="18" t="s">
        <v>148</v>
      </c>
      <c r="BM177" s="242" t="s">
        <v>1203</v>
      </c>
    </row>
    <row r="178" s="2" customFormat="1" ht="16.5" customHeight="1">
      <c r="A178" s="39"/>
      <c r="B178" s="40"/>
      <c r="C178" s="230" t="s">
        <v>812</v>
      </c>
      <c r="D178" s="230" t="s">
        <v>144</v>
      </c>
      <c r="E178" s="231" t="s">
        <v>1204</v>
      </c>
      <c r="F178" s="232" t="s">
        <v>953</v>
      </c>
      <c r="G178" s="233" t="s">
        <v>154</v>
      </c>
      <c r="H178" s="234">
        <v>103.15600000000001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1205</v>
      </c>
    </row>
    <row r="179" s="2" customFormat="1" ht="24.15" customHeight="1">
      <c r="A179" s="39"/>
      <c r="B179" s="40"/>
      <c r="C179" s="230" t="s">
        <v>817</v>
      </c>
      <c r="D179" s="230" t="s">
        <v>144</v>
      </c>
      <c r="E179" s="231" t="s">
        <v>1206</v>
      </c>
      <c r="F179" s="232" t="s">
        <v>1207</v>
      </c>
      <c r="G179" s="233" t="s">
        <v>213</v>
      </c>
      <c r="H179" s="234">
        <v>111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1208</v>
      </c>
    </row>
    <row r="180" s="2" customFormat="1" ht="16.5" customHeight="1">
      <c r="A180" s="39"/>
      <c r="B180" s="40"/>
      <c r="C180" s="230" t="s">
        <v>823</v>
      </c>
      <c r="D180" s="230" t="s">
        <v>144</v>
      </c>
      <c r="E180" s="231" t="s">
        <v>1209</v>
      </c>
      <c r="F180" s="232" t="s">
        <v>983</v>
      </c>
      <c r="G180" s="233" t="s">
        <v>154</v>
      </c>
      <c r="H180" s="234">
        <v>103.15600000000001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148</v>
      </c>
      <c r="AT180" s="242" t="s">
        <v>144</v>
      </c>
      <c r="AU180" s="242" t="s">
        <v>142</v>
      </c>
      <c r="AY180" s="18" t="s">
        <v>141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142</v>
      </c>
      <c r="BK180" s="243">
        <f>ROUND(I180*H180,2)</f>
        <v>0</v>
      </c>
      <c r="BL180" s="18" t="s">
        <v>148</v>
      </c>
      <c r="BM180" s="242" t="s">
        <v>1210</v>
      </c>
    </row>
    <row r="181" s="2" customFormat="1" ht="16.5" customHeight="1">
      <c r="A181" s="39"/>
      <c r="B181" s="40"/>
      <c r="C181" s="230" t="s">
        <v>827</v>
      </c>
      <c r="D181" s="230" t="s">
        <v>144</v>
      </c>
      <c r="E181" s="231" t="s">
        <v>1211</v>
      </c>
      <c r="F181" s="232" t="s">
        <v>986</v>
      </c>
      <c r="G181" s="233" t="s">
        <v>154</v>
      </c>
      <c r="H181" s="234">
        <v>103.15600000000001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1212</v>
      </c>
    </row>
    <row r="182" s="2" customFormat="1" ht="16.5" customHeight="1">
      <c r="A182" s="39"/>
      <c r="B182" s="40"/>
      <c r="C182" s="230" t="s">
        <v>832</v>
      </c>
      <c r="D182" s="230" t="s">
        <v>144</v>
      </c>
      <c r="E182" s="231" t="s">
        <v>1213</v>
      </c>
      <c r="F182" s="232" t="s">
        <v>989</v>
      </c>
      <c r="G182" s="233" t="s">
        <v>154</v>
      </c>
      <c r="H182" s="234">
        <v>103.15600000000001</v>
      </c>
      <c r="I182" s="235"/>
      <c r="J182" s="236">
        <f>ROUND(I182*H182,2)</f>
        <v>0</v>
      </c>
      <c r="K182" s="237"/>
      <c r="L182" s="45"/>
      <c r="M182" s="277" t="s">
        <v>1</v>
      </c>
      <c r="N182" s="278" t="s">
        <v>40</v>
      </c>
      <c r="O182" s="279"/>
      <c r="P182" s="280">
        <f>O182*H182</f>
        <v>0</v>
      </c>
      <c r="Q182" s="280">
        <v>0</v>
      </c>
      <c r="R182" s="280">
        <f>Q182*H182</f>
        <v>0</v>
      </c>
      <c r="S182" s="280">
        <v>0</v>
      </c>
      <c r="T182" s="28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1214</v>
      </c>
    </row>
    <row r="183" s="2" customFormat="1" ht="6.96" customHeight="1">
      <c r="A183" s="39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qBRmbAx11xtnydnjA82RFf6slL5eMuNlmOeFbiQeaTwdi/x+bzUke0ny3V0eXPzrBKg9GeznO4BsUFbRUx4aaA==" hashValue="sAlN9kUSsMxv+cYszigu3ekRl/Nv71M9M4J0XnrIjVfGCwCUA9gNCl/ADEMFUdYbEmNtgMAo6SFDL3WDFAJfUg==" algorithmName="SHA-512" password="AB88"/>
  <autoFilter ref="C127:K18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113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ROUND(J124,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ROUND((SUM(BE124:BE202)),  2)</f>
        <v>0</v>
      </c>
      <c r="G33" s="163"/>
      <c r="H33" s="163"/>
      <c r="I33" s="164">
        <v>0.20000000000000001</v>
      </c>
      <c r="J33" s="162">
        <f>ROUND(((SUM(BE124:BE202))*I33),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ROUND((SUM(BF124:BF202)),  2)</f>
        <v>0</v>
      </c>
      <c r="G34" s="163"/>
      <c r="H34" s="163"/>
      <c r="I34" s="164">
        <v>0.20000000000000001</v>
      </c>
      <c r="J34" s="162">
        <f>ROUND(((SUM(BF124:BF202))*I34),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ROUND((SUM(BG124:BG202)),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ROUND((SUM(BH124:BH202)),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ROUND((SUM(BI124:BI202)),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20180301 - Kaštieľ-Fasáda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J124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J125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120</v>
      </c>
      <c r="E98" s="199"/>
      <c r="F98" s="199"/>
      <c r="G98" s="199"/>
      <c r="H98" s="199"/>
      <c r="I98" s="199"/>
      <c r="J98" s="200">
        <f>J126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121</v>
      </c>
      <c r="E99" s="199"/>
      <c r="F99" s="199"/>
      <c r="G99" s="199"/>
      <c r="H99" s="199"/>
      <c r="I99" s="199"/>
      <c r="J99" s="200">
        <f>J128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122</v>
      </c>
      <c r="E100" s="199"/>
      <c r="F100" s="199"/>
      <c r="G100" s="199"/>
      <c r="H100" s="199"/>
      <c r="I100" s="199"/>
      <c r="J100" s="200">
        <f>J161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123</v>
      </c>
      <c r="E101" s="199"/>
      <c r="F101" s="199"/>
      <c r="G101" s="199"/>
      <c r="H101" s="199"/>
      <c r="I101" s="199"/>
      <c r="J101" s="200">
        <f>J182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124</v>
      </c>
      <c r="E102" s="193"/>
      <c r="F102" s="193"/>
      <c r="G102" s="193"/>
      <c r="H102" s="193"/>
      <c r="I102" s="193"/>
      <c r="J102" s="194">
        <f>J184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125</v>
      </c>
      <c r="E103" s="199"/>
      <c r="F103" s="199"/>
      <c r="G103" s="199"/>
      <c r="H103" s="199"/>
      <c r="I103" s="199"/>
      <c r="J103" s="200">
        <f>J185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126</v>
      </c>
      <c r="E104" s="199"/>
      <c r="F104" s="199"/>
      <c r="G104" s="199"/>
      <c r="H104" s="199"/>
      <c r="I104" s="199"/>
      <c r="J104" s="200">
        <f>J201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127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Obnova areálu a kaštieľa Dolná Krupá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112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83" t="str">
        <f>E9</f>
        <v>20180301 - Kaštieľ-Fasáda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F12</f>
        <v>Kaštieľ Dolná Krupá</v>
      </c>
      <c r="G118" s="41"/>
      <c r="H118" s="41"/>
      <c r="I118" s="33" t="s">
        <v>21</v>
      </c>
      <c r="J118" s="86" t="str">
        <f>IF(J12="","",J12)</f>
        <v>30. 1. 2023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E15</f>
        <v>SNM, Vajanského nábrežie 2, 810 06 Bratislava</v>
      </c>
      <c r="G120" s="41"/>
      <c r="H120" s="41"/>
      <c r="I120" s="33" t="s">
        <v>29</v>
      </c>
      <c r="J120" s="37" t="str">
        <f>E21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Ing.Vladimír Kobliška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128</v>
      </c>
      <c r="D123" s="205" t="s">
        <v>59</v>
      </c>
      <c r="E123" s="205" t="s">
        <v>55</v>
      </c>
      <c r="F123" s="205" t="s">
        <v>56</v>
      </c>
      <c r="G123" s="205" t="s">
        <v>129</v>
      </c>
      <c r="H123" s="205" t="s">
        <v>130</v>
      </c>
      <c r="I123" s="205" t="s">
        <v>131</v>
      </c>
      <c r="J123" s="206" t="s">
        <v>116</v>
      </c>
      <c r="K123" s="207" t="s">
        <v>132</v>
      </c>
      <c r="L123" s="208"/>
      <c r="M123" s="107" t="s">
        <v>1</v>
      </c>
      <c r="N123" s="108" t="s">
        <v>38</v>
      </c>
      <c r="O123" s="108" t="s">
        <v>133</v>
      </c>
      <c r="P123" s="108" t="s">
        <v>134</v>
      </c>
      <c r="Q123" s="108" t="s">
        <v>135</v>
      </c>
      <c r="R123" s="108" t="s">
        <v>136</v>
      </c>
      <c r="S123" s="108" t="s">
        <v>137</v>
      </c>
      <c r="T123" s="109" t="s">
        <v>138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14" t="s">
        <v>117</v>
      </c>
      <c r="D124" s="41"/>
      <c r="E124" s="41"/>
      <c r="F124" s="41"/>
      <c r="G124" s="41"/>
      <c r="H124" s="41"/>
      <c r="I124" s="41"/>
      <c r="J124" s="209">
        <f>BK124</f>
        <v>0</v>
      </c>
      <c r="K124" s="41"/>
      <c r="L124" s="45"/>
      <c r="M124" s="110"/>
      <c r="N124" s="210"/>
      <c r="O124" s="111"/>
      <c r="P124" s="211">
        <f>P125+P184</f>
        <v>0</v>
      </c>
      <c r="Q124" s="111"/>
      <c r="R124" s="211">
        <f>R125+R184</f>
        <v>14.541079999999999</v>
      </c>
      <c r="S124" s="111"/>
      <c r="T124" s="212">
        <f>T125+T184</f>
        <v>1.1264400000000001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73</v>
      </c>
      <c r="AU124" s="18" t="s">
        <v>118</v>
      </c>
      <c r="BK124" s="213">
        <f>BK125+BK184</f>
        <v>0</v>
      </c>
    </row>
    <row r="125" s="12" customFormat="1" ht="25.92" customHeight="1">
      <c r="A125" s="12"/>
      <c r="B125" s="214"/>
      <c r="C125" s="215"/>
      <c r="D125" s="216" t="s">
        <v>73</v>
      </c>
      <c r="E125" s="217" t="s">
        <v>139</v>
      </c>
      <c r="F125" s="217" t="s">
        <v>140</v>
      </c>
      <c r="G125" s="215"/>
      <c r="H125" s="215"/>
      <c r="I125" s="218"/>
      <c r="J125" s="219">
        <f>BK125</f>
        <v>0</v>
      </c>
      <c r="K125" s="215"/>
      <c r="L125" s="220"/>
      <c r="M125" s="221"/>
      <c r="N125" s="222"/>
      <c r="O125" s="222"/>
      <c r="P125" s="223">
        <f>P126+P128+P161+P182</f>
        <v>0</v>
      </c>
      <c r="Q125" s="222"/>
      <c r="R125" s="223">
        <f>R126+R128+R161+R182</f>
        <v>14.541079999999999</v>
      </c>
      <c r="S125" s="222"/>
      <c r="T125" s="224">
        <f>T126+T128+T161+T182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74</v>
      </c>
      <c r="AY125" s="225" t="s">
        <v>141</v>
      </c>
      <c r="BK125" s="227">
        <f>BK126+BK128+BK161+BK182</f>
        <v>0</v>
      </c>
    </row>
    <row r="126" s="12" customFormat="1" ht="22.8" customHeight="1">
      <c r="A126" s="12"/>
      <c r="B126" s="214"/>
      <c r="C126" s="215"/>
      <c r="D126" s="216" t="s">
        <v>73</v>
      </c>
      <c r="E126" s="228" t="s">
        <v>142</v>
      </c>
      <c r="F126" s="228" t="s">
        <v>143</v>
      </c>
      <c r="G126" s="215"/>
      <c r="H126" s="215"/>
      <c r="I126" s="218"/>
      <c r="J126" s="229">
        <f>BK126</f>
        <v>0</v>
      </c>
      <c r="K126" s="215"/>
      <c r="L126" s="220"/>
      <c r="M126" s="221"/>
      <c r="N126" s="222"/>
      <c r="O126" s="222"/>
      <c r="P126" s="223">
        <f>P127</f>
        <v>0</v>
      </c>
      <c r="Q126" s="222"/>
      <c r="R126" s="223">
        <f>R127</f>
        <v>0</v>
      </c>
      <c r="S126" s="222"/>
      <c r="T126" s="224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5" t="s">
        <v>82</v>
      </c>
      <c r="AT126" s="226" t="s">
        <v>73</v>
      </c>
      <c r="AU126" s="226" t="s">
        <v>82</v>
      </c>
      <c r="AY126" s="225" t="s">
        <v>141</v>
      </c>
      <c r="BK126" s="227">
        <f>BK127</f>
        <v>0</v>
      </c>
    </row>
    <row r="127" s="2" customFormat="1" ht="16.5" customHeight="1">
      <c r="A127" s="39"/>
      <c r="B127" s="40"/>
      <c r="C127" s="230" t="s">
        <v>82</v>
      </c>
      <c r="D127" s="230" t="s">
        <v>144</v>
      </c>
      <c r="E127" s="231" t="s">
        <v>145</v>
      </c>
      <c r="F127" s="232" t="s">
        <v>146</v>
      </c>
      <c r="G127" s="233" t="s">
        <v>147</v>
      </c>
      <c r="H127" s="234">
        <v>185.48400000000001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148</v>
      </c>
      <c r="AT127" s="242" t="s">
        <v>144</v>
      </c>
      <c r="AU127" s="242" t="s">
        <v>142</v>
      </c>
      <c r="AY127" s="18" t="s">
        <v>141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142</v>
      </c>
      <c r="BK127" s="243">
        <f>ROUND(I127*H127,2)</f>
        <v>0</v>
      </c>
      <c r="BL127" s="18" t="s">
        <v>148</v>
      </c>
      <c r="BM127" s="242" t="s">
        <v>149</v>
      </c>
    </row>
    <row r="128" s="12" customFormat="1" ht="22.8" customHeight="1">
      <c r="A128" s="12"/>
      <c r="B128" s="214"/>
      <c r="C128" s="215"/>
      <c r="D128" s="216" t="s">
        <v>73</v>
      </c>
      <c r="E128" s="228" t="s">
        <v>150</v>
      </c>
      <c r="F128" s="228" t="s">
        <v>151</v>
      </c>
      <c r="G128" s="215"/>
      <c r="H128" s="215"/>
      <c r="I128" s="218"/>
      <c r="J128" s="229">
        <f>BK128</f>
        <v>0</v>
      </c>
      <c r="K128" s="215"/>
      <c r="L128" s="220"/>
      <c r="M128" s="221"/>
      <c r="N128" s="222"/>
      <c r="O128" s="222"/>
      <c r="P128" s="223">
        <f>SUM(P129:P160)</f>
        <v>0</v>
      </c>
      <c r="Q128" s="222"/>
      <c r="R128" s="223">
        <f>SUM(R129:R160)</f>
        <v>14.541079999999999</v>
      </c>
      <c r="S128" s="222"/>
      <c r="T128" s="224">
        <f>SUM(T129:T160)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5" t="s">
        <v>82</v>
      </c>
      <c r="AT128" s="226" t="s">
        <v>73</v>
      </c>
      <c r="AU128" s="226" t="s">
        <v>82</v>
      </c>
      <c r="AY128" s="225" t="s">
        <v>141</v>
      </c>
      <c r="BK128" s="227">
        <f>SUM(BK129:BK160)</f>
        <v>0</v>
      </c>
    </row>
    <row r="129" s="2" customFormat="1" ht="24.15" customHeight="1">
      <c r="A129" s="39"/>
      <c r="B129" s="40"/>
      <c r="C129" s="230" t="s">
        <v>142</v>
      </c>
      <c r="D129" s="230" t="s">
        <v>144</v>
      </c>
      <c r="E129" s="231" t="s">
        <v>152</v>
      </c>
      <c r="F129" s="232" t="s">
        <v>153</v>
      </c>
      <c r="G129" s="233" t="s">
        <v>154</v>
      </c>
      <c r="H129" s="234">
        <v>269.10300000000001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148</v>
      </c>
      <c r="AT129" s="242" t="s">
        <v>144</v>
      </c>
      <c r="AU129" s="242" t="s">
        <v>142</v>
      </c>
      <c r="AY129" s="18" t="s">
        <v>141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142</v>
      </c>
      <c r="BK129" s="243">
        <f>ROUND(I129*H129,2)</f>
        <v>0</v>
      </c>
      <c r="BL129" s="18" t="s">
        <v>148</v>
      </c>
      <c r="BM129" s="242" t="s">
        <v>155</v>
      </c>
    </row>
    <row r="130" s="13" customFormat="1">
      <c r="A130" s="13"/>
      <c r="B130" s="244"/>
      <c r="C130" s="245"/>
      <c r="D130" s="246" t="s">
        <v>156</v>
      </c>
      <c r="E130" s="247" t="s">
        <v>1</v>
      </c>
      <c r="F130" s="248" t="s">
        <v>157</v>
      </c>
      <c r="G130" s="245"/>
      <c r="H130" s="247" t="s">
        <v>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4" t="s">
        <v>156</v>
      </c>
      <c r="AU130" s="254" t="s">
        <v>142</v>
      </c>
      <c r="AV130" s="13" t="s">
        <v>82</v>
      </c>
      <c r="AW130" s="13" t="s">
        <v>31</v>
      </c>
      <c r="AX130" s="13" t="s">
        <v>74</v>
      </c>
      <c r="AY130" s="254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158</v>
      </c>
      <c r="G131" s="256"/>
      <c r="H131" s="259">
        <v>0.66300000000000003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142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159</v>
      </c>
      <c r="G132" s="256"/>
      <c r="H132" s="259">
        <v>8.4499999999999993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142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160</v>
      </c>
      <c r="G133" s="256"/>
      <c r="H133" s="259">
        <v>8.5800000000000001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161</v>
      </c>
      <c r="G134" s="256"/>
      <c r="H134" s="259">
        <v>2.73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162</v>
      </c>
      <c r="G135" s="256"/>
      <c r="H135" s="259">
        <v>54.649000000000001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4" customFormat="1">
      <c r="A136" s="14"/>
      <c r="B136" s="255"/>
      <c r="C136" s="256"/>
      <c r="D136" s="246" t="s">
        <v>156</v>
      </c>
      <c r="E136" s="257" t="s">
        <v>1</v>
      </c>
      <c r="F136" s="258" t="s">
        <v>163</v>
      </c>
      <c r="G136" s="256"/>
      <c r="H136" s="259">
        <v>44.954999999999998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156</v>
      </c>
      <c r="AU136" s="265" t="s">
        <v>142</v>
      </c>
      <c r="AV136" s="14" t="s">
        <v>142</v>
      </c>
      <c r="AW136" s="14" t="s">
        <v>31</v>
      </c>
      <c r="AX136" s="14" t="s">
        <v>74</v>
      </c>
      <c r="AY136" s="265" t="s">
        <v>141</v>
      </c>
    </row>
    <row r="137" s="13" customFormat="1">
      <c r="A137" s="13"/>
      <c r="B137" s="244"/>
      <c r="C137" s="245"/>
      <c r="D137" s="246" t="s">
        <v>156</v>
      </c>
      <c r="E137" s="247" t="s">
        <v>1</v>
      </c>
      <c r="F137" s="248" t="s">
        <v>164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156</v>
      </c>
      <c r="AU137" s="254" t="s">
        <v>142</v>
      </c>
      <c r="AV137" s="13" t="s">
        <v>82</v>
      </c>
      <c r="AW137" s="13" t="s">
        <v>31</v>
      </c>
      <c r="AX137" s="13" t="s">
        <v>74</v>
      </c>
      <c r="AY137" s="254" t="s">
        <v>141</v>
      </c>
    </row>
    <row r="138" s="14" customFormat="1">
      <c r="A138" s="14"/>
      <c r="B138" s="255"/>
      <c r="C138" s="256"/>
      <c r="D138" s="246" t="s">
        <v>156</v>
      </c>
      <c r="E138" s="257" t="s">
        <v>1</v>
      </c>
      <c r="F138" s="258" t="s">
        <v>165</v>
      </c>
      <c r="G138" s="256"/>
      <c r="H138" s="259">
        <v>10.140000000000001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156</v>
      </c>
      <c r="AU138" s="265" t="s">
        <v>142</v>
      </c>
      <c r="AV138" s="14" t="s">
        <v>142</v>
      </c>
      <c r="AW138" s="14" t="s">
        <v>31</v>
      </c>
      <c r="AX138" s="14" t="s">
        <v>74</v>
      </c>
      <c r="AY138" s="265" t="s">
        <v>141</v>
      </c>
    </row>
    <row r="139" s="14" customFormat="1">
      <c r="A139" s="14"/>
      <c r="B139" s="255"/>
      <c r="C139" s="256"/>
      <c r="D139" s="246" t="s">
        <v>156</v>
      </c>
      <c r="E139" s="257" t="s">
        <v>1</v>
      </c>
      <c r="F139" s="258" t="s">
        <v>160</v>
      </c>
      <c r="G139" s="256"/>
      <c r="H139" s="259">
        <v>8.5800000000000001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156</v>
      </c>
      <c r="AU139" s="265" t="s">
        <v>142</v>
      </c>
      <c r="AV139" s="14" t="s">
        <v>142</v>
      </c>
      <c r="AW139" s="14" t="s">
        <v>31</v>
      </c>
      <c r="AX139" s="14" t="s">
        <v>74</v>
      </c>
      <c r="AY139" s="265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166</v>
      </c>
      <c r="G140" s="256"/>
      <c r="H140" s="259">
        <v>0.66300000000000003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167</v>
      </c>
      <c r="G141" s="256"/>
      <c r="H141" s="259">
        <v>54.969000000000001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4" customFormat="1">
      <c r="A142" s="14"/>
      <c r="B142" s="255"/>
      <c r="C142" s="256"/>
      <c r="D142" s="246" t="s">
        <v>156</v>
      </c>
      <c r="E142" s="257" t="s">
        <v>1</v>
      </c>
      <c r="F142" s="258" t="s">
        <v>163</v>
      </c>
      <c r="G142" s="256"/>
      <c r="H142" s="259">
        <v>44.954999999999998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156</v>
      </c>
      <c r="AU142" s="265" t="s">
        <v>142</v>
      </c>
      <c r="AV142" s="14" t="s">
        <v>142</v>
      </c>
      <c r="AW142" s="14" t="s">
        <v>31</v>
      </c>
      <c r="AX142" s="14" t="s">
        <v>74</v>
      </c>
      <c r="AY142" s="265" t="s">
        <v>141</v>
      </c>
    </row>
    <row r="143" s="13" customFormat="1">
      <c r="A143" s="13"/>
      <c r="B143" s="244"/>
      <c r="C143" s="245"/>
      <c r="D143" s="246" t="s">
        <v>156</v>
      </c>
      <c r="E143" s="247" t="s">
        <v>1</v>
      </c>
      <c r="F143" s="248" t="s">
        <v>168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156</v>
      </c>
      <c r="AU143" s="254" t="s">
        <v>142</v>
      </c>
      <c r="AV143" s="13" t="s">
        <v>82</v>
      </c>
      <c r="AW143" s="13" t="s">
        <v>31</v>
      </c>
      <c r="AX143" s="13" t="s">
        <v>74</v>
      </c>
      <c r="AY143" s="254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169</v>
      </c>
      <c r="G144" s="256"/>
      <c r="H144" s="259">
        <v>1.4430000000000001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142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4" customFormat="1">
      <c r="A145" s="14"/>
      <c r="B145" s="255"/>
      <c r="C145" s="256"/>
      <c r="D145" s="246" t="s">
        <v>156</v>
      </c>
      <c r="E145" s="257" t="s">
        <v>1</v>
      </c>
      <c r="F145" s="258" t="s">
        <v>170</v>
      </c>
      <c r="G145" s="256"/>
      <c r="H145" s="259">
        <v>3.3079999999999998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156</v>
      </c>
      <c r="AU145" s="265" t="s">
        <v>142</v>
      </c>
      <c r="AV145" s="14" t="s">
        <v>142</v>
      </c>
      <c r="AW145" s="14" t="s">
        <v>31</v>
      </c>
      <c r="AX145" s="14" t="s">
        <v>74</v>
      </c>
      <c r="AY145" s="265" t="s">
        <v>141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171</v>
      </c>
      <c r="G146" s="256"/>
      <c r="H146" s="259">
        <v>8.9909999999999997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3" customFormat="1">
      <c r="A147" s="13"/>
      <c r="B147" s="244"/>
      <c r="C147" s="245"/>
      <c r="D147" s="246" t="s">
        <v>156</v>
      </c>
      <c r="E147" s="247" t="s">
        <v>1</v>
      </c>
      <c r="F147" s="248" t="s">
        <v>172</v>
      </c>
      <c r="G147" s="245"/>
      <c r="H147" s="247" t="s">
        <v>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156</v>
      </c>
      <c r="AU147" s="254" t="s">
        <v>142</v>
      </c>
      <c r="AV147" s="13" t="s">
        <v>82</v>
      </c>
      <c r="AW147" s="13" t="s">
        <v>31</v>
      </c>
      <c r="AX147" s="13" t="s">
        <v>74</v>
      </c>
      <c r="AY147" s="254" t="s">
        <v>141</v>
      </c>
    </row>
    <row r="148" s="14" customFormat="1">
      <c r="A148" s="14"/>
      <c r="B148" s="255"/>
      <c r="C148" s="256"/>
      <c r="D148" s="246" t="s">
        <v>156</v>
      </c>
      <c r="E148" s="257" t="s">
        <v>1</v>
      </c>
      <c r="F148" s="258" t="s">
        <v>169</v>
      </c>
      <c r="G148" s="256"/>
      <c r="H148" s="259">
        <v>1.4430000000000001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156</v>
      </c>
      <c r="AU148" s="265" t="s">
        <v>142</v>
      </c>
      <c r="AV148" s="14" t="s">
        <v>142</v>
      </c>
      <c r="AW148" s="14" t="s">
        <v>31</v>
      </c>
      <c r="AX148" s="14" t="s">
        <v>74</v>
      </c>
      <c r="AY148" s="265" t="s">
        <v>141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161</v>
      </c>
      <c r="G149" s="256"/>
      <c r="H149" s="259">
        <v>2.73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166</v>
      </c>
      <c r="G150" s="256"/>
      <c r="H150" s="259">
        <v>0.66300000000000003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142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4" customFormat="1">
      <c r="A151" s="14"/>
      <c r="B151" s="255"/>
      <c r="C151" s="256"/>
      <c r="D151" s="246" t="s">
        <v>156</v>
      </c>
      <c r="E151" s="257" t="s">
        <v>1</v>
      </c>
      <c r="F151" s="258" t="s">
        <v>173</v>
      </c>
      <c r="G151" s="256"/>
      <c r="H151" s="259">
        <v>1.6799999999999999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156</v>
      </c>
      <c r="AU151" s="265" t="s">
        <v>142</v>
      </c>
      <c r="AV151" s="14" t="s">
        <v>142</v>
      </c>
      <c r="AW151" s="14" t="s">
        <v>31</v>
      </c>
      <c r="AX151" s="14" t="s">
        <v>74</v>
      </c>
      <c r="AY151" s="265" t="s">
        <v>141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174</v>
      </c>
      <c r="G152" s="256"/>
      <c r="H152" s="259">
        <v>1.105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175</v>
      </c>
      <c r="G153" s="256"/>
      <c r="H153" s="259">
        <v>4.4100000000000001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4" customFormat="1">
      <c r="A154" s="14"/>
      <c r="B154" s="255"/>
      <c r="C154" s="256"/>
      <c r="D154" s="246" t="s">
        <v>156</v>
      </c>
      <c r="E154" s="257" t="s">
        <v>1</v>
      </c>
      <c r="F154" s="258" t="s">
        <v>176</v>
      </c>
      <c r="G154" s="256"/>
      <c r="H154" s="259">
        <v>3.996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156</v>
      </c>
      <c r="AU154" s="265" t="s">
        <v>142</v>
      </c>
      <c r="AV154" s="14" t="s">
        <v>142</v>
      </c>
      <c r="AW154" s="14" t="s">
        <v>31</v>
      </c>
      <c r="AX154" s="14" t="s">
        <v>74</v>
      </c>
      <c r="AY154" s="265" t="s">
        <v>141</v>
      </c>
    </row>
    <row r="155" s="15" customFormat="1">
      <c r="A155" s="15"/>
      <c r="B155" s="266"/>
      <c r="C155" s="267"/>
      <c r="D155" s="246" t="s">
        <v>156</v>
      </c>
      <c r="E155" s="268" t="s">
        <v>1</v>
      </c>
      <c r="F155" s="269" t="s">
        <v>177</v>
      </c>
      <c r="G155" s="267"/>
      <c r="H155" s="270">
        <v>269.10300000000007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6" t="s">
        <v>156</v>
      </c>
      <c r="AU155" s="276" t="s">
        <v>142</v>
      </c>
      <c r="AV155" s="15" t="s">
        <v>148</v>
      </c>
      <c r="AW155" s="15" t="s">
        <v>31</v>
      </c>
      <c r="AX155" s="15" t="s">
        <v>82</v>
      </c>
      <c r="AY155" s="276" t="s">
        <v>141</v>
      </c>
    </row>
    <row r="156" s="2" customFormat="1" ht="49.05" customHeight="1">
      <c r="A156" s="39"/>
      <c r="B156" s="40"/>
      <c r="C156" s="230" t="s">
        <v>178</v>
      </c>
      <c r="D156" s="230" t="s">
        <v>144</v>
      </c>
      <c r="E156" s="231" t="s">
        <v>179</v>
      </c>
      <c r="F156" s="232" t="s">
        <v>180</v>
      </c>
      <c r="G156" s="233" t="s">
        <v>154</v>
      </c>
      <c r="H156" s="234">
        <v>2014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0.0072199999999999999</v>
      </c>
      <c r="R156" s="240">
        <f>Q156*H156</f>
        <v>14.541079999999999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181</v>
      </c>
    </row>
    <row r="157" s="2" customFormat="1" ht="24.15" customHeight="1">
      <c r="A157" s="39"/>
      <c r="B157" s="40"/>
      <c r="C157" s="230" t="s">
        <v>148</v>
      </c>
      <c r="D157" s="230" t="s">
        <v>144</v>
      </c>
      <c r="E157" s="231" t="s">
        <v>182</v>
      </c>
      <c r="F157" s="232" t="s">
        <v>183</v>
      </c>
      <c r="G157" s="233" t="s">
        <v>147</v>
      </c>
      <c r="H157" s="234">
        <v>1265.1369999999999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184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185</v>
      </c>
      <c r="G158" s="256"/>
      <c r="H158" s="259">
        <v>1265.1369999999999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5" customFormat="1">
      <c r="A159" s="15"/>
      <c r="B159" s="266"/>
      <c r="C159" s="267"/>
      <c r="D159" s="246" t="s">
        <v>156</v>
      </c>
      <c r="E159" s="268" t="s">
        <v>1</v>
      </c>
      <c r="F159" s="269" t="s">
        <v>177</v>
      </c>
      <c r="G159" s="267"/>
      <c r="H159" s="270">
        <v>1265.1369999999999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156</v>
      </c>
      <c r="AU159" s="276" t="s">
        <v>142</v>
      </c>
      <c r="AV159" s="15" t="s">
        <v>148</v>
      </c>
      <c r="AW159" s="15" t="s">
        <v>31</v>
      </c>
      <c r="AX159" s="15" t="s">
        <v>82</v>
      </c>
      <c r="AY159" s="276" t="s">
        <v>141</v>
      </c>
    </row>
    <row r="160" s="2" customFormat="1" ht="24.15" customHeight="1">
      <c r="A160" s="39"/>
      <c r="B160" s="40"/>
      <c r="C160" s="230" t="s">
        <v>186</v>
      </c>
      <c r="D160" s="230" t="s">
        <v>144</v>
      </c>
      <c r="E160" s="231" t="s">
        <v>187</v>
      </c>
      <c r="F160" s="232" t="s">
        <v>188</v>
      </c>
      <c r="G160" s="233" t="s">
        <v>147</v>
      </c>
      <c r="H160" s="234">
        <v>989.13699999999994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148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148</v>
      </c>
      <c r="BM160" s="242" t="s">
        <v>189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190</v>
      </c>
      <c r="F161" s="228" t="s">
        <v>191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SUM(P162:P181)</f>
        <v>0</v>
      </c>
      <c r="Q161" s="222"/>
      <c r="R161" s="223">
        <f>SUM(R162:R181)</f>
        <v>0</v>
      </c>
      <c r="S161" s="222"/>
      <c r="T161" s="224">
        <f>SUM(T162:T181)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SUM(BK162:BK181)</f>
        <v>0</v>
      </c>
    </row>
    <row r="162" s="2" customFormat="1" ht="33" customHeight="1">
      <c r="A162" s="39"/>
      <c r="B162" s="40"/>
      <c r="C162" s="230" t="s">
        <v>150</v>
      </c>
      <c r="D162" s="230" t="s">
        <v>144</v>
      </c>
      <c r="E162" s="231" t="s">
        <v>192</v>
      </c>
      <c r="F162" s="232" t="s">
        <v>193</v>
      </c>
      <c r="G162" s="233" t="s">
        <v>147</v>
      </c>
      <c r="H162" s="234">
        <v>2036.1949999999999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194</v>
      </c>
    </row>
    <row r="163" s="13" customFormat="1">
      <c r="A163" s="13"/>
      <c r="B163" s="244"/>
      <c r="C163" s="245"/>
      <c r="D163" s="246" t="s">
        <v>156</v>
      </c>
      <c r="E163" s="247" t="s">
        <v>1</v>
      </c>
      <c r="F163" s="248" t="s">
        <v>195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156</v>
      </c>
      <c r="AU163" s="254" t="s">
        <v>142</v>
      </c>
      <c r="AV163" s="13" t="s">
        <v>82</v>
      </c>
      <c r="AW163" s="13" t="s">
        <v>31</v>
      </c>
      <c r="AX163" s="13" t="s">
        <v>74</v>
      </c>
      <c r="AY163" s="254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196</v>
      </c>
      <c r="G164" s="256"/>
      <c r="H164" s="259">
        <v>686.61199999999997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4" customFormat="1">
      <c r="A165" s="14"/>
      <c r="B165" s="255"/>
      <c r="C165" s="256"/>
      <c r="D165" s="246" t="s">
        <v>156</v>
      </c>
      <c r="E165" s="257" t="s">
        <v>1</v>
      </c>
      <c r="F165" s="258" t="s">
        <v>197</v>
      </c>
      <c r="G165" s="256"/>
      <c r="H165" s="259">
        <v>171.743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156</v>
      </c>
      <c r="AU165" s="265" t="s">
        <v>142</v>
      </c>
      <c r="AV165" s="14" t="s">
        <v>142</v>
      </c>
      <c r="AW165" s="14" t="s">
        <v>31</v>
      </c>
      <c r="AX165" s="14" t="s">
        <v>74</v>
      </c>
      <c r="AY165" s="265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198</v>
      </c>
      <c r="G166" s="256"/>
      <c r="H166" s="259">
        <v>8.2249999999999996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3" customFormat="1">
      <c r="A167" s="13"/>
      <c r="B167" s="244"/>
      <c r="C167" s="245"/>
      <c r="D167" s="246" t="s">
        <v>156</v>
      </c>
      <c r="E167" s="247" t="s">
        <v>1</v>
      </c>
      <c r="F167" s="248" t="s">
        <v>164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156</v>
      </c>
      <c r="AU167" s="254" t="s">
        <v>142</v>
      </c>
      <c r="AV167" s="13" t="s">
        <v>82</v>
      </c>
      <c r="AW167" s="13" t="s">
        <v>31</v>
      </c>
      <c r="AX167" s="13" t="s">
        <v>74</v>
      </c>
      <c r="AY167" s="254" t="s">
        <v>141</v>
      </c>
    </row>
    <row r="168" s="14" customFormat="1">
      <c r="A168" s="14"/>
      <c r="B168" s="255"/>
      <c r="C168" s="256"/>
      <c r="D168" s="246" t="s">
        <v>156</v>
      </c>
      <c r="E168" s="257" t="s">
        <v>1</v>
      </c>
      <c r="F168" s="258" t="s">
        <v>199</v>
      </c>
      <c r="G168" s="256"/>
      <c r="H168" s="259">
        <v>775.54100000000005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156</v>
      </c>
      <c r="AU168" s="265" t="s">
        <v>142</v>
      </c>
      <c r="AV168" s="14" t="s">
        <v>142</v>
      </c>
      <c r="AW168" s="14" t="s">
        <v>31</v>
      </c>
      <c r="AX168" s="14" t="s">
        <v>74</v>
      </c>
      <c r="AY168" s="265" t="s">
        <v>141</v>
      </c>
    </row>
    <row r="169" s="14" customFormat="1">
      <c r="A169" s="14"/>
      <c r="B169" s="255"/>
      <c r="C169" s="256"/>
      <c r="D169" s="246" t="s">
        <v>156</v>
      </c>
      <c r="E169" s="257" t="s">
        <v>1</v>
      </c>
      <c r="F169" s="258" t="s">
        <v>198</v>
      </c>
      <c r="G169" s="256"/>
      <c r="H169" s="259">
        <v>8.2249999999999996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156</v>
      </c>
      <c r="AU169" s="265" t="s">
        <v>142</v>
      </c>
      <c r="AV169" s="14" t="s">
        <v>142</v>
      </c>
      <c r="AW169" s="14" t="s">
        <v>31</v>
      </c>
      <c r="AX169" s="14" t="s">
        <v>74</v>
      </c>
      <c r="AY169" s="265" t="s">
        <v>141</v>
      </c>
    </row>
    <row r="170" s="13" customFormat="1">
      <c r="A170" s="13"/>
      <c r="B170" s="244"/>
      <c r="C170" s="245"/>
      <c r="D170" s="246" t="s">
        <v>156</v>
      </c>
      <c r="E170" s="247" t="s">
        <v>1</v>
      </c>
      <c r="F170" s="248" t="s">
        <v>168</v>
      </c>
      <c r="G170" s="245"/>
      <c r="H170" s="247" t="s">
        <v>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156</v>
      </c>
      <c r="AU170" s="254" t="s">
        <v>142</v>
      </c>
      <c r="AV170" s="13" t="s">
        <v>82</v>
      </c>
      <c r="AW170" s="13" t="s">
        <v>31</v>
      </c>
      <c r="AX170" s="13" t="s">
        <v>74</v>
      </c>
      <c r="AY170" s="254" t="s">
        <v>141</v>
      </c>
    </row>
    <row r="171" s="14" customFormat="1">
      <c r="A171" s="14"/>
      <c r="B171" s="255"/>
      <c r="C171" s="256"/>
      <c r="D171" s="246" t="s">
        <v>156</v>
      </c>
      <c r="E171" s="257" t="s">
        <v>1</v>
      </c>
      <c r="F171" s="258" t="s">
        <v>200</v>
      </c>
      <c r="G171" s="256"/>
      <c r="H171" s="259">
        <v>192.57499999999999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156</v>
      </c>
      <c r="AU171" s="265" t="s">
        <v>142</v>
      </c>
      <c r="AV171" s="14" t="s">
        <v>142</v>
      </c>
      <c r="AW171" s="14" t="s">
        <v>31</v>
      </c>
      <c r="AX171" s="14" t="s">
        <v>74</v>
      </c>
      <c r="AY171" s="265" t="s">
        <v>141</v>
      </c>
    </row>
    <row r="172" s="13" customFormat="1">
      <c r="A172" s="13"/>
      <c r="B172" s="244"/>
      <c r="C172" s="245"/>
      <c r="D172" s="246" t="s">
        <v>156</v>
      </c>
      <c r="E172" s="247" t="s">
        <v>1</v>
      </c>
      <c r="F172" s="248" t="s">
        <v>172</v>
      </c>
      <c r="G172" s="245"/>
      <c r="H172" s="247" t="s">
        <v>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156</v>
      </c>
      <c r="AU172" s="254" t="s">
        <v>142</v>
      </c>
      <c r="AV172" s="13" t="s">
        <v>82</v>
      </c>
      <c r="AW172" s="13" t="s">
        <v>31</v>
      </c>
      <c r="AX172" s="13" t="s">
        <v>74</v>
      </c>
      <c r="AY172" s="254" t="s">
        <v>141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201</v>
      </c>
      <c r="G173" s="256"/>
      <c r="H173" s="259">
        <v>193.274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5" customFormat="1">
      <c r="A174" s="15"/>
      <c r="B174" s="266"/>
      <c r="C174" s="267"/>
      <c r="D174" s="246" t="s">
        <v>156</v>
      </c>
      <c r="E174" s="268" t="s">
        <v>1</v>
      </c>
      <c r="F174" s="269" t="s">
        <v>177</v>
      </c>
      <c r="G174" s="267"/>
      <c r="H174" s="270">
        <v>2036.1950000000002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156</v>
      </c>
      <c r="AU174" s="276" t="s">
        <v>142</v>
      </c>
      <c r="AV174" s="15" t="s">
        <v>148</v>
      </c>
      <c r="AW174" s="15" t="s">
        <v>31</v>
      </c>
      <c r="AX174" s="15" t="s">
        <v>82</v>
      </c>
      <c r="AY174" s="276" t="s">
        <v>141</v>
      </c>
    </row>
    <row r="175" s="2" customFormat="1" ht="24.15" customHeight="1">
      <c r="A175" s="39"/>
      <c r="B175" s="40"/>
      <c r="C175" s="230" t="s">
        <v>202</v>
      </c>
      <c r="D175" s="230" t="s">
        <v>144</v>
      </c>
      <c r="E175" s="231" t="s">
        <v>203</v>
      </c>
      <c r="F175" s="232" t="s">
        <v>204</v>
      </c>
      <c r="G175" s="233" t="s">
        <v>147</v>
      </c>
      <c r="H175" s="234">
        <v>10180.975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205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206</v>
      </c>
      <c r="G176" s="256"/>
      <c r="H176" s="259">
        <v>10180.975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5" customFormat="1">
      <c r="A177" s="15"/>
      <c r="B177" s="266"/>
      <c r="C177" s="267"/>
      <c r="D177" s="246" t="s">
        <v>156</v>
      </c>
      <c r="E177" s="268" t="s">
        <v>1</v>
      </c>
      <c r="F177" s="269" t="s">
        <v>177</v>
      </c>
      <c r="G177" s="267"/>
      <c r="H177" s="270">
        <v>10180.975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6" t="s">
        <v>156</v>
      </c>
      <c r="AU177" s="276" t="s">
        <v>142</v>
      </c>
      <c r="AV177" s="15" t="s">
        <v>148</v>
      </c>
      <c r="AW177" s="15" t="s">
        <v>31</v>
      </c>
      <c r="AX177" s="15" t="s">
        <v>82</v>
      </c>
      <c r="AY177" s="276" t="s">
        <v>141</v>
      </c>
    </row>
    <row r="178" s="2" customFormat="1" ht="33" customHeight="1">
      <c r="A178" s="39"/>
      <c r="B178" s="40"/>
      <c r="C178" s="230" t="s">
        <v>207</v>
      </c>
      <c r="D178" s="230" t="s">
        <v>144</v>
      </c>
      <c r="E178" s="231" t="s">
        <v>208</v>
      </c>
      <c r="F178" s="232" t="s">
        <v>209</v>
      </c>
      <c r="G178" s="233" t="s">
        <v>147</v>
      </c>
      <c r="H178" s="234">
        <v>2036.1949999999999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210</v>
      </c>
    </row>
    <row r="179" s="2" customFormat="1" ht="24.15" customHeight="1">
      <c r="A179" s="39"/>
      <c r="B179" s="40"/>
      <c r="C179" s="230" t="s">
        <v>190</v>
      </c>
      <c r="D179" s="230" t="s">
        <v>144</v>
      </c>
      <c r="E179" s="231" t="s">
        <v>211</v>
      </c>
      <c r="F179" s="232" t="s">
        <v>212</v>
      </c>
      <c r="G179" s="233" t="s">
        <v>213</v>
      </c>
      <c r="H179" s="234">
        <v>111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214</v>
      </c>
    </row>
    <row r="180" s="14" customFormat="1">
      <c r="A180" s="14"/>
      <c r="B180" s="255"/>
      <c r="C180" s="256"/>
      <c r="D180" s="246" t="s">
        <v>156</v>
      </c>
      <c r="E180" s="257" t="s">
        <v>1</v>
      </c>
      <c r="F180" s="258" t="s">
        <v>215</v>
      </c>
      <c r="G180" s="256"/>
      <c r="H180" s="259">
        <v>111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156</v>
      </c>
      <c r="AU180" s="265" t="s">
        <v>142</v>
      </c>
      <c r="AV180" s="14" t="s">
        <v>142</v>
      </c>
      <c r="AW180" s="14" t="s">
        <v>31</v>
      </c>
      <c r="AX180" s="14" t="s">
        <v>74</v>
      </c>
      <c r="AY180" s="265" t="s">
        <v>141</v>
      </c>
    </row>
    <row r="181" s="15" customFormat="1">
      <c r="A181" s="15"/>
      <c r="B181" s="266"/>
      <c r="C181" s="267"/>
      <c r="D181" s="246" t="s">
        <v>156</v>
      </c>
      <c r="E181" s="268" t="s">
        <v>1</v>
      </c>
      <c r="F181" s="269" t="s">
        <v>177</v>
      </c>
      <c r="G181" s="267"/>
      <c r="H181" s="270">
        <v>111</v>
      </c>
      <c r="I181" s="271"/>
      <c r="J181" s="267"/>
      <c r="K181" s="267"/>
      <c r="L181" s="272"/>
      <c r="M181" s="273"/>
      <c r="N181" s="274"/>
      <c r="O181" s="274"/>
      <c r="P181" s="274"/>
      <c r="Q181" s="274"/>
      <c r="R181" s="274"/>
      <c r="S181" s="274"/>
      <c r="T181" s="27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6" t="s">
        <v>156</v>
      </c>
      <c r="AU181" s="276" t="s">
        <v>142</v>
      </c>
      <c r="AV181" s="15" t="s">
        <v>148</v>
      </c>
      <c r="AW181" s="15" t="s">
        <v>31</v>
      </c>
      <c r="AX181" s="15" t="s">
        <v>82</v>
      </c>
      <c r="AY181" s="276" t="s">
        <v>141</v>
      </c>
    </row>
    <row r="182" s="12" customFormat="1" ht="22.8" customHeight="1">
      <c r="A182" s="12"/>
      <c r="B182" s="214"/>
      <c r="C182" s="215"/>
      <c r="D182" s="216" t="s">
        <v>73</v>
      </c>
      <c r="E182" s="228" t="s">
        <v>216</v>
      </c>
      <c r="F182" s="228" t="s">
        <v>217</v>
      </c>
      <c r="G182" s="215"/>
      <c r="H182" s="215"/>
      <c r="I182" s="218"/>
      <c r="J182" s="229">
        <f>BK182</f>
        <v>0</v>
      </c>
      <c r="K182" s="215"/>
      <c r="L182" s="220"/>
      <c r="M182" s="221"/>
      <c r="N182" s="222"/>
      <c r="O182" s="222"/>
      <c r="P182" s="223">
        <f>P183</f>
        <v>0</v>
      </c>
      <c r="Q182" s="222"/>
      <c r="R182" s="223">
        <f>R183</f>
        <v>0</v>
      </c>
      <c r="S182" s="222"/>
      <c r="T182" s="224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5" t="s">
        <v>82</v>
      </c>
      <c r="AT182" s="226" t="s">
        <v>73</v>
      </c>
      <c r="AU182" s="226" t="s">
        <v>82</v>
      </c>
      <c r="AY182" s="225" t="s">
        <v>141</v>
      </c>
      <c r="BK182" s="227">
        <f>BK183</f>
        <v>0</v>
      </c>
    </row>
    <row r="183" s="2" customFormat="1" ht="33" customHeight="1">
      <c r="A183" s="39"/>
      <c r="B183" s="40"/>
      <c r="C183" s="230" t="s">
        <v>218</v>
      </c>
      <c r="D183" s="230" t="s">
        <v>144</v>
      </c>
      <c r="E183" s="231" t="s">
        <v>219</v>
      </c>
      <c r="F183" s="232" t="s">
        <v>220</v>
      </c>
      <c r="G183" s="233" t="s">
        <v>221</v>
      </c>
      <c r="H183" s="234">
        <v>52.899999999999999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148</v>
      </c>
      <c r="AT183" s="242" t="s">
        <v>144</v>
      </c>
      <c r="AU183" s="242" t="s">
        <v>142</v>
      </c>
      <c r="AY183" s="18" t="s">
        <v>141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142</v>
      </c>
      <c r="BK183" s="243">
        <f>ROUND(I183*H183,2)</f>
        <v>0</v>
      </c>
      <c r="BL183" s="18" t="s">
        <v>148</v>
      </c>
      <c r="BM183" s="242" t="s">
        <v>222</v>
      </c>
    </row>
    <row r="184" s="12" customFormat="1" ht="25.92" customHeight="1">
      <c r="A184" s="12"/>
      <c r="B184" s="214"/>
      <c r="C184" s="215"/>
      <c r="D184" s="216" t="s">
        <v>73</v>
      </c>
      <c r="E184" s="217" t="s">
        <v>223</v>
      </c>
      <c r="F184" s="217" t="s">
        <v>224</v>
      </c>
      <c r="G184" s="215"/>
      <c r="H184" s="215"/>
      <c r="I184" s="218"/>
      <c r="J184" s="219">
        <f>BK184</f>
        <v>0</v>
      </c>
      <c r="K184" s="215"/>
      <c r="L184" s="220"/>
      <c r="M184" s="221"/>
      <c r="N184" s="222"/>
      <c r="O184" s="222"/>
      <c r="P184" s="223">
        <f>P185+P201</f>
        <v>0</v>
      </c>
      <c r="Q184" s="222"/>
      <c r="R184" s="223">
        <f>R185+R201</f>
        <v>0</v>
      </c>
      <c r="S184" s="222"/>
      <c r="T184" s="224">
        <f>T185+T201</f>
        <v>1.1264400000000001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5" t="s">
        <v>142</v>
      </c>
      <c r="AT184" s="226" t="s">
        <v>73</v>
      </c>
      <c r="AU184" s="226" t="s">
        <v>74</v>
      </c>
      <c r="AY184" s="225" t="s">
        <v>141</v>
      </c>
      <c r="BK184" s="227">
        <f>BK185+BK201</f>
        <v>0</v>
      </c>
    </row>
    <row r="185" s="12" customFormat="1" ht="22.8" customHeight="1">
      <c r="A185" s="12"/>
      <c r="B185" s="214"/>
      <c r="C185" s="215"/>
      <c r="D185" s="216" t="s">
        <v>73</v>
      </c>
      <c r="E185" s="228" t="s">
        <v>225</v>
      </c>
      <c r="F185" s="228" t="s">
        <v>226</v>
      </c>
      <c r="G185" s="215"/>
      <c r="H185" s="215"/>
      <c r="I185" s="218"/>
      <c r="J185" s="229">
        <f>BK185</f>
        <v>0</v>
      </c>
      <c r="K185" s="215"/>
      <c r="L185" s="220"/>
      <c r="M185" s="221"/>
      <c r="N185" s="222"/>
      <c r="O185" s="222"/>
      <c r="P185" s="223">
        <f>SUM(P186:P200)</f>
        <v>0</v>
      </c>
      <c r="Q185" s="222"/>
      <c r="R185" s="223">
        <f>SUM(R186:R200)</f>
        <v>0</v>
      </c>
      <c r="S185" s="222"/>
      <c r="T185" s="224">
        <f>SUM(T186:T200)</f>
        <v>1.1264400000000001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5" t="s">
        <v>142</v>
      </c>
      <c r="AT185" s="226" t="s">
        <v>73</v>
      </c>
      <c r="AU185" s="226" t="s">
        <v>82</v>
      </c>
      <c r="AY185" s="225" t="s">
        <v>141</v>
      </c>
      <c r="BK185" s="227">
        <f>SUM(BK186:BK200)</f>
        <v>0</v>
      </c>
    </row>
    <row r="186" s="2" customFormat="1" ht="24.15" customHeight="1">
      <c r="A186" s="39"/>
      <c r="B186" s="40"/>
      <c r="C186" s="230" t="s">
        <v>227</v>
      </c>
      <c r="D186" s="230" t="s">
        <v>144</v>
      </c>
      <c r="E186" s="231" t="s">
        <v>228</v>
      </c>
      <c r="F186" s="232" t="s">
        <v>229</v>
      </c>
      <c r="G186" s="233" t="s">
        <v>213</v>
      </c>
      <c r="H186" s="234">
        <v>447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230</v>
      </c>
      <c r="AT186" s="242" t="s">
        <v>144</v>
      </c>
      <c r="AU186" s="242" t="s">
        <v>142</v>
      </c>
      <c r="AY186" s="18" t="s">
        <v>141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142</v>
      </c>
      <c r="BK186" s="243">
        <f>ROUND(I186*H186,2)</f>
        <v>0</v>
      </c>
      <c r="BL186" s="18" t="s">
        <v>230</v>
      </c>
      <c r="BM186" s="242" t="s">
        <v>231</v>
      </c>
    </row>
    <row r="187" s="14" customFormat="1">
      <c r="A187" s="14"/>
      <c r="B187" s="255"/>
      <c r="C187" s="256"/>
      <c r="D187" s="246" t="s">
        <v>156</v>
      </c>
      <c r="E187" s="257" t="s">
        <v>1</v>
      </c>
      <c r="F187" s="258" t="s">
        <v>232</v>
      </c>
      <c r="G187" s="256"/>
      <c r="H187" s="259">
        <v>94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156</v>
      </c>
      <c r="AU187" s="265" t="s">
        <v>142</v>
      </c>
      <c r="AV187" s="14" t="s">
        <v>142</v>
      </c>
      <c r="AW187" s="14" t="s">
        <v>31</v>
      </c>
      <c r="AX187" s="14" t="s">
        <v>74</v>
      </c>
      <c r="AY187" s="265" t="s">
        <v>141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233</v>
      </c>
      <c r="G188" s="256"/>
      <c r="H188" s="259">
        <v>125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4" customFormat="1">
      <c r="A189" s="14"/>
      <c r="B189" s="255"/>
      <c r="C189" s="256"/>
      <c r="D189" s="246" t="s">
        <v>156</v>
      </c>
      <c r="E189" s="257" t="s">
        <v>1</v>
      </c>
      <c r="F189" s="258" t="s">
        <v>234</v>
      </c>
      <c r="G189" s="256"/>
      <c r="H189" s="259">
        <v>103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156</v>
      </c>
      <c r="AU189" s="265" t="s">
        <v>142</v>
      </c>
      <c r="AV189" s="14" t="s">
        <v>142</v>
      </c>
      <c r="AW189" s="14" t="s">
        <v>31</v>
      </c>
      <c r="AX189" s="14" t="s">
        <v>74</v>
      </c>
      <c r="AY189" s="265" t="s">
        <v>141</v>
      </c>
    </row>
    <row r="190" s="14" customFormat="1">
      <c r="A190" s="14"/>
      <c r="B190" s="255"/>
      <c r="C190" s="256"/>
      <c r="D190" s="246" t="s">
        <v>156</v>
      </c>
      <c r="E190" s="257" t="s">
        <v>1</v>
      </c>
      <c r="F190" s="258" t="s">
        <v>235</v>
      </c>
      <c r="G190" s="256"/>
      <c r="H190" s="259">
        <v>125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156</v>
      </c>
      <c r="AU190" s="265" t="s">
        <v>142</v>
      </c>
      <c r="AV190" s="14" t="s">
        <v>142</v>
      </c>
      <c r="AW190" s="14" t="s">
        <v>31</v>
      </c>
      <c r="AX190" s="14" t="s">
        <v>74</v>
      </c>
      <c r="AY190" s="265" t="s">
        <v>141</v>
      </c>
    </row>
    <row r="191" s="15" customFormat="1">
      <c r="A191" s="15"/>
      <c r="B191" s="266"/>
      <c r="C191" s="267"/>
      <c r="D191" s="246" t="s">
        <v>156</v>
      </c>
      <c r="E191" s="268" t="s">
        <v>1</v>
      </c>
      <c r="F191" s="269" t="s">
        <v>177</v>
      </c>
      <c r="G191" s="267"/>
      <c r="H191" s="270">
        <v>447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156</v>
      </c>
      <c r="AU191" s="276" t="s">
        <v>142</v>
      </c>
      <c r="AV191" s="15" t="s">
        <v>148</v>
      </c>
      <c r="AW191" s="15" t="s">
        <v>31</v>
      </c>
      <c r="AX191" s="15" t="s">
        <v>82</v>
      </c>
      <c r="AY191" s="276" t="s">
        <v>141</v>
      </c>
    </row>
    <row r="192" s="2" customFormat="1" ht="24.15" customHeight="1">
      <c r="A192" s="39"/>
      <c r="B192" s="40"/>
      <c r="C192" s="230" t="s">
        <v>236</v>
      </c>
      <c r="D192" s="230" t="s">
        <v>144</v>
      </c>
      <c r="E192" s="231" t="s">
        <v>237</v>
      </c>
      <c r="F192" s="232" t="s">
        <v>238</v>
      </c>
      <c r="G192" s="233" t="s">
        <v>213</v>
      </c>
      <c r="H192" s="234">
        <v>2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230</v>
      </c>
      <c r="AT192" s="242" t="s">
        <v>144</v>
      </c>
      <c r="AU192" s="242" t="s">
        <v>142</v>
      </c>
      <c r="AY192" s="18" t="s">
        <v>141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142</v>
      </c>
      <c r="BK192" s="243">
        <f>ROUND(I192*H192,2)</f>
        <v>0</v>
      </c>
      <c r="BL192" s="18" t="s">
        <v>230</v>
      </c>
      <c r="BM192" s="242" t="s">
        <v>239</v>
      </c>
    </row>
    <row r="193" s="14" customFormat="1">
      <c r="A193" s="14"/>
      <c r="B193" s="255"/>
      <c r="C193" s="256"/>
      <c r="D193" s="246" t="s">
        <v>156</v>
      </c>
      <c r="E193" s="257" t="s">
        <v>1</v>
      </c>
      <c r="F193" s="258" t="s">
        <v>240</v>
      </c>
      <c r="G193" s="256"/>
      <c r="H193" s="259">
        <v>2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156</v>
      </c>
      <c r="AU193" s="265" t="s">
        <v>142</v>
      </c>
      <c r="AV193" s="14" t="s">
        <v>142</v>
      </c>
      <c r="AW193" s="14" t="s">
        <v>31</v>
      </c>
      <c r="AX193" s="14" t="s">
        <v>74</v>
      </c>
      <c r="AY193" s="265" t="s">
        <v>141</v>
      </c>
    </row>
    <row r="194" s="15" customFormat="1">
      <c r="A194" s="15"/>
      <c r="B194" s="266"/>
      <c r="C194" s="267"/>
      <c r="D194" s="246" t="s">
        <v>156</v>
      </c>
      <c r="E194" s="268" t="s">
        <v>1</v>
      </c>
      <c r="F194" s="269" t="s">
        <v>177</v>
      </c>
      <c r="G194" s="267"/>
      <c r="H194" s="270">
        <v>2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6" t="s">
        <v>156</v>
      </c>
      <c r="AU194" s="276" t="s">
        <v>142</v>
      </c>
      <c r="AV194" s="15" t="s">
        <v>148</v>
      </c>
      <c r="AW194" s="15" t="s">
        <v>31</v>
      </c>
      <c r="AX194" s="15" t="s">
        <v>82</v>
      </c>
      <c r="AY194" s="276" t="s">
        <v>141</v>
      </c>
    </row>
    <row r="195" s="2" customFormat="1" ht="24.15" customHeight="1">
      <c r="A195" s="39"/>
      <c r="B195" s="40"/>
      <c r="C195" s="230" t="s">
        <v>241</v>
      </c>
      <c r="D195" s="230" t="s">
        <v>144</v>
      </c>
      <c r="E195" s="231" t="s">
        <v>242</v>
      </c>
      <c r="F195" s="232" t="s">
        <v>243</v>
      </c>
      <c r="G195" s="233" t="s">
        <v>213</v>
      </c>
      <c r="H195" s="234">
        <v>447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0.0025200000000000001</v>
      </c>
      <c r="T195" s="241">
        <f>S195*H195</f>
        <v>1.1264400000000001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230</v>
      </c>
      <c r="AT195" s="242" t="s">
        <v>144</v>
      </c>
      <c r="AU195" s="242" t="s">
        <v>142</v>
      </c>
      <c r="AY195" s="18" t="s">
        <v>141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142</v>
      </c>
      <c r="BK195" s="243">
        <f>ROUND(I195*H195,2)</f>
        <v>0</v>
      </c>
      <c r="BL195" s="18" t="s">
        <v>230</v>
      </c>
      <c r="BM195" s="242" t="s">
        <v>244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232</v>
      </c>
      <c r="G196" s="256"/>
      <c r="H196" s="259">
        <v>94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4" customFormat="1">
      <c r="A197" s="14"/>
      <c r="B197" s="255"/>
      <c r="C197" s="256"/>
      <c r="D197" s="246" t="s">
        <v>156</v>
      </c>
      <c r="E197" s="257" t="s">
        <v>1</v>
      </c>
      <c r="F197" s="258" t="s">
        <v>233</v>
      </c>
      <c r="G197" s="256"/>
      <c r="H197" s="259">
        <v>125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156</v>
      </c>
      <c r="AU197" s="265" t="s">
        <v>142</v>
      </c>
      <c r="AV197" s="14" t="s">
        <v>142</v>
      </c>
      <c r="AW197" s="14" t="s">
        <v>31</v>
      </c>
      <c r="AX197" s="14" t="s">
        <v>74</v>
      </c>
      <c r="AY197" s="265" t="s">
        <v>141</v>
      </c>
    </row>
    <row r="198" s="14" customFormat="1">
      <c r="A198" s="14"/>
      <c r="B198" s="255"/>
      <c r="C198" s="256"/>
      <c r="D198" s="246" t="s">
        <v>156</v>
      </c>
      <c r="E198" s="257" t="s">
        <v>1</v>
      </c>
      <c r="F198" s="258" t="s">
        <v>234</v>
      </c>
      <c r="G198" s="256"/>
      <c r="H198" s="259">
        <v>103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156</v>
      </c>
      <c r="AU198" s="265" t="s">
        <v>142</v>
      </c>
      <c r="AV198" s="14" t="s">
        <v>142</v>
      </c>
      <c r="AW198" s="14" t="s">
        <v>31</v>
      </c>
      <c r="AX198" s="14" t="s">
        <v>74</v>
      </c>
      <c r="AY198" s="265" t="s">
        <v>141</v>
      </c>
    </row>
    <row r="199" s="14" customFormat="1">
      <c r="A199" s="14"/>
      <c r="B199" s="255"/>
      <c r="C199" s="256"/>
      <c r="D199" s="246" t="s">
        <v>156</v>
      </c>
      <c r="E199" s="257" t="s">
        <v>1</v>
      </c>
      <c r="F199" s="258" t="s">
        <v>235</v>
      </c>
      <c r="G199" s="256"/>
      <c r="H199" s="259">
        <v>125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156</v>
      </c>
      <c r="AU199" s="265" t="s">
        <v>142</v>
      </c>
      <c r="AV199" s="14" t="s">
        <v>142</v>
      </c>
      <c r="AW199" s="14" t="s">
        <v>31</v>
      </c>
      <c r="AX199" s="14" t="s">
        <v>74</v>
      </c>
      <c r="AY199" s="265" t="s">
        <v>141</v>
      </c>
    </row>
    <row r="200" s="15" customFormat="1">
      <c r="A200" s="15"/>
      <c r="B200" s="266"/>
      <c r="C200" s="267"/>
      <c r="D200" s="246" t="s">
        <v>156</v>
      </c>
      <c r="E200" s="268" t="s">
        <v>1</v>
      </c>
      <c r="F200" s="269" t="s">
        <v>177</v>
      </c>
      <c r="G200" s="267"/>
      <c r="H200" s="270">
        <v>447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156</v>
      </c>
      <c r="AU200" s="276" t="s">
        <v>142</v>
      </c>
      <c r="AV200" s="15" t="s">
        <v>148</v>
      </c>
      <c r="AW200" s="15" t="s">
        <v>31</v>
      </c>
      <c r="AX200" s="15" t="s">
        <v>82</v>
      </c>
      <c r="AY200" s="276" t="s">
        <v>141</v>
      </c>
    </row>
    <row r="201" s="12" customFormat="1" ht="22.8" customHeight="1">
      <c r="A201" s="12"/>
      <c r="B201" s="214"/>
      <c r="C201" s="215"/>
      <c r="D201" s="216" t="s">
        <v>73</v>
      </c>
      <c r="E201" s="228" t="s">
        <v>245</v>
      </c>
      <c r="F201" s="228" t="s">
        <v>246</v>
      </c>
      <c r="G201" s="215"/>
      <c r="H201" s="215"/>
      <c r="I201" s="218"/>
      <c r="J201" s="229">
        <f>BK201</f>
        <v>0</v>
      </c>
      <c r="K201" s="215"/>
      <c r="L201" s="220"/>
      <c r="M201" s="221"/>
      <c r="N201" s="222"/>
      <c r="O201" s="222"/>
      <c r="P201" s="223">
        <f>P202</f>
        <v>0</v>
      </c>
      <c r="Q201" s="222"/>
      <c r="R201" s="223">
        <f>R202</f>
        <v>0</v>
      </c>
      <c r="S201" s="222"/>
      <c r="T201" s="224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142</v>
      </c>
      <c r="AT201" s="226" t="s">
        <v>73</v>
      </c>
      <c r="AU201" s="226" t="s">
        <v>82</v>
      </c>
      <c r="AY201" s="225" t="s">
        <v>141</v>
      </c>
      <c r="BK201" s="227">
        <f>BK202</f>
        <v>0</v>
      </c>
    </row>
    <row r="202" s="2" customFormat="1" ht="24.15" customHeight="1">
      <c r="A202" s="39"/>
      <c r="B202" s="40"/>
      <c r="C202" s="230" t="s">
        <v>247</v>
      </c>
      <c r="D202" s="230" t="s">
        <v>144</v>
      </c>
      <c r="E202" s="231" t="s">
        <v>248</v>
      </c>
      <c r="F202" s="232" t="s">
        <v>249</v>
      </c>
      <c r="G202" s="233" t="s">
        <v>154</v>
      </c>
      <c r="H202" s="234">
        <v>67.519999999999996</v>
      </c>
      <c r="I202" s="235"/>
      <c r="J202" s="236">
        <f>ROUND(I202*H202,2)</f>
        <v>0</v>
      </c>
      <c r="K202" s="237"/>
      <c r="L202" s="45"/>
      <c r="M202" s="277" t="s">
        <v>1</v>
      </c>
      <c r="N202" s="278" t="s">
        <v>40</v>
      </c>
      <c r="O202" s="279"/>
      <c r="P202" s="280">
        <f>O202*H202</f>
        <v>0</v>
      </c>
      <c r="Q202" s="280">
        <v>0</v>
      </c>
      <c r="R202" s="280">
        <f>Q202*H202</f>
        <v>0</v>
      </c>
      <c r="S202" s="280">
        <v>0</v>
      </c>
      <c r="T202" s="28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230</v>
      </c>
      <c r="AT202" s="242" t="s">
        <v>144</v>
      </c>
      <c r="AU202" s="242" t="s">
        <v>142</v>
      </c>
      <c r="AY202" s="18" t="s">
        <v>141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142</v>
      </c>
      <c r="BK202" s="243">
        <f>ROUND(I202*H202,2)</f>
        <v>0</v>
      </c>
      <c r="BL202" s="18" t="s">
        <v>230</v>
      </c>
      <c r="BM202" s="242" t="s">
        <v>250</v>
      </c>
    </row>
    <row r="203" s="2" customFormat="1" ht="6.96" customHeight="1">
      <c r="A203" s="39"/>
      <c r="B203" s="73"/>
      <c r="C203" s="74"/>
      <c r="D203" s="74"/>
      <c r="E203" s="74"/>
      <c r="F203" s="74"/>
      <c r="G203" s="74"/>
      <c r="H203" s="74"/>
      <c r="I203" s="74"/>
      <c r="J203" s="74"/>
      <c r="K203" s="74"/>
      <c r="L203" s="45"/>
      <c r="M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</sheetData>
  <sheetProtection sheet="1" autoFilter="0" formatColumns="0" formatRows="0" objects="1" scenarios="1" spinCount="100000" saltValue="+368LcWmpNgIrA6zCj7tJYKiNuSv6qDG0MT3yqY5u1V9AuwnhXuZDYD4KA0pG3dA6d7ep208Od/GE7mQX+3gYw==" hashValue="0mEDaGMHBeCmNQtEgzVwsHEkdnekXDD59CdYHQWTNBo5tHNjlFOSr+7Ur3asP19yes1/3+RoFYSvznce7Klpug==" algorithmName="SHA-512" password="AB88"/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251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ROUND(J117,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ROUND((SUM(BE117:BE123)),  2)</f>
        <v>0</v>
      </c>
      <c r="G33" s="163"/>
      <c r="H33" s="163"/>
      <c r="I33" s="164">
        <v>0.20000000000000001</v>
      </c>
      <c r="J33" s="162">
        <f>ROUND(((SUM(BE117:BE123))*I33),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ROUND((SUM(BF117:BF123)),  2)</f>
        <v>0</v>
      </c>
      <c r="G34" s="163"/>
      <c r="H34" s="163"/>
      <c r="I34" s="164">
        <v>0.20000000000000001</v>
      </c>
      <c r="J34" s="162">
        <f>ROUND(((SUM(BF117:BF123))*I34),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ROUND((SUM(BG117:BG123)),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ROUND((SUM(BH117:BH123)),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ROUND((SUM(BI117:BI123)),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20180302 - Kaštieľ-Vnút.om,SDK,stav.úpravy a maľby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J117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252</v>
      </c>
      <c r="E97" s="193"/>
      <c r="F97" s="193"/>
      <c r="G97" s="193"/>
      <c r="H97" s="193"/>
      <c r="I97" s="193"/>
      <c r="J97" s="194">
        <f>J118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73"/>
      <c r="C99" s="74"/>
      <c r="D99" s="74"/>
      <c r="E99" s="74"/>
      <c r="F99" s="74"/>
      <c r="G99" s="74"/>
      <c r="H99" s="74"/>
      <c r="I99" s="74"/>
      <c r="J99" s="74"/>
      <c r="K99" s="74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127</v>
      </c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85" t="str">
        <f>E7</f>
        <v>Obnova areálu a kaštieľa Dolná Krupá</v>
      </c>
      <c r="F107" s="33"/>
      <c r="G107" s="33"/>
      <c r="H107" s="33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112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83" t="str">
        <f>E9</f>
        <v>20180302 - Kaštieľ-Vnút.om,SDK,stav.úpravy a maľby</v>
      </c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>Kaštieľ Dolná Krupá</v>
      </c>
      <c r="G111" s="41"/>
      <c r="H111" s="41"/>
      <c r="I111" s="33" t="s">
        <v>21</v>
      </c>
      <c r="J111" s="86" t="str">
        <f>IF(J12="","",J12)</f>
        <v>30. 1. 2023</v>
      </c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SNM, Vajanského nábrežie 2, 810 06 Bratislava</v>
      </c>
      <c r="G113" s="41"/>
      <c r="H113" s="41"/>
      <c r="I113" s="33" t="s">
        <v>29</v>
      </c>
      <c r="J113" s="37" t="str">
        <f>E21</f>
        <v>Ing.Vladimír Kobliška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202"/>
      <c r="B116" s="203"/>
      <c r="C116" s="204" t="s">
        <v>128</v>
      </c>
      <c r="D116" s="205" t="s">
        <v>59</v>
      </c>
      <c r="E116" s="205" t="s">
        <v>55</v>
      </c>
      <c r="F116" s="205" t="s">
        <v>56</v>
      </c>
      <c r="G116" s="205" t="s">
        <v>129</v>
      </c>
      <c r="H116" s="205" t="s">
        <v>130</v>
      </c>
      <c r="I116" s="205" t="s">
        <v>131</v>
      </c>
      <c r="J116" s="206" t="s">
        <v>116</v>
      </c>
      <c r="K116" s="207" t="s">
        <v>132</v>
      </c>
      <c r="L116" s="208"/>
      <c r="M116" s="107" t="s">
        <v>1</v>
      </c>
      <c r="N116" s="108" t="s">
        <v>38</v>
      </c>
      <c r="O116" s="108" t="s">
        <v>133</v>
      </c>
      <c r="P116" s="108" t="s">
        <v>134</v>
      </c>
      <c r="Q116" s="108" t="s">
        <v>135</v>
      </c>
      <c r="R116" s="108" t="s">
        <v>136</v>
      </c>
      <c r="S116" s="108" t="s">
        <v>137</v>
      </c>
      <c r="T116" s="109" t="s">
        <v>138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="2" customFormat="1" ht="22.8" customHeight="1">
      <c r="A117" s="39"/>
      <c r="B117" s="40"/>
      <c r="C117" s="114" t="s">
        <v>117</v>
      </c>
      <c r="D117" s="41"/>
      <c r="E117" s="41"/>
      <c r="F117" s="41"/>
      <c r="G117" s="41"/>
      <c r="H117" s="41"/>
      <c r="I117" s="41"/>
      <c r="J117" s="209">
        <f>BK117</f>
        <v>0</v>
      </c>
      <c r="K117" s="41"/>
      <c r="L117" s="45"/>
      <c r="M117" s="110"/>
      <c r="N117" s="210"/>
      <c r="O117" s="111"/>
      <c r="P117" s="211">
        <f>P118</f>
        <v>0</v>
      </c>
      <c r="Q117" s="111"/>
      <c r="R117" s="211">
        <f>R118</f>
        <v>76.346159999999998</v>
      </c>
      <c r="S117" s="111"/>
      <c r="T117" s="21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73</v>
      </c>
      <c r="AU117" s="18" t="s">
        <v>118</v>
      </c>
      <c r="BK117" s="213">
        <f>BK118</f>
        <v>0</v>
      </c>
    </row>
    <row r="118" s="12" customFormat="1" ht="25.92" customHeight="1">
      <c r="A118" s="12"/>
      <c r="B118" s="214"/>
      <c r="C118" s="215"/>
      <c r="D118" s="216" t="s">
        <v>73</v>
      </c>
      <c r="E118" s="217" t="s">
        <v>190</v>
      </c>
      <c r="F118" s="217" t="s">
        <v>191</v>
      </c>
      <c r="G118" s="215"/>
      <c r="H118" s="215"/>
      <c r="I118" s="218"/>
      <c r="J118" s="219">
        <f>BK118</f>
        <v>0</v>
      </c>
      <c r="K118" s="215"/>
      <c r="L118" s="220"/>
      <c r="M118" s="221"/>
      <c r="N118" s="222"/>
      <c r="O118" s="222"/>
      <c r="P118" s="223">
        <f>SUM(P119:P123)</f>
        <v>0</v>
      </c>
      <c r="Q118" s="222"/>
      <c r="R118" s="223">
        <f>SUM(R119:R123)</f>
        <v>76.346159999999998</v>
      </c>
      <c r="S118" s="222"/>
      <c r="T118" s="224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5" t="s">
        <v>82</v>
      </c>
      <c r="AT118" s="226" t="s">
        <v>73</v>
      </c>
      <c r="AU118" s="226" t="s">
        <v>74</v>
      </c>
      <c r="AY118" s="225" t="s">
        <v>141</v>
      </c>
      <c r="BK118" s="227">
        <f>SUM(BK119:BK123)</f>
        <v>0</v>
      </c>
    </row>
    <row r="119" s="2" customFormat="1" ht="37.8" customHeight="1">
      <c r="A119" s="39"/>
      <c r="B119" s="40"/>
      <c r="C119" s="230" t="s">
        <v>82</v>
      </c>
      <c r="D119" s="230" t="s">
        <v>144</v>
      </c>
      <c r="E119" s="231" t="s">
        <v>253</v>
      </c>
      <c r="F119" s="232" t="s">
        <v>254</v>
      </c>
      <c r="G119" s="233" t="s">
        <v>255</v>
      </c>
      <c r="H119" s="234">
        <v>1452</v>
      </c>
      <c r="I119" s="235"/>
      <c r="J119" s="236">
        <f>ROUND(I119*H119,2)</f>
        <v>0</v>
      </c>
      <c r="K119" s="237"/>
      <c r="L119" s="45"/>
      <c r="M119" s="238" t="s">
        <v>1</v>
      </c>
      <c r="N119" s="239" t="s">
        <v>40</v>
      </c>
      <c r="O119" s="98"/>
      <c r="P119" s="240">
        <f>O119*H119</f>
        <v>0</v>
      </c>
      <c r="Q119" s="240">
        <v>0.028680000000000001</v>
      </c>
      <c r="R119" s="240">
        <f>Q119*H119</f>
        <v>41.643360000000001</v>
      </c>
      <c r="S119" s="240">
        <v>0</v>
      </c>
      <c r="T119" s="24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42" t="s">
        <v>148</v>
      </c>
      <c r="AT119" s="242" t="s">
        <v>144</v>
      </c>
      <c r="AU119" s="242" t="s">
        <v>82</v>
      </c>
      <c r="AY119" s="18" t="s">
        <v>141</v>
      </c>
      <c r="BE119" s="243">
        <f>IF(N119="základná",J119,0)</f>
        <v>0</v>
      </c>
      <c r="BF119" s="243">
        <f>IF(N119="znížená",J119,0)</f>
        <v>0</v>
      </c>
      <c r="BG119" s="243">
        <f>IF(N119="zákl. prenesená",J119,0)</f>
        <v>0</v>
      </c>
      <c r="BH119" s="243">
        <f>IF(N119="zníž. prenesená",J119,0)</f>
        <v>0</v>
      </c>
      <c r="BI119" s="243">
        <f>IF(N119="nulová",J119,0)</f>
        <v>0</v>
      </c>
      <c r="BJ119" s="18" t="s">
        <v>142</v>
      </c>
      <c r="BK119" s="243">
        <f>ROUND(I119*H119,2)</f>
        <v>0</v>
      </c>
      <c r="BL119" s="18" t="s">
        <v>148</v>
      </c>
      <c r="BM119" s="242" t="s">
        <v>256</v>
      </c>
    </row>
    <row r="120" s="14" customFormat="1">
      <c r="A120" s="14"/>
      <c r="B120" s="255"/>
      <c r="C120" s="256"/>
      <c r="D120" s="246" t="s">
        <v>156</v>
      </c>
      <c r="E120" s="257" t="s">
        <v>1</v>
      </c>
      <c r="F120" s="258" t="s">
        <v>257</v>
      </c>
      <c r="G120" s="256"/>
      <c r="H120" s="259">
        <v>1452</v>
      </c>
      <c r="I120" s="260"/>
      <c r="J120" s="256"/>
      <c r="K120" s="256"/>
      <c r="L120" s="261"/>
      <c r="M120" s="262"/>
      <c r="N120" s="263"/>
      <c r="O120" s="263"/>
      <c r="P120" s="263"/>
      <c r="Q120" s="263"/>
      <c r="R120" s="263"/>
      <c r="S120" s="263"/>
      <c r="T120" s="26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5" t="s">
        <v>156</v>
      </c>
      <c r="AU120" s="265" t="s">
        <v>82</v>
      </c>
      <c r="AV120" s="14" t="s">
        <v>142</v>
      </c>
      <c r="AW120" s="14" t="s">
        <v>31</v>
      </c>
      <c r="AX120" s="14" t="s">
        <v>82</v>
      </c>
      <c r="AY120" s="265" t="s">
        <v>141</v>
      </c>
    </row>
    <row r="121" s="2" customFormat="1" ht="44.25" customHeight="1">
      <c r="A121" s="39"/>
      <c r="B121" s="40"/>
      <c r="C121" s="230" t="s">
        <v>142</v>
      </c>
      <c r="D121" s="230" t="s">
        <v>144</v>
      </c>
      <c r="E121" s="231" t="s">
        <v>258</v>
      </c>
      <c r="F121" s="232" t="s">
        <v>259</v>
      </c>
      <c r="G121" s="233" t="s">
        <v>255</v>
      </c>
      <c r="H121" s="234">
        <v>7260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148</v>
      </c>
      <c r="AT121" s="242" t="s">
        <v>144</v>
      </c>
      <c r="AU121" s="242" t="s">
        <v>82</v>
      </c>
      <c r="AY121" s="18" t="s">
        <v>141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142</v>
      </c>
      <c r="BK121" s="243">
        <f>ROUND(I121*H121,2)</f>
        <v>0</v>
      </c>
      <c r="BL121" s="18" t="s">
        <v>148</v>
      </c>
      <c r="BM121" s="242" t="s">
        <v>260</v>
      </c>
    </row>
    <row r="122" s="14" customFormat="1">
      <c r="A122" s="14"/>
      <c r="B122" s="255"/>
      <c r="C122" s="256"/>
      <c r="D122" s="246" t="s">
        <v>156</v>
      </c>
      <c r="E122" s="257" t="s">
        <v>1</v>
      </c>
      <c r="F122" s="258" t="s">
        <v>261</v>
      </c>
      <c r="G122" s="256"/>
      <c r="H122" s="259">
        <v>7260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5" t="s">
        <v>156</v>
      </c>
      <c r="AU122" s="265" t="s">
        <v>82</v>
      </c>
      <c r="AV122" s="14" t="s">
        <v>142</v>
      </c>
      <c r="AW122" s="14" t="s">
        <v>31</v>
      </c>
      <c r="AX122" s="14" t="s">
        <v>82</v>
      </c>
      <c r="AY122" s="265" t="s">
        <v>141</v>
      </c>
    </row>
    <row r="123" s="2" customFormat="1" ht="37.8" customHeight="1">
      <c r="A123" s="39"/>
      <c r="B123" s="40"/>
      <c r="C123" s="230" t="s">
        <v>178</v>
      </c>
      <c r="D123" s="230" t="s">
        <v>144</v>
      </c>
      <c r="E123" s="231" t="s">
        <v>262</v>
      </c>
      <c r="F123" s="232" t="s">
        <v>263</v>
      </c>
      <c r="G123" s="233" t="s">
        <v>255</v>
      </c>
      <c r="H123" s="234">
        <v>1452</v>
      </c>
      <c r="I123" s="235"/>
      <c r="J123" s="236">
        <f>ROUND(I123*H123,2)</f>
        <v>0</v>
      </c>
      <c r="K123" s="237"/>
      <c r="L123" s="45"/>
      <c r="M123" s="277" t="s">
        <v>1</v>
      </c>
      <c r="N123" s="278" t="s">
        <v>40</v>
      </c>
      <c r="O123" s="279"/>
      <c r="P123" s="280">
        <f>O123*H123</f>
        <v>0</v>
      </c>
      <c r="Q123" s="280">
        <v>0.023900000000000001</v>
      </c>
      <c r="R123" s="280">
        <f>Q123*H123</f>
        <v>34.702800000000003</v>
      </c>
      <c r="S123" s="280">
        <v>0</v>
      </c>
      <c r="T123" s="28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148</v>
      </c>
      <c r="AT123" s="242" t="s">
        <v>144</v>
      </c>
      <c r="AU123" s="242" t="s">
        <v>82</v>
      </c>
      <c r="AY123" s="18" t="s">
        <v>141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142</v>
      </c>
      <c r="BK123" s="243">
        <f>ROUND(I123*H123,2)</f>
        <v>0</v>
      </c>
      <c r="BL123" s="18" t="s">
        <v>148</v>
      </c>
      <c r="BM123" s="242" t="s">
        <v>264</v>
      </c>
    </row>
    <row r="124" s="2" customFormat="1" ht="6.96" customHeight="1">
      <c r="A124" s="39"/>
      <c r="B124" s="73"/>
      <c r="C124" s="74"/>
      <c r="D124" s="74"/>
      <c r="E124" s="74"/>
      <c r="F124" s="74"/>
      <c r="G124" s="74"/>
      <c r="H124" s="74"/>
      <c r="I124" s="74"/>
      <c r="J124" s="74"/>
      <c r="K124" s="74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KK/T5w56TS/BMuVLxLGlDf6WPVDh/Z9Q2ppRz83q1PsX1klp6gW64P5cJm7S6hDifOeNdvof6CHt/8rq2/7hGQ==" hashValue="8oWP0FZ5TXsPtY0SbK4bMYpLafdAdSneKMh3JDOGFBLhBx4Np84yuUIEbyMMlgjoHV7Ri/RqviKBEbwpNihSBg==" algorithmName="SHA-512" password="AB88"/>
  <autoFilter ref="C116:K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265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ROUND((SUM(BE119:BE152)),  2)</f>
        <v>0</v>
      </c>
      <c r="G33" s="163"/>
      <c r="H33" s="163"/>
      <c r="I33" s="164">
        <v>0.20000000000000001</v>
      </c>
      <c r="J33" s="162">
        <f>ROUND(((SUM(BE119:BE152))*I33),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ROUND((SUM(BF119:BF152)),  2)</f>
        <v>0</v>
      </c>
      <c r="G34" s="163"/>
      <c r="H34" s="163"/>
      <c r="I34" s="164">
        <v>0.20000000000000001</v>
      </c>
      <c r="J34" s="162">
        <f>ROUND(((SUM(BF119:BF152))*I34),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ROUND((SUM(BG119:BG152)),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ROUND((SUM(BH119:BH152)),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ROUND((SUM(BI119:BI152)),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20180303 - Kaštieľ-Podlahy drev.a PVC podklad.vrsvy obsiah.v ker.podl. vr.demontáže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266</v>
      </c>
      <c r="E98" s="193"/>
      <c r="F98" s="193"/>
      <c r="G98" s="193"/>
      <c r="H98" s="193"/>
      <c r="I98" s="193"/>
      <c r="J98" s="194">
        <f>J121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267</v>
      </c>
      <c r="E99" s="193"/>
      <c r="F99" s="193"/>
      <c r="G99" s="193"/>
      <c r="H99" s="193"/>
      <c r="I99" s="193"/>
      <c r="J99" s="194">
        <f>J134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127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112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30" customHeight="1">
      <c r="A111" s="39"/>
      <c r="B111" s="40"/>
      <c r="C111" s="41"/>
      <c r="D111" s="41"/>
      <c r="E111" s="83" t="str">
        <f>E9</f>
        <v>20180303 - Kaštieľ-Podlahy drev.a PVC podklad.vrsvy obsiah.v ker.podl. vr.demontáže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128</v>
      </c>
      <c r="D118" s="205" t="s">
        <v>59</v>
      </c>
      <c r="E118" s="205" t="s">
        <v>55</v>
      </c>
      <c r="F118" s="205" t="s">
        <v>56</v>
      </c>
      <c r="G118" s="205" t="s">
        <v>129</v>
      </c>
      <c r="H118" s="205" t="s">
        <v>130</v>
      </c>
      <c r="I118" s="205" t="s">
        <v>131</v>
      </c>
      <c r="J118" s="206" t="s">
        <v>116</v>
      </c>
      <c r="K118" s="207" t="s">
        <v>132</v>
      </c>
      <c r="L118" s="208"/>
      <c r="M118" s="107" t="s">
        <v>1</v>
      </c>
      <c r="N118" s="108" t="s">
        <v>38</v>
      </c>
      <c r="O118" s="108" t="s">
        <v>133</v>
      </c>
      <c r="P118" s="108" t="s">
        <v>134</v>
      </c>
      <c r="Q118" s="108" t="s">
        <v>135</v>
      </c>
      <c r="R118" s="108" t="s">
        <v>136</v>
      </c>
      <c r="S118" s="108" t="s">
        <v>137</v>
      </c>
      <c r="T118" s="109" t="s">
        <v>138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117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P120+P121+P134</f>
        <v>0</v>
      </c>
      <c r="Q119" s="111"/>
      <c r="R119" s="211">
        <f>R120+R121+R134</f>
        <v>0</v>
      </c>
      <c r="S119" s="111"/>
      <c r="T119" s="212">
        <f>T120+T121+T134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118</v>
      </c>
      <c r="BK119" s="213">
        <f>BK120+BK121+BK134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223</v>
      </c>
      <c r="F120" s="217" t="s">
        <v>224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v>0</v>
      </c>
      <c r="Q120" s="222"/>
      <c r="R120" s="223">
        <v>0</v>
      </c>
      <c r="S120" s="222"/>
      <c r="T120" s="224"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74</v>
      </c>
      <c r="AY120" s="225" t="s">
        <v>141</v>
      </c>
      <c r="BK120" s="227"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268</v>
      </c>
      <c r="F121" s="217" t="s">
        <v>269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SUM(P122:P133)</f>
        <v>0</v>
      </c>
      <c r="Q121" s="222"/>
      <c r="R121" s="223">
        <f>SUM(R122:R133)</f>
        <v>0</v>
      </c>
      <c r="S121" s="222"/>
      <c r="T121" s="224">
        <f>SUM(T122:T133)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142</v>
      </c>
      <c r="AT121" s="226" t="s">
        <v>73</v>
      </c>
      <c r="AU121" s="226" t="s">
        <v>74</v>
      </c>
      <c r="AY121" s="225" t="s">
        <v>141</v>
      </c>
      <c r="BK121" s="227">
        <f>SUM(BK122:BK133)</f>
        <v>0</v>
      </c>
    </row>
    <row r="122" s="2" customFormat="1" ht="24.15" customHeight="1">
      <c r="A122" s="39"/>
      <c r="B122" s="40"/>
      <c r="C122" s="230" t="s">
        <v>82</v>
      </c>
      <c r="D122" s="230" t="s">
        <v>144</v>
      </c>
      <c r="E122" s="231" t="s">
        <v>270</v>
      </c>
      <c r="F122" s="232" t="s">
        <v>271</v>
      </c>
      <c r="G122" s="233" t="s">
        <v>154</v>
      </c>
      <c r="H122" s="234">
        <v>367.48000000000002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230</v>
      </c>
      <c r="AT122" s="242" t="s">
        <v>144</v>
      </c>
      <c r="AU122" s="242" t="s">
        <v>82</v>
      </c>
      <c r="AY122" s="18" t="s">
        <v>141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142</v>
      </c>
      <c r="BK122" s="243">
        <f>ROUND(I122*H122,2)</f>
        <v>0</v>
      </c>
      <c r="BL122" s="18" t="s">
        <v>230</v>
      </c>
      <c r="BM122" s="242" t="s">
        <v>272</v>
      </c>
    </row>
    <row r="123" s="13" customFormat="1">
      <c r="A123" s="13"/>
      <c r="B123" s="244"/>
      <c r="C123" s="245"/>
      <c r="D123" s="246" t="s">
        <v>156</v>
      </c>
      <c r="E123" s="247" t="s">
        <v>1</v>
      </c>
      <c r="F123" s="248" t="s">
        <v>273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156</v>
      </c>
      <c r="AU123" s="254" t="s">
        <v>82</v>
      </c>
      <c r="AV123" s="13" t="s">
        <v>82</v>
      </c>
      <c r="AW123" s="13" t="s">
        <v>31</v>
      </c>
      <c r="AX123" s="13" t="s">
        <v>74</v>
      </c>
      <c r="AY123" s="254" t="s">
        <v>141</v>
      </c>
    </row>
    <row r="124" s="13" customFormat="1">
      <c r="A124" s="13"/>
      <c r="B124" s="244"/>
      <c r="C124" s="245"/>
      <c r="D124" s="246" t="s">
        <v>156</v>
      </c>
      <c r="E124" s="247" t="s">
        <v>1</v>
      </c>
      <c r="F124" s="248" t="s">
        <v>274</v>
      </c>
      <c r="G124" s="245"/>
      <c r="H124" s="247" t="s">
        <v>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4" t="s">
        <v>156</v>
      </c>
      <c r="AU124" s="254" t="s">
        <v>82</v>
      </c>
      <c r="AV124" s="13" t="s">
        <v>82</v>
      </c>
      <c r="AW124" s="13" t="s">
        <v>31</v>
      </c>
      <c r="AX124" s="13" t="s">
        <v>74</v>
      </c>
      <c r="AY124" s="254" t="s">
        <v>141</v>
      </c>
    </row>
    <row r="125" s="13" customFormat="1">
      <c r="A125" s="13"/>
      <c r="B125" s="244"/>
      <c r="C125" s="245"/>
      <c r="D125" s="246" t="s">
        <v>156</v>
      </c>
      <c r="E125" s="247" t="s">
        <v>1</v>
      </c>
      <c r="F125" s="248" t="s">
        <v>275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156</v>
      </c>
      <c r="AU125" s="254" t="s">
        <v>82</v>
      </c>
      <c r="AV125" s="13" t="s">
        <v>82</v>
      </c>
      <c r="AW125" s="13" t="s">
        <v>31</v>
      </c>
      <c r="AX125" s="13" t="s">
        <v>74</v>
      </c>
      <c r="AY125" s="254" t="s">
        <v>141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276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82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3" customFormat="1">
      <c r="A127" s="13"/>
      <c r="B127" s="244"/>
      <c r="C127" s="245"/>
      <c r="D127" s="246" t="s">
        <v>156</v>
      </c>
      <c r="E127" s="247" t="s">
        <v>1</v>
      </c>
      <c r="F127" s="248" t="s">
        <v>277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156</v>
      </c>
      <c r="AU127" s="254" t="s">
        <v>82</v>
      </c>
      <c r="AV127" s="13" t="s">
        <v>82</v>
      </c>
      <c r="AW127" s="13" t="s">
        <v>31</v>
      </c>
      <c r="AX127" s="13" t="s">
        <v>74</v>
      </c>
      <c r="AY127" s="254" t="s">
        <v>141</v>
      </c>
    </row>
    <row r="128" s="14" customFormat="1">
      <c r="A128" s="14"/>
      <c r="B128" s="255"/>
      <c r="C128" s="256"/>
      <c r="D128" s="246" t="s">
        <v>156</v>
      </c>
      <c r="E128" s="257" t="s">
        <v>1</v>
      </c>
      <c r="F128" s="258" t="s">
        <v>278</v>
      </c>
      <c r="G128" s="256"/>
      <c r="H128" s="259">
        <v>77.150000000000006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156</v>
      </c>
      <c r="AU128" s="265" t="s">
        <v>82</v>
      </c>
      <c r="AV128" s="14" t="s">
        <v>142</v>
      </c>
      <c r="AW128" s="14" t="s">
        <v>31</v>
      </c>
      <c r="AX128" s="14" t="s">
        <v>74</v>
      </c>
      <c r="AY128" s="265" t="s">
        <v>141</v>
      </c>
    </row>
    <row r="129" s="14" customFormat="1">
      <c r="A129" s="14"/>
      <c r="B129" s="255"/>
      <c r="C129" s="256"/>
      <c r="D129" s="246" t="s">
        <v>156</v>
      </c>
      <c r="E129" s="257" t="s">
        <v>1</v>
      </c>
      <c r="F129" s="258" t="s">
        <v>279</v>
      </c>
      <c r="G129" s="256"/>
      <c r="H129" s="259">
        <v>68.849999999999994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156</v>
      </c>
      <c r="AU129" s="265" t="s">
        <v>82</v>
      </c>
      <c r="AV129" s="14" t="s">
        <v>142</v>
      </c>
      <c r="AW129" s="14" t="s">
        <v>31</v>
      </c>
      <c r="AX129" s="14" t="s">
        <v>74</v>
      </c>
      <c r="AY129" s="265" t="s">
        <v>141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280</v>
      </c>
      <c r="G130" s="256"/>
      <c r="H130" s="259">
        <v>106.15000000000001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82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281</v>
      </c>
      <c r="G131" s="256"/>
      <c r="H131" s="259">
        <v>98.290000000000006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82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282</v>
      </c>
      <c r="G132" s="256"/>
      <c r="H132" s="259">
        <v>17.039999999999999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82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5" customFormat="1">
      <c r="A133" s="15"/>
      <c r="B133" s="266"/>
      <c r="C133" s="267"/>
      <c r="D133" s="246" t="s">
        <v>156</v>
      </c>
      <c r="E133" s="268" t="s">
        <v>1</v>
      </c>
      <c r="F133" s="269" t="s">
        <v>177</v>
      </c>
      <c r="G133" s="267"/>
      <c r="H133" s="270">
        <v>367.48000000000002</v>
      </c>
      <c r="I133" s="271"/>
      <c r="J133" s="267"/>
      <c r="K133" s="267"/>
      <c r="L133" s="272"/>
      <c r="M133" s="273"/>
      <c r="N133" s="274"/>
      <c r="O133" s="274"/>
      <c r="P133" s="274"/>
      <c r="Q133" s="274"/>
      <c r="R133" s="274"/>
      <c r="S133" s="274"/>
      <c r="T133" s="27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6" t="s">
        <v>156</v>
      </c>
      <c r="AU133" s="276" t="s">
        <v>82</v>
      </c>
      <c r="AV133" s="15" t="s">
        <v>148</v>
      </c>
      <c r="AW133" s="15" t="s">
        <v>31</v>
      </c>
      <c r="AX133" s="15" t="s">
        <v>82</v>
      </c>
      <c r="AY133" s="276" t="s">
        <v>141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283</v>
      </c>
      <c r="F134" s="217" t="s">
        <v>284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SUM(P135:P152)</f>
        <v>0</v>
      </c>
      <c r="Q134" s="222"/>
      <c r="R134" s="223">
        <f>SUM(R135:R152)</f>
        <v>0</v>
      </c>
      <c r="S134" s="222"/>
      <c r="T134" s="224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142</v>
      </c>
      <c r="AT134" s="226" t="s">
        <v>73</v>
      </c>
      <c r="AU134" s="226" t="s">
        <v>74</v>
      </c>
      <c r="AY134" s="225" t="s">
        <v>141</v>
      </c>
      <c r="BK134" s="227">
        <f>SUM(BK135:BK152)</f>
        <v>0</v>
      </c>
    </row>
    <row r="135" s="2" customFormat="1" ht="16.5" customHeight="1">
      <c r="A135" s="39"/>
      <c r="B135" s="40"/>
      <c r="C135" s="230" t="s">
        <v>142</v>
      </c>
      <c r="D135" s="230" t="s">
        <v>144</v>
      </c>
      <c r="E135" s="231" t="s">
        <v>285</v>
      </c>
      <c r="F135" s="232" t="s">
        <v>286</v>
      </c>
      <c r="G135" s="233" t="s">
        <v>213</v>
      </c>
      <c r="H135" s="234">
        <v>53.600000000000001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230</v>
      </c>
      <c r="AT135" s="242" t="s">
        <v>144</v>
      </c>
      <c r="AU135" s="242" t="s">
        <v>82</v>
      </c>
      <c r="AY135" s="18" t="s">
        <v>141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142</v>
      </c>
      <c r="BK135" s="243">
        <f>ROUND(I135*H135,2)</f>
        <v>0</v>
      </c>
      <c r="BL135" s="18" t="s">
        <v>230</v>
      </c>
      <c r="BM135" s="242" t="s">
        <v>287</v>
      </c>
    </row>
    <row r="136" s="13" customFormat="1">
      <c r="A136" s="13"/>
      <c r="B136" s="244"/>
      <c r="C136" s="245"/>
      <c r="D136" s="246" t="s">
        <v>156</v>
      </c>
      <c r="E136" s="247" t="s">
        <v>1</v>
      </c>
      <c r="F136" s="248" t="s">
        <v>288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156</v>
      </c>
      <c r="AU136" s="254" t="s">
        <v>82</v>
      </c>
      <c r="AV136" s="13" t="s">
        <v>82</v>
      </c>
      <c r="AW136" s="13" t="s">
        <v>31</v>
      </c>
      <c r="AX136" s="13" t="s">
        <v>74</v>
      </c>
      <c r="AY136" s="254" t="s">
        <v>141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289</v>
      </c>
      <c r="G137" s="256"/>
      <c r="H137" s="259">
        <v>53.600000000000001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82</v>
      </c>
      <c r="AV137" s="14" t="s">
        <v>142</v>
      </c>
      <c r="AW137" s="14" t="s">
        <v>31</v>
      </c>
      <c r="AX137" s="14" t="s">
        <v>74</v>
      </c>
      <c r="AY137" s="265" t="s">
        <v>141</v>
      </c>
    </row>
    <row r="138" s="15" customFormat="1">
      <c r="A138" s="15"/>
      <c r="B138" s="266"/>
      <c r="C138" s="267"/>
      <c r="D138" s="246" t="s">
        <v>156</v>
      </c>
      <c r="E138" s="268" t="s">
        <v>1</v>
      </c>
      <c r="F138" s="269" t="s">
        <v>177</v>
      </c>
      <c r="G138" s="267"/>
      <c r="H138" s="270">
        <v>53.600000000000001</v>
      </c>
      <c r="I138" s="271"/>
      <c r="J138" s="267"/>
      <c r="K138" s="267"/>
      <c r="L138" s="272"/>
      <c r="M138" s="273"/>
      <c r="N138" s="274"/>
      <c r="O138" s="274"/>
      <c r="P138" s="274"/>
      <c r="Q138" s="274"/>
      <c r="R138" s="274"/>
      <c r="S138" s="274"/>
      <c r="T138" s="27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6" t="s">
        <v>156</v>
      </c>
      <c r="AU138" s="276" t="s">
        <v>82</v>
      </c>
      <c r="AV138" s="15" t="s">
        <v>148</v>
      </c>
      <c r="AW138" s="15" t="s">
        <v>31</v>
      </c>
      <c r="AX138" s="15" t="s">
        <v>82</v>
      </c>
      <c r="AY138" s="276" t="s">
        <v>141</v>
      </c>
    </row>
    <row r="139" s="2" customFormat="1" ht="16.5" customHeight="1">
      <c r="A139" s="39"/>
      <c r="B139" s="40"/>
      <c r="C139" s="282" t="s">
        <v>178</v>
      </c>
      <c r="D139" s="282" t="s">
        <v>290</v>
      </c>
      <c r="E139" s="283" t="s">
        <v>291</v>
      </c>
      <c r="F139" s="284" t="s">
        <v>292</v>
      </c>
      <c r="G139" s="285" t="s">
        <v>213</v>
      </c>
      <c r="H139" s="286">
        <v>55.207999999999998</v>
      </c>
      <c r="I139" s="287"/>
      <c r="J139" s="288">
        <f>ROUND(I139*H139,2)</f>
        <v>0</v>
      </c>
      <c r="K139" s="289"/>
      <c r="L139" s="290"/>
      <c r="M139" s="291" t="s">
        <v>1</v>
      </c>
      <c r="N139" s="292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293</v>
      </c>
      <c r="AT139" s="242" t="s">
        <v>290</v>
      </c>
      <c r="AU139" s="242" t="s">
        <v>82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230</v>
      </c>
      <c r="BM139" s="242" t="s">
        <v>294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295</v>
      </c>
      <c r="G140" s="256"/>
      <c r="H140" s="259">
        <v>55.207999999999998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82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5" customFormat="1">
      <c r="A141" s="15"/>
      <c r="B141" s="266"/>
      <c r="C141" s="267"/>
      <c r="D141" s="246" t="s">
        <v>156</v>
      </c>
      <c r="E141" s="268" t="s">
        <v>1</v>
      </c>
      <c r="F141" s="269" t="s">
        <v>177</v>
      </c>
      <c r="G141" s="267"/>
      <c r="H141" s="270">
        <v>55.207999999999998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6" t="s">
        <v>156</v>
      </c>
      <c r="AU141" s="276" t="s">
        <v>82</v>
      </c>
      <c r="AV141" s="15" t="s">
        <v>148</v>
      </c>
      <c r="AW141" s="15" t="s">
        <v>31</v>
      </c>
      <c r="AX141" s="15" t="s">
        <v>82</v>
      </c>
      <c r="AY141" s="276" t="s">
        <v>141</v>
      </c>
    </row>
    <row r="142" s="2" customFormat="1" ht="24.15" customHeight="1">
      <c r="A142" s="39"/>
      <c r="B142" s="40"/>
      <c r="C142" s="230" t="s">
        <v>148</v>
      </c>
      <c r="D142" s="230" t="s">
        <v>144</v>
      </c>
      <c r="E142" s="231" t="s">
        <v>296</v>
      </c>
      <c r="F142" s="232" t="s">
        <v>297</v>
      </c>
      <c r="G142" s="233" t="s">
        <v>154</v>
      </c>
      <c r="H142" s="234">
        <v>80.25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230</v>
      </c>
      <c r="AT142" s="242" t="s">
        <v>144</v>
      </c>
      <c r="AU142" s="242" t="s">
        <v>82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230</v>
      </c>
      <c r="BM142" s="242" t="s">
        <v>298</v>
      </c>
    </row>
    <row r="143" s="13" customFormat="1">
      <c r="A143" s="13"/>
      <c r="B143" s="244"/>
      <c r="C143" s="245"/>
      <c r="D143" s="246" t="s">
        <v>156</v>
      </c>
      <c r="E143" s="247" t="s">
        <v>1</v>
      </c>
      <c r="F143" s="248" t="s">
        <v>299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156</v>
      </c>
      <c r="AU143" s="254" t="s">
        <v>82</v>
      </c>
      <c r="AV143" s="13" t="s">
        <v>82</v>
      </c>
      <c r="AW143" s="13" t="s">
        <v>31</v>
      </c>
      <c r="AX143" s="13" t="s">
        <v>74</v>
      </c>
      <c r="AY143" s="254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300</v>
      </c>
      <c r="G144" s="256"/>
      <c r="H144" s="259">
        <v>80.25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82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5" customFormat="1">
      <c r="A145" s="15"/>
      <c r="B145" s="266"/>
      <c r="C145" s="267"/>
      <c r="D145" s="246" t="s">
        <v>156</v>
      </c>
      <c r="E145" s="268" t="s">
        <v>1</v>
      </c>
      <c r="F145" s="269" t="s">
        <v>177</v>
      </c>
      <c r="G145" s="267"/>
      <c r="H145" s="270">
        <v>80.25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6" t="s">
        <v>156</v>
      </c>
      <c r="AU145" s="276" t="s">
        <v>82</v>
      </c>
      <c r="AV145" s="15" t="s">
        <v>148</v>
      </c>
      <c r="AW145" s="15" t="s">
        <v>31</v>
      </c>
      <c r="AX145" s="15" t="s">
        <v>82</v>
      </c>
      <c r="AY145" s="276" t="s">
        <v>141</v>
      </c>
    </row>
    <row r="146" s="2" customFormat="1" ht="16.5" customHeight="1">
      <c r="A146" s="39"/>
      <c r="B146" s="40"/>
      <c r="C146" s="282" t="s">
        <v>186</v>
      </c>
      <c r="D146" s="282" t="s">
        <v>290</v>
      </c>
      <c r="E146" s="283" t="s">
        <v>301</v>
      </c>
      <c r="F146" s="284" t="s">
        <v>302</v>
      </c>
      <c r="G146" s="285" t="s">
        <v>154</v>
      </c>
      <c r="H146" s="286">
        <v>84.263000000000005</v>
      </c>
      <c r="I146" s="287"/>
      <c r="J146" s="288">
        <f>ROUND(I146*H146,2)</f>
        <v>0</v>
      </c>
      <c r="K146" s="289"/>
      <c r="L146" s="290"/>
      <c r="M146" s="291" t="s">
        <v>1</v>
      </c>
      <c r="N146" s="292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293</v>
      </c>
      <c r="AT146" s="242" t="s">
        <v>290</v>
      </c>
      <c r="AU146" s="242" t="s">
        <v>82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230</v>
      </c>
      <c r="BM146" s="242" t="s">
        <v>303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304</v>
      </c>
      <c r="G147" s="256"/>
      <c r="H147" s="259">
        <v>84.263000000000005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82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5" customFormat="1">
      <c r="A148" s="15"/>
      <c r="B148" s="266"/>
      <c r="C148" s="267"/>
      <c r="D148" s="246" t="s">
        <v>156</v>
      </c>
      <c r="E148" s="268" t="s">
        <v>1</v>
      </c>
      <c r="F148" s="269" t="s">
        <v>177</v>
      </c>
      <c r="G148" s="267"/>
      <c r="H148" s="270">
        <v>84.263000000000005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156</v>
      </c>
      <c r="AU148" s="276" t="s">
        <v>82</v>
      </c>
      <c r="AV148" s="15" t="s">
        <v>148</v>
      </c>
      <c r="AW148" s="15" t="s">
        <v>31</v>
      </c>
      <c r="AX148" s="15" t="s">
        <v>82</v>
      </c>
      <c r="AY148" s="276" t="s">
        <v>141</v>
      </c>
    </row>
    <row r="149" s="2" customFormat="1" ht="33" customHeight="1">
      <c r="A149" s="39"/>
      <c r="B149" s="40"/>
      <c r="C149" s="230" t="s">
        <v>150</v>
      </c>
      <c r="D149" s="230" t="s">
        <v>144</v>
      </c>
      <c r="E149" s="231" t="s">
        <v>305</v>
      </c>
      <c r="F149" s="232" t="s">
        <v>306</v>
      </c>
      <c r="G149" s="233" t="s">
        <v>154</v>
      </c>
      <c r="H149" s="234">
        <v>80.25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230</v>
      </c>
      <c r="AT149" s="242" t="s">
        <v>144</v>
      </c>
      <c r="AU149" s="242" t="s">
        <v>82</v>
      </c>
      <c r="AY149" s="18" t="s">
        <v>141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142</v>
      </c>
      <c r="BK149" s="243">
        <f>ROUND(I149*H149,2)</f>
        <v>0</v>
      </c>
      <c r="BL149" s="18" t="s">
        <v>230</v>
      </c>
      <c r="BM149" s="242" t="s">
        <v>307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308</v>
      </c>
      <c r="G150" s="256"/>
      <c r="H150" s="259">
        <v>80.25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82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5" customFormat="1">
      <c r="A151" s="15"/>
      <c r="B151" s="266"/>
      <c r="C151" s="267"/>
      <c r="D151" s="246" t="s">
        <v>156</v>
      </c>
      <c r="E151" s="268" t="s">
        <v>1</v>
      </c>
      <c r="F151" s="269" t="s">
        <v>177</v>
      </c>
      <c r="G151" s="267"/>
      <c r="H151" s="270">
        <v>80.25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6" t="s">
        <v>156</v>
      </c>
      <c r="AU151" s="276" t="s">
        <v>82</v>
      </c>
      <c r="AV151" s="15" t="s">
        <v>148</v>
      </c>
      <c r="AW151" s="15" t="s">
        <v>31</v>
      </c>
      <c r="AX151" s="15" t="s">
        <v>82</v>
      </c>
      <c r="AY151" s="276" t="s">
        <v>141</v>
      </c>
    </row>
    <row r="152" s="2" customFormat="1" ht="24.15" customHeight="1">
      <c r="A152" s="39"/>
      <c r="B152" s="40"/>
      <c r="C152" s="230" t="s">
        <v>202</v>
      </c>
      <c r="D152" s="230" t="s">
        <v>144</v>
      </c>
      <c r="E152" s="231" t="s">
        <v>309</v>
      </c>
      <c r="F152" s="232" t="s">
        <v>310</v>
      </c>
      <c r="G152" s="233" t="s">
        <v>221</v>
      </c>
      <c r="H152" s="234">
        <v>1.0700000000000001</v>
      </c>
      <c r="I152" s="235"/>
      <c r="J152" s="236">
        <f>ROUND(I152*H152,2)</f>
        <v>0</v>
      </c>
      <c r="K152" s="237"/>
      <c r="L152" s="45"/>
      <c r="M152" s="277" t="s">
        <v>1</v>
      </c>
      <c r="N152" s="278" t="s">
        <v>40</v>
      </c>
      <c r="O152" s="279"/>
      <c r="P152" s="280">
        <f>O152*H152</f>
        <v>0</v>
      </c>
      <c r="Q152" s="280">
        <v>0</v>
      </c>
      <c r="R152" s="280">
        <f>Q152*H152</f>
        <v>0</v>
      </c>
      <c r="S152" s="280">
        <v>0</v>
      </c>
      <c r="T152" s="28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230</v>
      </c>
      <c r="AT152" s="242" t="s">
        <v>144</v>
      </c>
      <c r="AU152" s="242" t="s">
        <v>82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230</v>
      </c>
      <c r="BM152" s="242" t="s">
        <v>311</v>
      </c>
    </row>
    <row r="153" s="2" customFormat="1" ht="6.96" customHeight="1">
      <c r="A153" s="39"/>
      <c r="B153" s="73"/>
      <c r="C153" s="74"/>
      <c r="D153" s="74"/>
      <c r="E153" s="74"/>
      <c r="F153" s="74"/>
      <c r="G153" s="74"/>
      <c r="H153" s="74"/>
      <c r="I153" s="74"/>
      <c r="J153" s="74"/>
      <c r="K153" s="74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zNPmcWrtDwr9UT0U6+I7hrzYnYadG+BuJYiPdpee+bfeFOpFQRhdH6ejZsmbkO3nLXtnzbC5XFUyV5HICh4QHA==" hashValue="Yi6RWITijs0w7ryNDRjCvxOYfPxC5KOR4zszN9P86HWN27jdwSVWhZm6s0LDj7l94qg6K4C9/sYiRunMMnxtmQ==" algorithmName="SHA-512" password="AB88"/>
  <autoFilter ref="C118:K15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312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ROUND((SUM(BE122:BE170)),  2)</f>
        <v>0</v>
      </c>
      <c r="G33" s="163"/>
      <c r="H33" s="163"/>
      <c r="I33" s="164">
        <v>0.20000000000000001</v>
      </c>
      <c r="J33" s="162">
        <f>ROUND(((SUM(BE122:BE170))*I33),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ROUND((SUM(BF122:BF170)),  2)</f>
        <v>0</v>
      </c>
      <c r="G34" s="163"/>
      <c r="H34" s="163"/>
      <c r="I34" s="164">
        <v>0.20000000000000001</v>
      </c>
      <c r="J34" s="162">
        <f>ROUND(((SUM(BF122:BF170))*I34),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ROUND((SUM(BG122:BG170)),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ROUND((SUM(BH122:BH170)),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ROUND((SUM(BI122:BI170)),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20180304 - Kaštieľ-Obkl.a dlažby soc. zariad+podkl.vrsvy podláh suterén vr.demont.podkl.vrstiev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313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314</v>
      </c>
      <c r="E99" s="199"/>
      <c r="F99" s="199"/>
      <c r="G99" s="199"/>
      <c r="H99" s="199"/>
      <c r="I99" s="199"/>
      <c r="J99" s="200">
        <f>J145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315</v>
      </c>
      <c r="E100" s="199"/>
      <c r="F100" s="199"/>
      <c r="G100" s="199"/>
      <c r="H100" s="199"/>
      <c r="I100" s="199"/>
      <c r="J100" s="200">
        <f>J148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316</v>
      </c>
      <c r="E101" s="199"/>
      <c r="F101" s="199"/>
      <c r="G101" s="199"/>
      <c r="H101" s="199"/>
      <c r="I101" s="199"/>
      <c r="J101" s="200">
        <f>J158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317</v>
      </c>
      <c r="E102" s="199"/>
      <c r="F102" s="199"/>
      <c r="G102" s="199"/>
      <c r="H102" s="199"/>
      <c r="I102" s="199"/>
      <c r="J102" s="200">
        <f>J168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127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112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30" customHeight="1">
      <c r="A114" s="39"/>
      <c r="B114" s="40"/>
      <c r="C114" s="41"/>
      <c r="D114" s="41"/>
      <c r="E114" s="83" t="str">
        <f>E9</f>
        <v>20180304 - Kaštieľ-Obkl.a dlažby soc. zariad+podkl.vrsvy podláh suterén vr.demont.podkl.vrstiev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128</v>
      </c>
      <c r="D121" s="205" t="s">
        <v>59</v>
      </c>
      <c r="E121" s="205" t="s">
        <v>55</v>
      </c>
      <c r="F121" s="205" t="s">
        <v>56</v>
      </c>
      <c r="G121" s="205" t="s">
        <v>129</v>
      </c>
      <c r="H121" s="205" t="s">
        <v>130</v>
      </c>
      <c r="I121" s="205" t="s">
        <v>131</v>
      </c>
      <c r="J121" s="206" t="s">
        <v>116</v>
      </c>
      <c r="K121" s="207" t="s">
        <v>132</v>
      </c>
      <c r="L121" s="208"/>
      <c r="M121" s="107" t="s">
        <v>1</v>
      </c>
      <c r="N121" s="108" t="s">
        <v>38</v>
      </c>
      <c r="O121" s="108" t="s">
        <v>133</v>
      </c>
      <c r="P121" s="108" t="s">
        <v>134</v>
      </c>
      <c r="Q121" s="108" t="s">
        <v>135</v>
      </c>
      <c r="R121" s="108" t="s">
        <v>136</v>
      </c>
      <c r="S121" s="108" t="s">
        <v>137</v>
      </c>
      <c r="T121" s="109" t="s">
        <v>138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117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</f>
        <v>0</v>
      </c>
      <c r="Q122" s="111"/>
      <c r="R122" s="211">
        <f>R123</f>
        <v>0</v>
      </c>
      <c r="S122" s="111"/>
      <c r="T122" s="21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118</v>
      </c>
      <c r="BK122" s="213">
        <f>BK123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223</v>
      </c>
      <c r="F123" s="217" t="s">
        <v>224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P124+P145+P148+P158+P168</f>
        <v>0</v>
      </c>
      <c r="Q123" s="222"/>
      <c r="R123" s="223">
        <f>R124+R145+R148+R158+R168</f>
        <v>0</v>
      </c>
      <c r="S123" s="222"/>
      <c r="T123" s="224">
        <f>T124+T145+T148+T158+T168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142</v>
      </c>
      <c r="AT123" s="226" t="s">
        <v>73</v>
      </c>
      <c r="AU123" s="226" t="s">
        <v>74</v>
      </c>
      <c r="AY123" s="225" t="s">
        <v>141</v>
      </c>
      <c r="BK123" s="227">
        <f>BK124+BK145+BK148+BK158+BK168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318</v>
      </c>
      <c r="F124" s="228" t="s">
        <v>319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SUM(P125:P144)</f>
        <v>0</v>
      </c>
      <c r="Q124" s="222"/>
      <c r="R124" s="223">
        <f>SUM(R125:R144)</f>
        <v>0</v>
      </c>
      <c r="S124" s="222"/>
      <c r="T124" s="224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142</v>
      </c>
      <c r="AT124" s="226" t="s">
        <v>73</v>
      </c>
      <c r="AU124" s="226" t="s">
        <v>82</v>
      </c>
      <c r="AY124" s="225" t="s">
        <v>141</v>
      </c>
      <c r="BK124" s="227">
        <f>SUM(BK125:BK144)</f>
        <v>0</v>
      </c>
    </row>
    <row r="125" s="2" customFormat="1" ht="24.15" customHeight="1">
      <c r="A125" s="39"/>
      <c r="B125" s="40"/>
      <c r="C125" s="230" t="s">
        <v>82</v>
      </c>
      <c r="D125" s="230" t="s">
        <v>144</v>
      </c>
      <c r="E125" s="231" t="s">
        <v>320</v>
      </c>
      <c r="F125" s="232" t="s">
        <v>321</v>
      </c>
      <c r="G125" s="233" t="s">
        <v>154</v>
      </c>
      <c r="H125" s="234">
        <v>726.17399999999998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230</v>
      </c>
      <c r="AT125" s="242" t="s">
        <v>144</v>
      </c>
      <c r="AU125" s="242" t="s">
        <v>142</v>
      </c>
      <c r="AY125" s="18" t="s">
        <v>141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142</v>
      </c>
      <c r="BK125" s="243">
        <f>ROUND(I125*H125,2)</f>
        <v>0</v>
      </c>
      <c r="BL125" s="18" t="s">
        <v>230</v>
      </c>
      <c r="BM125" s="242" t="s">
        <v>322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323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142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4" customFormat="1">
      <c r="A127" s="14"/>
      <c r="B127" s="255"/>
      <c r="C127" s="256"/>
      <c r="D127" s="246" t="s">
        <v>156</v>
      </c>
      <c r="E127" s="257" t="s">
        <v>1</v>
      </c>
      <c r="F127" s="258" t="s">
        <v>324</v>
      </c>
      <c r="G127" s="256"/>
      <c r="H127" s="259">
        <v>358.69400000000002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156</v>
      </c>
      <c r="AU127" s="265" t="s">
        <v>142</v>
      </c>
      <c r="AV127" s="14" t="s">
        <v>142</v>
      </c>
      <c r="AW127" s="14" t="s">
        <v>31</v>
      </c>
      <c r="AX127" s="14" t="s">
        <v>74</v>
      </c>
      <c r="AY127" s="265" t="s">
        <v>141</v>
      </c>
    </row>
    <row r="128" s="16" customFormat="1">
      <c r="A128" s="16"/>
      <c r="B128" s="293"/>
      <c r="C128" s="294"/>
      <c r="D128" s="246" t="s">
        <v>156</v>
      </c>
      <c r="E128" s="295" t="s">
        <v>1</v>
      </c>
      <c r="F128" s="296" t="s">
        <v>325</v>
      </c>
      <c r="G128" s="294"/>
      <c r="H128" s="297">
        <v>358.69400000000002</v>
      </c>
      <c r="I128" s="298"/>
      <c r="J128" s="294"/>
      <c r="K128" s="294"/>
      <c r="L128" s="299"/>
      <c r="M128" s="300"/>
      <c r="N128" s="301"/>
      <c r="O128" s="301"/>
      <c r="P128" s="301"/>
      <c r="Q128" s="301"/>
      <c r="R128" s="301"/>
      <c r="S128" s="301"/>
      <c r="T128" s="302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303" t="s">
        <v>156</v>
      </c>
      <c r="AU128" s="303" t="s">
        <v>142</v>
      </c>
      <c r="AV128" s="16" t="s">
        <v>178</v>
      </c>
      <c r="AW128" s="16" t="s">
        <v>31</v>
      </c>
      <c r="AX128" s="16" t="s">
        <v>74</v>
      </c>
      <c r="AY128" s="303" t="s">
        <v>141</v>
      </c>
    </row>
    <row r="129" s="13" customFormat="1">
      <c r="A129" s="13"/>
      <c r="B129" s="244"/>
      <c r="C129" s="245"/>
      <c r="D129" s="246" t="s">
        <v>156</v>
      </c>
      <c r="E129" s="247" t="s">
        <v>1</v>
      </c>
      <c r="F129" s="248" t="s">
        <v>326</v>
      </c>
      <c r="G129" s="245"/>
      <c r="H129" s="247" t="s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4" t="s">
        <v>156</v>
      </c>
      <c r="AU129" s="254" t="s">
        <v>142</v>
      </c>
      <c r="AV129" s="13" t="s">
        <v>82</v>
      </c>
      <c r="AW129" s="13" t="s">
        <v>31</v>
      </c>
      <c r="AX129" s="13" t="s">
        <v>74</v>
      </c>
      <c r="AY129" s="254" t="s">
        <v>141</v>
      </c>
    </row>
    <row r="130" s="13" customFormat="1">
      <c r="A130" s="13"/>
      <c r="B130" s="244"/>
      <c r="C130" s="245"/>
      <c r="D130" s="246" t="s">
        <v>156</v>
      </c>
      <c r="E130" s="247" t="s">
        <v>1</v>
      </c>
      <c r="F130" s="248" t="s">
        <v>327</v>
      </c>
      <c r="G130" s="245"/>
      <c r="H130" s="247" t="s">
        <v>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4" t="s">
        <v>156</v>
      </c>
      <c r="AU130" s="254" t="s">
        <v>142</v>
      </c>
      <c r="AV130" s="13" t="s">
        <v>82</v>
      </c>
      <c r="AW130" s="13" t="s">
        <v>31</v>
      </c>
      <c r="AX130" s="13" t="s">
        <v>74</v>
      </c>
      <c r="AY130" s="254" t="s">
        <v>141</v>
      </c>
    </row>
    <row r="131" s="13" customFormat="1">
      <c r="A131" s="13"/>
      <c r="B131" s="244"/>
      <c r="C131" s="245"/>
      <c r="D131" s="246" t="s">
        <v>156</v>
      </c>
      <c r="E131" s="247" t="s">
        <v>1</v>
      </c>
      <c r="F131" s="248" t="s">
        <v>328</v>
      </c>
      <c r="G131" s="245"/>
      <c r="H131" s="247" t="s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4" t="s">
        <v>156</v>
      </c>
      <c r="AU131" s="254" t="s">
        <v>142</v>
      </c>
      <c r="AV131" s="13" t="s">
        <v>82</v>
      </c>
      <c r="AW131" s="13" t="s">
        <v>31</v>
      </c>
      <c r="AX131" s="13" t="s">
        <v>74</v>
      </c>
      <c r="AY131" s="254" t="s">
        <v>141</v>
      </c>
    </row>
    <row r="132" s="13" customFormat="1">
      <c r="A132" s="13"/>
      <c r="B132" s="244"/>
      <c r="C132" s="245"/>
      <c r="D132" s="246" t="s">
        <v>156</v>
      </c>
      <c r="E132" s="247" t="s">
        <v>1</v>
      </c>
      <c r="F132" s="248" t="s">
        <v>277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156</v>
      </c>
      <c r="AU132" s="254" t="s">
        <v>142</v>
      </c>
      <c r="AV132" s="13" t="s">
        <v>82</v>
      </c>
      <c r="AW132" s="13" t="s">
        <v>31</v>
      </c>
      <c r="AX132" s="13" t="s">
        <v>74</v>
      </c>
      <c r="AY132" s="254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278</v>
      </c>
      <c r="G133" s="256"/>
      <c r="H133" s="259">
        <v>77.150000000000006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279</v>
      </c>
      <c r="G134" s="256"/>
      <c r="H134" s="259">
        <v>68.849999999999994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280</v>
      </c>
      <c r="G135" s="256"/>
      <c r="H135" s="259">
        <v>106.15000000000001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4" customFormat="1">
      <c r="A136" s="14"/>
      <c r="B136" s="255"/>
      <c r="C136" s="256"/>
      <c r="D136" s="246" t="s">
        <v>156</v>
      </c>
      <c r="E136" s="257" t="s">
        <v>1</v>
      </c>
      <c r="F136" s="258" t="s">
        <v>281</v>
      </c>
      <c r="G136" s="256"/>
      <c r="H136" s="259">
        <v>98.290000000000006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156</v>
      </c>
      <c r="AU136" s="265" t="s">
        <v>142</v>
      </c>
      <c r="AV136" s="14" t="s">
        <v>142</v>
      </c>
      <c r="AW136" s="14" t="s">
        <v>31</v>
      </c>
      <c r="AX136" s="14" t="s">
        <v>74</v>
      </c>
      <c r="AY136" s="265" t="s">
        <v>141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282</v>
      </c>
      <c r="G137" s="256"/>
      <c r="H137" s="259">
        <v>17.039999999999999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142</v>
      </c>
      <c r="AV137" s="14" t="s">
        <v>142</v>
      </c>
      <c r="AW137" s="14" t="s">
        <v>31</v>
      </c>
      <c r="AX137" s="14" t="s">
        <v>74</v>
      </c>
      <c r="AY137" s="265" t="s">
        <v>141</v>
      </c>
    </row>
    <row r="138" s="16" customFormat="1">
      <c r="A138" s="16"/>
      <c r="B138" s="293"/>
      <c r="C138" s="294"/>
      <c r="D138" s="246" t="s">
        <v>156</v>
      </c>
      <c r="E138" s="295" t="s">
        <v>1</v>
      </c>
      <c r="F138" s="296" t="s">
        <v>325</v>
      </c>
      <c r="G138" s="294"/>
      <c r="H138" s="297">
        <v>367.48000000000002</v>
      </c>
      <c r="I138" s="298"/>
      <c r="J138" s="294"/>
      <c r="K138" s="294"/>
      <c r="L138" s="299"/>
      <c r="M138" s="300"/>
      <c r="N138" s="301"/>
      <c r="O138" s="301"/>
      <c r="P138" s="301"/>
      <c r="Q138" s="301"/>
      <c r="R138" s="301"/>
      <c r="S138" s="301"/>
      <c r="T138" s="302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303" t="s">
        <v>156</v>
      </c>
      <c r="AU138" s="303" t="s">
        <v>142</v>
      </c>
      <c r="AV138" s="16" t="s">
        <v>178</v>
      </c>
      <c r="AW138" s="16" t="s">
        <v>31</v>
      </c>
      <c r="AX138" s="16" t="s">
        <v>74</v>
      </c>
      <c r="AY138" s="303" t="s">
        <v>141</v>
      </c>
    </row>
    <row r="139" s="15" customFormat="1">
      <c r="A139" s="15"/>
      <c r="B139" s="266"/>
      <c r="C139" s="267"/>
      <c r="D139" s="246" t="s">
        <v>156</v>
      </c>
      <c r="E139" s="268" t="s">
        <v>1</v>
      </c>
      <c r="F139" s="269" t="s">
        <v>177</v>
      </c>
      <c r="G139" s="267"/>
      <c r="H139" s="270">
        <v>726.17399999999998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156</v>
      </c>
      <c r="AU139" s="276" t="s">
        <v>142</v>
      </c>
      <c r="AV139" s="15" t="s">
        <v>148</v>
      </c>
      <c r="AW139" s="15" t="s">
        <v>31</v>
      </c>
      <c r="AX139" s="15" t="s">
        <v>82</v>
      </c>
      <c r="AY139" s="276" t="s">
        <v>141</v>
      </c>
    </row>
    <row r="140" s="2" customFormat="1" ht="16.5" customHeight="1">
      <c r="A140" s="39"/>
      <c r="B140" s="40"/>
      <c r="C140" s="282" t="s">
        <v>142</v>
      </c>
      <c r="D140" s="282" t="s">
        <v>290</v>
      </c>
      <c r="E140" s="283" t="s">
        <v>329</v>
      </c>
      <c r="F140" s="284" t="s">
        <v>330</v>
      </c>
      <c r="G140" s="285" t="s">
        <v>221</v>
      </c>
      <c r="H140" s="286">
        <v>0.218</v>
      </c>
      <c r="I140" s="287"/>
      <c r="J140" s="288">
        <f>ROUND(I140*H140,2)</f>
        <v>0</v>
      </c>
      <c r="K140" s="289"/>
      <c r="L140" s="290"/>
      <c r="M140" s="291" t="s">
        <v>1</v>
      </c>
      <c r="N140" s="292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293</v>
      </c>
      <c r="AT140" s="242" t="s">
        <v>290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230</v>
      </c>
      <c r="BM140" s="242" t="s">
        <v>331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332</v>
      </c>
      <c r="G141" s="256"/>
      <c r="H141" s="259">
        <v>0.218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5" customFormat="1">
      <c r="A142" s="15"/>
      <c r="B142" s="266"/>
      <c r="C142" s="267"/>
      <c r="D142" s="246" t="s">
        <v>156</v>
      </c>
      <c r="E142" s="268" t="s">
        <v>1</v>
      </c>
      <c r="F142" s="269" t="s">
        <v>177</v>
      </c>
      <c r="G142" s="267"/>
      <c r="H142" s="270">
        <v>0.218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156</v>
      </c>
      <c r="AU142" s="276" t="s">
        <v>142</v>
      </c>
      <c r="AV142" s="15" t="s">
        <v>148</v>
      </c>
      <c r="AW142" s="15" t="s">
        <v>31</v>
      </c>
      <c r="AX142" s="15" t="s">
        <v>82</v>
      </c>
      <c r="AY142" s="276" t="s">
        <v>141</v>
      </c>
    </row>
    <row r="143" s="2" customFormat="1" ht="16.5" customHeight="1">
      <c r="A143" s="39"/>
      <c r="B143" s="40"/>
      <c r="C143" s="282" t="s">
        <v>178</v>
      </c>
      <c r="D143" s="282" t="s">
        <v>290</v>
      </c>
      <c r="E143" s="283" t="s">
        <v>329</v>
      </c>
      <c r="F143" s="284" t="s">
        <v>330</v>
      </c>
      <c r="G143" s="285" t="s">
        <v>221</v>
      </c>
      <c r="H143" s="286">
        <v>0.019</v>
      </c>
      <c r="I143" s="287"/>
      <c r="J143" s="288">
        <f>ROUND(I143*H143,2)</f>
        <v>0</v>
      </c>
      <c r="K143" s="289"/>
      <c r="L143" s="290"/>
      <c r="M143" s="291" t="s">
        <v>1</v>
      </c>
      <c r="N143" s="292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293</v>
      </c>
      <c r="AT143" s="242" t="s">
        <v>290</v>
      </c>
      <c r="AU143" s="242" t="s">
        <v>142</v>
      </c>
      <c r="AY143" s="18" t="s">
        <v>141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142</v>
      </c>
      <c r="BK143" s="243">
        <f>ROUND(I143*H143,2)</f>
        <v>0</v>
      </c>
      <c r="BL143" s="18" t="s">
        <v>230</v>
      </c>
      <c r="BM143" s="242" t="s">
        <v>333</v>
      </c>
    </row>
    <row r="144" s="2" customFormat="1" ht="16.5" customHeight="1">
      <c r="A144" s="39"/>
      <c r="B144" s="40"/>
      <c r="C144" s="230" t="s">
        <v>148</v>
      </c>
      <c r="D144" s="230" t="s">
        <v>144</v>
      </c>
      <c r="E144" s="231" t="s">
        <v>334</v>
      </c>
      <c r="F144" s="232" t="s">
        <v>335</v>
      </c>
      <c r="G144" s="233" t="s">
        <v>154</v>
      </c>
      <c r="H144" s="234">
        <v>530.66200000000003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230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230</v>
      </c>
      <c r="BM144" s="242" t="s">
        <v>336</v>
      </c>
    </row>
    <row r="145" s="12" customFormat="1" ht="22.8" customHeight="1">
      <c r="A145" s="12"/>
      <c r="B145" s="214"/>
      <c r="C145" s="215"/>
      <c r="D145" s="216" t="s">
        <v>73</v>
      </c>
      <c r="E145" s="228" t="s">
        <v>337</v>
      </c>
      <c r="F145" s="228" t="s">
        <v>338</v>
      </c>
      <c r="G145" s="215"/>
      <c r="H145" s="215"/>
      <c r="I145" s="218"/>
      <c r="J145" s="229">
        <f>BK145</f>
        <v>0</v>
      </c>
      <c r="K145" s="215"/>
      <c r="L145" s="220"/>
      <c r="M145" s="221"/>
      <c r="N145" s="222"/>
      <c r="O145" s="222"/>
      <c r="P145" s="223">
        <f>SUM(P146:P147)</f>
        <v>0</v>
      </c>
      <c r="Q145" s="222"/>
      <c r="R145" s="223">
        <f>SUM(R146:R147)</f>
        <v>0</v>
      </c>
      <c r="S145" s="222"/>
      <c r="T145" s="224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5" t="s">
        <v>142</v>
      </c>
      <c r="AT145" s="226" t="s">
        <v>73</v>
      </c>
      <c r="AU145" s="226" t="s">
        <v>82</v>
      </c>
      <c r="AY145" s="225" t="s">
        <v>141</v>
      </c>
      <c r="BK145" s="227">
        <f>SUM(BK146:BK147)</f>
        <v>0</v>
      </c>
    </row>
    <row r="146" s="2" customFormat="1" ht="33" customHeight="1">
      <c r="A146" s="39"/>
      <c r="B146" s="40"/>
      <c r="C146" s="230" t="s">
        <v>186</v>
      </c>
      <c r="D146" s="230" t="s">
        <v>144</v>
      </c>
      <c r="E146" s="231" t="s">
        <v>339</v>
      </c>
      <c r="F146" s="232" t="s">
        <v>340</v>
      </c>
      <c r="G146" s="233" t="s">
        <v>154</v>
      </c>
      <c r="H146" s="234">
        <v>203.91999999999999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230</v>
      </c>
      <c r="AT146" s="242" t="s">
        <v>144</v>
      </c>
      <c r="AU146" s="242" t="s">
        <v>142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230</v>
      </c>
      <c r="BM146" s="242" t="s">
        <v>341</v>
      </c>
    </row>
    <row r="147" s="2" customFormat="1" ht="24.15" customHeight="1">
      <c r="A147" s="39"/>
      <c r="B147" s="40"/>
      <c r="C147" s="230" t="s">
        <v>150</v>
      </c>
      <c r="D147" s="230" t="s">
        <v>144</v>
      </c>
      <c r="E147" s="231" t="s">
        <v>342</v>
      </c>
      <c r="F147" s="232" t="s">
        <v>343</v>
      </c>
      <c r="G147" s="233" t="s">
        <v>221</v>
      </c>
      <c r="H147" s="234">
        <v>6.9299999999999997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230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230</v>
      </c>
      <c r="BM147" s="242" t="s">
        <v>344</v>
      </c>
    </row>
    <row r="148" s="12" customFormat="1" ht="22.8" customHeight="1">
      <c r="A148" s="12"/>
      <c r="B148" s="214"/>
      <c r="C148" s="215"/>
      <c r="D148" s="216" t="s">
        <v>73</v>
      </c>
      <c r="E148" s="228" t="s">
        <v>345</v>
      </c>
      <c r="F148" s="228" t="s">
        <v>346</v>
      </c>
      <c r="G148" s="215"/>
      <c r="H148" s="215"/>
      <c r="I148" s="218"/>
      <c r="J148" s="229">
        <f>BK148</f>
        <v>0</v>
      </c>
      <c r="K148" s="215"/>
      <c r="L148" s="220"/>
      <c r="M148" s="221"/>
      <c r="N148" s="222"/>
      <c r="O148" s="222"/>
      <c r="P148" s="223">
        <f>SUM(P149:P157)</f>
        <v>0</v>
      </c>
      <c r="Q148" s="222"/>
      <c r="R148" s="223">
        <f>SUM(R149:R157)</f>
        <v>0</v>
      </c>
      <c r="S148" s="222"/>
      <c r="T148" s="224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5" t="s">
        <v>142</v>
      </c>
      <c r="AT148" s="226" t="s">
        <v>73</v>
      </c>
      <c r="AU148" s="226" t="s">
        <v>82</v>
      </c>
      <c r="AY148" s="225" t="s">
        <v>141</v>
      </c>
      <c r="BK148" s="227">
        <f>SUM(BK149:BK157)</f>
        <v>0</v>
      </c>
    </row>
    <row r="149" s="2" customFormat="1" ht="24.15" customHeight="1">
      <c r="A149" s="39"/>
      <c r="B149" s="40"/>
      <c r="C149" s="230" t="s">
        <v>202</v>
      </c>
      <c r="D149" s="230" t="s">
        <v>144</v>
      </c>
      <c r="E149" s="231" t="s">
        <v>347</v>
      </c>
      <c r="F149" s="232" t="s">
        <v>348</v>
      </c>
      <c r="G149" s="233" t="s">
        <v>290</v>
      </c>
      <c r="H149" s="234">
        <v>47.270000000000003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230</v>
      </c>
      <c r="AT149" s="242" t="s">
        <v>144</v>
      </c>
      <c r="AU149" s="242" t="s">
        <v>142</v>
      </c>
      <c r="AY149" s="18" t="s">
        <v>141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142</v>
      </c>
      <c r="BK149" s="243">
        <f>ROUND(I149*H149,2)</f>
        <v>0</v>
      </c>
      <c r="BL149" s="18" t="s">
        <v>230</v>
      </c>
      <c r="BM149" s="242" t="s">
        <v>349</v>
      </c>
    </row>
    <row r="150" s="2" customFormat="1" ht="24.15" customHeight="1">
      <c r="A150" s="39"/>
      <c r="B150" s="40"/>
      <c r="C150" s="230" t="s">
        <v>207</v>
      </c>
      <c r="D150" s="230" t="s">
        <v>144</v>
      </c>
      <c r="E150" s="231" t="s">
        <v>350</v>
      </c>
      <c r="F150" s="232" t="s">
        <v>351</v>
      </c>
      <c r="G150" s="233" t="s">
        <v>213</v>
      </c>
      <c r="H150" s="234">
        <v>60.600000000000001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230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230</v>
      </c>
      <c r="BM150" s="242" t="s">
        <v>352</v>
      </c>
    </row>
    <row r="151" s="2" customFormat="1" ht="24.15" customHeight="1">
      <c r="A151" s="39"/>
      <c r="B151" s="40"/>
      <c r="C151" s="230" t="s">
        <v>190</v>
      </c>
      <c r="D151" s="230" t="s">
        <v>144</v>
      </c>
      <c r="E151" s="231" t="s">
        <v>353</v>
      </c>
      <c r="F151" s="232" t="s">
        <v>354</v>
      </c>
      <c r="G151" s="233" t="s">
        <v>154</v>
      </c>
      <c r="H151" s="234">
        <v>57.32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230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230</v>
      </c>
      <c r="BM151" s="242" t="s">
        <v>355</v>
      </c>
    </row>
    <row r="152" s="13" customFormat="1">
      <c r="A152" s="13"/>
      <c r="B152" s="244"/>
      <c r="C152" s="245"/>
      <c r="D152" s="246" t="s">
        <v>156</v>
      </c>
      <c r="E152" s="247" t="s">
        <v>1</v>
      </c>
      <c r="F152" s="248" t="s">
        <v>356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156</v>
      </c>
      <c r="AU152" s="254" t="s">
        <v>142</v>
      </c>
      <c r="AV152" s="13" t="s">
        <v>82</v>
      </c>
      <c r="AW152" s="13" t="s">
        <v>31</v>
      </c>
      <c r="AX152" s="13" t="s">
        <v>74</v>
      </c>
      <c r="AY152" s="254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357</v>
      </c>
      <c r="G153" s="256"/>
      <c r="H153" s="259">
        <v>57.32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5" customFormat="1">
      <c r="A154" s="15"/>
      <c r="B154" s="266"/>
      <c r="C154" s="267"/>
      <c r="D154" s="246" t="s">
        <v>156</v>
      </c>
      <c r="E154" s="268" t="s">
        <v>1</v>
      </c>
      <c r="F154" s="269" t="s">
        <v>177</v>
      </c>
      <c r="G154" s="267"/>
      <c r="H154" s="270">
        <v>57.32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6" t="s">
        <v>156</v>
      </c>
      <c r="AU154" s="276" t="s">
        <v>142</v>
      </c>
      <c r="AV154" s="15" t="s">
        <v>148</v>
      </c>
      <c r="AW154" s="15" t="s">
        <v>31</v>
      </c>
      <c r="AX154" s="15" t="s">
        <v>82</v>
      </c>
      <c r="AY154" s="276" t="s">
        <v>141</v>
      </c>
    </row>
    <row r="155" s="2" customFormat="1" ht="16.5" customHeight="1">
      <c r="A155" s="39"/>
      <c r="B155" s="40"/>
      <c r="C155" s="282" t="s">
        <v>218</v>
      </c>
      <c r="D155" s="282" t="s">
        <v>290</v>
      </c>
      <c r="E155" s="283" t="s">
        <v>358</v>
      </c>
      <c r="F155" s="284" t="s">
        <v>359</v>
      </c>
      <c r="G155" s="285" t="s">
        <v>154</v>
      </c>
      <c r="H155" s="286">
        <v>60.186</v>
      </c>
      <c r="I155" s="287"/>
      <c r="J155" s="288">
        <f>ROUND(I155*H155,2)</f>
        <v>0</v>
      </c>
      <c r="K155" s="289"/>
      <c r="L155" s="290"/>
      <c r="M155" s="291" t="s">
        <v>1</v>
      </c>
      <c r="N155" s="292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293</v>
      </c>
      <c r="AT155" s="242" t="s">
        <v>290</v>
      </c>
      <c r="AU155" s="242" t="s">
        <v>142</v>
      </c>
      <c r="AY155" s="18" t="s">
        <v>141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142</v>
      </c>
      <c r="BK155" s="243">
        <f>ROUND(I155*H155,2)</f>
        <v>0</v>
      </c>
      <c r="BL155" s="18" t="s">
        <v>230</v>
      </c>
      <c r="BM155" s="242" t="s">
        <v>360</v>
      </c>
    </row>
    <row r="156" s="14" customFormat="1">
      <c r="A156" s="14"/>
      <c r="B156" s="255"/>
      <c r="C156" s="256"/>
      <c r="D156" s="246" t="s">
        <v>156</v>
      </c>
      <c r="E156" s="257" t="s">
        <v>1</v>
      </c>
      <c r="F156" s="258" t="s">
        <v>361</v>
      </c>
      <c r="G156" s="256"/>
      <c r="H156" s="259">
        <v>60.186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156</v>
      </c>
      <c r="AU156" s="265" t="s">
        <v>142</v>
      </c>
      <c r="AV156" s="14" t="s">
        <v>142</v>
      </c>
      <c r="AW156" s="14" t="s">
        <v>31</v>
      </c>
      <c r="AX156" s="14" t="s">
        <v>74</v>
      </c>
      <c r="AY156" s="265" t="s">
        <v>141</v>
      </c>
    </row>
    <row r="157" s="15" customFormat="1">
      <c r="A157" s="15"/>
      <c r="B157" s="266"/>
      <c r="C157" s="267"/>
      <c r="D157" s="246" t="s">
        <v>156</v>
      </c>
      <c r="E157" s="268" t="s">
        <v>1</v>
      </c>
      <c r="F157" s="269" t="s">
        <v>177</v>
      </c>
      <c r="G157" s="267"/>
      <c r="H157" s="270">
        <v>60.186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6" t="s">
        <v>156</v>
      </c>
      <c r="AU157" s="276" t="s">
        <v>142</v>
      </c>
      <c r="AV157" s="15" t="s">
        <v>148</v>
      </c>
      <c r="AW157" s="15" t="s">
        <v>31</v>
      </c>
      <c r="AX157" s="15" t="s">
        <v>82</v>
      </c>
      <c r="AY157" s="276" t="s">
        <v>141</v>
      </c>
    </row>
    <row r="158" s="12" customFormat="1" ht="22.8" customHeight="1">
      <c r="A158" s="12"/>
      <c r="B158" s="214"/>
      <c r="C158" s="215"/>
      <c r="D158" s="216" t="s">
        <v>73</v>
      </c>
      <c r="E158" s="228" t="s">
        <v>362</v>
      </c>
      <c r="F158" s="228" t="s">
        <v>363</v>
      </c>
      <c r="G158" s="215"/>
      <c r="H158" s="215"/>
      <c r="I158" s="218"/>
      <c r="J158" s="229">
        <f>BK158</f>
        <v>0</v>
      </c>
      <c r="K158" s="215"/>
      <c r="L158" s="220"/>
      <c r="M158" s="221"/>
      <c r="N158" s="222"/>
      <c r="O158" s="222"/>
      <c r="P158" s="223">
        <f>SUM(P159:P167)</f>
        <v>0</v>
      </c>
      <c r="Q158" s="222"/>
      <c r="R158" s="223">
        <f>SUM(R159:R167)</f>
        <v>0</v>
      </c>
      <c r="S158" s="222"/>
      <c r="T158" s="224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142</v>
      </c>
      <c r="AT158" s="226" t="s">
        <v>73</v>
      </c>
      <c r="AU158" s="226" t="s">
        <v>82</v>
      </c>
      <c r="AY158" s="225" t="s">
        <v>141</v>
      </c>
      <c r="BK158" s="227">
        <f>SUM(BK159:BK167)</f>
        <v>0</v>
      </c>
    </row>
    <row r="159" s="2" customFormat="1" ht="49.05" customHeight="1">
      <c r="A159" s="39"/>
      <c r="B159" s="40"/>
      <c r="C159" s="230" t="s">
        <v>227</v>
      </c>
      <c r="D159" s="230" t="s">
        <v>144</v>
      </c>
      <c r="E159" s="231" t="s">
        <v>364</v>
      </c>
      <c r="F159" s="232" t="s">
        <v>365</v>
      </c>
      <c r="G159" s="233" t="s">
        <v>154</v>
      </c>
      <c r="H159" s="234">
        <v>455.971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230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230</v>
      </c>
      <c r="BM159" s="242" t="s">
        <v>366</v>
      </c>
    </row>
    <row r="160" s="2" customFormat="1" ht="24.15" customHeight="1">
      <c r="A160" s="39"/>
      <c r="B160" s="40"/>
      <c r="C160" s="230" t="s">
        <v>236</v>
      </c>
      <c r="D160" s="230" t="s">
        <v>144</v>
      </c>
      <c r="E160" s="231" t="s">
        <v>367</v>
      </c>
      <c r="F160" s="232" t="s">
        <v>368</v>
      </c>
      <c r="G160" s="233" t="s">
        <v>213</v>
      </c>
      <c r="H160" s="234">
        <v>109.206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230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230</v>
      </c>
      <c r="BM160" s="242" t="s">
        <v>369</v>
      </c>
    </row>
    <row r="161" s="13" customFormat="1">
      <c r="A161" s="13"/>
      <c r="B161" s="244"/>
      <c r="C161" s="245"/>
      <c r="D161" s="246" t="s">
        <v>156</v>
      </c>
      <c r="E161" s="247" t="s">
        <v>1</v>
      </c>
      <c r="F161" s="248" t="s">
        <v>370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156</v>
      </c>
      <c r="AU161" s="254" t="s">
        <v>142</v>
      </c>
      <c r="AV161" s="13" t="s">
        <v>82</v>
      </c>
      <c r="AW161" s="13" t="s">
        <v>31</v>
      </c>
      <c r="AX161" s="13" t="s">
        <v>74</v>
      </c>
      <c r="AY161" s="254" t="s">
        <v>141</v>
      </c>
    </row>
    <row r="162" s="14" customFormat="1">
      <c r="A162" s="14"/>
      <c r="B162" s="255"/>
      <c r="C162" s="256"/>
      <c r="D162" s="246" t="s">
        <v>156</v>
      </c>
      <c r="E162" s="257" t="s">
        <v>1</v>
      </c>
      <c r="F162" s="258" t="s">
        <v>371</v>
      </c>
      <c r="G162" s="256"/>
      <c r="H162" s="259">
        <v>49.002000000000002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156</v>
      </c>
      <c r="AU162" s="265" t="s">
        <v>142</v>
      </c>
      <c r="AV162" s="14" t="s">
        <v>142</v>
      </c>
      <c r="AW162" s="14" t="s">
        <v>31</v>
      </c>
      <c r="AX162" s="14" t="s">
        <v>74</v>
      </c>
      <c r="AY162" s="265" t="s">
        <v>141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372</v>
      </c>
      <c r="G163" s="256"/>
      <c r="H163" s="259">
        <v>17.001999999999999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373</v>
      </c>
      <c r="G164" s="256"/>
      <c r="H164" s="259">
        <v>38.002000000000002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6" customFormat="1">
      <c r="A165" s="16"/>
      <c r="B165" s="293"/>
      <c r="C165" s="294"/>
      <c r="D165" s="246" t="s">
        <v>156</v>
      </c>
      <c r="E165" s="295" t="s">
        <v>1</v>
      </c>
      <c r="F165" s="296" t="s">
        <v>325</v>
      </c>
      <c r="G165" s="294"/>
      <c r="H165" s="297">
        <v>104.006</v>
      </c>
      <c r="I165" s="298"/>
      <c r="J165" s="294"/>
      <c r="K165" s="294"/>
      <c r="L165" s="299"/>
      <c r="M165" s="300"/>
      <c r="N165" s="301"/>
      <c r="O165" s="301"/>
      <c r="P165" s="301"/>
      <c r="Q165" s="301"/>
      <c r="R165" s="301"/>
      <c r="S165" s="301"/>
      <c r="T165" s="302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303" t="s">
        <v>156</v>
      </c>
      <c r="AU165" s="303" t="s">
        <v>142</v>
      </c>
      <c r="AV165" s="16" t="s">
        <v>178</v>
      </c>
      <c r="AW165" s="16" t="s">
        <v>31</v>
      </c>
      <c r="AX165" s="16" t="s">
        <v>74</v>
      </c>
      <c r="AY165" s="303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374</v>
      </c>
      <c r="G166" s="256"/>
      <c r="H166" s="259">
        <v>5.2000000000000002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5" customFormat="1">
      <c r="A167" s="15"/>
      <c r="B167" s="266"/>
      <c r="C167" s="267"/>
      <c r="D167" s="246" t="s">
        <v>156</v>
      </c>
      <c r="E167" s="268" t="s">
        <v>1</v>
      </c>
      <c r="F167" s="269" t="s">
        <v>177</v>
      </c>
      <c r="G167" s="267"/>
      <c r="H167" s="270">
        <v>109.206</v>
      </c>
      <c r="I167" s="271"/>
      <c r="J167" s="267"/>
      <c r="K167" s="267"/>
      <c r="L167" s="272"/>
      <c r="M167" s="273"/>
      <c r="N167" s="274"/>
      <c r="O167" s="274"/>
      <c r="P167" s="274"/>
      <c r="Q167" s="274"/>
      <c r="R167" s="274"/>
      <c r="S167" s="274"/>
      <c r="T167" s="27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6" t="s">
        <v>156</v>
      </c>
      <c r="AU167" s="276" t="s">
        <v>142</v>
      </c>
      <c r="AV167" s="15" t="s">
        <v>148</v>
      </c>
      <c r="AW167" s="15" t="s">
        <v>31</v>
      </c>
      <c r="AX167" s="15" t="s">
        <v>82</v>
      </c>
      <c r="AY167" s="276" t="s">
        <v>141</v>
      </c>
    </row>
    <row r="168" s="12" customFormat="1" ht="22.8" customHeight="1">
      <c r="A168" s="12"/>
      <c r="B168" s="214"/>
      <c r="C168" s="215"/>
      <c r="D168" s="216" t="s">
        <v>73</v>
      </c>
      <c r="E168" s="228" t="s">
        <v>375</v>
      </c>
      <c r="F168" s="228" t="s">
        <v>376</v>
      </c>
      <c r="G168" s="215"/>
      <c r="H168" s="215"/>
      <c r="I168" s="218"/>
      <c r="J168" s="229">
        <f>BK168</f>
        <v>0</v>
      </c>
      <c r="K168" s="215"/>
      <c r="L168" s="220"/>
      <c r="M168" s="221"/>
      <c r="N168" s="222"/>
      <c r="O168" s="222"/>
      <c r="P168" s="223">
        <f>SUM(P169:P170)</f>
        <v>0</v>
      </c>
      <c r="Q168" s="222"/>
      <c r="R168" s="223">
        <f>SUM(R169:R170)</f>
        <v>0</v>
      </c>
      <c r="S168" s="222"/>
      <c r="T168" s="224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5" t="s">
        <v>142</v>
      </c>
      <c r="AT168" s="226" t="s">
        <v>73</v>
      </c>
      <c r="AU168" s="226" t="s">
        <v>82</v>
      </c>
      <c r="AY168" s="225" t="s">
        <v>141</v>
      </c>
      <c r="BK168" s="227">
        <f>SUM(BK169:BK170)</f>
        <v>0</v>
      </c>
    </row>
    <row r="169" s="2" customFormat="1" ht="24.15" customHeight="1">
      <c r="A169" s="39"/>
      <c r="B169" s="40"/>
      <c r="C169" s="230" t="s">
        <v>241</v>
      </c>
      <c r="D169" s="230" t="s">
        <v>144</v>
      </c>
      <c r="E169" s="231" t="s">
        <v>377</v>
      </c>
      <c r="F169" s="232" t="s">
        <v>378</v>
      </c>
      <c r="G169" s="233" t="s">
        <v>154</v>
      </c>
      <c r="H169" s="234">
        <v>200.83099999999999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230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230</v>
      </c>
      <c r="BM169" s="242" t="s">
        <v>379</v>
      </c>
    </row>
    <row r="170" s="2" customFormat="1" ht="24.15" customHeight="1">
      <c r="A170" s="39"/>
      <c r="B170" s="40"/>
      <c r="C170" s="282" t="s">
        <v>247</v>
      </c>
      <c r="D170" s="282" t="s">
        <v>290</v>
      </c>
      <c r="E170" s="283" t="s">
        <v>380</v>
      </c>
      <c r="F170" s="284" t="s">
        <v>381</v>
      </c>
      <c r="G170" s="285" t="s">
        <v>154</v>
      </c>
      <c r="H170" s="286">
        <v>205.24799999999999</v>
      </c>
      <c r="I170" s="287"/>
      <c r="J170" s="288">
        <f>ROUND(I170*H170,2)</f>
        <v>0</v>
      </c>
      <c r="K170" s="289"/>
      <c r="L170" s="290"/>
      <c r="M170" s="304" t="s">
        <v>1</v>
      </c>
      <c r="N170" s="305" t="s">
        <v>40</v>
      </c>
      <c r="O170" s="279"/>
      <c r="P170" s="280">
        <f>O170*H170</f>
        <v>0</v>
      </c>
      <c r="Q170" s="280">
        <v>0</v>
      </c>
      <c r="R170" s="280">
        <f>Q170*H170</f>
        <v>0</v>
      </c>
      <c r="S170" s="280">
        <v>0</v>
      </c>
      <c r="T170" s="28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293</v>
      </c>
      <c r="AT170" s="242" t="s">
        <v>290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230</v>
      </c>
      <c r="BM170" s="242" t="s">
        <v>382</v>
      </c>
    </row>
    <row r="171" s="2" customFormat="1" ht="6.96" customHeight="1">
      <c r="A171" s="39"/>
      <c r="B171" s="73"/>
      <c r="C171" s="74"/>
      <c r="D171" s="74"/>
      <c r="E171" s="74"/>
      <c r="F171" s="74"/>
      <c r="G171" s="74"/>
      <c r="H171" s="74"/>
      <c r="I171" s="74"/>
      <c r="J171" s="74"/>
      <c r="K171" s="74"/>
      <c r="L171" s="45"/>
      <c r="M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</sheetData>
  <sheetProtection sheet="1" autoFilter="0" formatColumns="0" formatRows="0" objects="1" scenarios="1" spinCount="100000" saltValue="orSgYDMBus095oN4jA2kNWI03vEZ7z6ZoDyE0W97P2910kNDdq37U3NmT4XOu5tbLeT5TKScNGZZ44eXu1hrzQ==" hashValue="nm7CFhFBVYdy+Jrusq0rVO6yprrEtajE3cTpFR7lODUYlEl1Gk292JxIPUMsJV7Bz3a9UQ+mbHQMhD5BQ5jefw==" algorithmName="SHA-512" password="AB88"/>
  <autoFilter ref="C121:K17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383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ROUND((SUM(BE118:BE220)),  2)</f>
        <v>0</v>
      </c>
      <c r="G33" s="163"/>
      <c r="H33" s="163"/>
      <c r="I33" s="164">
        <v>0.20000000000000001</v>
      </c>
      <c r="J33" s="162">
        <f>ROUND(((SUM(BE118:BE220))*I33),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ROUND((SUM(BF118:BF220)),  2)</f>
        <v>0</v>
      </c>
      <c r="G34" s="163"/>
      <c r="H34" s="163"/>
      <c r="I34" s="164">
        <v>0.20000000000000001</v>
      </c>
      <c r="J34" s="162">
        <f>ROUND(((SUM(BF118:BF220))*I34),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ROUND((SUM(BG118:BG220)),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ROUND((SUM(BH118:BH220)),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ROUND((SUM(BI118:BI220)),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20180306 - Kaštieľ-Vým.okien,dverí,parapetov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J119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384</v>
      </c>
      <c r="E98" s="199"/>
      <c r="F98" s="199"/>
      <c r="G98" s="199"/>
      <c r="H98" s="199"/>
      <c r="I98" s="199"/>
      <c r="J98" s="200">
        <f>J120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127</v>
      </c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15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Obnova areálu a kaštieľa Dolná Krupá</v>
      </c>
      <c r="F108" s="33"/>
      <c r="G108" s="33"/>
      <c r="H108" s="33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112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83" t="str">
        <f>E9</f>
        <v>20180306 - Kaštieľ-Vým.okien,dverí,parapetov</v>
      </c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19</v>
      </c>
      <c r="D112" s="41"/>
      <c r="E112" s="41"/>
      <c r="F112" s="28" t="str">
        <f>F12</f>
        <v>Kaštieľ Dolná Krupá</v>
      </c>
      <c r="G112" s="41"/>
      <c r="H112" s="41"/>
      <c r="I112" s="33" t="s">
        <v>21</v>
      </c>
      <c r="J112" s="86" t="str">
        <f>IF(J12="","",J12)</f>
        <v>30. 1. 2023</v>
      </c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23</v>
      </c>
      <c r="D114" s="41"/>
      <c r="E114" s="41"/>
      <c r="F114" s="28" t="str">
        <f>E15</f>
        <v>SNM, Vajanského nábrežie 2, 810 06 Bratislava</v>
      </c>
      <c r="G114" s="41"/>
      <c r="H114" s="41"/>
      <c r="I114" s="33" t="s">
        <v>29</v>
      </c>
      <c r="J114" s="37" t="str">
        <f>E21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2"/>
      <c r="B117" s="203"/>
      <c r="C117" s="204" t="s">
        <v>128</v>
      </c>
      <c r="D117" s="205" t="s">
        <v>59</v>
      </c>
      <c r="E117" s="205" t="s">
        <v>55</v>
      </c>
      <c r="F117" s="205" t="s">
        <v>56</v>
      </c>
      <c r="G117" s="205" t="s">
        <v>129</v>
      </c>
      <c r="H117" s="205" t="s">
        <v>130</v>
      </c>
      <c r="I117" s="205" t="s">
        <v>131</v>
      </c>
      <c r="J117" s="206" t="s">
        <v>116</v>
      </c>
      <c r="K117" s="207" t="s">
        <v>132</v>
      </c>
      <c r="L117" s="208"/>
      <c r="M117" s="107" t="s">
        <v>1</v>
      </c>
      <c r="N117" s="108" t="s">
        <v>38</v>
      </c>
      <c r="O117" s="108" t="s">
        <v>133</v>
      </c>
      <c r="P117" s="108" t="s">
        <v>134</v>
      </c>
      <c r="Q117" s="108" t="s">
        <v>135</v>
      </c>
      <c r="R117" s="108" t="s">
        <v>136</v>
      </c>
      <c r="S117" s="108" t="s">
        <v>137</v>
      </c>
      <c r="T117" s="109" t="s">
        <v>138</v>
      </c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="2" customFormat="1" ht="22.8" customHeight="1">
      <c r="A118" s="39"/>
      <c r="B118" s="40"/>
      <c r="C118" s="114" t="s">
        <v>117</v>
      </c>
      <c r="D118" s="41"/>
      <c r="E118" s="41"/>
      <c r="F118" s="41"/>
      <c r="G118" s="41"/>
      <c r="H118" s="41"/>
      <c r="I118" s="41"/>
      <c r="J118" s="209">
        <f>BK118</f>
        <v>0</v>
      </c>
      <c r="K118" s="41"/>
      <c r="L118" s="45"/>
      <c r="M118" s="110"/>
      <c r="N118" s="210"/>
      <c r="O118" s="111"/>
      <c r="P118" s="211">
        <f>P119</f>
        <v>0</v>
      </c>
      <c r="Q118" s="111"/>
      <c r="R118" s="211">
        <f>R119</f>
        <v>0</v>
      </c>
      <c r="S118" s="111"/>
      <c r="T118" s="21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73</v>
      </c>
      <c r="AU118" s="18" t="s">
        <v>118</v>
      </c>
      <c r="BK118" s="213">
        <f>BK119</f>
        <v>0</v>
      </c>
    </row>
    <row r="119" s="12" customFormat="1" ht="25.92" customHeight="1">
      <c r="A119" s="12"/>
      <c r="B119" s="214"/>
      <c r="C119" s="215"/>
      <c r="D119" s="216" t="s">
        <v>73</v>
      </c>
      <c r="E119" s="217" t="s">
        <v>223</v>
      </c>
      <c r="F119" s="217" t="s">
        <v>224</v>
      </c>
      <c r="G119" s="215"/>
      <c r="H119" s="215"/>
      <c r="I119" s="218"/>
      <c r="J119" s="219">
        <f>BK119</f>
        <v>0</v>
      </c>
      <c r="K119" s="215"/>
      <c r="L119" s="220"/>
      <c r="M119" s="221"/>
      <c r="N119" s="222"/>
      <c r="O119" s="222"/>
      <c r="P119" s="223">
        <f>P120</f>
        <v>0</v>
      </c>
      <c r="Q119" s="222"/>
      <c r="R119" s="223">
        <f>R120</f>
        <v>0</v>
      </c>
      <c r="S119" s="222"/>
      <c r="T119" s="22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5" t="s">
        <v>142</v>
      </c>
      <c r="AT119" s="226" t="s">
        <v>73</v>
      </c>
      <c r="AU119" s="226" t="s">
        <v>74</v>
      </c>
      <c r="AY119" s="225" t="s">
        <v>141</v>
      </c>
      <c r="BK119" s="227">
        <f>BK120</f>
        <v>0</v>
      </c>
    </row>
    <row r="120" s="12" customFormat="1" ht="22.8" customHeight="1">
      <c r="A120" s="12"/>
      <c r="B120" s="214"/>
      <c r="C120" s="215"/>
      <c r="D120" s="216" t="s">
        <v>73</v>
      </c>
      <c r="E120" s="228" t="s">
        <v>385</v>
      </c>
      <c r="F120" s="228" t="s">
        <v>386</v>
      </c>
      <c r="G120" s="215"/>
      <c r="H120" s="215"/>
      <c r="I120" s="218"/>
      <c r="J120" s="229">
        <f>BK120</f>
        <v>0</v>
      </c>
      <c r="K120" s="215"/>
      <c r="L120" s="220"/>
      <c r="M120" s="221"/>
      <c r="N120" s="222"/>
      <c r="O120" s="222"/>
      <c r="P120" s="223">
        <f>SUM(P121:P220)</f>
        <v>0</v>
      </c>
      <c r="Q120" s="222"/>
      <c r="R120" s="223">
        <f>SUM(R121:R220)</f>
        <v>0</v>
      </c>
      <c r="S120" s="222"/>
      <c r="T120" s="224">
        <f>SUM(T121:T220)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82</v>
      </c>
      <c r="AY120" s="225" t="s">
        <v>141</v>
      </c>
      <c r="BK120" s="227">
        <f>SUM(BK121:BK220)</f>
        <v>0</v>
      </c>
    </row>
    <row r="121" s="2" customFormat="1" ht="16.5" customHeight="1">
      <c r="A121" s="39"/>
      <c r="B121" s="40"/>
      <c r="C121" s="230" t="s">
        <v>82</v>
      </c>
      <c r="D121" s="230" t="s">
        <v>144</v>
      </c>
      <c r="E121" s="231" t="s">
        <v>387</v>
      </c>
      <c r="F121" s="232" t="s">
        <v>388</v>
      </c>
      <c r="G121" s="233" t="s">
        <v>154</v>
      </c>
      <c r="H121" s="234">
        <v>3.6000000000000001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230</v>
      </c>
      <c r="AT121" s="242" t="s">
        <v>144</v>
      </c>
      <c r="AU121" s="242" t="s">
        <v>142</v>
      </c>
      <c r="AY121" s="18" t="s">
        <v>141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142</v>
      </c>
      <c r="BK121" s="243">
        <f>ROUND(I121*H121,2)</f>
        <v>0</v>
      </c>
      <c r="BL121" s="18" t="s">
        <v>230</v>
      </c>
      <c r="BM121" s="242" t="s">
        <v>389</v>
      </c>
    </row>
    <row r="122" s="14" customFormat="1">
      <c r="A122" s="14"/>
      <c r="B122" s="255"/>
      <c r="C122" s="256"/>
      <c r="D122" s="246" t="s">
        <v>156</v>
      </c>
      <c r="E122" s="257" t="s">
        <v>1</v>
      </c>
      <c r="F122" s="258" t="s">
        <v>390</v>
      </c>
      <c r="G122" s="256"/>
      <c r="H122" s="259">
        <v>3.6000000000000001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5" t="s">
        <v>156</v>
      </c>
      <c r="AU122" s="265" t="s">
        <v>142</v>
      </c>
      <c r="AV122" s="14" t="s">
        <v>142</v>
      </c>
      <c r="AW122" s="14" t="s">
        <v>31</v>
      </c>
      <c r="AX122" s="14" t="s">
        <v>74</v>
      </c>
      <c r="AY122" s="265" t="s">
        <v>141</v>
      </c>
    </row>
    <row r="123" s="15" customFormat="1">
      <c r="A123" s="15"/>
      <c r="B123" s="266"/>
      <c r="C123" s="267"/>
      <c r="D123" s="246" t="s">
        <v>156</v>
      </c>
      <c r="E123" s="268" t="s">
        <v>1</v>
      </c>
      <c r="F123" s="269" t="s">
        <v>177</v>
      </c>
      <c r="G123" s="267"/>
      <c r="H123" s="270">
        <v>3.6000000000000001</v>
      </c>
      <c r="I123" s="271"/>
      <c r="J123" s="267"/>
      <c r="K123" s="267"/>
      <c r="L123" s="272"/>
      <c r="M123" s="273"/>
      <c r="N123" s="274"/>
      <c r="O123" s="274"/>
      <c r="P123" s="274"/>
      <c r="Q123" s="274"/>
      <c r="R123" s="274"/>
      <c r="S123" s="274"/>
      <c r="T123" s="27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6" t="s">
        <v>156</v>
      </c>
      <c r="AU123" s="276" t="s">
        <v>142</v>
      </c>
      <c r="AV123" s="15" t="s">
        <v>148</v>
      </c>
      <c r="AW123" s="15" t="s">
        <v>31</v>
      </c>
      <c r="AX123" s="15" t="s">
        <v>82</v>
      </c>
      <c r="AY123" s="276" t="s">
        <v>141</v>
      </c>
    </row>
    <row r="124" s="2" customFormat="1" ht="24.15" customHeight="1">
      <c r="A124" s="39"/>
      <c r="B124" s="40"/>
      <c r="C124" s="230" t="s">
        <v>142</v>
      </c>
      <c r="D124" s="230" t="s">
        <v>144</v>
      </c>
      <c r="E124" s="231" t="s">
        <v>391</v>
      </c>
      <c r="F124" s="232" t="s">
        <v>392</v>
      </c>
      <c r="G124" s="233" t="s">
        <v>154</v>
      </c>
      <c r="H124" s="234">
        <v>43.884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230</v>
      </c>
      <c r="AT124" s="242" t="s">
        <v>144</v>
      </c>
      <c r="AU124" s="242" t="s">
        <v>142</v>
      </c>
      <c r="AY124" s="18" t="s">
        <v>141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142</v>
      </c>
      <c r="BK124" s="243">
        <f>ROUND(I124*H124,2)</f>
        <v>0</v>
      </c>
      <c r="BL124" s="18" t="s">
        <v>230</v>
      </c>
      <c r="BM124" s="242" t="s">
        <v>393</v>
      </c>
    </row>
    <row r="125" s="13" customFormat="1">
      <c r="A125" s="13"/>
      <c r="B125" s="244"/>
      <c r="C125" s="245"/>
      <c r="D125" s="246" t="s">
        <v>156</v>
      </c>
      <c r="E125" s="247" t="s">
        <v>1</v>
      </c>
      <c r="F125" s="248" t="s">
        <v>394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156</v>
      </c>
      <c r="AU125" s="254" t="s">
        <v>142</v>
      </c>
      <c r="AV125" s="13" t="s">
        <v>82</v>
      </c>
      <c r="AW125" s="13" t="s">
        <v>31</v>
      </c>
      <c r="AX125" s="13" t="s">
        <v>74</v>
      </c>
      <c r="AY125" s="254" t="s">
        <v>141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395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142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4" customFormat="1">
      <c r="A127" s="14"/>
      <c r="B127" s="255"/>
      <c r="C127" s="256"/>
      <c r="D127" s="246" t="s">
        <v>156</v>
      </c>
      <c r="E127" s="257" t="s">
        <v>1</v>
      </c>
      <c r="F127" s="258" t="s">
        <v>396</v>
      </c>
      <c r="G127" s="256"/>
      <c r="H127" s="259">
        <v>10.119999999999999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156</v>
      </c>
      <c r="AU127" s="265" t="s">
        <v>142</v>
      </c>
      <c r="AV127" s="14" t="s">
        <v>142</v>
      </c>
      <c r="AW127" s="14" t="s">
        <v>31</v>
      </c>
      <c r="AX127" s="14" t="s">
        <v>74</v>
      </c>
      <c r="AY127" s="265" t="s">
        <v>141</v>
      </c>
    </row>
    <row r="128" s="14" customFormat="1">
      <c r="A128" s="14"/>
      <c r="B128" s="255"/>
      <c r="C128" s="256"/>
      <c r="D128" s="246" t="s">
        <v>156</v>
      </c>
      <c r="E128" s="257" t="s">
        <v>1</v>
      </c>
      <c r="F128" s="258" t="s">
        <v>397</v>
      </c>
      <c r="G128" s="256"/>
      <c r="H128" s="259">
        <v>5.5199999999999996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156</v>
      </c>
      <c r="AU128" s="265" t="s">
        <v>142</v>
      </c>
      <c r="AV128" s="14" t="s">
        <v>142</v>
      </c>
      <c r="AW128" s="14" t="s">
        <v>31</v>
      </c>
      <c r="AX128" s="14" t="s">
        <v>74</v>
      </c>
      <c r="AY128" s="265" t="s">
        <v>141</v>
      </c>
    </row>
    <row r="129" s="14" customFormat="1">
      <c r="A129" s="14"/>
      <c r="B129" s="255"/>
      <c r="C129" s="256"/>
      <c r="D129" s="246" t="s">
        <v>156</v>
      </c>
      <c r="E129" s="257" t="s">
        <v>1</v>
      </c>
      <c r="F129" s="258" t="s">
        <v>398</v>
      </c>
      <c r="G129" s="256"/>
      <c r="H129" s="259">
        <v>1.9550000000000001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156</v>
      </c>
      <c r="AU129" s="265" t="s">
        <v>142</v>
      </c>
      <c r="AV129" s="14" t="s">
        <v>142</v>
      </c>
      <c r="AW129" s="14" t="s">
        <v>31</v>
      </c>
      <c r="AX129" s="14" t="s">
        <v>74</v>
      </c>
      <c r="AY129" s="265" t="s">
        <v>141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399</v>
      </c>
      <c r="G130" s="256"/>
      <c r="H130" s="259">
        <v>6.9000000000000004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142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400</v>
      </c>
      <c r="G131" s="256"/>
      <c r="H131" s="259">
        <v>5.5199999999999996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142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401</v>
      </c>
      <c r="G132" s="256"/>
      <c r="H132" s="259">
        <v>5.8650000000000002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142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402</v>
      </c>
      <c r="G133" s="256"/>
      <c r="H133" s="259">
        <v>3.4039999999999999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403</v>
      </c>
      <c r="G134" s="256"/>
      <c r="H134" s="259">
        <v>4.5999999999999996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5" customFormat="1">
      <c r="A135" s="15"/>
      <c r="B135" s="266"/>
      <c r="C135" s="267"/>
      <c r="D135" s="246" t="s">
        <v>156</v>
      </c>
      <c r="E135" s="268" t="s">
        <v>1</v>
      </c>
      <c r="F135" s="269" t="s">
        <v>177</v>
      </c>
      <c r="G135" s="267"/>
      <c r="H135" s="270">
        <v>43.883999999999993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6" t="s">
        <v>156</v>
      </c>
      <c r="AU135" s="276" t="s">
        <v>142</v>
      </c>
      <c r="AV135" s="15" t="s">
        <v>148</v>
      </c>
      <c r="AW135" s="15" t="s">
        <v>31</v>
      </c>
      <c r="AX135" s="15" t="s">
        <v>82</v>
      </c>
      <c r="AY135" s="276" t="s">
        <v>141</v>
      </c>
    </row>
    <row r="136" s="2" customFormat="1" ht="24.15" customHeight="1">
      <c r="A136" s="39"/>
      <c r="B136" s="40"/>
      <c r="C136" s="230" t="s">
        <v>178</v>
      </c>
      <c r="D136" s="230" t="s">
        <v>144</v>
      </c>
      <c r="E136" s="231" t="s">
        <v>404</v>
      </c>
      <c r="F136" s="232" t="s">
        <v>405</v>
      </c>
      <c r="G136" s="233" t="s">
        <v>406</v>
      </c>
      <c r="H136" s="234">
        <v>5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230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230</v>
      </c>
      <c r="BM136" s="242" t="s">
        <v>407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186</v>
      </c>
      <c r="G137" s="256"/>
      <c r="H137" s="259">
        <v>5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142</v>
      </c>
      <c r="AV137" s="14" t="s">
        <v>142</v>
      </c>
      <c r="AW137" s="14" t="s">
        <v>31</v>
      </c>
      <c r="AX137" s="14" t="s">
        <v>82</v>
      </c>
      <c r="AY137" s="265" t="s">
        <v>141</v>
      </c>
    </row>
    <row r="138" s="2" customFormat="1" ht="49.05" customHeight="1">
      <c r="A138" s="39"/>
      <c r="B138" s="40"/>
      <c r="C138" s="230" t="s">
        <v>148</v>
      </c>
      <c r="D138" s="230" t="s">
        <v>144</v>
      </c>
      <c r="E138" s="231" t="s">
        <v>408</v>
      </c>
      <c r="F138" s="232" t="s">
        <v>409</v>
      </c>
      <c r="G138" s="233" t="s">
        <v>154</v>
      </c>
      <c r="H138" s="234">
        <v>9.4559999999999995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230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230</v>
      </c>
      <c r="BM138" s="242" t="s">
        <v>410</v>
      </c>
    </row>
    <row r="139" s="13" customFormat="1">
      <c r="A139" s="13"/>
      <c r="B139" s="244"/>
      <c r="C139" s="245"/>
      <c r="D139" s="246" t="s">
        <v>156</v>
      </c>
      <c r="E139" s="247" t="s">
        <v>1</v>
      </c>
      <c r="F139" s="248" t="s">
        <v>411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156</v>
      </c>
      <c r="AU139" s="254" t="s">
        <v>142</v>
      </c>
      <c r="AV139" s="13" t="s">
        <v>82</v>
      </c>
      <c r="AW139" s="13" t="s">
        <v>31</v>
      </c>
      <c r="AX139" s="13" t="s">
        <v>74</v>
      </c>
      <c r="AY139" s="254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412</v>
      </c>
      <c r="G140" s="256"/>
      <c r="H140" s="259">
        <v>9.4559999999999995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5" customFormat="1">
      <c r="A141" s="15"/>
      <c r="B141" s="266"/>
      <c r="C141" s="267"/>
      <c r="D141" s="246" t="s">
        <v>156</v>
      </c>
      <c r="E141" s="268" t="s">
        <v>1</v>
      </c>
      <c r="F141" s="269" t="s">
        <v>177</v>
      </c>
      <c r="G141" s="267"/>
      <c r="H141" s="270">
        <v>9.4559999999999995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6" t="s">
        <v>156</v>
      </c>
      <c r="AU141" s="276" t="s">
        <v>142</v>
      </c>
      <c r="AV141" s="15" t="s">
        <v>148</v>
      </c>
      <c r="AW141" s="15" t="s">
        <v>31</v>
      </c>
      <c r="AX141" s="15" t="s">
        <v>82</v>
      </c>
      <c r="AY141" s="276" t="s">
        <v>141</v>
      </c>
    </row>
    <row r="142" s="2" customFormat="1" ht="49.05" customHeight="1">
      <c r="A142" s="39"/>
      <c r="B142" s="40"/>
      <c r="C142" s="230" t="s">
        <v>186</v>
      </c>
      <c r="D142" s="230" t="s">
        <v>144</v>
      </c>
      <c r="E142" s="231" t="s">
        <v>413</v>
      </c>
      <c r="F142" s="232" t="s">
        <v>414</v>
      </c>
      <c r="G142" s="233" t="s">
        <v>154</v>
      </c>
      <c r="H142" s="234">
        <v>4.7279999999999998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230</v>
      </c>
      <c r="AT142" s="242" t="s">
        <v>144</v>
      </c>
      <c r="AU142" s="242" t="s">
        <v>142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230</v>
      </c>
      <c r="BM142" s="242" t="s">
        <v>415</v>
      </c>
    </row>
    <row r="143" s="14" customFormat="1">
      <c r="A143" s="14"/>
      <c r="B143" s="255"/>
      <c r="C143" s="256"/>
      <c r="D143" s="246" t="s">
        <v>156</v>
      </c>
      <c r="E143" s="257" t="s">
        <v>1</v>
      </c>
      <c r="F143" s="258" t="s">
        <v>416</v>
      </c>
      <c r="G143" s="256"/>
      <c r="H143" s="259">
        <v>4.7279999999999998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156</v>
      </c>
      <c r="AU143" s="265" t="s">
        <v>142</v>
      </c>
      <c r="AV143" s="14" t="s">
        <v>142</v>
      </c>
      <c r="AW143" s="14" t="s">
        <v>31</v>
      </c>
      <c r="AX143" s="14" t="s">
        <v>74</v>
      </c>
      <c r="AY143" s="265" t="s">
        <v>141</v>
      </c>
    </row>
    <row r="144" s="15" customFormat="1">
      <c r="A144" s="15"/>
      <c r="B144" s="266"/>
      <c r="C144" s="267"/>
      <c r="D144" s="246" t="s">
        <v>156</v>
      </c>
      <c r="E144" s="268" t="s">
        <v>1</v>
      </c>
      <c r="F144" s="269" t="s">
        <v>177</v>
      </c>
      <c r="G144" s="267"/>
      <c r="H144" s="270">
        <v>4.7279999999999998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6" t="s">
        <v>156</v>
      </c>
      <c r="AU144" s="276" t="s">
        <v>142</v>
      </c>
      <c r="AV144" s="15" t="s">
        <v>148</v>
      </c>
      <c r="AW144" s="15" t="s">
        <v>31</v>
      </c>
      <c r="AX144" s="15" t="s">
        <v>82</v>
      </c>
      <c r="AY144" s="276" t="s">
        <v>141</v>
      </c>
    </row>
    <row r="145" s="2" customFormat="1" ht="62.7" customHeight="1">
      <c r="A145" s="39"/>
      <c r="B145" s="40"/>
      <c r="C145" s="230" t="s">
        <v>150</v>
      </c>
      <c r="D145" s="230" t="s">
        <v>144</v>
      </c>
      <c r="E145" s="231" t="s">
        <v>417</v>
      </c>
      <c r="F145" s="232" t="s">
        <v>418</v>
      </c>
      <c r="G145" s="233" t="s">
        <v>154</v>
      </c>
      <c r="H145" s="234">
        <v>3.1520000000000001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230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230</v>
      </c>
      <c r="BM145" s="242" t="s">
        <v>419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420</v>
      </c>
      <c r="G146" s="256"/>
      <c r="H146" s="259">
        <v>3.1520000000000001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5" customFormat="1">
      <c r="A147" s="15"/>
      <c r="B147" s="266"/>
      <c r="C147" s="267"/>
      <c r="D147" s="246" t="s">
        <v>156</v>
      </c>
      <c r="E147" s="268" t="s">
        <v>1</v>
      </c>
      <c r="F147" s="269" t="s">
        <v>177</v>
      </c>
      <c r="G147" s="267"/>
      <c r="H147" s="270">
        <v>3.1520000000000001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156</v>
      </c>
      <c r="AU147" s="276" t="s">
        <v>142</v>
      </c>
      <c r="AV147" s="15" t="s">
        <v>148</v>
      </c>
      <c r="AW147" s="15" t="s">
        <v>31</v>
      </c>
      <c r="AX147" s="15" t="s">
        <v>82</v>
      </c>
      <c r="AY147" s="276" t="s">
        <v>141</v>
      </c>
    </row>
    <row r="148" s="2" customFormat="1" ht="49.05" customHeight="1">
      <c r="A148" s="39"/>
      <c r="B148" s="40"/>
      <c r="C148" s="230" t="s">
        <v>202</v>
      </c>
      <c r="D148" s="230" t="s">
        <v>144</v>
      </c>
      <c r="E148" s="231" t="s">
        <v>421</v>
      </c>
      <c r="F148" s="232" t="s">
        <v>422</v>
      </c>
      <c r="G148" s="233" t="s">
        <v>154</v>
      </c>
      <c r="H148" s="234">
        <v>1.6000000000000001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230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230</v>
      </c>
      <c r="BM148" s="242" t="s">
        <v>423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424</v>
      </c>
      <c r="G149" s="256"/>
      <c r="H149" s="259">
        <v>1.6000000000000001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5" customFormat="1">
      <c r="A150" s="15"/>
      <c r="B150" s="266"/>
      <c r="C150" s="267"/>
      <c r="D150" s="246" t="s">
        <v>156</v>
      </c>
      <c r="E150" s="268" t="s">
        <v>1</v>
      </c>
      <c r="F150" s="269" t="s">
        <v>177</v>
      </c>
      <c r="G150" s="267"/>
      <c r="H150" s="270">
        <v>1.6000000000000001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6" t="s">
        <v>156</v>
      </c>
      <c r="AU150" s="276" t="s">
        <v>142</v>
      </c>
      <c r="AV150" s="15" t="s">
        <v>148</v>
      </c>
      <c r="AW150" s="15" t="s">
        <v>31</v>
      </c>
      <c r="AX150" s="15" t="s">
        <v>82</v>
      </c>
      <c r="AY150" s="276" t="s">
        <v>141</v>
      </c>
    </row>
    <row r="151" s="2" customFormat="1" ht="49.05" customHeight="1">
      <c r="A151" s="39"/>
      <c r="B151" s="40"/>
      <c r="C151" s="230" t="s">
        <v>207</v>
      </c>
      <c r="D151" s="230" t="s">
        <v>144</v>
      </c>
      <c r="E151" s="231" t="s">
        <v>425</v>
      </c>
      <c r="F151" s="232" t="s">
        <v>426</v>
      </c>
      <c r="G151" s="233" t="s">
        <v>154</v>
      </c>
      <c r="H151" s="234">
        <v>1.6000000000000001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230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230</v>
      </c>
      <c r="BM151" s="242" t="s">
        <v>427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424</v>
      </c>
      <c r="G152" s="256"/>
      <c r="H152" s="259">
        <v>1.6000000000000001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5" customFormat="1">
      <c r="A153" s="15"/>
      <c r="B153" s="266"/>
      <c r="C153" s="267"/>
      <c r="D153" s="246" t="s">
        <v>156</v>
      </c>
      <c r="E153" s="268" t="s">
        <v>1</v>
      </c>
      <c r="F153" s="269" t="s">
        <v>177</v>
      </c>
      <c r="G153" s="267"/>
      <c r="H153" s="270">
        <v>1.6000000000000001</v>
      </c>
      <c r="I153" s="271"/>
      <c r="J153" s="267"/>
      <c r="K153" s="267"/>
      <c r="L153" s="272"/>
      <c r="M153" s="273"/>
      <c r="N153" s="274"/>
      <c r="O153" s="274"/>
      <c r="P153" s="274"/>
      <c r="Q153" s="274"/>
      <c r="R153" s="274"/>
      <c r="S153" s="274"/>
      <c r="T153" s="27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6" t="s">
        <v>156</v>
      </c>
      <c r="AU153" s="276" t="s">
        <v>142</v>
      </c>
      <c r="AV153" s="15" t="s">
        <v>148</v>
      </c>
      <c r="AW153" s="15" t="s">
        <v>31</v>
      </c>
      <c r="AX153" s="15" t="s">
        <v>82</v>
      </c>
      <c r="AY153" s="276" t="s">
        <v>141</v>
      </c>
    </row>
    <row r="154" s="2" customFormat="1" ht="49.05" customHeight="1">
      <c r="A154" s="39"/>
      <c r="B154" s="40"/>
      <c r="C154" s="230" t="s">
        <v>190</v>
      </c>
      <c r="D154" s="230" t="s">
        <v>144</v>
      </c>
      <c r="E154" s="231" t="s">
        <v>428</v>
      </c>
      <c r="F154" s="232" t="s">
        <v>429</v>
      </c>
      <c r="G154" s="233" t="s">
        <v>154</v>
      </c>
      <c r="H154" s="234">
        <v>1.8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230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230</v>
      </c>
      <c r="BM154" s="242" t="s">
        <v>430</v>
      </c>
    </row>
    <row r="155" s="14" customFormat="1">
      <c r="A155" s="14"/>
      <c r="B155" s="255"/>
      <c r="C155" s="256"/>
      <c r="D155" s="246" t="s">
        <v>156</v>
      </c>
      <c r="E155" s="257" t="s">
        <v>1</v>
      </c>
      <c r="F155" s="258" t="s">
        <v>431</v>
      </c>
      <c r="G155" s="256"/>
      <c r="H155" s="259">
        <v>1.8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156</v>
      </c>
      <c r="AU155" s="265" t="s">
        <v>142</v>
      </c>
      <c r="AV155" s="14" t="s">
        <v>142</v>
      </c>
      <c r="AW155" s="14" t="s">
        <v>31</v>
      </c>
      <c r="AX155" s="14" t="s">
        <v>74</v>
      </c>
      <c r="AY155" s="265" t="s">
        <v>141</v>
      </c>
    </row>
    <row r="156" s="15" customFormat="1">
      <c r="A156" s="15"/>
      <c r="B156" s="266"/>
      <c r="C156" s="267"/>
      <c r="D156" s="246" t="s">
        <v>156</v>
      </c>
      <c r="E156" s="268" t="s">
        <v>1</v>
      </c>
      <c r="F156" s="269" t="s">
        <v>177</v>
      </c>
      <c r="G156" s="267"/>
      <c r="H156" s="270">
        <v>1.8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6" t="s">
        <v>156</v>
      </c>
      <c r="AU156" s="276" t="s">
        <v>142</v>
      </c>
      <c r="AV156" s="15" t="s">
        <v>148</v>
      </c>
      <c r="AW156" s="15" t="s">
        <v>31</v>
      </c>
      <c r="AX156" s="15" t="s">
        <v>82</v>
      </c>
      <c r="AY156" s="276" t="s">
        <v>141</v>
      </c>
    </row>
    <row r="157" s="2" customFormat="1" ht="49.05" customHeight="1">
      <c r="A157" s="39"/>
      <c r="B157" s="40"/>
      <c r="C157" s="230" t="s">
        <v>218</v>
      </c>
      <c r="D157" s="230" t="s">
        <v>144</v>
      </c>
      <c r="E157" s="231" t="s">
        <v>432</v>
      </c>
      <c r="F157" s="232" t="s">
        <v>433</v>
      </c>
      <c r="G157" s="233" t="s">
        <v>154</v>
      </c>
      <c r="H157" s="234">
        <v>3.6000000000000001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230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230</v>
      </c>
      <c r="BM157" s="242" t="s">
        <v>434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435</v>
      </c>
      <c r="G158" s="256"/>
      <c r="H158" s="259">
        <v>3.6000000000000001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5" customFormat="1">
      <c r="A159" s="15"/>
      <c r="B159" s="266"/>
      <c r="C159" s="267"/>
      <c r="D159" s="246" t="s">
        <v>156</v>
      </c>
      <c r="E159" s="268" t="s">
        <v>1</v>
      </c>
      <c r="F159" s="269" t="s">
        <v>177</v>
      </c>
      <c r="G159" s="267"/>
      <c r="H159" s="270">
        <v>3.6000000000000001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156</v>
      </c>
      <c r="AU159" s="276" t="s">
        <v>142</v>
      </c>
      <c r="AV159" s="15" t="s">
        <v>148</v>
      </c>
      <c r="AW159" s="15" t="s">
        <v>31</v>
      </c>
      <c r="AX159" s="15" t="s">
        <v>82</v>
      </c>
      <c r="AY159" s="276" t="s">
        <v>141</v>
      </c>
    </row>
    <row r="160" s="2" customFormat="1" ht="62.7" customHeight="1">
      <c r="A160" s="39"/>
      <c r="B160" s="40"/>
      <c r="C160" s="230" t="s">
        <v>227</v>
      </c>
      <c r="D160" s="230" t="s">
        <v>144</v>
      </c>
      <c r="E160" s="231" t="s">
        <v>436</v>
      </c>
      <c r="F160" s="232" t="s">
        <v>437</v>
      </c>
      <c r="G160" s="233" t="s">
        <v>154</v>
      </c>
      <c r="H160" s="234">
        <v>3.1520000000000001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230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230</v>
      </c>
      <c r="BM160" s="242" t="s">
        <v>438</v>
      </c>
    </row>
    <row r="161" s="14" customFormat="1">
      <c r="A161" s="14"/>
      <c r="B161" s="255"/>
      <c r="C161" s="256"/>
      <c r="D161" s="246" t="s">
        <v>156</v>
      </c>
      <c r="E161" s="257" t="s">
        <v>1</v>
      </c>
      <c r="F161" s="258" t="s">
        <v>439</v>
      </c>
      <c r="G161" s="256"/>
      <c r="H161" s="259">
        <v>3.1520000000000001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156</v>
      </c>
      <c r="AU161" s="265" t="s">
        <v>142</v>
      </c>
      <c r="AV161" s="14" t="s">
        <v>142</v>
      </c>
      <c r="AW161" s="14" t="s">
        <v>31</v>
      </c>
      <c r="AX161" s="14" t="s">
        <v>74</v>
      </c>
      <c r="AY161" s="265" t="s">
        <v>141</v>
      </c>
    </row>
    <row r="162" s="15" customFormat="1">
      <c r="A162" s="15"/>
      <c r="B162" s="266"/>
      <c r="C162" s="267"/>
      <c r="D162" s="246" t="s">
        <v>156</v>
      </c>
      <c r="E162" s="268" t="s">
        <v>1</v>
      </c>
      <c r="F162" s="269" t="s">
        <v>177</v>
      </c>
      <c r="G162" s="267"/>
      <c r="H162" s="270">
        <v>3.1520000000000001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156</v>
      </c>
      <c r="AU162" s="276" t="s">
        <v>142</v>
      </c>
      <c r="AV162" s="15" t="s">
        <v>148</v>
      </c>
      <c r="AW162" s="15" t="s">
        <v>31</v>
      </c>
      <c r="AX162" s="15" t="s">
        <v>82</v>
      </c>
      <c r="AY162" s="276" t="s">
        <v>141</v>
      </c>
    </row>
    <row r="163" s="2" customFormat="1" ht="55.5" customHeight="1">
      <c r="A163" s="39"/>
      <c r="B163" s="40"/>
      <c r="C163" s="230" t="s">
        <v>236</v>
      </c>
      <c r="D163" s="230" t="s">
        <v>144</v>
      </c>
      <c r="E163" s="231" t="s">
        <v>440</v>
      </c>
      <c r="F163" s="232" t="s">
        <v>441</v>
      </c>
      <c r="G163" s="233" t="s">
        <v>154</v>
      </c>
      <c r="H163" s="234">
        <v>1.8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230</v>
      </c>
      <c r="AT163" s="242" t="s">
        <v>144</v>
      </c>
      <c r="AU163" s="242" t="s">
        <v>142</v>
      </c>
      <c r="AY163" s="18" t="s">
        <v>141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142</v>
      </c>
      <c r="BK163" s="243">
        <f>ROUND(I163*H163,2)</f>
        <v>0</v>
      </c>
      <c r="BL163" s="18" t="s">
        <v>230</v>
      </c>
      <c r="BM163" s="242" t="s">
        <v>442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443</v>
      </c>
      <c r="G164" s="256"/>
      <c r="H164" s="259">
        <v>1.8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5" customFormat="1">
      <c r="A165" s="15"/>
      <c r="B165" s="266"/>
      <c r="C165" s="267"/>
      <c r="D165" s="246" t="s">
        <v>156</v>
      </c>
      <c r="E165" s="268" t="s">
        <v>1</v>
      </c>
      <c r="F165" s="269" t="s">
        <v>177</v>
      </c>
      <c r="G165" s="267"/>
      <c r="H165" s="270">
        <v>1.8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156</v>
      </c>
      <c r="AU165" s="276" t="s">
        <v>142</v>
      </c>
      <c r="AV165" s="15" t="s">
        <v>148</v>
      </c>
      <c r="AW165" s="15" t="s">
        <v>31</v>
      </c>
      <c r="AX165" s="15" t="s">
        <v>82</v>
      </c>
      <c r="AY165" s="276" t="s">
        <v>141</v>
      </c>
    </row>
    <row r="166" s="2" customFormat="1" ht="49.05" customHeight="1">
      <c r="A166" s="39"/>
      <c r="B166" s="40"/>
      <c r="C166" s="230" t="s">
        <v>241</v>
      </c>
      <c r="D166" s="230" t="s">
        <v>144</v>
      </c>
      <c r="E166" s="231" t="s">
        <v>444</v>
      </c>
      <c r="F166" s="232" t="s">
        <v>445</v>
      </c>
      <c r="G166" s="233" t="s">
        <v>154</v>
      </c>
      <c r="H166" s="234">
        <v>2.3999999999999999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230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230</v>
      </c>
      <c r="BM166" s="242" t="s">
        <v>446</v>
      </c>
    </row>
    <row r="167" s="14" customFormat="1">
      <c r="A167" s="14"/>
      <c r="B167" s="255"/>
      <c r="C167" s="256"/>
      <c r="D167" s="246" t="s">
        <v>156</v>
      </c>
      <c r="E167" s="257" t="s">
        <v>1</v>
      </c>
      <c r="F167" s="258" t="s">
        <v>447</v>
      </c>
      <c r="G167" s="256"/>
      <c r="H167" s="259">
        <v>2.3999999999999999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156</v>
      </c>
      <c r="AU167" s="265" t="s">
        <v>142</v>
      </c>
      <c r="AV167" s="14" t="s">
        <v>142</v>
      </c>
      <c r="AW167" s="14" t="s">
        <v>31</v>
      </c>
      <c r="AX167" s="14" t="s">
        <v>74</v>
      </c>
      <c r="AY167" s="265" t="s">
        <v>141</v>
      </c>
    </row>
    <row r="168" s="15" customFormat="1">
      <c r="A168" s="15"/>
      <c r="B168" s="266"/>
      <c r="C168" s="267"/>
      <c r="D168" s="246" t="s">
        <v>156</v>
      </c>
      <c r="E168" s="268" t="s">
        <v>1</v>
      </c>
      <c r="F168" s="269" t="s">
        <v>177</v>
      </c>
      <c r="G168" s="267"/>
      <c r="H168" s="270">
        <v>2.3999999999999999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6" t="s">
        <v>156</v>
      </c>
      <c r="AU168" s="276" t="s">
        <v>142</v>
      </c>
      <c r="AV168" s="15" t="s">
        <v>148</v>
      </c>
      <c r="AW168" s="15" t="s">
        <v>31</v>
      </c>
      <c r="AX168" s="15" t="s">
        <v>82</v>
      </c>
      <c r="AY168" s="276" t="s">
        <v>141</v>
      </c>
    </row>
    <row r="169" s="2" customFormat="1" ht="49.05" customHeight="1">
      <c r="A169" s="39"/>
      <c r="B169" s="40"/>
      <c r="C169" s="230" t="s">
        <v>247</v>
      </c>
      <c r="D169" s="230" t="s">
        <v>144</v>
      </c>
      <c r="E169" s="231" t="s">
        <v>448</v>
      </c>
      <c r="F169" s="232" t="s">
        <v>449</v>
      </c>
      <c r="G169" s="233" t="s">
        <v>154</v>
      </c>
      <c r="H169" s="234">
        <v>2.7999999999999998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230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230</v>
      </c>
      <c r="BM169" s="242" t="s">
        <v>450</v>
      </c>
    </row>
    <row r="170" s="14" customFormat="1">
      <c r="A170" s="14"/>
      <c r="B170" s="255"/>
      <c r="C170" s="256"/>
      <c r="D170" s="246" t="s">
        <v>156</v>
      </c>
      <c r="E170" s="257" t="s">
        <v>1</v>
      </c>
      <c r="F170" s="258" t="s">
        <v>451</v>
      </c>
      <c r="G170" s="256"/>
      <c r="H170" s="259">
        <v>2.7999999999999998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156</v>
      </c>
      <c r="AU170" s="265" t="s">
        <v>142</v>
      </c>
      <c r="AV170" s="14" t="s">
        <v>142</v>
      </c>
      <c r="AW170" s="14" t="s">
        <v>31</v>
      </c>
      <c r="AX170" s="14" t="s">
        <v>74</v>
      </c>
      <c r="AY170" s="265" t="s">
        <v>141</v>
      </c>
    </row>
    <row r="171" s="15" customFormat="1">
      <c r="A171" s="15"/>
      <c r="B171" s="266"/>
      <c r="C171" s="267"/>
      <c r="D171" s="246" t="s">
        <v>156</v>
      </c>
      <c r="E171" s="268" t="s">
        <v>1</v>
      </c>
      <c r="F171" s="269" t="s">
        <v>177</v>
      </c>
      <c r="G171" s="267"/>
      <c r="H171" s="270">
        <v>2.7999999999999998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156</v>
      </c>
      <c r="AU171" s="276" t="s">
        <v>142</v>
      </c>
      <c r="AV171" s="15" t="s">
        <v>148</v>
      </c>
      <c r="AW171" s="15" t="s">
        <v>31</v>
      </c>
      <c r="AX171" s="15" t="s">
        <v>82</v>
      </c>
      <c r="AY171" s="276" t="s">
        <v>141</v>
      </c>
    </row>
    <row r="172" s="2" customFormat="1" ht="62.7" customHeight="1">
      <c r="A172" s="39"/>
      <c r="B172" s="40"/>
      <c r="C172" s="230" t="s">
        <v>452</v>
      </c>
      <c r="D172" s="230" t="s">
        <v>144</v>
      </c>
      <c r="E172" s="231" t="s">
        <v>453</v>
      </c>
      <c r="F172" s="232" t="s">
        <v>454</v>
      </c>
      <c r="G172" s="233" t="s">
        <v>154</v>
      </c>
      <c r="H172" s="234">
        <v>6.3040000000000003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230</v>
      </c>
      <c r="AT172" s="242" t="s">
        <v>144</v>
      </c>
      <c r="AU172" s="242" t="s">
        <v>142</v>
      </c>
      <c r="AY172" s="18" t="s">
        <v>141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142</v>
      </c>
      <c r="BK172" s="243">
        <f>ROUND(I172*H172,2)</f>
        <v>0</v>
      </c>
      <c r="BL172" s="18" t="s">
        <v>230</v>
      </c>
      <c r="BM172" s="242" t="s">
        <v>455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456</v>
      </c>
      <c r="G173" s="256"/>
      <c r="H173" s="259">
        <v>6.3040000000000003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5" customFormat="1">
      <c r="A174" s="15"/>
      <c r="B174" s="266"/>
      <c r="C174" s="267"/>
      <c r="D174" s="246" t="s">
        <v>156</v>
      </c>
      <c r="E174" s="268" t="s">
        <v>1</v>
      </c>
      <c r="F174" s="269" t="s">
        <v>177</v>
      </c>
      <c r="G174" s="267"/>
      <c r="H174" s="270">
        <v>6.3040000000000003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156</v>
      </c>
      <c r="AU174" s="276" t="s">
        <v>142</v>
      </c>
      <c r="AV174" s="15" t="s">
        <v>148</v>
      </c>
      <c r="AW174" s="15" t="s">
        <v>31</v>
      </c>
      <c r="AX174" s="15" t="s">
        <v>82</v>
      </c>
      <c r="AY174" s="276" t="s">
        <v>141</v>
      </c>
    </row>
    <row r="175" s="2" customFormat="1" ht="55.5" customHeight="1">
      <c r="A175" s="39"/>
      <c r="B175" s="40"/>
      <c r="C175" s="230" t="s">
        <v>230</v>
      </c>
      <c r="D175" s="230" t="s">
        <v>144</v>
      </c>
      <c r="E175" s="231" t="s">
        <v>457</v>
      </c>
      <c r="F175" s="232" t="s">
        <v>458</v>
      </c>
      <c r="G175" s="233" t="s">
        <v>154</v>
      </c>
      <c r="H175" s="234">
        <v>1.8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230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230</v>
      </c>
      <c r="BM175" s="242" t="s">
        <v>459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460</v>
      </c>
      <c r="G176" s="256"/>
      <c r="H176" s="259">
        <v>1.8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5" customFormat="1">
      <c r="A177" s="15"/>
      <c r="B177" s="266"/>
      <c r="C177" s="267"/>
      <c r="D177" s="246" t="s">
        <v>156</v>
      </c>
      <c r="E177" s="268" t="s">
        <v>1</v>
      </c>
      <c r="F177" s="269" t="s">
        <v>177</v>
      </c>
      <c r="G177" s="267"/>
      <c r="H177" s="270">
        <v>1.8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6" t="s">
        <v>156</v>
      </c>
      <c r="AU177" s="276" t="s">
        <v>142</v>
      </c>
      <c r="AV177" s="15" t="s">
        <v>148</v>
      </c>
      <c r="AW177" s="15" t="s">
        <v>31</v>
      </c>
      <c r="AX177" s="15" t="s">
        <v>82</v>
      </c>
      <c r="AY177" s="276" t="s">
        <v>141</v>
      </c>
    </row>
    <row r="178" s="2" customFormat="1" ht="62.7" customHeight="1">
      <c r="A178" s="39"/>
      <c r="B178" s="40"/>
      <c r="C178" s="230" t="s">
        <v>461</v>
      </c>
      <c r="D178" s="230" t="s">
        <v>144</v>
      </c>
      <c r="E178" s="231" t="s">
        <v>462</v>
      </c>
      <c r="F178" s="232" t="s">
        <v>463</v>
      </c>
      <c r="G178" s="233" t="s">
        <v>154</v>
      </c>
      <c r="H178" s="234">
        <v>27.199999999999999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230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230</v>
      </c>
      <c r="BM178" s="242" t="s">
        <v>464</v>
      </c>
    </row>
    <row r="179" s="14" customFormat="1">
      <c r="A179" s="14"/>
      <c r="B179" s="255"/>
      <c r="C179" s="256"/>
      <c r="D179" s="246" t="s">
        <v>156</v>
      </c>
      <c r="E179" s="257" t="s">
        <v>1</v>
      </c>
      <c r="F179" s="258" t="s">
        <v>465</v>
      </c>
      <c r="G179" s="256"/>
      <c r="H179" s="259">
        <v>27.199999999999999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156</v>
      </c>
      <c r="AU179" s="265" t="s">
        <v>142</v>
      </c>
      <c r="AV179" s="14" t="s">
        <v>142</v>
      </c>
      <c r="AW179" s="14" t="s">
        <v>31</v>
      </c>
      <c r="AX179" s="14" t="s">
        <v>74</v>
      </c>
      <c r="AY179" s="265" t="s">
        <v>141</v>
      </c>
    </row>
    <row r="180" s="15" customFormat="1">
      <c r="A180" s="15"/>
      <c r="B180" s="266"/>
      <c r="C180" s="267"/>
      <c r="D180" s="246" t="s">
        <v>156</v>
      </c>
      <c r="E180" s="268" t="s">
        <v>1</v>
      </c>
      <c r="F180" s="269" t="s">
        <v>177</v>
      </c>
      <c r="G180" s="267"/>
      <c r="H180" s="270">
        <v>27.199999999999999</v>
      </c>
      <c r="I180" s="271"/>
      <c r="J180" s="267"/>
      <c r="K180" s="267"/>
      <c r="L180" s="272"/>
      <c r="M180" s="273"/>
      <c r="N180" s="274"/>
      <c r="O180" s="274"/>
      <c r="P180" s="274"/>
      <c r="Q180" s="274"/>
      <c r="R180" s="274"/>
      <c r="S180" s="274"/>
      <c r="T180" s="27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6" t="s">
        <v>156</v>
      </c>
      <c r="AU180" s="276" t="s">
        <v>142</v>
      </c>
      <c r="AV180" s="15" t="s">
        <v>148</v>
      </c>
      <c r="AW180" s="15" t="s">
        <v>31</v>
      </c>
      <c r="AX180" s="15" t="s">
        <v>82</v>
      </c>
      <c r="AY180" s="276" t="s">
        <v>141</v>
      </c>
    </row>
    <row r="181" s="2" customFormat="1" ht="49.05" customHeight="1">
      <c r="A181" s="39"/>
      <c r="B181" s="40"/>
      <c r="C181" s="230" t="s">
        <v>466</v>
      </c>
      <c r="D181" s="230" t="s">
        <v>144</v>
      </c>
      <c r="E181" s="231" t="s">
        <v>467</v>
      </c>
      <c r="F181" s="232" t="s">
        <v>468</v>
      </c>
      <c r="G181" s="233" t="s">
        <v>154</v>
      </c>
      <c r="H181" s="234">
        <v>28.367999999999999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230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230</v>
      </c>
      <c r="BM181" s="242" t="s">
        <v>469</v>
      </c>
    </row>
    <row r="182" s="14" customFormat="1">
      <c r="A182" s="14"/>
      <c r="B182" s="255"/>
      <c r="C182" s="256"/>
      <c r="D182" s="246" t="s">
        <v>156</v>
      </c>
      <c r="E182" s="257" t="s">
        <v>1</v>
      </c>
      <c r="F182" s="258" t="s">
        <v>470</v>
      </c>
      <c r="G182" s="256"/>
      <c r="H182" s="259">
        <v>28.367999999999999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156</v>
      </c>
      <c r="AU182" s="265" t="s">
        <v>142</v>
      </c>
      <c r="AV182" s="14" t="s">
        <v>142</v>
      </c>
      <c r="AW182" s="14" t="s">
        <v>31</v>
      </c>
      <c r="AX182" s="14" t="s">
        <v>74</v>
      </c>
      <c r="AY182" s="265" t="s">
        <v>141</v>
      </c>
    </row>
    <row r="183" s="15" customFormat="1">
      <c r="A183" s="15"/>
      <c r="B183" s="266"/>
      <c r="C183" s="267"/>
      <c r="D183" s="246" t="s">
        <v>156</v>
      </c>
      <c r="E183" s="268" t="s">
        <v>1</v>
      </c>
      <c r="F183" s="269" t="s">
        <v>177</v>
      </c>
      <c r="G183" s="267"/>
      <c r="H183" s="270">
        <v>28.367999999999999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6" t="s">
        <v>156</v>
      </c>
      <c r="AU183" s="276" t="s">
        <v>142</v>
      </c>
      <c r="AV183" s="15" t="s">
        <v>148</v>
      </c>
      <c r="AW183" s="15" t="s">
        <v>31</v>
      </c>
      <c r="AX183" s="15" t="s">
        <v>82</v>
      </c>
      <c r="AY183" s="276" t="s">
        <v>141</v>
      </c>
    </row>
    <row r="184" s="2" customFormat="1" ht="37.8" customHeight="1">
      <c r="A184" s="39"/>
      <c r="B184" s="40"/>
      <c r="C184" s="230" t="s">
        <v>471</v>
      </c>
      <c r="D184" s="230" t="s">
        <v>144</v>
      </c>
      <c r="E184" s="231" t="s">
        <v>472</v>
      </c>
      <c r="F184" s="232" t="s">
        <v>473</v>
      </c>
      <c r="G184" s="233" t="s">
        <v>154</v>
      </c>
      <c r="H184" s="234">
        <v>18.911999999999999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230</v>
      </c>
      <c r="AT184" s="242" t="s">
        <v>144</v>
      </c>
      <c r="AU184" s="242" t="s">
        <v>142</v>
      </c>
      <c r="AY184" s="18" t="s">
        <v>141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142</v>
      </c>
      <c r="BK184" s="243">
        <f>ROUND(I184*H184,2)</f>
        <v>0</v>
      </c>
      <c r="BL184" s="18" t="s">
        <v>230</v>
      </c>
      <c r="BM184" s="242" t="s">
        <v>474</v>
      </c>
    </row>
    <row r="185" s="14" customFormat="1">
      <c r="A185" s="14"/>
      <c r="B185" s="255"/>
      <c r="C185" s="256"/>
      <c r="D185" s="246" t="s">
        <v>156</v>
      </c>
      <c r="E185" s="257" t="s">
        <v>1</v>
      </c>
      <c r="F185" s="258" t="s">
        <v>475</v>
      </c>
      <c r="G185" s="256"/>
      <c r="H185" s="259">
        <v>18.911999999999999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156</v>
      </c>
      <c r="AU185" s="265" t="s">
        <v>142</v>
      </c>
      <c r="AV185" s="14" t="s">
        <v>142</v>
      </c>
      <c r="AW185" s="14" t="s">
        <v>31</v>
      </c>
      <c r="AX185" s="14" t="s">
        <v>74</v>
      </c>
      <c r="AY185" s="265" t="s">
        <v>141</v>
      </c>
    </row>
    <row r="186" s="15" customFormat="1">
      <c r="A186" s="15"/>
      <c r="B186" s="266"/>
      <c r="C186" s="267"/>
      <c r="D186" s="246" t="s">
        <v>156</v>
      </c>
      <c r="E186" s="268" t="s">
        <v>1</v>
      </c>
      <c r="F186" s="269" t="s">
        <v>177</v>
      </c>
      <c r="G186" s="267"/>
      <c r="H186" s="270">
        <v>18.911999999999999</v>
      </c>
      <c r="I186" s="271"/>
      <c r="J186" s="267"/>
      <c r="K186" s="267"/>
      <c r="L186" s="272"/>
      <c r="M186" s="273"/>
      <c r="N186" s="274"/>
      <c r="O186" s="274"/>
      <c r="P186" s="274"/>
      <c r="Q186" s="274"/>
      <c r="R186" s="274"/>
      <c r="S186" s="274"/>
      <c r="T186" s="27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6" t="s">
        <v>156</v>
      </c>
      <c r="AU186" s="276" t="s">
        <v>142</v>
      </c>
      <c r="AV186" s="15" t="s">
        <v>148</v>
      </c>
      <c r="AW186" s="15" t="s">
        <v>31</v>
      </c>
      <c r="AX186" s="15" t="s">
        <v>82</v>
      </c>
      <c r="AY186" s="276" t="s">
        <v>141</v>
      </c>
    </row>
    <row r="187" s="2" customFormat="1" ht="49.05" customHeight="1">
      <c r="A187" s="39"/>
      <c r="B187" s="40"/>
      <c r="C187" s="230" t="s">
        <v>7</v>
      </c>
      <c r="D187" s="230" t="s">
        <v>144</v>
      </c>
      <c r="E187" s="231" t="s">
        <v>476</v>
      </c>
      <c r="F187" s="232" t="s">
        <v>477</v>
      </c>
      <c r="G187" s="233" t="s">
        <v>154</v>
      </c>
      <c r="H187" s="234">
        <v>1.5760000000000001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230</v>
      </c>
      <c r="AT187" s="242" t="s">
        <v>144</v>
      </c>
      <c r="AU187" s="242" t="s">
        <v>142</v>
      </c>
      <c r="AY187" s="18" t="s">
        <v>141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142</v>
      </c>
      <c r="BK187" s="243">
        <f>ROUND(I187*H187,2)</f>
        <v>0</v>
      </c>
      <c r="BL187" s="18" t="s">
        <v>230</v>
      </c>
      <c r="BM187" s="242" t="s">
        <v>478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479</v>
      </c>
      <c r="G188" s="256"/>
      <c r="H188" s="259">
        <v>1.5760000000000001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5" customFormat="1">
      <c r="A189" s="15"/>
      <c r="B189" s="266"/>
      <c r="C189" s="267"/>
      <c r="D189" s="246" t="s">
        <v>156</v>
      </c>
      <c r="E189" s="268" t="s">
        <v>1</v>
      </c>
      <c r="F189" s="269" t="s">
        <v>177</v>
      </c>
      <c r="G189" s="267"/>
      <c r="H189" s="270">
        <v>1.5760000000000001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6" t="s">
        <v>156</v>
      </c>
      <c r="AU189" s="276" t="s">
        <v>142</v>
      </c>
      <c r="AV189" s="15" t="s">
        <v>148</v>
      </c>
      <c r="AW189" s="15" t="s">
        <v>31</v>
      </c>
      <c r="AX189" s="15" t="s">
        <v>82</v>
      </c>
      <c r="AY189" s="276" t="s">
        <v>141</v>
      </c>
    </row>
    <row r="190" s="2" customFormat="1" ht="37.8" customHeight="1">
      <c r="A190" s="39"/>
      <c r="B190" s="40"/>
      <c r="C190" s="230" t="s">
        <v>480</v>
      </c>
      <c r="D190" s="230" t="s">
        <v>144</v>
      </c>
      <c r="E190" s="231" t="s">
        <v>481</v>
      </c>
      <c r="F190" s="232" t="s">
        <v>482</v>
      </c>
      <c r="G190" s="233" t="s">
        <v>154</v>
      </c>
      <c r="H190" s="234">
        <v>4.7279999999999998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230</v>
      </c>
      <c r="AT190" s="242" t="s">
        <v>144</v>
      </c>
      <c r="AU190" s="242" t="s">
        <v>142</v>
      </c>
      <c r="AY190" s="18" t="s">
        <v>141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142</v>
      </c>
      <c r="BK190" s="243">
        <f>ROUND(I190*H190,2)</f>
        <v>0</v>
      </c>
      <c r="BL190" s="18" t="s">
        <v>230</v>
      </c>
      <c r="BM190" s="242" t="s">
        <v>483</v>
      </c>
    </row>
    <row r="191" s="14" customFormat="1">
      <c r="A191" s="14"/>
      <c r="B191" s="255"/>
      <c r="C191" s="256"/>
      <c r="D191" s="246" t="s">
        <v>156</v>
      </c>
      <c r="E191" s="257" t="s">
        <v>1</v>
      </c>
      <c r="F191" s="258" t="s">
        <v>484</v>
      </c>
      <c r="G191" s="256"/>
      <c r="H191" s="259">
        <v>4.7279999999999998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156</v>
      </c>
      <c r="AU191" s="265" t="s">
        <v>142</v>
      </c>
      <c r="AV191" s="14" t="s">
        <v>142</v>
      </c>
      <c r="AW191" s="14" t="s">
        <v>31</v>
      </c>
      <c r="AX191" s="14" t="s">
        <v>74</v>
      </c>
      <c r="AY191" s="265" t="s">
        <v>141</v>
      </c>
    </row>
    <row r="192" s="15" customFormat="1">
      <c r="A192" s="15"/>
      <c r="B192" s="266"/>
      <c r="C192" s="267"/>
      <c r="D192" s="246" t="s">
        <v>156</v>
      </c>
      <c r="E192" s="268" t="s">
        <v>1</v>
      </c>
      <c r="F192" s="269" t="s">
        <v>177</v>
      </c>
      <c r="G192" s="267"/>
      <c r="H192" s="270">
        <v>4.7279999999999998</v>
      </c>
      <c r="I192" s="271"/>
      <c r="J192" s="267"/>
      <c r="K192" s="267"/>
      <c r="L192" s="272"/>
      <c r="M192" s="273"/>
      <c r="N192" s="274"/>
      <c r="O192" s="274"/>
      <c r="P192" s="274"/>
      <c r="Q192" s="274"/>
      <c r="R192" s="274"/>
      <c r="S192" s="274"/>
      <c r="T192" s="27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6" t="s">
        <v>156</v>
      </c>
      <c r="AU192" s="276" t="s">
        <v>142</v>
      </c>
      <c r="AV192" s="15" t="s">
        <v>148</v>
      </c>
      <c r="AW192" s="15" t="s">
        <v>31</v>
      </c>
      <c r="AX192" s="15" t="s">
        <v>82</v>
      </c>
      <c r="AY192" s="276" t="s">
        <v>141</v>
      </c>
    </row>
    <row r="193" s="2" customFormat="1" ht="76.35" customHeight="1">
      <c r="A193" s="39"/>
      <c r="B193" s="40"/>
      <c r="C193" s="230" t="s">
        <v>485</v>
      </c>
      <c r="D193" s="230" t="s">
        <v>144</v>
      </c>
      <c r="E193" s="231" t="s">
        <v>486</v>
      </c>
      <c r="F193" s="232" t="s">
        <v>487</v>
      </c>
      <c r="G193" s="233" t="s">
        <v>154</v>
      </c>
      <c r="H193" s="234">
        <v>5.46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230</v>
      </c>
      <c r="AT193" s="242" t="s">
        <v>144</v>
      </c>
      <c r="AU193" s="242" t="s">
        <v>142</v>
      </c>
      <c r="AY193" s="18" t="s">
        <v>141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142</v>
      </c>
      <c r="BK193" s="243">
        <f>ROUND(I193*H193,2)</f>
        <v>0</v>
      </c>
      <c r="BL193" s="18" t="s">
        <v>230</v>
      </c>
      <c r="BM193" s="242" t="s">
        <v>488</v>
      </c>
    </row>
    <row r="194" s="13" customFormat="1">
      <c r="A194" s="13"/>
      <c r="B194" s="244"/>
      <c r="C194" s="245"/>
      <c r="D194" s="246" t="s">
        <v>156</v>
      </c>
      <c r="E194" s="247" t="s">
        <v>1</v>
      </c>
      <c r="F194" s="248" t="s">
        <v>489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156</v>
      </c>
      <c r="AU194" s="254" t="s">
        <v>142</v>
      </c>
      <c r="AV194" s="13" t="s">
        <v>82</v>
      </c>
      <c r="AW194" s="13" t="s">
        <v>31</v>
      </c>
      <c r="AX194" s="13" t="s">
        <v>74</v>
      </c>
      <c r="AY194" s="254" t="s">
        <v>141</v>
      </c>
    </row>
    <row r="195" s="13" customFormat="1">
      <c r="A195" s="13"/>
      <c r="B195" s="244"/>
      <c r="C195" s="245"/>
      <c r="D195" s="246" t="s">
        <v>156</v>
      </c>
      <c r="E195" s="247" t="s">
        <v>1</v>
      </c>
      <c r="F195" s="248" t="s">
        <v>490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156</v>
      </c>
      <c r="AU195" s="254" t="s">
        <v>142</v>
      </c>
      <c r="AV195" s="13" t="s">
        <v>82</v>
      </c>
      <c r="AW195" s="13" t="s">
        <v>31</v>
      </c>
      <c r="AX195" s="13" t="s">
        <v>74</v>
      </c>
      <c r="AY195" s="254" t="s">
        <v>141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491</v>
      </c>
      <c r="G196" s="256"/>
      <c r="H196" s="259">
        <v>5.46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5" customFormat="1">
      <c r="A197" s="15"/>
      <c r="B197" s="266"/>
      <c r="C197" s="267"/>
      <c r="D197" s="246" t="s">
        <v>156</v>
      </c>
      <c r="E197" s="268" t="s">
        <v>1</v>
      </c>
      <c r="F197" s="269" t="s">
        <v>177</v>
      </c>
      <c r="G197" s="267"/>
      <c r="H197" s="270">
        <v>5.46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156</v>
      </c>
      <c r="AU197" s="276" t="s">
        <v>142</v>
      </c>
      <c r="AV197" s="15" t="s">
        <v>148</v>
      </c>
      <c r="AW197" s="15" t="s">
        <v>31</v>
      </c>
      <c r="AX197" s="15" t="s">
        <v>82</v>
      </c>
      <c r="AY197" s="276" t="s">
        <v>141</v>
      </c>
    </row>
    <row r="198" s="2" customFormat="1" ht="66.75" customHeight="1">
      <c r="A198" s="39"/>
      <c r="B198" s="40"/>
      <c r="C198" s="230" t="s">
        <v>492</v>
      </c>
      <c r="D198" s="230" t="s">
        <v>144</v>
      </c>
      <c r="E198" s="231" t="s">
        <v>493</v>
      </c>
      <c r="F198" s="232" t="s">
        <v>494</v>
      </c>
      <c r="G198" s="233" t="s">
        <v>154</v>
      </c>
      <c r="H198" s="234">
        <v>5.46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230</v>
      </c>
      <c r="AT198" s="242" t="s">
        <v>144</v>
      </c>
      <c r="AU198" s="242" t="s">
        <v>142</v>
      </c>
      <c r="AY198" s="18" t="s">
        <v>141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142</v>
      </c>
      <c r="BK198" s="243">
        <f>ROUND(I198*H198,2)</f>
        <v>0</v>
      </c>
      <c r="BL198" s="18" t="s">
        <v>230</v>
      </c>
      <c r="BM198" s="242" t="s">
        <v>495</v>
      </c>
    </row>
    <row r="199" s="13" customFormat="1">
      <c r="A199" s="13"/>
      <c r="B199" s="244"/>
      <c r="C199" s="245"/>
      <c r="D199" s="246" t="s">
        <v>156</v>
      </c>
      <c r="E199" s="247" t="s">
        <v>1</v>
      </c>
      <c r="F199" s="248" t="s">
        <v>489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156</v>
      </c>
      <c r="AU199" s="254" t="s">
        <v>142</v>
      </c>
      <c r="AV199" s="13" t="s">
        <v>82</v>
      </c>
      <c r="AW199" s="13" t="s">
        <v>31</v>
      </c>
      <c r="AX199" s="13" t="s">
        <v>74</v>
      </c>
      <c r="AY199" s="254" t="s">
        <v>141</v>
      </c>
    </row>
    <row r="200" s="13" customFormat="1">
      <c r="A200" s="13"/>
      <c r="B200" s="244"/>
      <c r="C200" s="245"/>
      <c r="D200" s="246" t="s">
        <v>156</v>
      </c>
      <c r="E200" s="247" t="s">
        <v>1</v>
      </c>
      <c r="F200" s="248" t="s">
        <v>490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156</v>
      </c>
      <c r="AU200" s="254" t="s">
        <v>142</v>
      </c>
      <c r="AV200" s="13" t="s">
        <v>82</v>
      </c>
      <c r="AW200" s="13" t="s">
        <v>31</v>
      </c>
      <c r="AX200" s="13" t="s">
        <v>74</v>
      </c>
      <c r="AY200" s="254" t="s">
        <v>141</v>
      </c>
    </row>
    <row r="201" s="14" customFormat="1">
      <c r="A201" s="14"/>
      <c r="B201" s="255"/>
      <c r="C201" s="256"/>
      <c r="D201" s="246" t="s">
        <v>156</v>
      </c>
      <c r="E201" s="257" t="s">
        <v>1</v>
      </c>
      <c r="F201" s="258" t="s">
        <v>491</v>
      </c>
      <c r="G201" s="256"/>
      <c r="H201" s="259">
        <v>5.46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156</v>
      </c>
      <c r="AU201" s="265" t="s">
        <v>142</v>
      </c>
      <c r="AV201" s="14" t="s">
        <v>142</v>
      </c>
      <c r="AW201" s="14" t="s">
        <v>31</v>
      </c>
      <c r="AX201" s="14" t="s">
        <v>74</v>
      </c>
      <c r="AY201" s="265" t="s">
        <v>141</v>
      </c>
    </row>
    <row r="202" s="15" customFormat="1">
      <c r="A202" s="15"/>
      <c r="B202" s="266"/>
      <c r="C202" s="267"/>
      <c r="D202" s="246" t="s">
        <v>156</v>
      </c>
      <c r="E202" s="268" t="s">
        <v>1</v>
      </c>
      <c r="F202" s="269" t="s">
        <v>177</v>
      </c>
      <c r="G202" s="267"/>
      <c r="H202" s="270">
        <v>5.46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6" t="s">
        <v>156</v>
      </c>
      <c r="AU202" s="276" t="s">
        <v>142</v>
      </c>
      <c r="AV202" s="15" t="s">
        <v>148</v>
      </c>
      <c r="AW202" s="15" t="s">
        <v>31</v>
      </c>
      <c r="AX202" s="15" t="s">
        <v>82</v>
      </c>
      <c r="AY202" s="276" t="s">
        <v>141</v>
      </c>
    </row>
    <row r="203" s="2" customFormat="1" ht="76.35" customHeight="1">
      <c r="A203" s="39"/>
      <c r="B203" s="40"/>
      <c r="C203" s="230" t="s">
        <v>496</v>
      </c>
      <c r="D203" s="230" t="s">
        <v>144</v>
      </c>
      <c r="E203" s="231" t="s">
        <v>497</v>
      </c>
      <c r="F203" s="232" t="s">
        <v>498</v>
      </c>
      <c r="G203" s="233" t="s">
        <v>154</v>
      </c>
      <c r="H203" s="234">
        <v>3.7799999999999998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230</v>
      </c>
      <c r="AT203" s="242" t="s">
        <v>144</v>
      </c>
      <c r="AU203" s="242" t="s">
        <v>142</v>
      </c>
      <c r="AY203" s="18" t="s">
        <v>141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142</v>
      </c>
      <c r="BK203" s="243">
        <f>ROUND(I203*H203,2)</f>
        <v>0</v>
      </c>
      <c r="BL203" s="18" t="s">
        <v>230</v>
      </c>
      <c r="BM203" s="242" t="s">
        <v>499</v>
      </c>
    </row>
    <row r="204" s="13" customFormat="1">
      <c r="A204" s="13"/>
      <c r="B204" s="244"/>
      <c r="C204" s="245"/>
      <c r="D204" s="246" t="s">
        <v>156</v>
      </c>
      <c r="E204" s="247" t="s">
        <v>1</v>
      </c>
      <c r="F204" s="248" t="s">
        <v>489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156</v>
      </c>
      <c r="AU204" s="254" t="s">
        <v>142</v>
      </c>
      <c r="AV204" s="13" t="s">
        <v>82</v>
      </c>
      <c r="AW204" s="13" t="s">
        <v>31</v>
      </c>
      <c r="AX204" s="13" t="s">
        <v>74</v>
      </c>
      <c r="AY204" s="254" t="s">
        <v>141</v>
      </c>
    </row>
    <row r="205" s="14" customFormat="1">
      <c r="A205" s="14"/>
      <c r="B205" s="255"/>
      <c r="C205" s="256"/>
      <c r="D205" s="246" t="s">
        <v>156</v>
      </c>
      <c r="E205" s="257" t="s">
        <v>1</v>
      </c>
      <c r="F205" s="258" t="s">
        <v>500</v>
      </c>
      <c r="G205" s="256"/>
      <c r="H205" s="259">
        <v>3.7799999999999998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156</v>
      </c>
      <c r="AU205" s="265" t="s">
        <v>142</v>
      </c>
      <c r="AV205" s="14" t="s">
        <v>142</v>
      </c>
      <c r="AW205" s="14" t="s">
        <v>31</v>
      </c>
      <c r="AX205" s="14" t="s">
        <v>74</v>
      </c>
      <c r="AY205" s="265" t="s">
        <v>141</v>
      </c>
    </row>
    <row r="206" s="15" customFormat="1">
      <c r="A206" s="15"/>
      <c r="B206" s="266"/>
      <c r="C206" s="267"/>
      <c r="D206" s="246" t="s">
        <v>156</v>
      </c>
      <c r="E206" s="268" t="s">
        <v>1</v>
      </c>
      <c r="F206" s="269" t="s">
        <v>177</v>
      </c>
      <c r="G206" s="267"/>
      <c r="H206" s="270">
        <v>3.7799999999999998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6" t="s">
        <v>156</v>
      </c>
      <c r="AU206" s="276" t="s">
        <v>142</v>
      </c>
      <c r="AV206" s="15" t="s">
        <v>148</v>
      </c>
      <c r="AW206" s="15" t="s">
        <v>31</v>
      </c>
      <c r="AX206" s="15" t="s">
        <v>82</v>
      </c>
      <c r="AY206" s="276" t="s">
        <v>141</v>
      </c>
    </row>
    <row r="207" s="2" customFormat="1" ht="66.75" customHeight="1">
      <c r="A207" s="39"/>
      <c r="B207" s="40"/>
      <c r="C207" s="230" t="s">
        <v>501</v>
      </c>
      <c r="D207" s="230" t="s">
        <v>144</v>
      </c>
      <c r="E207" s="231" t="s">
        <v>502</v>
      </c>
      <c r="F207" s="232" t="s">
        <v>503</v>
      </c>
      <c r="G207" s="233" t="s">
        <v>154</v>
      </c>
      <c r="H207" s="234">
        <v>2.73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230</v>
      </c>
      <c r="AT207" s="242" t="s">
        <v>144</v>
      </c>
      <c r="AU207" s="242" t="s">
        <v>142</v>
      </c>
      <c r="AY207" s="18" t="s">
        <v>141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142</v>
      </c>
      <c r="BK207" s="243">
        <f>ROUND(I207*H207,2)</f>
        <v>0</v>
      </c>
      <c r="BL207" s="18" t="s">
        <v>230</v>
      </c>
      <c r="BM207" s="242" t="s">
        <v>504</v>
      </c>
    </row>
    <row r="208" s="13" customFormat="1">
      <c r="A208" s="13"/>
      <c r="B208" s="244"/>
      <c r="C208" s="245"/>
      <c r="D208" s="246" t="s">
        <v>156</v>
      </c>
      <c r="E208" s="247" t="s">
        <v>1</v>
      </c>
      <c r="F208" s="248" t="s">
        <v>489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156</v>
      </c>
      <c r="AU208" s="254" t="s">
        <v>142</v>
      </c>
      <c r="AV208" s="13" t="s">
        <v>82</v>
      </c>
      <c r="AW208" s="13" t="s">
        <v>31</v>
      </c>
      <c r="AX208" s="13" t="s">
        <v>74</v>
      </c>
      <c r="AY208" s="254" t="s">
        <v>141</v>
      </c>
    </row>
    <row r="209" s="13" customFormat="1">
      <c r="A209" s="13"/>
      <c r="B209" s="244"/>
      <c r="C209" s="245"/>
      <c r="D209" s="246" t="s">
        <v>156</v>
      </c>
      <c r="E209" s="247" t="s">
        <v>1</v>
      </c>
      <c r="F209" s="248" t="s">
        <v>490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156</v>
      </c>
      <c r="AU209" s="254" t="s">
        <v>142</v>
      </c>
      <c r="AV209" s="13" t="s">
        <v>82</v>
      </c>
      <c r="AW209" s="13" t="s">
        <v>31</v>
      </c>
      <c r="AX209" s="13" t="s">
        <v>74</v>
      </c>
      <c r="AY209" s="254" t="s">
        <v>141</v>
      </c>
    </row>
    <row r="210" s="14" customFormat="1">
      <c r="A210" s="14"/>
      <c r="B210" s="255"/>
      <c r="C210" s="256"/>
      <c r="D210" s="246" t="s">
        <v>156</v>
      </c>
      <c r="E210" s="257" t="s">
        <v>1</v>
      </c>
      <c r="F210" s="258" t="s">
        <v>505</v>
      </c>
      <c r="G210" s="256"/>
      <c r="H210" s="259">
        <v>2.73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156</v>
      </c>
      <c r="AU210" s="265" t="s">
        <v>142</v>
      </c>
      <c r="AV210" s="14" t="s">
        <v>142</v>
      </c>
      <c r="AW210" s="14" t="s">
        <v>31</v>
      </c>
      <c r="AX210" s="14" t="s">
        <v>74</v>
      </c>
      <c r="AY210" s="265" t="s">
        <v>141</v>
      </c>
    </row>
    <row r="211" s="15" customFormat="1">
      <c r="A211" s="15"/>
      <c r="B211" s="266"/>
      <c r="C211" s="267"/>
      <c r="D211" s="246" t="s">
        <v>156</v>
      </c>
      <c r="E211" s="268" t="s">
        <v>1</v>
      </c>
      <c r="F211" s="269" t="s">
        <v>177</v>
      </c>
      <c r="G211" s="267"/>
      <c r="H211" s="270">
        <v>2.73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6" t="s">
        <v>156</v>
      </c>
      <c r="AU211" s="276" t="s">
        <v>142</v>
      </c>
      <c r="AV211" s="15" t="s">
        <v>148</v>
      </c>
      <c r="AW211" s="15" t="s">
        <v>31</v>
      </c>
      <c r="AX211" s="15" t="s">
        <v>82</v>
      </c>
      <c r="AY211" s="276" t="s">
        <v>141</v>
      </c>
    </row>
    <row r="212" s="2" customFormat="1" ht="55.5" customHeight="1">
      <c r="A212" s="39"/>
      <c r="B212" s="40"/>
      <c r="C212" s="230" t="s">
        <v>506</v>
      </c>
      <c r="D212" s="230" t="s">
        <v>144</v>
      </c>
      <c r="E212" s="231" t="s">
        <v>507</v>
      </c>
      <c r="F212" s="232" t="s">
        <v>508</v>
      </c>
      <c r="G212" s="233" t="s">
        <v>154</v>
      </c>
      <c r="H212" s="234">
        <v>2.7999999999999998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230</v>
      </c>
      <c r="AT212" s="242" t="s">
        <v>144</v>
      </c>
      <c r="AU212" s="242" t="s">
        <v>142</v>
      </c>
      <c r="AY212" s="18" t="s">
        <v>141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142</v>
      </c>
      <c r="BK212" s="243">
        <f>ROUND(I212*H212,2)</f>
        <v>0</v>
      </c>
      <c r="BL212" s="18" t="s">
        <v>230</v>
      </c>
      <c r="BM212" s="242" t="s">
        <v>509</v>
      </c>
    </row>
    <row r="213" s="13" customFormat="1">
      <c r="A213" s="13"/>
      <c r="B213" s="244"/>
      <c r="C213" s="245"/>
      <c r="D213" s="246" t="s">
        <v>156</v>
      </c>
      <c r="E213" s="247" t="s">
        <v>1</v>
      </c>
      <c r="F213" s="248" t="s">
        <v>489</v>
      </c>
      <c r="G213" s="245"/>
      <c r="H213" s="247" t="s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156</v>
      </c>
      <c r="AU213" s="254" t="s">
        <v>142</v>
      </c>
      <c r="AV213" s="13" t="s">
        <v>82</v>
      </c>
      <c r="AW213" s="13" t="s">
        <v>31</v>
      </c>
      <c r="AX213" s="13" t="s">
        <v>74</v>
      </c>
      <c r="AY213" s="254" t="s">
        <v>141</v>
      </c>
    </row>
    <row r="214" s="13" customFormat="1">
      <c r="A214" s="13"/>
      <c r="B214" s="244"/>
      <c r="C214" s="245"/>
      <c r="D214" s="246" t="s">
        <v>156</v>
      </c>
      <c r="E214" s="247" t="s">
        <v>1</v>
      </c>
      <c r="F214" s="248" t="s">
        <v>490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156</v>
      </c>
      <c r="AU214" s="254" t="s">
        <v>142</v>
      </c>
      <c r="AV214" s="13" t="s">
        <v>82</v>
      </c>
      <c r="AW214" s="13" t="s">
        <v>31</v>
      </c>
      <c r="AX214" s="13" t="s">
        <v>74</v>
      </c>
      <c r="AY214" s="254" t="s">
        <v>141</v>
      </c>
    </row>
    <row r="215" s="14" customFormat="1">
      <c r="A215" s="14"/>
      <c r="B215" s="255"/>
      <c r="C215" s="256"/>
      <c r="D215" s="246" t="s">
        <v>156</v>
      </c>
      <c r="E215" s="257" t="s">
        <v>1</v>
      </c>
      <c r="F215" s="258" t="s">
        <v>451</v>
      </c>
      <c r="G215" s="256"/>
      <c r="H215" s="259">
        <v>2.7999999999999998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156</v>
      </c>
      <c r="AU215" s="265" t="s">
        <v>142</v>
      </c>
      <c r="AV215" s="14" t="s">
        <v>142</v>
      </c>
      <c r="AW215" s="14" t="s">
        <v>31</v>
      </c>
      <c r="AX215" s="14" t="s">
        <v>74</v>
      </c>
      <c r="AY215" s="265" t="s">
        <v>141</v>
      </c>
    </row>
    <row r="216" s="15" customFormat="1">
      <c r="A216" s="15"/>
      <c r="B216" s="266"/>
      <c r="C216" s="267"/>
      <c r="D216" s="246" t="s">
        <v>156</v>
      </c>
      <c r="E216" s="268" t="s">
        <v>1</v>
      </c>
      <c r="F216" s="269" t="s">
        <v>177</v>
      </c>
      <c r="G216" s="267"/>
      <c r="H216" s="270">
        <v>2.7999999999999998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6" t="s">
        <v>156</v>
      </c>
      <c r="AU216" s="276" t="s">
        <v>142</v>
      </c>
      <c r="AV216" s="15" t="s">
        <v>148</v>
      </c>
      <c r="AW216" s="15" t="s">
        <v>31</v>
      </c>
      <c r="AX216" s="15" t="s">
        <v>82</v>
      </c>
      <c r="AY216" s="276" t="s">
        <v>141</v>
      </c>
    </row>
    <row r="217" s="2" customFormat="1" ht="55.5" customHeight="1">
      <c r="A217" s="39"/>
      <c r="B217" s="40"/>
      <c r="C217" s="230" t="s">
        <v>510</v>
      </c>
      <c r="D217" s="230" t="s">
        <v>144</v>
      </c>
      <c r="E217" s="231" t="s">
        <v>511</v>
      </c>
      <c r="F217" s="232" t="s">
        <v>512</v>
      </c>
      <c r="G217" s="233" t="s">
        <v>154</v>
      </c>
      <c r="H217" s="234">
        <v>1.6000000000000001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230</v>
      </c>
      <c r="AT217" s="242" t="s">
        <v>144</v>
      </c>
      <c r="AU217" s="242" t="s">
        <v>142</v>
      </c>
      <c r="AY217" s="18" t="s">
        <v>141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142</v>
      </c>
      <c r="BK217" s="243">
        <f>ROUND(I217*H217,2)</f>
        <v>0</v>
      </c>
      <c r="BL217" s="18" t="s">
        <v>230</v>
      </c>
      <c r="BM217" s="242" t="s">
        <v>513</v>
      </c>
    </row>
    <row r="218" s="14" customFormat="1">
      <c r="A218" s="14"/>
      <c r="B218" s="255"/>
      <c r="C218" s="256"/>
      <c r="D218" s="246" t="s">
        <v>156</v>
      </c>
      <c r="E218" s="257" t="s">
        <v>1</v>
      </c>
      <c r="F218" s="258" t="s">
        <v>514</v>
      </c>
      <c r="G218" s="256"/>
      <c r="H218" s="259">
        <v>1.6000000000000001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156</v>
      </c>
      <c r="AU218" s="265" t="s">
        <v>142</v>
      </c>
      <c r="AV218" s="14" t="s">
        <v>142</v>
      </c>
      <c r="AW218" s="14" t="s">
        <v>31</v>
      </c>
      <c r="AX218" s="14" t="s">
        <v>74</v>
      </c>
      <c r="AY218" s="265" t="s">
        <v>141</v>
      </c>
    </row>
    <row r="219" s="15" customFormat="1">
      <c r="A219" s="15"/>
      <c r="B219" s="266"/>
      <c r="C219" s="267"/>
      <c r="D219" s="246" t="s">
        <v>156</v>
      </c>
      <c r="E219" s="268" t="s">
        <v>1</v>
      </c>
      <c r="F219" s="269" t="s">
        <v>177</v>
      </c>
      <c r="G219" s="267"/>
      <c r="H219" s="270">
        <v>1.6000000000000001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6" t="s">
        <v>156</v>
      </c>
      <c r="AU219" s="276" t="s">
        <v>142</v>
      </c>
      <c r="AV219" s="15" t="s">
        <v>148</v>
      </c>
      <c r="AW219" s="15" t="s">
        <v>31</v>
      </c>
      <c r="AX219" s="15" t="s">
        <v>82</v>
      </c>
      <c r="AY219" s="276" t="s">
        <v>141</v>
      </c>
    </row>
    <row r="220" s="2" customFormat="1" ht="24.15" customHeight="1">
      <c r="A220" s="39"/>
      <c r="B220" s="40"/>
      <c r="C220" s="230" t="s">
        <v>515</v>
      </c>
      <c r="D220" s="230" t="s">
        <v>144</v>
      </c>
      <c r="E220" s="231" t="s">
        <v>516</v>
      </c>
      <c r="F220" s="232" t="s">
        <v>517</v>
      </c>
      <c r="G220" s="233" t="s">
        <v>518</v>
      </c>
      <c r="H220" s="235"/>
      <c r="I220" s="235"/>
      <c r="J220" s="236">
        <f>ROUND(I220*H220,2)</f>
        <v>0</v>
      </c>
      <c r="K220" s="237"/>
      <c r="L220" s="45"/>
      <c r="M220" s="277" t="s">
        <v>1</v>
      </c>
      <c r="N220" s="278" t="s">
        <v>40</v>
      </c>
      <c r="O220" s="279"/>
      <c r="P220" s="280">
        <f>O220*H220</f>
        <v>0</v>
      </c>
      <c r="Q220" s="280">
        <v>0</v>
      </c>
      <c r="R220" s="280">
        <f>Q220*H220</f>
        <v>0</v>
      </c>
      <c r="S220" s="280">
        <v>0</v>
      </c>
      <c r="T220" s="28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230</v>
      </c>
      <c r="AT220" s="242" t="s">
        <v>144</v>
      </c>
      <c r="AU220" s="242" t="s">
        <v>142</v>
      </c>
      <c r="AY220" s="18" t="s">
        <v>141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142</v>
      </c>
      <c r="BK220" s="243">
        <f>ROUND(I220*H220,2)</f>
        <v>0</v>
      </c>
      <c r="BL220" s="18" t="s">
        <v>230</v>
      </c>
      <c r="BM220" s="242" t="s">
        <v>519</v>
      </c>
    </row>
    <row r="221" s="2" customFormat="1" ht="6.96" customHeight="1">
      <c r="A221" s="39"/>
      <c r="B221" s="73"/>
      <c r="C221" s="74"/>
      <c r="D221" s="74"/>
      <c r="E221" s="74"/>
      <c r="F221" s="74"/>
      <c r="G221" s="74"/>
      <c r="H221" s="74"/>
      <c r="I221" s="74"/>
      <c r="J221" s="74"/>
      <c r="K221" s="74"/>
      <c r="L221" s="45"/>
      <c r="M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</sheetData>
  <sheetProtection sheet="1" autoFilter="0" formatColumns="0" formatRows="0" objects="1" scenarios="1" spinCount="100000" saltValue="T3LLIPYlyAGFTbuLhmuuTHgsDOrXSqtao6J6E81pjqslqtNmeSUhtyZ6zx1OaLEyDAu8TOUM19chr/Z31Gv3Kg==" hashValue="tzQDwrxU1VpW932it1VUYiOVNac90+nH3wCFy/8/39ZwY8HRfcDHguxkIzsdmSiCh8lWmZHTGLuuuGz8RrfAFQ==" algorithmName="SHA-512" password="AB88"/>
  <autoFilter ref="C117:K22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520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ROUND((SUM(BE119:BE140)),  2)</f>
        <v>0</v>
      </c>
      <c r="G33" s="163"/>
      <c r="H33" s="163"/>
      <c r="I33" s="164">
        <v>0.20000000000000001</v>
      </c>
      <c r="J33" s="162">
        <f>ROUND(((SUM(BE119:BE140))*I33),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ROUND((SUM(BF119:BF140)),  2)</f>
        <v>0</v>
      </c>
      <c r="G34" s="163"/>
      <c r="H34" s="163"/>
      <c r="I34" s="164">
        <v>0.20000000000000001</v>
      </c>
      <c r="J34" s="162">
        <f>ROUND(((SUM(BF119:BF140))*I34),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ROUND((SUM(BG119:BG140)),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ROUND((SUM(BH119:BH140)),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ROUND((SUM(BI119:BI140)),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20180307 - Kaštiel-Zateplenie stropu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521</v>
      </c>
      <c r="E98" s="199"/>
      <c r="F98" s="199"/>
      <c r="G98" s="199"/>
      <c r="H98" s="199"/>
      <c r="I98" s="199"/>
      <c r="J98" s="200">
        <f>J121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314</v>
      </c>
      <c r="E99" s="199"/>
      <c r="F99" s="199"/>
      <c r="G99" s="199"/>
      <c r="H99" s="199"/>
      <c r="I99" s="199"/>
      <c r="J99" s="200">
        <f>J133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127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112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83" t="str">
        <f>E9</f>
        <v>20180307 - Kaštiel-Zateplenie stropu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128</v>
      </c>
      <c r="D118" s="205" t="s">
        <v>59</v>
      </c>
      <c r="E118" s="205" t="s">
        <v>55</v>
      </c>
      <c r="F118" s="205" t="s">
        <v>56</v>
      </c>
      <c r="G118" s="205" t="s">
        <v>129</v>
      </c>
      <c r="H118" s="205" t="s">
        <v>130</v>
      </c>
      <c r="I118" s="205" t="s">
        <v>131</v>
      </c>
      <c r="J118" s="206" t="s">
        <v>116</v>
      </c>
      <c r="K118" s="207" t="s">
        <v>132</v>
      </c>
      <c r="L118" s="208"/>
      <c r="M118" s="107" t="s">
        <v>1</v>
      </c>
      <c r="N118" s="108" t="s">
        <v>38</v>
      </c>
      <c r="O118" s="108" t="s">
        <v>133</v>
      </c>
      <c r="P118" s="108" t="s">
        <v>134</v>
      </c>
      <c r="Q118" s="108" t="s">
        <v>135</v>
      </c>
      <c r="R118" s="108" t="s">
        <v>136</v>
      </c>
      <c r="S118" s="108" t="s">
        <v>137</v>
      </c>
      <c r="T118" s="109" t="s">
        <v>138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117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</f>
        <v>0</v>
      </c>
      <c r="Q119" s="111"/>
      <c r="R119" s="211">
        <f>R120</f>
        <v>2.3081506800000002</v>
      </c>
      <c r="S119" s="111"/>
      <c r="T119" s="212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118</v>
      </c>
      <c r="BK119" s="213">
        <f>BK120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223</v>
      </c>
      <c r="F120" s="217" t="s">
        <v>224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P121+P133</f>
        <v>0</v>
      </c>
      <c r="Q120" s="222"/>
      <c r="R120" s="223">
        <f>R121+R133</f>
        <v>2.3081506800000002</v>
      </c>
      <c r="S120" s="222"/>
      <c r="T120" s="224">
        <f>T121+T133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74</v>
      </c>
      <c r="AY120" s="225" t="s">
        <v>141</v>
      </c>
      <c r="BK120" s="227">
        <f>BK121+BK133</f>
        <v>0</v>
      </c>
    </row>
    <row r="121" s="12" customFormat="1" ht="22.8" customHeight="1">
      <c r="A121" s="12"/>
      <c r="B121" s="214"/>
      <c r="C121" s="215"/>
      <c r="D121" s="216" t="s">
        <v>73</v>
      </c>
      <c r="E121" s="228" t="s">
        <v>522</v>
      </c>
      <c r="F121" s="228" t="s">
        <v>523</v>
      </c>
      <c r="G121" s="215"/>
      <c r="H121" s="215"/>
      <c r="I121" s="218"/>
      <c r="J121" s="229">
        <f>BK121</f>
        <v>0</v>
      </c>
      <c r="K121" s="215"/>
      <c r="L121" s="220"/>
      <c r="M121" s="221"/>
      <c r="N121" s="222"/>
      <c r="O121" s="222"/>
      <c r="P121" s="223">
        <f>SUM(P122:P132)</f>
        <v>0</v>
      </c>
      <c r="Q121" s="222"/>
      <c r="R121" s="223">
        <f>SUM(R122:R132)</f>
        <v>0</v>
      </c>
      <c r="S121" s="222"/>
      <c r="T121" s="224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142</v>
      </c>
      <c r="AT121" s="226" t="s">
        <v>73</v>
      </c>
      <c r="AU121" s="226" t="s">
        <v>82</v>
      </c>
      <c r="AY121" s="225" t="s">
        <v>141</v>
      </c>
      <c r="BK121" s="227">
        <f>SUM(BK122:BK132)</f>
        <v>0</v>
      </c>
    </row>
    <row r="122" s="2" customFormat="1" ht="24.15" customHeight="1">
      <c r="A122" s="39"/>
      <c r="B122" s="40"/>
      <c r="C122" s="230" t="s">
        <v>82</v>
      </c>
      <c r="D122" s="230" t="s">
        <v>144</v>
      </c>
      <c r="E122" s="231" t="s">
        <v>524</v>
      </c>
      <c r="F122" s="232" t="s">
        <v>525</v>
      </c>
      <c r="G122" s="233" t="s">
        <v>154</v>
      </c>
      <c r="H122" s="234">
        <v>2106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230</v>
      </c>
      <c r="AT122" s="242" t="s">
        <v>144</v>
      </c>
      <c r="AU122" s="242" t="s">
        <v>142</v>
      </c>
      <c r="AY122" s="18" t="s">
        <v>141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142</v>
      </c>
      <c r="BK122" s="243">
        <f>ROUND(I122*H122,2)</f>
        <v>0</v>
      </c>
      <c r="BL122" s="18" t="s">
        <v>230</v>
      </c>
      <c r="BM122" s="242" t="s">
        <v>526</v>
      </c>
    </row>
    <row r="123" s="13" customFormat="1">
      <c r="A123" s="13"/>
      <c r="B123" s="244"/>
      <c r="C123" s="245"/>
      <c r="D123" s="246" t="s">
        <v>156</v>
      </c>
      <c r="E123" s="247" t="s">
        <v>1</v>
      </c>
      <c r="F123" s="248" t="s">
        <v>527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156</v>
      </c>
      <c r="AU123" s="254" t="s">
        <v>142</v>
      </c>
      <c r="AV123" s="13" t="s">
        <v>82</v>
      </c>
      <c r="AW123" s="13" t="s">
        <v>31</v>
      </c>
      <c r="AX123" s="13" t="s">
        <v>74</v>
      </c>
      <c r="AY123" s="254" t="s">
        <v>141</v>
      </c>
    </row>
    <row r="124" s="14" customFormat="1">
      <c r="A124" s="14"/>
      <c r="B124" s="255"/>
      <c r="C124" s="256"/>
      <c r="D124" s="246" t="s">
        <v>156</v>
      </c>
      <c r="E124" s="257" t="s">
        <v>1</v>
      </c>
      <c r="F124" s="258" t="s">
        <v>528</v>
      </c>
      <c r="G124" s="256"/>
      <c r="H124" s="259">
        <v>1404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156</v>
      </c>
      <c r="AU124" s="265" t="s">
        <v>142</v>
      </c>
      <c r="AV124" s="14" t="s">
        <v>142</v>
      </c>
      <c r="AW124" s="14" t="s">
        <v>31</v>
      </c>
      <c r="AX124" s="14" t="s">
        <v>74</v>
      </c>
      <c r="AY124" s="265" t="s">
        <v>141</v>
      </c>
    </row>
    <row r="125" s="14" customFormat="1">
      <c r="A125" s="14"/>
      <c r="B125" s="255"/>
      <c r="C125" s="256"/>
      <c r="D125" s="246" t="s">
        <v>156</v>
      </c>
      <c r="E125" s="257" t="s">
        <v>1</v>
      </c>
      <c r="F125" s="258" t="s">
        <v>529</v>
      </c>
      <c r="G125" s="256"/>
      <c r="H125" s="259">
        <v>702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5" t="s">
        <v>156</v>
      </c>
      <c r="AU125" s="265" t="s">
        <v>142</v>
      </c>
      <c r="AV125" s="14" t="s">
        <v>142</v>
      </c>
      <c r="AW125" s="14" t="s">
        <v>31</v>
      </c>
      <c r="AX125" s="14" t="s">
        <v>74</v>
      </c>
      <c r="AY125" s="265" t="s">
        <v>141</v>
      </c>
    </row>
    <row r="126" s="15" customFormat="1">
      <c r="A126" s="15"/>
      <c r="B126" s="266"/>
      <c r="C126" s="267"/>
      <c r="D126" s="246" t="s">
        <v>156</v>
      </c>
      <c r="E126" s="268" t="s">
        <v>1</v>
      </c>
      <c r="F126" s="269" t="s">
        <v>177</v>
      </c>
      <c r="G126" s="267"/>
      <c r="H126" s="270">
        <v>2106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6" t="s">
        <v>156</v>
      </c>
      <c r="AU126" s="276" t="s">
        <v>142</v>
      </c>
      <c r="AV126" s="15" t="s">
        <v>148</v>
      </c>
      <c r="AW126" s="15" t="s">
        <v>31</v>
      </c>
      <c r="AX126" s="15" t="s">
        <v>82</v>
      </c>
      <c r="AY126" s="276" t="s">
        <v>141</v>
      </c>
    </row>
    <row r="127" s="2" customFormat="1" ht="21.75" customHeight="1">
      <c r="A127" s="39"/>
      <c r="B127" s="40"/>
      <c r="C127" s="282" t="s">
        <v>142</v>
      </c>
      <c r="D127" s="282" t="s">
        <v>290</v>
      </c>
      <c r="E127" s="283" t="s">
        <v>530</v>
      </c>
      <c r="F127" s="284" t="s">
        <v>531</v>
      </c>
      <c r="G127" s="285" t="s">
        <v>154</v>
      </c>
      <c r="H127" s="286">
        <v>716.03999999999996</v>
      </c>
      <c r="I127" s="287"/>
      <c r="J127" s="288">
        <f>ROUND(I127*H127,2)</f>
        <v>0</v>
      </c>
      <c r="K127" s="289"/>
      <c r="L127" s="290"/>
      <c r="M127" s="291" t="s">
        <v>1</v>
      </c>
      <c r="N127" s="292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293</v>
      </c>
      <c r="AT127" s="242" t="s">
        <v>290</v>
      </c>
      <c r="AU127" s="242" t="s">
        <v>142</v>
      </c>
      <c r="AY127" s="18" t="s">
        <v>141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142</v>
      </c>
      <c r="BK127" s="243">
        <f>ROUND(I127*H127,2)</f>
        <v>0</v>
      </c>
      <c r="BL127" s="18" t="s">
        <v>230</v>
      </c>
      <c r="BM127" s="242" t="s">
        <v>532</v>
      </c>
    </row>
    <row r="128" s="2" customFormat="1" ht="21.75" customHeight="1">
      <c r="A128" s="39"/>
      <c r="B128" s="40"/>
      <c r="C128" s="282" t="s">
        <v>178</v>
      </c>
      <c r="D128" s="282" t="s">
        <v>290</v>
      </c>
      <c r="E128" s="283" t="s">
        <v>533</v>
      </c>
      <c r="F128" s="284" t="s">
        <v>534</v>
      </c>
      <c r="G128" s="285" t="s">
        <v>154</v>
      </c>
      <c r="H128" s="286">
        <v>716.03999999999996</v>
      </c>
      <c r="I128" s="287"/>
      <c r="J128" s="288">
        <f>ROUND(I128*H128,2)</f>
        <v>0</v>
      </c>
      <c r="K128" s="289"/>
      <c r="L128" s="290"/>
      <c r="M128" s="291" t="s">
        <v>1</v>
      </c>
      <c r="N128" s="292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293</v>
      </c>
      <c r="AT128" s="242" t="s">
        <v>290</v>
      </c>
      <c r="AU128" s="242" t="s">
        <v>142</v>
      </c>
      <c r="AY128" s="18" t="s">
        <v>141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142</v>
      </c>
      <c r="BK128" s="243">
        <f>ROUND(I128*H128,2)</f>
        <v>0</v>
      </c>
      <c r="BL128" s="18" t="s">
        <v>230</v>
      </c>
      <c r="BM128" s="242" t="s">
        <v>535</v>
      </c>
    </row>
    <row r="129" s="2" customFormat="1" ht="16.5" customHeight="1">
      <c r="A129" s="39"/>
      <c r="B129" s="40"/>
      <c r="C129" s="282" t="s">
        <v>148</v>
      </c>
      <c r="D129" s="282" t="s">
        <v>290</v>
      </c>
      <c r="E129" s="283" t="s">
        <v>536</v>
      </c>
      <c r="F129" s="284" t="s">
        <v>537</v>
      </c>
      <c r="G129" s="285" t="s">
        <v>154</v>
      </c>
      <c r="H129" s="286">
        <v>807.29999999999995</v>
      </c>
      <c r="I129" s="287"/>
      <c r="J129" s="288">
        <f>ROUND(I129*H129,2)</f>
        <v>0</v>
      </c>
      <c r="K129" s="289"/>
      <c r="L129" s="290"/>
      <c r="M129" s="291" t="s">
        <v>1</v>
      </c>
      <c r="N129" s="292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293</v>
      </c>
      <c r="AT129" s="242" t="s">
        <v>290</v>
      </c>
      <c r="AU129" s="242" t="s">
        <v>142</v>
      </c>
      <c r="AY129" s="18" t="s">
        <v>141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142</v>
      </c>
      <c r="BK129" s="243">
        <f>ROUND(I129*H129,2)</f>
        <v>0</v>
      </c>
      <c r="BL129" s="18" t="s">
        <v>230</v>
      </c>
      <c r="BM129" s="242" t="s">
        <v>538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539</v>
      </c>
      <c r="G130" s="256"/>
      <c r="H130" s="259">
        <v>807.29999999999995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142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5" customFormat="1">
      <c r="A131" s="15"/>
      <c r="B131" s="266"/>
      <c r="C131" s="267"/>
      <c r="D131" s="246" t="s">
        <v>156</v>
      </c>
      <c r="E131" s="268" t="s">
        <v>1</v>
      </c>
      <c r="F131" s="269" t="s">
        <v>177</v>
      </c>
      <c r="G131" s="267"/>
      <c r="H131" s="270">
        <v>807.29999999999995</v>
      </c>
      <c r="I131" s="271"/>
      <c r="J131" s="267"/>
      <c r="K131" s="267"/>
      <c r="L131" s="272"/>
      <c r="M131" s="273"/>
      <c r="N131" s="274"/>
      <c r="O131" s="274"/>
      <c r="P131" s="274"/>
      <c r="Q131" s="274"/>
      <c r="R131" s="274"/>
      <c r="S131" s="274"/>
      <c r="T131" s="27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6" t="s">
        <v>156</v>
      </c>
      <c r="AU131" s="276" t="s">
        <v>142</v>
      </c>
      <c r="AV131" s="15" t="s">
        <v>148</v>
      </c>
      <c r="AW131" s="15" t="s">
        <v>31</v>
      </c>
      <c r="AX131" s="15" t="s">
        <v>82</v>
      </c>
      <c r="AY131" s="276" t="s">
        <v>141</v>
      </c>
    </row>
    <row r="132" s="2" customFormat="1" ht="24.15" customHeight="1">
      <c r="A132" s="39"/>
      <c r="B132" s="40"/>
      <c r="C132" s="230" t="s">
        <v>186</v>
      </c>
      <c r="D132" s="230" t="s">
        <v>144</v>
      </c>
      <c r="E132" s="231" t="s">
        <v>540</v>
      </c>
      <c r="F132" s="232" t="s">
        <v>541</v>
      </c>
      <c r="G132" s="233" t="s">
        <v>221</v>
      </c>
      <c r="H132" s="234">
        <v>5.4909999999999997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230</v>
      </c>
      <c r="AT132" s="242" t="s">
        <v>144</v>
      </c>
      <c r="AU132" s="242" t="s">
        <v>142</v>
      </c>
      <c r="AY132" s="18" t="s">
        <v>141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142</v>
      </c>
      <c r="BK132" s="243">
        <f>ROUND(I132*H132,2)</f>
        <v>0</v>
      </c>
      <c r="BL132" s="18" t="s">
        <v>230</v>
      </c>
      <c r="BM132" s="242" t="s">
        <v>542</v>
      </c>
    </row>
    <row r="133" s="12" customFormat="1" ht="22.8" customHeight="1">
      <c r="A133" s="12"/>
      <c r="B133" s="214"/>
      <c r="C133" s="215"/>
      <c r="D133" s="216" t="s">
        <v>73</v>
      </c>
      <c r="E133" s="228" t="s">
        <v>337</v>
      </c>
      <c r="F133" s="228" t="s">
        <v>338</v>
      </c>
      <c r="G133" s="215"/>
      <c r="H133" s="215"/>
      <c r="I133" s="218"/>
      <c r="J133" s="229">
        <f>BK133</f>
        <v>0</v>
      </c>
      <c r="K133" s="215"/>
      <c r="L133" s="220"/>
      <c r="M133" s="221"/>
      <c r="N133" s="222"/>
      <c r="O133" s="222"/>
      <c r="P133" s="223">
        <f>SUM(P134:P140)</f>
        <v>0</v>
      </c>
      <c r="Q133" s="222"/>
      <c r="R133" s="223">
        <f>SUM(R134:R140)</f>
        <v>2.3081506800000002</v>
      </c>
      <c r="S133" s="222"/>
      <c r="T133" s="224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5" t="s">
        <v>142</v>
      </c>
      <c r="AT133" s="226" t="s">
        <v>73</v>
      </c>
      <c r="AU133" s="226" t="s">
        <v>82</v>
      </c>
      <c r="AY133" s="225" t="s">
        <v>141</v>
      </c>
      <c r="BK133" s="227">
        <f>SUM(BK134:BK140)</f>
        <v>0</v>
      </c>
    </row>
    <row r="134" s="2" customFormat="1" ht="37.8" customHeight="1">
      <c r="A134" s="39"/>
      <c r="B134" s="40"/>
      <c r="C134" s="230" t="s">
        <v>150</v>
      </c>
      <c r="D134" s="230" t="s">
        <v>144</v>
      </c>
      <c r="E134" s="231" t="s">
        <v>543</v>
      </c>
      <c r="F134" s="232" t="s">
        <v>544</v>
      </c>
      <c r="G134" s="233" t="s">
        <v>154</v>
      </c>
      <c r="H134" s="234">
        <v>308.81999999999999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0.00743</v>
      </c>
      <c r="R134" s="240">
        <f>Q134*H134</f>
        <v>2.2945326000000001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230</v>
      </c>
      <c r="AT134" s="242" t="s">
        <v>144</v>
      </c>
      <c r="AU134" s="242" t="s">
        <v>142</v>
      </c>
      <c r="AY134" s="18" t="s">
        <v>141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142</v>
      </c>
      <c r="BK134" s="243">
        <f>ROUND(I134*H134,2)</f>
        <v>0</v>
      </c>
      <c r="BL134" s="18" t="s">
        <v>230</v>
      </c>
      <c r="BM134" s="242" t="s">
        <v>545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546</v>
      </c>
      <c r="G135" s="256"/>
      <c r="H135" s="259">
        <v>308.81999999999999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5" customFormat="1">
      <c r="A136" s="15"/>
      <c r="B136" s="266"/>
      <c r="C136" s="267"/>
      <c r="D136" s="246" t="s">
        <v>156</v>
      </c>
      <c r="E136" s="268" t="s">
        <v>1</v>
      </c>
      <c r="F136" s="269" t="s">
        <v>177</v>
      </c>
      <c r="G136" s="267"/>
      <c r="H136" s="270">
        <v>308.81999999999999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156</v>
      </c>
      <c r="AU136" s="276" t="s">
        <v>142</v>
      </c>
      <c r="AV136" s="15" t="s">
        <v>148</v>
      </c>
      <c r="AW136" s="15" t="s">
        <v>31</v>
      </c>
      <c r="AX136" s="15" t="s">
        <v>82</v>
      </c>
      <c r="AY136" s="276" t="s">
        <v>141</v>
      </c>
    </row>
    <row r="137" s="2" customFormat="1" ht="24.15" customHeight="1">
      <c r="A137" s="39"/>
      <c r="B137" s="40"/>
      <c r="C137" s="230" t="s">
        <v>202</v>
      </c>
      <c r="D137" s="230" t="s">
        <v>144</v>
      </c>
      <c r="E137" s="231" t="s">
        <v>547</v>
      </c>
      <c r="F137" s="232" t="s">
        <v>548</v>
      </c>
      <c r="G137" s="233" t="s">
        <v>255</v>
      </c>
      <c r="H137" s="234">
        <v>4.6319999999999997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0.0029399999999999999</v>
      </c>
      <c r="R137" s="240">
        <f>Q137*H137</f>
        <v>0.013618079999999999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230</v>
      </c>
      <c r="AT137" s="242" t="s">
        <v>144</v>
      </c>
      <c r="AU137" s="242" t="s">
        <v>142</v>
      </c>
      <c r="AY137" s="18" t="s">
        <v>141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142</v>
      </c>
      <c r="BK137" s="243">
        <f>ROUND(I137*H137,2)</f>
        <v>0</v>
      </c>
      <c r="BL137" s="18" t="s">
        <v>230</v>
      </c>
      <c r="BM137" s="242" t="s">
        <v>549</v>
      </c>
    </row>
    <row r="138" s="14" customFormat="1">
      <c r="A138" s="14"/>
      <c r="B138" s="255"/>
      <c r="C138" s="256"/>
      <c r="D138" s="246" t="s">
        <v>156</v>
      </c>
      <c r="E138" s="257" t="s">
        <v>1</v>
      </c>
      <c r="F138" s="258" t="s">
        <v>550</v>
      </c>
      <c r="G138" s="256"/>
      <c r="H138" s="259">
        <v>4.6319999999999997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156</v>
      </c>
      <c r="AU138" s="265" t="s">
        <v>142</v>
      </c>
      <c r="AV138" s="14" t="s">
        <v>142</v>
      </c>
      <c r="AW138" s="14" t="s">
        <v>31</v>
      </c>
      <c r="AX138" s="14" t="s">
        <v>74</v>
      </c>
      <c r="AY138" s="265" t="s">
        <v>141</v>
      </c>
    </row>
    <row r="139" s="15" customFormat="1">
      <c r="A139" s="15"/>
      <c r="B139" s="266"/>
      <c r="C139" s="267"/>
      <c r="D139" s="246" t="s">
        <v>156</v>
      </c>
      <c r="E139" s="268" t="s">
        <v>1</v>
      </c>
      <c r="F139" s="269" t="s">
        <v>177</v>
      </c>
      <c r="G139" s="267"/>
      <c r="H139" s="270">
        <v>4.6319999999999997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156</v>
      </c>
      <c r="AU139" s="276" t="s">
        <v>142</v>
      </c>
      <c r="AV139" s="15" t="s">
        <v>148</v>
      </c>
      <c r="AW139" s="15" t="s">
        <v>31</v>
      </c>
      <c r="AX139" s="15" t="s">
        <v>82</v>
      </c>
      <c r="AY139" s="276" t="s">
        <v>141</v>
      </c>
    </row>
    <row r="140" s="2" customFormat="1" ht="24.15" customHeight="1">
      <c r="A140" s="39"/>
      <c r="B140" s="40"/>
      <c r="C140" s="230" t="s">
        <v>207</v>
      </c>
      <c r="D140" s="230" t="s">
        <v>144</v>
      </c>
      <c r="E140" s="231" t="s">
        <v>342</v>
      </c>
      <c r="F140" s="232" t="s">
        <v>551</v>
      </c>
      <c r="G140" s="233" t="s">
        <v>221</v>
      </c>
      <c r="H140" s="234">
        <v>9.1999999999999993</v>
      </c>
      <c r="I140" s="235"/>
      <c r="J140" s="236">
        <f>ROUND(I140*H140,2)</f>
        <v>0</v>
      </c>
      <c r="K140" s="237"/>
      <c r="L140" s="45"/>
      <c r="M140" s="277" t="s">
        <v>1</v>
      </c>
      <c r="N140" s="278" t="s">
        <v>40</v>
      </c>
      <c r="O140" s="279"/>
      <c r="P140" s="280">
        <f>O140*H140</f>
        <v>0</v>
      </c>
      <c r="Q140" s="280">
        <v>0</v>
      </c>
      <c r="R140" s="280">
        <f>Q140*H140</f>
        <v>0</v>
      </c>
      <c r="S140" s="280">
        <v>0</v>
      </c>
      <c r="T140" s="28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230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230</v>
      </c>
      <c r="BM140" s="242" t="s">
        <v>552</v>
      </c>
    </row>
    <row r="141" s="2" customFormat="1" ht="6.96" customHeight="1">
      <c r="A141" s="39"/>
      <c r="B141" s="73"/>
      <c r="C141" s="74"/>
      <c r="D141" s="74"/>
      <c r="E141" s="74"/>
      <c r="F141" s="74"/>
      <c r="G141" s="74"/>
      <c r="H141" s="74"/>
      <c r="I141" s="74"/>
      <c r="J141" s="74"/>
      <c r="K141" s="74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zNnq/OTlWUJwwT+rgchadJ0E5bM9d48cVshEOnjfJZunInfS4jPH5BkxVU1TO06f9+rjiR8iGfu9b+hjzbNHSw==" hashValue="72S9zIDrGk6Uy+fpL6pbiDfScOzxcR+JmmfB8CHmzorALmOA0SPEx02sNyWRJ5ojKAR6KzuQBO7H98WoUtKNhw==" algorithmName="SHA-512" password="AB88"/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553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ROUND(J123,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ROUND((SUM(BE123:BE334)),  2)</f>
        <v>0</v>
      </c>
      <c r="G33" s="163"/>
      <c r="H33" s="163"/>
      <c r="I33" s="164">
        <v>0.20000000000000001</v>
      </c>
      <c r="J33" s="162">
        <f>ROUND(((SUM(BE123:BE334))*I33),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ROUND((SUM(BF123:BF334)),  2)</f>
        <v>0</v>
      </c>
      <c r="G34" s="163"/>
      <c r="H34" s="163"/>
      <c r="I34" s="164">
        <v>0.20000000000000001</v>
      </c>
      <c r="J34" s="162">
        <f>ROUND(((SUM(BF123:BF334))*I34),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ROUND((SUM(BG123:BG334)),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ROUND((SUM(BH123:BH334)),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ROUND((SUM(BI123:BI334)),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20230103 - Kaštieľ-Poschodie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J123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J124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121</v>
      </c>
      <c r="E98" s="199"/>
      <c r="F98" s="199"/>
      <c r="G98" s="199"/>
      <c r="H98" s="199"/>
      <c r="I98" s="199"/>
      <c r="J98" s="200">
        <f>J125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122</v>
      </c>
      <c r="E99" s="199"/>
      <c r="F99" s="199"/>
      <c r="G99" s="199"/>
      <c r="H99" s="199"/>
      <c r="I99" s="199"/>
      <c r="J99" s="200">
        <f>J135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123</v>
      </c>
      <c r="E100" s="199"/>
      <c r="F100" s="199"/>
      <c r="G100" s="199"/>
      <c r="H100" s="199"/>
      <c r="I100" s="199"/>
      <c r="J100" s="200">
        <f>J323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0"/>
      <c r="C101" s="191"/>
      <c r="D101" s="192" t="s">
        <v>124</v>
      </c>
      <c r="E101" s="193"/>
      <c r="F101" s="193"/>
      <c r="G101" s="193"/>
      <c r="H101" s="193"/>
      <c r="I101" s="193"/>
      <c r="J101" s="194">
        <f>J325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97"/>
      <c r="D102" s="198" t="s">
        <v>554</v>
      </c>
      <c r="E102" s="199"/>
      <c r="F102" s="199"/>
      <c r="G102" s="199"/>
      <c r="H102" s="199"/>
      <c r="I102" s="199"/>
      <c r="J102" s="200">
        <f>J326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384</v>
      </c>
      <c r="E103" s="199"/>
      <c r="F103" s="199"/>
      <c r="G103" s="199"/>
      <c r="H103" s="199"/>
      <c r="I103" s="199"/>
      <c r="J103" s="200">
        <f>J330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127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Obnova areálu a kaštieľa Dolná Krupá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112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83" t="str">
        <f>E9</f>
        <v>20230103 - Kaštieľ-Poschodie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19</v>
      </c>
      <c r="D117" s="41"/>
      <c r="E117" s="41"/>
      <c r="F117" s="28" t="str">
        <f>F12</f>
        <v>Kaštieľ Dolná Krupá</v>
      </c>
      <c r="G117" s="41"/>
      <c r="H117" s="41"/>
      <c r="I117" s="33" t="s">
        <v>21</v>
      </c>
      <c r="J117" s="86" t="str">
        <f>IF(J12="","",J12)</f>
        <v>30. 1. 2023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23</v>
      </c>
      <c r="D119" s="41"/>
      <c r="E119" s="41"/>
      <c r="F119" s="28" t="str">
        <f>E15</f>
        <v>SNM, Vajanského nábrežie 2, 810 06 Bratislava</v>
      </c>
      <c r="G119" s="41"/>
      <c r="H119" s="41"/>
      <c r="I119" s="33" t="s">
        <v>29</v>
      </c>
      <c r="J119" s="37" t="str">
        <f>E21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2"/>
      <c r="B122" s="203"/>
      <c r="C122" s="204" t="s">
        <v>128</v>
      </c>
      <c r="D122" s="205" t="s">
        <v>59</v>
      </c>
      <c r="E122" s="205" t="s">
        <v>55</v>
      </c>
      <c r="F122" s="205" t="s">
        <v>56</v>
      </c>
      <c r="G122" s="205" t="s">
        <v>129</v>
      </c>
      <c r="H122" s="205" t="s">
        <v>130</v>
      </c>
      <c r="I122" s="205" t="s">
        <v>131</v>
      </c>
      <c r="J122" s="206" t="s">
        <v>116</v>
      </c>
      <c r="K122" s="207" t="s">
        <v>132</v>
      </c>
      <c r="L122" s="208"/>
      <c r="M122" s="107" t="s">
        <v>1</v>
      </c>
      <c r="N122" s="108" t="s">
        <v>38</v>
      </c>
      <c r="O122" s="108" t="s">
        <v>133</v>
      </c>
      <c r="P122" s="108" t="s">
        <v>134</v>
      </c>
      <c r="Q122" s="108" t="s">
        <v>135</v>
      </c>
      <c r="R122" s="108" t="s">
        <v>136</v>
      </c>
      <c r="S122" s="108" t="s">
        <v>137</v>
      </c>
      <c r="T122" s="109" t="s">
        <v>138</v>
      </c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39"/>
      <c r="B123" s="40"/>
      <c r="C123" s="114" t="s">
        <v>117</v>
      </c>
      <c r="D123" s="41"/>
      <c r="E123" s="41"/>
      <c r="F123" s="41"/>
      <c r="G123" s="41"/>
      <c r="H123" s="41"/>
      <c r="I123" s="41"/>
      <c r="J123" s="209">
        <f>BK123</f>
        <v>0</v>
      </c>
      <c r="K123" s="41"/>
      <c r="L123" s="45"/>
      <c r="M123" s="110"/>
      <c r="N123" s="210"/>
      <c r="O123" s="111"/>
      <c r="P123" s="211">
        <f>P124+P325</f>
        <v>0</v>
      </c>
      <c r="Q123" s="111"/>
      <c r="R123" s="211">
        <f>R124+R325</f>
        <v>0.1748855</v>
      </c>
      <c r="S123" s="111"/>
      <c r="T123" s="212">
        <f>T124+T325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73</v>
      </c>
      <c r="AU123" s="18" t="s">
        <v>118</v>
      </c>
      <c r="BK123" s="213">
        <f>BK124+BK325</f>
        <v>0</v>
      </c>
    </row>
    <row r="124" s="12" customFormat="1" ht="25.92" customHeight="1">
      <c r="A124" s="12"/>
      <c r="B124" s="214"/>
      <c r="C124" s="215"/>
      <c r="D124" s="216" t="s">
        <v>73</v>
      </c>
      <c r="E124" s="217" t="s">
        <v>139</v>
      </c>
      <c r="F124" s="217" t="s">
        <v>140</v>
      </c>
      <c r="G124" s="215"/>
      <c r="H124" s="215"/>
      <c r="I124" s="218"/>
      <c r="J124" s="219">
        <f>BK124</f>
        <v>0</v>
      </c>
      <c r="K124" s="215"/>
      <c r="L124" s="220"/>
      <c r="M124" s="221"/>
      <c r="N124" s="222"/>
      <c r="O124" s="222"/>
      <c r="P124" s="223">
        <f>P125+P135+P323</f>
        <v>0</v>
      </c>
      <c r="Q124" s="222"/>
      <c r="R124" s="223">
        <f>R125+R135+R323</f>
        <v>0.17464550000000001</v>
      </c>
      <c r="S124" s="222"/>
      <c r="T124" s="224">
        <f>T125+T135+T323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74</v>
      </c>
      <c r="AY124" s="225" t="s">
        <v>141</v>
      </c>
      <c r="BK124" s="227">
        <f>BK125+BK135+BK323</f>
        <v>0</v>
      </c>
    </row>
    <row r="125" s="12" customFormat="1" ht="22.8" customHeight="1">
      <c r="A125" s="12"/>
      <c r="B125" s="214"/>
      <c r="C125" s="215"/>
      <c r="D125" s="216" t="s">
        <v>73</v>
      </c>
      <c r="E125" s="228" t="s">
        <v>150</v>
      </c>
      <c r="F125" s="228" t="s">
        <v>151</v>
      </c>
      <c r="G125" s="215"/>
      <c r="H125" s="215"/>
      <c r="I125" s="218"/>
      <c r="J125" s="229">
        <f>BK125</f>
        <v>0</v>
      </c>
      <c r="K125" s="215"/>
      <c r="L125" s="220"/>
      <c r="M125" s="221"/>
      <c r="N125" s="222"/>
      <c r="O125" s="222"/>
      <c r="P125" s="223">
        <f>SUM(P126:P134)</f>
        <v>0</v>
      </c>
      <c r="Q125" s="222"/>
      <c r="R125" s="223">
        <f>SUM(R126:R134)</f>
        <v>0.14328000000000002</v>
      </c>
      <c r="S125" s="222"/>
      <c r="T125" s="224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82</v>
      </c>
      <c r="AY125" s="225" t="s">
        <v>141</v>
      </c>
      <c r="BK125" s="227">
        <f>SUM(BK126:BK134)</f>
        <v>0</v>
      </c>
    </row>
    <row r="126" s="2" customFormat="1" ht="21.75" customHeight="1">
      <c r="A126" s="39"/>
      <c r="B126" s="40"/>
      <c r="C126" s="230" t="s">
        <v>82</v>
      </c>
      <c r="D126" s="230" t="s">
        <v>144</v>
      </c>
      <c r="E126" s="231" t="s">
        <v>555</v>
      </c>
      <c r="F126" s="232" t="s">
        <v>556</v>
      </c>
      <c r="G126" s="233" t="s">
        <v>147</v>
      </c>
      <c r="H126" s="234">
        <v>3.6000000000000001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148</v>
      </c>
      <c r="AT126" s="242" t="s">
        <v>144</v>
      </c>
      <c r="AU126" s="242" t="s">
        <v>142</v>
      </c>
      <c r="AY126" s="18" t="s">
        <v>141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142</v>
      </c>
      <c r="BK126" s="243">
        <f>ROUND(I126*H126,2)</f>
        <v>0</v>
      </c>
      <c r="BL126" s="18" t="s">
        <v>148</v>
      </c>
      <c r="BM126" s="242" t="s">
        <v>557</v>
      </c>
    </row>
    <row r="127" s="13" customFormat="1">
      <c r="A127" s="13"/>
      <c r="B127" s="244"/>
      <c r="C127" s="245"/>
      <c r="D127" s="246" t="s">
        <v>156</v>
      </c>
      <c r="E127" s="247" t="s">
        <v>1</v>
      </c>
      <c r="F127" s="248" t="s">
        <v>558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156</v>
      </c>
      <c r="AU127" s="254" t="s">
        <v>142</v>
      </c>
      <c r="AV127" s="13" t="s">
        <v>82</v>
      </c>
      <c r="AW127" s="13" t="s">
        <v>31</v>
      </c>
      <c r="AX127" s="13" t="s">
        <v>74</v>
      </c>
      <c r="AY127" s="254" t="s">
        <v>141</v>
      </c>
    </row>
    <row r="128" s="13" customFormat="1">
      <c r="A128" s="13"/>
      <c r="B128" s="244"/>
      <c r="C128" s="245"/>
      <c r="D128" s="246" t="s">
        <v>156</v>
      </c>
      <c r="E128" s="247" t="s">
        <v>1</v>
      </c>
      <c r="F128" s="248" t="s">
        <v>559</v>
      </c>
      <c r="G128" s="245"/>
      <c r="H128" s="247" t="s">
        <v>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4" t="s">
        <v>156</v>
      </c>
      <c r="AU128" s="254" t="s">
        <v>142</v>
      </c>
      <c r="AV128" s="13" t="s">
        <v>82</v>
      </c>
      <c r="AW128" s="13" t="s">
        <v>31</v>
      </c>
      <c r="AX128" s="13" t="s">
        <v>74</v>
      </c>
      <c r="AY128" s="254" t="s">
        <v>141</v>
      </c>
    </row>
    <row r="129" s="14" customFormat="1">
      <c r="A129" s="14"/>
      <c r="B129" s="255"/>
      <c r="C129" s="256"/>
      <c r="D129" s="246" t="s">
        <v>156</v>
      </c>
      <c r="E129" s="257" t="s">
        <v>1</v>
      </c>
      <c r="F129" s="258" t="s">
        <v>560</v>
      </c>
      <c r="G129" s="256"/>
      <c r="H129" s="259">
        <v>3.6000000000000001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156</v>
      </c>
      <c r="AU129" s="265" t="s">
        <v>142</v>
      </c>
      <c r="AV129" s="14" t="s">
        <v>142</v>
      </c>
      <c r="AW129" s="14" t="s">
        <v>31</v>
      </c>
      <c r="AX129" s="14" t="s">
        <v>82</v>
      </c>
      <c r="AY129" s="265" t="s">
        <v>141</v>
      </c>
    </row>
    <row r="130" s="2" customFormat="1" ht="24.15" customHeight="1">
      <c r="A130" s="39"/>
      <c r="B130" s="40"/>
      <c r="C130" s="230" t="s">
        <v>142</v>
      </c>
      <c r="D130" s="230" t="s">
        <v>144</v>
      </c>
      <c r="E130" s="231" t="s">
        <v>561</v>
      </c>
      <c r="F130" s="232" t="s">
        <v>562</v>
      </c>
      <c r="G130" s="233" t="s">
        <v>154</v>
      </c>
      <c r="H130" s="234">
        <v>3.6000000000000001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0.039800000000000002</v>
      </c>
      <c r="R130" s="240">
        <f>Q130*H130</f>
        <v>0.14328000000000002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148</v>
      </c>
      <c r="AT130" s="242" t="s">
        <v>144</v>
      </c>
      <c r="AU130" s="242" t="s">
        <v>142</v>
      </c>
      <c r="AY130" s="18" t="s">
        <v>141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142</v>
      </c>
      <c r="BK130" s="243">
        <f>ROUND(I130*H130,2)</f>
        <v>0</v>
      </c>
      <c r="BL130" s="18" t="s">
        <v>148</v>
      </c>
      <c r="BM130" s="242" t="s">
        <v>563</v>
      </c>
    </row>
    <row r="131" s="13" customFormat="1">
      <c r="A131" s="13"/>
      <c r="B131" s="244"/>
      <c r="C131" s="245"/>
      <c r="D131" s="246" t="s">
        <v>156</v>
      </c>
      <c r="E131" s="247" t="s">
        <v>1</v>
      </c>
      <c r="F131" s="248" t="s">
        <v>558</v>
      </c>
      <c r="G131" s="245"/>
      <c r="H131" s="247" t="s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4" t="s">
        <v>156</v>
      </c>
      <c r="AU131" s="254" t="s">
        <v>142</v>
      </c>
      <c r="AV131" s="13" t="s">
        <v>82</v>
      </c>
      <c r="AW131" s="13" t="s">
        <v>31</v>
      </c>
      <c r="AX131" s="13" t="s">
        <v>74</v>
      </c>
      <c r="AY131" s="254" t="s">
        <v>141</v>
      </c>
    </row>
    <row r="132" s="13" customFormat="1">
      <c r="A132" s="13"/>
      <c r="B132" s="244"/>
      <c r="C132" s="245"/>
      <c r="D132" s="246" t="s">
        <v>156</v>
      </c>
      <c r="E132" s="247" t="s">
        <v>1</v>
      </c>
      <c r="F132" s="248" t="s">
        <v>559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156</v>
      </c>
      <c r="AU132" s="254" t="s">
        <v>142</v>
      </c>
      <c r="AV132" s="13" t="s">
        <v>82</v>
      </c>
      <c r="AW132" s="13" t="s">
        <v>31</v>
      </c>
      <c r="AX132" s="13" t="s">
        <v>74</v>
      </c>
      <c r="AY132" s="254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560</v>
      </c>
      <c r="G133" s="256"/>
      <c r="H133" s="259">
        <v>3.6000000000000001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5" customFormat="1">
      <c r="A134" s="15"/>
      <c r="B134" s="266"/>
      <c r="C134" s="267"/>
      <c r="D134" s="246" t="s">
        <v>156</v>
      </c>
      <c r="E134" s="268" t="s">
        <v>1</v>
      </c>
      <c r="F134" s="269" t="s">
        <v>177</v>
      </c>
      <c r="G134" s="267"/>
      <c r="H134" s="270">
        <v>3.6000000000000001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6" t="s">
        <v>156</v>
      </c>
      <c r="AU134" s="276" t="s">
        <v>142</v>
      </c>
      <c r="AV134" s="15" t="s">
        <v>148</v>
      </c>
      <c r="AW134" s="15" t="s">
        <v>31</v>
      </c>
      <c r="AX134" s="15" t="s">
        <v>82</v>
      </c>
      <c r="AY134" s="276" t="s">
        <v>141</v>
      </c>
    </row>
    <row r="135" s="12" customFormat="1" ht="22.8" customHeight="1">
      <c r="A135" s="12"/>
      <c r="B135" s="214"/>
      <c r="C135" s="215"/>
      <c r="D135" s="216" t="s">
        <v>73</v>
      </c>
      <c r="E135" s="228" t="s">
        <v>190</v>
      </c>
      <c r="F135" s="228" t="s">
        <v>191</v>
      </c>
      <c r="G135" s="215"/>
      <c r="H135" s="215"/>
      <c r="I135" s="218"/>
      <c r="J135" s="229">
        <f>BK135</f>
        <v>0</v>
      </c>
      <c r="K135" s="215"/>
      <c r="L135" s="220"/>
      <c r="M135" s="221"/>
      <c r="N135" s="222"/>
      <c r="O135" s="222"/>
      <c r="P135" s="223">
        <f>SUM(P136:P322)</f>
        <v>0</v>
      </c>
      <c r="Q135" s="222"/>
      <c r="R135" s="223">
        <f>SUM(R136:R322)</f>
        <v>0.031365499999999998</v>
      </c>
      <c r="S135" s="222"/>
      <c r="T135" s="224">
        <f>SUM(T136:T322)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5" t="s">
        <v>82</v>
      </c>
      <c r="AT135" s="226" t="s">
        <v>73</v>
      </c>
      <c r="AU135" s="226" t="s">
        <v>82</v>
      </c>
      <c r="AY135" s="225" t="s">
        <v>141</v>
      </c>
      <c r="BK135" s="227">
        <f>SUM(BK136:BK322)</f>
        <v>0</v>
      </c>
    </row>
    <row r="136" s="2" customFormat="1" ht="24.15" customHeight="1">
      <c r="A136" s="39"/>
      <c r="B136" s="40"/>
      <c r="C136" s="230" t="s">
        <v>178</v>
      </c>
      <c r="D136" s="230" t="s">
        <v>144</v>
      </c>
      <c r="E136" s="231" t="s">
        <v>564</v>
      </c>
      <c r="F136" s="232" t="s">
        <v>565</v>
      </c>
      <c r="G136" s="233" t="s">
        <v>154</v>
      </c>
      <c r="H136" s="234">
        <v>275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3.0000000000000001E-05</v>
      </c>
      <c r="R136" s="240">
        <f>Q136*H136</f>
        <v>0.0082500000000000004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148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148</v>
      </c>
      <c r="BM136" s="242" t="s">
        <v>566</v>
      </c>
    </row>
    <row r="137" s="2" customFormat="1" ht="90" customHeight="1">
      <c r="A137" s="39"/>
      <c r="B137" s="40"/>
      <c r="C137" s="230" t="s">
        <v>148</v>
      </c>
      <c r="D137" s="230" t="s">
        <v>144</v>
      </c>
      <c r="E137" s="231" t="s">
        <v>567</v>
      </c>
      <c r="F137" s="232" t="s">
        <v>568</v>
      </c>
      <c r="G137" s="233" t="s">
        <v>154</v>
      </c>
      <c r="H137" s="234">
        <v>627.30999999999995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5.0000000000000002E-05</v>
      </c>
      <c r="R137" s="240">
        <f>Q137*H137</f>
        <v>0.031365499999999998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148</v>
      </c>
      <c r="AT137" s="242" t="s">
        <v>144</v>
      </c>
      <c r="AU137" s="242" t="s">
        <v>142</v>
      </c>
      <c r="AY137" s="18" t="s">
        <v>141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142</v>
      </c>
      <c r="BK137" s="243">
        <f>ROUND(I137*H137,2)</f>
        <v>0</v>
      </c>
      <c r="BL137" s="18" t="s">
        <v>148</v>
      </c>
      <c r="BM137" s="242" t="s">
        <v>569</v>
      </c>
    </row>
    <row r="138" s="13" customFormat="1">
      <c r="A138" s="13"/>
      <c r="B138" s="244"/>
      <c r="C138" s="245"/>
      <c r="D138" s="246" t="s">
        <v>156</v>
      </c>
      <c r="E138" s="247" t="s">
        <v>1</v>
      </c>
      <c r="F138" s="248" t="s">
        <v>570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156</v>
      </c>
      <c r="AU138" s="254" t="s">
        <v>142</v>
      </c>
      <c r="AV138" s="13" t="s">
        <v>82</v>
      </c>
      <c r="AW138" s="13" t="s">
        <v>31</v>
      </c>
      <c r="AX138" s="13" t="s">
        <v>74</v>
      </c>
      <c r="AY138" s="254" t="s">
        <v>141</v>
      </c>
    </row>
    <row r="139" s="14" customFormat="1">
      <c r="A139" s="14"/>
      <c r="B139" s="255"/>
      <c r="C139" s="256"/>
      <c r="D139" s="246" t="s">
        <v>156</v>
      </c>
      <c r="E139" s="257" t="s">
        <v>1</v>
      </c>
      <c r="F139" s="258" t="s">
        <v>571</v>
      </c>
      <c r="G139" s="256"/>
      <c r="H139" s="259">
        <v>52.270000000000003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156</v>
      </c>
      <c r="AU139" s="265" t="s">
        <v>142</v>
      </c>
      <c r="AV139" s="14" t="s">
        <v>142</v>
      </c>
      <c r="AW139" s="14" t="s">
        <v>31</v>
      </c>
      <c r="AX139" s="14" t="s">
        <v>74</v>
      </c>
      <c r="AY139" s="265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572</v>
      </c>
      <c r="G140" s="256"/>
      <c r="H140" s="259">
        <v>23.699999999999999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573</v>
      </c>
      <c r="G141" s="256"/>
      <c r="H141" s="259">
        <v>46.549999999999997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4" customFormat="1">
      <c r="A142" s="14"/>
      <c r="B142" s="255"/>
      <c r="C142" s="256"/>
      <c r="D142" s="246" t="s">
        <v>156</v>
      </c>
      <c r="E142" s="257" t="s">
        <v>1</v>
      </c>
      <c r="F142" s="258" t="s">
        <v>574</v>
      </c>
      <c r="G142" s="256"/>
      <c r="H142" s="259">
        <v>5.4500000000000002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156</v>
      </c>
      <c r="AU142" s="265" t="s">
        <v>142</v>
      </c>
      <c r="AV142" s="14" t="s">
        <v>142</v>
      </c>
      <c r="AW142" s="14" t="s">
        <v>31</v>
      </c>
      <c r="AX142" s="14" t="s">
        <v>74</v>
      </c>
      <c r="AY142" s="265" t="s">
        <v>141</v>
      </c>
    </row>
    <row r="143" s="14" customFormat="1">
      <c r="A143" s="14"/>
      <c r="B143" s="255"/>
      <c r="C143" s="256"/>
      <c r="D143" s="246" t="s">
        <v>156</v>
      </c>
      <c r="E143" s="257" t="s">
        <v>1</v>
      </c>
      <c r="F143" s="258" t="s">
        <v>575</v>
      </c>
      <c r="G143" s="256"/>
      <c r="H143" s="259">
        <v>10.25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156</v>
      </c>
      <c r="AU143" s="265" t="s">
        <v>142</v>
      </c>
      <c r="AV143" s="14" t="s">
        <v>142</v>
      </c>
      <c r="AW143" s="14" t="s">
        <v>31</v>
      </c>
      <c r="AX143" s="14" t="s">
        <v>74</v>
      </c>
      <c r="AY143" s="265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575</v>
      </c>
      <c r="G144" s="256"/>
      <c r="H144" s="259">
        <v>10.25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142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4" customFormat="1">
      <c r="A145" s="14"/>
      <c r="B145" s="255"/>
      <c r="C145" s="256"/>
      <c r="D145" s="246" t="s">
        <v>156</v>
      </c>
      <c r="E145" s="257" t="s">
        <v>1</v>
      </c>
      <c r="F145" s="258" t="s">
        <v>576</v>
      </c>
      <c r="G145" s="256"/>
      <c r="H145" s="259">
        <v>54.299999999999997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156</v>
      </c>
      <c r="AU145" s="265" t="s">
        <v>142</v>
      </c>
      <c r="AV145" s="14" t="s">
        <v>142</v>
      </c>
      <c r="AW145" s="14" t="s">
        <v>31</v>
      </c>
      <c r="AX145" s="14" t="s">
        <v>74</v>
      </c>
      <c r="AY145" s="265" t="s">
        <v>141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577</v>
      </c>
      <c r="G146" s="256"/>
      <c r="H146" s="259">
        <v>10.94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578</v>
      </c>
      <c r="G147" s="256"/>
      <c r="H147" s="259">
        <v>25.48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142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4" customFormat="1">
      <c r="A148" s="14"/>
      <c r="B148" s="255"/>
      <c r="C148" s="256"/>
      <c r="D148" s="246" t="s">
        <v>156</v>
      </c>
      <c r="E148" s="257" t="s">
        <v>1</v>
      </c>
      <c r="F148" s="258" t="s">
        <v>579</v>
      </c>
      <c r="G148" s="256"/>
      <c r="H148" s="259">
        <v>5.7199999999999998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156</v>
      </c>
      <c r="AU148" s="265" t="s">
        <v>142</v>
      </c>
      <c r="AV148" s="14" t="s">
        <v>142</v>
      </c>
      <c r="AW148" s="14" t="s">
        <v>31</v>
      </c>
      <c r="AX148" s="14" t="s">
        <v>74</v>
      </c>
      <c r="AY148" s="265" t="s">
        <v>141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580</v>
      </c>
      <c r="G149" s="256"/>
      <c r="H149" s="259">
        <v>3.3300000000000001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581</v>
      </c>
      <c r="G150" s="256"/>
      <c r="H150" s="259">
        <v>18.050000000000001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142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4" customFormat="1">
      <c r="A151" s="14"/>
      <c r="B151" s="255"/>
      <c r="C151" s="256"/>
      <c r="D151" s="246" t="s">
        <v>156</v>
      </c>
      <c r="E151" s="257" t="s">
        <v>1</v>
      </c>
      <c r="F151" s="258" t="s">
        <v>582</v>
      </c>
      <c r="G151" s="256"/>
      <c r="H151" s="259">
        <v>4.0499999999999998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156</v>
      </c>
      <c r="AU151" s="265" t="s">
        <v>142</v>
      </c>
      <c r="AV151" s="14" t="s">
        <v>142</v>
      </c>
      <c r="AW151" s="14" t="s">
        <v>31</v>
      </c>
      <c r="AX151" s="14" t="s">
        <v>74</v>
      </c>
      <c r="AY151" s="265" t="s">
        <v>141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583</v>
      </c>
      <c r="G152" s="256"/>
      <c r="H152" s="259">
        <v>5.3300000000000001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584</v>
      </c>
      <c r="G153" s="256"/>
      <c r="H153" s="259">
        <v>12.91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4" customFormat="1">
      <c r="A154" s="14"/>
      <c r="B154" s="255"/>
      <c r="C154" s="256"/>
      <c r="D154" s="246" t="s">
        <v>156</v>
      </c>
      <c r="E154" s="257" t="s">
        <v>1</v>
      </c>
      <c r="F154" s="258" t="s">
        <v>585</v>
      </c>
      <c r="G154" s="256"/>
      <c r="H154" s="259">
        <v>3.1800000000000002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156</v>
      </c>
      <c r="AU154" s="265" t="s">
        <v>142</v>
      </c>
      <c r="AV154" s="14" t="s">
        <v>142</v>
      </c>
      <c r="AW154" s="14" t="s">
        <v>31</v>
      </c>
      <c r="AX154" s="14" t="s">
        <v>74</v>
      </c>
      <c r="AY154" s="265" t="s">
        <v>141</v>
      </c>
    </row>
    <row r="155" s="14" customFormat="1">
      <c r="A155" s="14"/>
      <c r="B155" s="255"/>
      <c r="C155" s="256"/>
      <c r="D155" s="246" t="s">
        <v>156</v>
      </c>
      <c r="E155" s="257" t="s">
        <v>1</v>
      </c>
      <c r="F155" s="258" t="s">
        <v>586</v>
      </c>
      <c r="G155" s="256"/>
      <c r="H155" s="259">
        <v>3.3599999999999999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156</v>
      </c>
      <c r="AU155" s="265" t="s">
        <v>142</v>
      </c>
      <c r="AV155" s="14" t="s">
        <v>142</v>
      </c>
      <c r="AW155" s="14" t="s">
        <v>31</v>
      </c>
      <c r="AX155" s="14" t="s">
        <v>74</v>
      </c>
      <c r="AY155" s="265" t="s">
        <v>141</v>
      </c>
    </row>
    <row r="156" s="14" customFormat="1">
      <c r="A156" s="14"/>
      <c r="B156" s="255"/>
      <c r="C156" s="256"/>
      <c r="D156" s="246" t="s">
        <v>156</v>
      </c>
      <c r="E156" s="257" t="s">
        <v>1</v>
      </c>
      <c r="F156" s="258" t="s">
        <v>587</v>
      </c>
      <c r="G156" s="256"/>
      <c r="H156" s="259">
        <v>12.51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156</v>
      </c>
      <c r="AU156" s="265" t="s">
        <v>142</v>
      </c>
      <c r="AV156" s="14" t="s">
        <v>142</v>
      </c>
      <c r="AW156" s="14" t="s">
        <v>31</v>
      </c>
      <c r="AX156" s="14" t="s">
        <v>74</v>
      </c>
      <c r="AY156" s="265" t="s">
        <v>141</v>
      </c>
    </row>
    <row r="157" s="14" customFormat="1">
      <c r="A157" s="14"/>
      <c r="B157" s="255"/>
      <c r="C157" s="256"/>
      <c r="D157" s="246" t="s">
        <v>156</v>
      </c>
      <c r="E157" s="257" t="s">
        <v>1</v>
      </c>
      <c r="F157" s="258" t="s">
        <v>588</v>
      </c>
      <c r="G157" s="256"/>
      <c r="H157" s="259">
        <v>4.1699999999999999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156</v>
      </c>
      <c r="AU157" s="265" t="s">
        <v>142</v>
      </c>
      <c r="AV157" s="14" t="s">
        <v>142</v>
      </c>
      <c r="AW157" s="14" t="s">
        <v>31</v>
      </c>
      <c r="AX157" s="14" t="s">
        <v>74</v>
      </c>
      <c r="AY157" s="265" t="s">
        <v>141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589</v>
      </c>
      <c r="G158" s="256"/>
      <c r="H158" s="259">
        <v>3.8700000000000001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4" customFormat="1">
      <c r="A159" s="14"/>
      <c r="B159" s="255"/>
      <c r="C159" s="256"/>
      <c r="D159" s="246" t="s">
        <v>156</v>
      </c>
      <c r="E159" s="257" t="s">
        <v>1</v>
      </c>
      <c r="F159" s="258" t="s">
        <v>590</v>
      </c>
      <c r="G159" s="256"/>
      <c r="H159" s="259">
        <v>13.07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156</v>
      </c>
      <c r="AU159" s="265" t="s">
        <v>142</v>
      </c>
      <c r="AV159" s="14" t="s">
        <v>142</v>
      </c>
      <c r="AW159" s="14" t="s">
        <v>31</v>
      </c>
      <c r="AX159" s="14" t="s">
        <v>74</v>
      </c>
      <c r="AY159" s="265" t="s">
        <v>141</v>
      </c>
    </row>
    <row r="160" s="14" customFormat="1">
      <c r="A160" s="14"/>
      <c r="B160" s="255"/>
      <c r="C160" s="256"/>
      <c r="D160" s="246" t="s">
        <v>156</v>
      </c>
      <c r="E160" s="257" t="s">
        <v>1</v>
      </c>
      <c r="F160" s="258" t="s">
        <v>591</v>
      </c>
      <c r="G160" s="256"/>
      <c r="H160" s="259">
        <v>4.1900000000000004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156</v>
      </c>
      <c r="AU160" s="265" t="s">
        <v>142</v>
      </c>
      <c r="AV160" s="14" t="s">
        <v>142</v>
      </c>
      <c r="AW160" s="14" t="s">
        <v>31</v>
      </c>
      <c r="AX160" s="14" t="s">
        <v>74</v>
      </c>
      <c r="AY160" s="265" t="s">
        <v>141</v>
      </c>
    </row>
    <row r="161" s="14" customFormat="1">
      <c r="A161" s="14"/>
      <c r="B161" s="255"/>
      <c r="C161" s="256"/>
      <c r="D161" s="246" t="s">
        <v>156</v>
      </c>
      <c r="E161" s="257" t="s">
        <v>1</v>
      </c>
      <c r="F161" s="258" t="s">
        <v>592</v>
      </c>
      <c r="G161" s="256"/>
      <c r="H161" s="259">
        <v>3.5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156</v>
      </c>
      <c r="AU161" s="265" t="s">
        <v>142</v>
      </c>
      <c r="AV161" s="14" t="s">
        <v>142</v>
      </c>
      <c r="AW161" s="14" t="s">
        <v>31</v>
      </c>
      <c r="AX161" s="14" t="s">
        <v>74</v>
      </c>
      <c r="AY161" s="265" t="s">
        <v>141</v>
      </c>
    </row>
    <row r="162" s="14" customFormat="1">
      <c r="A162" s="14"/>
      <c r="B162" s="255"/>
      <c r="C162" s="256"/>
      <c r="D162" s="246" t="s">
        <v>156</v>
      </c>
      <c r="E162" s="257" t="s">
        <v>1</v>
      </c>
      <c r="F162" s="258" t="s">
        <v>593</v>
      </c>
      <c r="G162" s="256"/>
      <c r="H162" s="259">
        <v>3.3300000000000001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156</v>
      </c>
      <c r="AU162" s="265" t="s">
        <v>142</v>
      </c>
      <c r="AV162" s="14" t="s">
        <v>142</v>
      </c>
      <c r="AW162" s="14" t="s">
        <v>31</v>
      </c>
      <c r="AX162" s="14" t="s">
        <v>74</v>
      </c>
      <c r="AY162" s="265" t="s">
        <v>141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594</v>
      </c>
      <c r="G163" s="256"/>
      <c r="H163" s="259">
        <v>12.460000000000001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595</v>
      </c>
      <c r="G164" s="256"/>
      <c r="H164" s="259">
        <v>3.1000000000000001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4" customFormat="1">
      <c r="A165" s="14"/>
      <c r="B165" s="255"/>
      <c r="C165" s="256"/>
      <c r="D165" s="246" t="s">
        <v>156</v>
      </c>
      <c r="E165" s="257" t="s">
        <v>1</v>
      </c>
      <c r="F165" s="258" t="s">
        <v>596</v>
      </c>
      <c r="G165" s="256"/>
      <c r="H165" s="259">
        <v>3.5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156</v>
      </c>
      <c r="AU165" s="265" t="s">
        <v>142</v>
      </c>
      <c r="AV165" s="14" t="s">
        <v>142</v>
      </c>
      <c r="AW165" s="14" t="s">
        <v>31</v>
      </c>
      <c r="AX165" s="14" t="s">
        <v>74</v>
      </c>
      <c r="AY165" s="265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597</v>
      </c>
      <c r="G166" s="256"/>
      <c r="H166" s="259">
        <v>12.44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4" customFormat="1">
      <c r="A167" s="14"/>
      <c r="B167" s="255"/>
      <c r="C167" s="256"/>
      <c r="D167" s="246" t="s">
        <v>156</v>
      </c>
      <c r="E167" s="257" t="s">
        <v>1</v>
      </c>
      <c r="F167" s="258" t="s">
        <v>598</v>
      </c>
      <c r="G167" s="256"/>
      <c r="H167" s="259">
        <v>2.9199999999999999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156</v>
      </c>
      <c r="AU167" s="265" t="s">
        <v>142</v>
      </c>
      <c r="AV167" s="14" t="s">
        <v>142</v>
      </c>
      <c r="AW167" s="14" t="s">
        <v>31</v>
      </c>
      <c r="AX167" s="14" t="s">
        <v>74</v>
      </c>
      <c r="AY167" s="265" t="s">
        <v>141</v>
      </c>
    </row>
    <row r="168" s="14" customFormat="1">
      <c r="A168" s="14"/>
      <c r="B168" s="255"/>
      <c r="C168" s="256"/>
      <c r="D168" s="246" t="s">
        <v>156</v>
      </c>
      <c r="E168" s="257" t="s">
        <v>1</v>
      </c>
      <c r="F168" s="258" t="s">
        <v>599</v>
      </c>
      <c r="G168" s="256"/>
      <c r="H168" s="259">
        <v>2.0899999999999999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156</v>
      </c>
      <c r="AU168" s="265" t="s">
        <v>142</v>
      </c>
      <c r="AV168" s="14" t="s">
        <v>142</v>
      </c>
      <c r="AW168" s="14" t="s">
        <v>31</v>
      </c>
      <c r="AX168" s="14" t="s">
        <v>74</v>
      </c>
      <c r="AY168" s="265" t="s">
        <v>141</v>
      </c>
    </row>
    <row r="169" s="14" customFormat="1">
      <c r="A169" s="14"/>
      <c r="B169" s="255"/>
      <c r="C169" s="256"/>
      <c r="D169" s="246" t="s">
        <v>156</v>
      </c>
      <c r="E169" s="257" t="s">
        <v>1</v>
      </c>
      <c r="F169" s="258" t="s">
        <v>600</v>
      </c>
      <c r="G169" s="256"/>
      <c r="H169" s="259">
        <v>3.75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156</v>
      </c>
      <c r="AU169" s="265" t="s">
        <v>142</v>
      </c>
      <c r="AV169" s="14" t="s">
        <v>142</v>
      </c>
      <c r="AW169" s="14" t="s">
        <v>31</v>
      </c>
      <c r="AX169" s="14" t="s">
        <v>74</v>
      </c>
      <c r="AY169" s="265" t="s">
        <v>141</v>
      </c>
    </row>
    <row r="170" s="14" customFormat="1">
      <c r="A170" s="14"/>
      <c r="B170" s="255"/>
      <c r="C170" s="256"/>
      <c r="D170" s="246" t="s">
        <v>156</v>
      </c>
      <c r="E170" s="257" t="s">
        <v>1</v>
      </c>
      <c r="F170" s="258" t="s">
        <v>601</v>
      </c>
      <c r="G170" s="256"/>
      <c r="H170" s="259">
        <v>12.619999999999999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156</v>
      </c>
      <c r="AU170" s="265" t="s">
        <v>142</v>
      </c>
      <c r="AV170" s="14" t="s">
        <v>142</v>
      </c>
      <c r="AW170" s="14" t="s">
        <v>31</v>
      </c>
      <c r="AX170" s="14" t="s">
        <v>74</v>
      </c>
      <c r="AY170" s="265" t="s">
        <v>141</v>
      </c>
    </row>
    <row r="171" s="14" customFormat="1">
      <c r="A171" s="14"/>
      <c r="B171" s="255"/>
      <c r="C171" s="256"/>
      <c r="D171" s="246" t="s">
        <v>156</v>
      </c>
      <c r="E171" s="257" t="s">
        <v>1</v>
      </c>
      <c r="F171" s="258" t="s">
        <v>602</v>
      </c>
      <c r="G171" s="256"/>
      <c r="H171" s="259">
        <v>18.789999999999999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156</v>
      </c>
      <c r="AU171" s="265" t="s">
        <v>142</v>
      </c>
      <c r="AV171" s="14" t="s">
        <v>142</v>
      </c>
      <c r="AW171" s="14" t="s">
        <v>31</v>
      </c>
      <c r="AX171" s="14" t="s">
        <v>74</v>
      </c>
      <c r="AY171" s="265" t="s">
        <v>141</v>
      </c>
    </row>
    <row r="172" s="14" customFormat="1">
      <c r="A172" s="14"/>
      <c r="B172" s="255"/>
      <c r="C172" s="256"/>
      <c r="D172" s="246" t="s">
        <v>156</v>
      </c>
      <c r="E172" s="257" t="s">
        <v>1</v>
      </c>
      <c r="F172" s="258" t="s">
        <v>603</v>
      </c>
      <c r="G172" s="256"/>
      <c r="H172" s="259">
        <v>2.3999999999999999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156</v>
      </c>
      <c r="AU172" s="265" t="s">
        <v>142</v>
      </c>
      <c r="AV172" s="14" t="s">
        <v>142</v>
      </c>
      <c r="AW172" s="14" t="s">
        <v>31</v>
      </c>
      <c r="AX172" s="14" t="s">
        <v>74</v>
      </c>
      <c r="AY172" s="265" t="s">
        <v>141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604</v>
      </c>
      <c r="G173" s="256"/>
      <c r="H173" s="259">
        <v>12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4" customFormat="1">
      <c r="A174" s="14"/>
      <c r="B174" s="255"/>
      <c r="C174" s="256"/>
      <c r="D174" s="246" t="s">
        <v>156</v>
      </c>
      <c r="E174" s="257" t="s">
        <v>1</v>
      </c>
      <c r="F174" s="258" t="s">
        <v>605</v>
      </c>
      <c r="G174" s="256"/>
      <c r="H174" s="259">
        <v>3.3799999999999999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156</v>
      </c>
      <c r="AU174" s="265" t="s">
        <v>142</v>
      </c>
      <c r="AV174" s="14" t="s">
        <v>142</v>
      </c>
      <c r="AW174" s="14" t="s">
        <v>31</v>
      </c>
      <c r="AX174" s="14" t="s">
        <v>74</v>
      </c>
      <c r="AY174" s="265" t="s">
        <v>141</v>
      </c>
    </row>
    <row r="175" s="14" customFormat="1">
      <c r="A175" s="14"/>
      <c r="B175" s="255"/>
      <c r="C175" s="256"/>
      <c r="D175" s="246" t="s">
        <v>156</v>
      </c>
      <c r="E175" s="257" t="s">
        <v>1</v>
      </c>
      <c r="F175" s="258" t="s">
        <v>606</v>
      </c>
      <c r="G175" s="256"/>
      <c r="H175" s="259">
        <v>2.3999999999999999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156</v>
      </c>
      <c r="AU175" s="265" t="s">
        <v>142</v>
      </c>
      <c r="AV175" s="14" t="s">
        <v>142</v>
      </c>
      <c r="AW175" s="14" t="s">
        <v>31</v>
      </c>
      <c r="AX175" s="14" t="s">
        <v>74</v>
      </c>
      <c r="AY175" s="265" t="s">
        <v>141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607</v>
      </c>
      <c r="G176" s="256"/>
      <c r="H176" s="259">
        <v>12.6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4" customFormat="1">
      <c r="A177" s="14"/>
      <c r="B177" s="255"/>
      <c r="C177" s="256"/>
      <c r="D177" s="246" t="s">
        <v>156</v>
      </c>
      <c r="E177" s="257" t="s">
        <v>1</v>
      </c>
      <c r="F177" s="258" t="s">
        <v>608</v>
      </c>
      <c r="G177" s="256"/>
      <c r="H177" s="259">
        <v>3.6800000000000002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156</v>
      </c>
      <c r="AU177" s="265" t="s">
        <v>142</v>
      </c>
      <c r="AV177" s="14" t="s">
        <v>142</v>
      </c>
      <c r="AW177" s="14" t="s">
        <v>31</v>
      </c>
      <c r="AX177" s="14" t="s">
        <v>74</v>
      </c>
      <c r="AY177" s="265" t="s">
        <v>141</v>
      </c>
    </row>
    <row r="178" s="14" customFormat="1">
      <c r="A178" s="14"/>
      <c r="B178" s="255"/>
      <c r="C178" s="256"/>
      <c r="D178" s="246" t="s">
        <v>156</v>
      </c>
      <c r="E178" s="257" t="s">
        <v>1</v>
      </c>
      <c r="F178" s="258" t="s">
        <v>609</v>
      </c>
      <c r="G178" s="256"/>
      <c r="H178" s="259">
        <v>1.5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156</v>
      </c>
      <c r="AU178" s="265" t="s">
        <v>142</v>
      </c>
      <c r="AV178" s="14" t="s">
        <v>142</v>
      </c>
      <c r="AW178" s="14" t="s">
        <v>31</v>
      </c>
      <c r="AX178" s="14" t="s">
        <v>74</v>
      </c>
      <c r="AY178" s="265" t="s">
        <v>141</v>
      </c>
    </row>
    <row r="179" s="14" customFormat="1">
      <c r="A179" s="14"/>
      <c r="B179" s="255"/>
      <c r="C179" s="256"/>
      <c r="D179" s="246" t="s">
        <v>156</v>
      </c>
      <c r="E179" s="257" t="s">
        <v>1</v>
      </c>
      <c r="F179" s="258" t="s">
        <v>610</v>
      </c>
      <c r="G179" s="256"/>
      <c r="H179" s="259">
        <v>15.58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156</v>
      </c>
      <c r="AU179" s="265" t="s">
        <v>142</v>
      </c>
      <c r="AV179" s="14" t="s">
        <v>142</v>
      </c>
      <c r="AW179" s="14" t="s">
        <v>31</v>
      </c>
      <c r="AX179" s="14" t="s">
        <v>74</v>
      </c>
      <c r="AY179" s="265" t="s">
        <v>141</v>
      </c>
    </row>
    <row r="180" s="14" customFormat="1">
      <c r="A180" s="14"/>
      <c r="B180" s="255"/>
      <c r="C180" s="256"/>
      <c r="D180" s="246" t="s">
        <v>156</v>
      </c>
      <c r="E180" s="257" t="s">
        <v>1</v>
      </c>
      <c r="F180" s="258" t="s">
        <v>611</v>
      </c>
      <c r="G180" s="256"/>
      <c r="H180" s="259">
        <v>3.3100000000000001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156</v>
      </c>
      <c r="AU180" s="265" t="s">
        <v>142</v>
      </c>
      <c r="AV180" s="14" t="s">
        <v>142</v>
      </c>
      <c r="AW180" s="14" t="s">
        <v>31</v>
      </c>
      <c r="AX180" s="14" t="s">
        <v>74</v>
      </c>
      <c r="AY180" s="265" t="s">
        <v>141</v>
      </c>
    </row>
    <row r="181" s="14" customFormat="1">
      <c r="A181" s="14"/>
      <c r="B181" s="255"/>
      <c r="C181" s="256"/>
      <c r="D181" s="246" t="s">
        <v>156</v>
      </c>
      <c r="E181" s="257" t="s">
        <v>1</v>
      </c>
      <c r="F181" s="258" t="s">
        <v>612</v>
      </c>
      <c r="G181" s="256"/>
      <c r="H181" s="259">
        <v>26.170000000000002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156</v>
      </c>
      <c r="AU181" s="265" t="s">
        <v>142</v>
      </c>
      <c r="AV181" s="14" t="s">
        <v>142</v>
      </c>
      <c r="AW181" s="14" t="s">
        <v>31</v>
      </c>
      <c r="AX181" s="14" t="s">
        <v>74</v>
      </c>
      <c r="AY181" s="265" t="s">
        <v>141</v>
      </c>
    </row>
    <row r="182" s="14" customFormat="1">
      <c r="A182" s="14"/>
      <c r="B182" s="255"/>
      <c r="C182" s="256"/>
      <c r="D182" s="246" t="s">
        <v>156</v>
      </c>
      <c r="E182" s="257" t="s">
        <v>1</v>
      </c>
      <c r="F182" s="258" t="s">
        <v>613</v>
      </c>
      <c r="G182" s="256"/>
      <c r="H182" s="259">
        <v>14.279999999999999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156</v>
      </c>
      <c r="AU182" s="265" t="s">
        <v>142</v>
      </c>
      <c r="AV182" s="14" t="s">
        <v>142</v>
      </c>
      <c r="AW182" s="14" t="s">
        <v>31</v>
      </c>
      <c r="AX182" s="14" t="s">
        <v>74</v>
      </c>
      <c r="AY182" s="265" t="s">
        <v>141</v>
      </c>
    </row>
    <row r="183" s="14" customFormat="1">
      <c r="A183" s="14"/>
      <c r="B183" s="255"/>
      <c r="C183" s="256"/>
      <c r="D183" s="246" t="s">
        <v>156</v>
      </c>
      <c r="E183" s="257" t="s">
        <v>1</v>
      </c>
      <c r="F183" s="258" t="s">
        <v>614</v>
      </c>
      <c r="G183" s="256"/>
      <c r="H183" s="259">
        <v>19.68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156</v>
      </c>
      <c r="AU183" s="265" t="s">
        <v>142</v>
      </c>
      <c r="AV183" s="14" t="s">
        <v>142</v>
      </c>
      <c r="AW183" s="14" t="s">
        <v>31</v>
      </c>
      <c r="AX183" s="14" t="s">
        <v>74</v>
      </c>
      <c r="AY183" s="265" t="s">
        <v>141</v>
      </c>
    </row>
    <row r="184" s="14" customFormat="1">
      <c r="A184" s="14"/>
      <c r="B184" s="255"/>
      <c r="C184" s="256"/>
      <c r="D184" s="246" t="s">
        <v>156</v>
      </c>
      <c r="E184" s="257" t="s">
        <v>1</v>
      </c>
      <c r="F184" s="258" t="s">
        <v>615</v>
      </c>
      <c r="G184" s="256"/>
      <c r="H184" s="259">
        <v>4.7000000000000002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156</v>
      </c>
      <c r="AU184" s="265" t="s">
        <v>142</v>
      </c>
      <c r="AV184" s="14" t="s">
        <v>142</v>
      </c>
      <c r="AW184" s="14" t="s">
        <v>31</v>
      </c>
      <c r="AX184" s="14" t="s">
        <v>74</v>
      </c>
      <c r="AY184" s="265" t="s">
        <v>141</v>
      </c>
    </row>
    <row r="185" s="14" customFormat="1">
      <c r="A185" s="14"/>
      <c r="B185" s="255"/>
      <c r="C185" s="256"/>
      <c r="D185" s="246" t="s">
        <v>156</v>
      </c>
      <c r="E185" s="257" t="s">
        <v>1</v>
      </c>
      <c r="F185" s="258" t="s">
        <v>616</v>
      </c>
      <c r="G185" s="256"/>
      <c r="H185" s="259">
        <v>3.5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156</v>
      </c>
      <c r="AU185" s="265" t="s">
        <v>142</v>
      </c>
      <c r="AV185" s="14" t="s">
        <v>142</v>
      </c>
      <c r="AW185" s="14" t="s">
        <v>31</v>
      </c>
      <c r="AX185" s="14" t="s">
        <v>74</v>
      </c>
      <c r="AY185" s="265" t="s">
        <v>141</v>
      </c>
    </row>
    <row r="186" s="14" customFormat="1">
      <c r="A186" s="14"/>
      <c r="B186" s="255"/>
      <c r="C186" s="256"/>
      <c r="D186" s="246" t="s">
        <v>156</v>
      </c>
      <c r="E186" s="257" t="s">
        <v>1</v>
      </c>
      <c r="F186" s="258" t="s">
        <v>617</v>
      </c>
      <c r="G186" s="256"/>
      <c r="H186" s="259">
        <v>13.25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156</v>
      </c>
      <c r="AU186" s="265" t="s">
        <v>142</v>
      </c>
      <c r="AV186" s="14" t="s">
        <v>142</v>
      </c>
      <c r="AW186" s="14" t="s">
        <v>31</v>
      </c>
      <c r="AX186" s="14" t="s">
        <v>74</v>
      </c>
      <c r="AY186" s="265" t="s">
        <v>141</v>
      </c>
    </row>
    <row r="187" s="14" customFormat="1">
      <c r="A187" s="14"/>
      <c r="B187" s="255"/>
      <c r="C187" s="256"/>
      <c r="D187" s="246" t="s">
        <v>156</v>
      </c>
      <c r="E187" s="257" t="s">
        <v>1</v>
      </c>
      <c r="F187" s="258" t="s">
        <v>618</v>
      </c>
      <c r="G187" s="256"/>
      <c r="H187" s="259">
        <v>5.0700000000000003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156</v>
      </c>
      <c r="AU187" s="265" t="s">
        <v>142</v>
      </c>
      <c r="AV187" s="14" t="s">
        <v>142</v>
      </c>
      <c r="AW187" s="14" t="s">
        <v>31</v>
      </c>
      <c r="AX187" s="14" t="s">
        <v>74</v>
      </c>
      <c r="AY187" s="265" t="s">
        <v>141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619</v>
      </c>
      <c r="G188" s="256"/>
      <c r="H188" s="259">
        <v>2.8100000000000001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4" customFormat="1">
      <c r="A189" s="14"/>
      <c r="B189" s="255"/>
      <c r="C189" s="256"/>
      <c r="D189" s="246" t="s">
        <v>156</v>
      </c>
      <c r="E189" s="257" t="s">
        <v>1</v>
      </c>
      <c r="F189" s="258" t="s">
        <v>620</v>
      </c>
      <c r="G189" s="256"/>
      <c r="H189" s="259">
        <v>20.239999999999998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156</v>
      </c>
      <c r="AU189" s="265" t="s">
        <v>142</v>
      </c>
      <c r="AV189" s="14" t="s">
        <v>142</v>
      </c>
      <c r="AW189" s="14" t="s">
        <v>31</v>
      </c>
      <c r="AX189" s="14" t="s">
        <v>74</v>
      </c>
      <c r="AY189" s="265" t="s">
        <v>141</v>
      </c>
    </row>
    <row r="190" s="14" customFormat="1">
      <c r="A190" s="14"/>
      <c r="B190" s="255"/>
      <c r="C190" s="256"/>
      <c r="D190" s="246" t="s">
        <v>156</v>
      </c>
      <c r="E190" s="257" t="s">
        <v>1</v>
      </c>
      <c r="F190" s="258" t="s">
        <v>621</v>
      </c>
      <c r="G190" s="256"/>
      <c r="H190" s="259">
        <v>2.73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156</v>
      </c>
      <c r="AU190" s="265" t="s">
        <v>142</v>
      </c>
      <c r="AV190" s="14" t="s">
        <v>142</v>
      </c>
      <c r="AW190" s="14" t="s">
        <v>31</v>
      </c>
      <c r="AX190" s="14" t="s">
        <v>74</v>
      </c>
      <c r="AY190" s="265" t="s">
        <v>141</v>
      </c>
    </row>
    <row r="191" s="14" customFormat="1">
      <c r="A191" s="14"/>
      <c r="B191" s="255"/>
      <c r="C191" s="256"/>
      <c r="D191" s="246" t="s">
        <v>156</v>
      </c>
      <c r="E191" s="257" t="s">
        <v>1</v>
      </c>
      <c r="F191" s="258" t="s">
        <v>622</v>
      </c>
      <c r="G191" s="256"/>
      <c r="H191" s="259">
        <v>3.5600000000000001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156</v>
      </c>
      <c r="AU191" s="265" t="s">
        <v>142</v>
      </c>
      <c r="AV191" s="14" t="s">
        <v>142</v>
      </c>
      <c r="AW191" s="14" t="s">
        <v>31</v>
      </c>
      <c r="AX191" s="14" t="s">
        <v>74</v>
      </c>
      <c r="AY191" s="265" t="s">
        <v>141</v>
      </c>
    </row>
    <row r="192" s="14" customFormat="1">
      <c r="A192" s="14"/>
      <c r="B192" s="255"/>
      <c r="C192" s="256"/>
      <c r="D192" s="246" t="s">
        <v>156</v>
      </c>
      <c r="E192" s="257" t="s">
        <v>1</v>
      </c>
      <c r="F192" s="258" t="s">
        <v>623</v>
      </c>
      <c r="G192" s="256"/>
      <c r="H192" s="259">
        <v>14.560000000000001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156</v>
      </c>
      <c r="AU192" s="265" t="s">
        <v>142</v>
      </c>
      <c r="AV192" s="14" t="s">
        <v>142</v>
      </c>
      <c r="AW192" s="14" t="s">
        <v>31</v>
      </c>
      <c r="AX192" s="14" t="s">
        <v>74</v>
      </c>
      <c r="AY192" s="265" t="s">
        <v>141</v>
      </c>
    </row>
    <row r="193" s="14" customFormat="1">
      <c r="A193" s="14"/>
      <c r="B193" s="255"/>
      <c r="C193" s="256"/>
      <c r="D193" s="246" t="s">
        <v>156</v>
      </c>
      <c r="E193" s="257" t="s">
        <v>1</v>
      </c>
      <c r="F193" s="258" t="s">
        <v>624</v>
      </c>
      <c r="G193" s="256"/>
      <c r="H193" s="259">
        <v>3.7799999999999998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156</v>
      </c>
      <c r="AU193" s="265" t="s">
        <v>142</v>
      </c>
      <c r="AV193" s="14" t="s">
        <v>142</v>
      </c>
      <c r="AW193" s="14" t="s">
        <v>31</v>
      </c>
      <c r="AX193" s="14" t="s">
        <v>74</v>
      </c>
      <c r="AY193" s="265" t="s">
        <v>141</v>
      </c>
    </row>
    <row r="194" s="14" customFormat="1">
      <c r="A194" s="14"/>
      <c r="B194" s="255"/>
      <c r="C194" s="256"/>
      <c r="D194" s="246" t="s">
        <v>156</v>
      </c>
      <c r="E194" s="257" t="s">
        <v>1</v>
      </c>
      <c r="F194" s="258" t="s">
        <v>625</v>
      </c>
      <c r="G194" s="256"/>
      <c r="H194" s="259">
        <v>3.7799999999999998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156</v>
      </c>
      <c r="AU194" s="265" t="s">
        <v>142</v>
      </c>
      <c r="AV194" s="14" t="s">
        <v>142</v>
      </c>
      <c r="AW194" s="14" t="s">
        <v>31</v>
      </c>
      <c r="AX194" s="14" t="s">
        <v>74</v>
      </c>
      <c r="AY194" s="265" t="s">
        <v>141</v>
      </c>
    </row>
    <row r="195" s="14" customFormat="1">
      <c r="A195" s="14"/>
      <c r="B195" s="255"/>
      <c r="C195" s="256"/>
      <c r="D195" s="246" t="s">
        <v>156</v>
      </c>
      <c r="E195" s="257" t="s">
        <v>1</v>
      </c>
      <c r="F195" s="258" t="s">
        <v>626</v>
      </c>
      <c r="G195" s="256"/>
      <c r="H195" s="259">
        <v>13.76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156</v>
      </c>
      <c r="AU195" s="265" t="s">
        <v>142</v>
      </c>
      <c r="AV195" s="14" t="s">
        <v>142</v>
      </c>
      <c r="AW195" s="14" t="s">
        <v>31</v>
      </c>
      <c r="AX195" s="14" t="s">
        <v>74</v>
      </c>
      <c r="AY195" s="265" t="s">
        <v>141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627</v>
      </c>
      <c r="G196" s="256"/>
      <c r="H196" s="259">
        <v>3.2799999999999998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4" customFormat="1">
      <c r="A197" s="14"/>
      <c r="B197" s="255"/>
      <c r="C197" s="256"/>
      <c r="D197" s="246" t="s">
        <v>156</v>
      </c>
      <c r="E197" s="257" t="s">
        <v>1</v>
      </c>
      <c r="F197" s="258" t="s">
        <v>628</v>
      </c>
      <c r="G197" s="256"/>
      <c r="H197" s="259">
        <v>3.8799999999999999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156</v>
      </c>
      <c r="AU197" s="265" t="s">
        <v>142</v>
      </c>
      <c r="AV197" s="14" t="s">
        <v>142</v>
      </c>
      <c r="AW197" s="14" t="s">
        <v>31</v>
      </c>
      <c r="AX197" s="14" t="s">
        <v>74</v>
      </c>
      <c r="AY197" s="265" t="s">
        <v>141</v>
      </c>
    </row>
    <row r="198" s="15" customFormat="1">
      <c r="A198" s="15"/>
      <c r="B198" s="266"/>
      <c r="C198" s="267"/>
      <c r="D198" s="246" t="s">
        <v>156</v>
      </c>
      <c r="E198" s="268" t="s">
        <v>1</v>
      </c>
      <c r="F198" s="269" t="s">
        <v>177</v>
      </c>
      <c r="G198" s="267"/>
      <c r="H198" s="270">
        <v>627.30999999999995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6" t="s">
        <v>156</v>
      </c>
      <c r="AU198" s="276" t="s">
        <v>142</v>
      </c>
      <c r="AV198" s="15" t="s">
        <v>148</v>
      </c>
      <c r="AW198" s="15" t="s">
        <v>31</v>
      </c>
      <c r="AX198" s="15" t="s">
        <v>82</v>
      </c>
      <c r="AY198" s="276" t="s">
        <v>141</v>
      </c>
    </row>
    <row r="199" s="2" customFormat="1" ht="55.5" customHeight="1">
      <c r="A199" s="39"/>
      <c r="B199" s="40"/>
      <c r="C199" s="230" t="s">
        <v>186</v>
      </c>
      <c r="D199" s="230" t="s">
        <v>144</v>
      </c>
      <c r="E199" s="231" t="s">
        <v>629</v>
      </c>
      <c r="F199" s="232" t="s">
        <v>630</v>
      </c>
      <c r="G199" s="233" t="s">
        <v>154</v>
      </c>
      <c r="H199" s="234">
        <v>627.30999999999995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148</v>
      </c>
      <c r="AT199" s="242" t="s">
        <v>144</v>
      </c>
      <c r="AU199" s="242" t="s">
        <v>142</v>
      </c>
      <c r="AY199" s="18" t="s">
        <v>141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142</v>
      </c>
      <c r="BK199" s="243">
        <f>ROUND(I199*H199,2)</f>
        <v>0</v>
      </c>
      <c r="BL199" s="18" t="s">
        <v>148</v>
      </c>
      <c r="BM199" s="242" t="s">
        <v>631</v>
      </c>
    </row>
    <row r="200" s="13" customFormat="1">
      <c r="A200" s="13"/>
      <c r="B200" s="244"/>
      <c r="C200" s="245"/>
      <c r="D200" s="246" t="s">
        <v>156</v>
      </c>
      <c r="E200" s="247" t="s">
        <v>1</v>
      </c>
      <c r="F200" s="248" t="s">
        <v>570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156</v>
      </c>
      <c r="AU200" s="254" t="s">
        <v>142</v>
      </c>
      <c r="AV200" s="13" t="s">
        <v>82</v>
      </c>
      <c r="AW200" s="13" t="s">
        <v>31</v>
      </c>
      <c r="AX200" s="13" t="s">
        <v>74</v>
      </c>
      <c r="AY200" s="254" t="s">
        <v>141</v>
      </c>
    </row>
    <row r="201" s="14" customFormat="1">
      <c r="A201" s="14"/>
      <c r="B201" s="255"/>
      <c r="C201" s="256"/>
      <c r="D201" s="246" t="s">
        <v>156</v>
      </c>
      <c r="E201" s="257" t="s">
        <v>1</v>
      </c>
      <c r="F201" s="258" t="s">
        <v>571</v>
      </c>
      <c r="G201" s="256"/>
      <c r="H201" s="259">
        <v>52.270000000000003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156</v>
      </c>
      <c r="AU201" s="265" t="s">
        <v>142</v>
      </c>
      <c r="AV201" s="14" t="s">
        <v>142</v>
      </c>
      <c r="AW201" s="14" t="s">
        <v>31</v>
      </c>
      <c r="AX201" s="14" t="s">
        <v>74</v>
      </c>
      <c r="AY201" s="265" t="s">
        <v>141</v>
      </c>
    </row>
    <row r="202" s="14" customFormat="1">
      <c r="A202" s="14"/>
      <c r="B202" s="255"/>
      <c r="C202" s="256"/>
      <c r="D202" s="246" t="s">
        <v>156</v>
      </c>
      <c r="E202" s="257" t="s">
        <v>1</v>
      </c>
      <c r="F202" s="258" t="s">
        <v>572</v>
      </c>
      <c r="G202" s="256"/>
      <c r="H202" s="259">
        <v>23.699999999999999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156</v>
      </c>
      <c r="AU202" s="265" t="s">
        <v>142</v>
      </c>
      <c r="AV202" s="14" t="s">
        <v>142</v>
      </c>
      <c r="AW202" s="14" t="s">
        <v>31</v>
      </c>
      <c r="AX202" s="14" t="s">
        <v>74</v>
      </c>
      <c r="AY202" s="265" t="s">
        <v>141</v>
      </c>
    </row>
    <row r="203" s="14" customFormat="1">
      <c r="A203" s="14"/>
      <c r="B203" s="255"/>
      <c r="C203" s="256"/>
      <c r="D203" s="246" t="s">
        <v>156</v>
      </c>
      <c r="E203" s="257" t="s">
        <v>1</v>
      </c>
      <c r="F203" s="258" t="s">
        <v>573</v>
      </c>
      <c r="G203" s="256"/>
      <c r="H203" s="259">
        <v>46.549999999999997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156</v>
      </c>
      <c r="AU203" s="265" t="s">
        <v>142</v>
      </c>
      <c r="AV203" s="14" t="s">
        <v>142</v>
      </c>
      <c r="AW203" s="14" t="s">
        <v>31</v>
      </c>
      <c r="AX203" s="14" t="s">
        <v>74</v>
      </c>
      <c r="AY203" s="265" t="s">
        <v>141</v>
      </c>
    </row>
    <row r="204" s="14" customFormat="1">
      <c r="A204" s="14"/>
      <c r="B204" s="255"/>
      <c r="C204" s="256"/>
      <c r="D204" s="246" t="s">
        <v>156</v>
      </c>
      <c r="E204" s="257" t="s">
        <v>1</v>
      </c>
      <c r="F204" s="258" t="s">
        <v>574</v>
      </c>
      <c r="G204" s="256"/>
      <c r="H204" s="259">
        <v>5.4500000000000002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156</v>
      </c>
      <c r="AU204" s="265" t="s">
        <v>142</v>
      </c>
      <c r="AV204" s="14" t="s">
        <v>142</v>
      </c>
      <c r="AW204" s="14" t="s">
        <v>31</v>
      </c>
      <c r="AX204" s="14" t="s">
        <v>74</v>
      </c>
      <c r="AY204" s="265" t="s">
        <v>141</v>
      </c>
    </row>
    <row r="205" s="14" customFormat="1">
      <c r="A205" s="14"/>
      <c r="B205" s="255"/>
      <c r="C205" s="256"/>
      <c r="D205" s="246" t="s">
        <v>156</v>
      </c>
      <c r="E205" s="257" t="s">
        <v>1</v>
      </c>
      <c r="F205" s="258" t="s">
        <v>575</v>
      </c>
      <c r="G205" s="256"/>
      <c r="H205" s="259">
        <v>10.25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156</v>
      </c>
      <c r="AU205" s="265" t="s">
        <v>142</v>
      </c>
      <c r="AV205" s="14" t="s">
        <v>142</v>
      </c>
      <c r="AW205" s="14" t="s">
        <v>31</v>
      </c>
      <c r="AX205" s="14" t="s">
        <v>74</v>
      </c>
      <c r="AY205" s="265" t="s">
        <v>141</v>
      </c>
    </row>
    <row r="206" s="14" customFormat="1">
      <c r="A206" s="14"/>
      <c r="B206" s="255"/>
      <c r="C206" s="256"/>
      <c r="D206" s="246" t="s">
        <v>156</v>
      </c>
      <c r="E206" s="257" t="s">
        <v>1</v>
      </c>
      <c r="F206" s="258" t="s">
        <v>575</v>
      </c>
      <c r="G206" s="256"/>
      <c r="H206" s="259">
        <v>10.25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156</v>
      </c>
      <c r="AU206" s="265" t="s">
        <v>142</v>
      </c>
      <c r="AV206" s="14" t="s">
        <v>142</v>
      </c>
      <c r="AW206" s="14" t="s">
        <v>31</v>
      </c>
      <c r="AX206" s="14" t="s">
        <v>74</v>
      </c>
      <c r="AY206" s="265" t="s">
        <v>141</v>
      </c>
    </row>
    <row r="207" s="14" customFormat="1">
      <c r="A207" s="14"/>
      <c r="B207" s="255"/>
      <c r="C207" s="256"/>
      <c r="D207" s="246" t="s">
        <v>156</v>
      </c>
      <c r="E207" s="257" t="s">
        <v>1</v>
      </c>
      <c r="F207" s="258" t="s">
        <v>576</v>
      </c>
      <c r="G207" s="256"/>
      <c r="H207" s="259">
        <v>54.299999999999997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156</v>
      </c>
      <c r="AU207" s="265" t="s">
        <v>142</v>
      </c>
      <c r="AV207" s="14" t="s">
        <v>142</v>
      </c>
      <c r="AW207" s="14" t="s">
        <v>31</v>
      </c>
      <c r="AX207" s="14" t="s">
        <v>74</v>
      </c>
      <c r="AY207" s="265" t="s">
        <v>141</v>
      </c>
    </row>
    <row r="208" s="14" customFormat="1">
      <c r="A208" s="14"/>
      <c r="B208" s="255"/>
      <c r="C208" s="256"/>
      <c r="D208" s="246" t="s">
        <v>156</v>
      </c>
      <c r="E208" s="257" t="s">
        <v>1</v>
      </c>
      <c r="F208" s="258" t="s">
        <v>577</v>
      </c>
      <c r="G208" s="256"/>
      <c r="H208" s="259">
        <v>10.94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156</v>
      </c>
      <c r="AU208" s="265" t="s">
        <v>142</v>
      </c>
      <c r="AV208" s="14" t="s">
        <v>142</v>
      </c>
      <c r="AW208" s="14" t="s">
        <v>31</v>
      </c>
      <c r="AX208" s="14" t="s">
        <v>74</v>
      </c>
      <c r="AY208" s="265" t="s">
        <v>141</v>
      </c>
    </row>
    <row r="209" s="14" customFormat="1">
      <c r="A209" s="14"/>
      <c r="B209" s="255"/>
      <c r="C209" s="256"/>
      <c r="D209" s="246" t="s">
        <v>156</v>
      </c>
      <c r="E209" s="257" t="s">
        <v>1</v>
      </c>
      <c r="F209" s="258" t="s">
        <v>578</v>
      </c>
      <c r="G209" s="256"/>
      <c r="H209" s="259">
        <v>25.48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156</v>
      </c>
      <c r="AU209" s="265" t="s">
        <v>142</v>
      </c>
      <c r="AV209" s="14" t="s">
        <v>142</v>
      </c>
      <c r="AW209" s="14" t="s">
        <v>31</v>
      </c>
      <c r="AX209" s="14" t="s">
        <v>74</v>
      </c>
      <c r="AY209" s="265" t="s">
        <v>141</v>
      </c>
    </row>
    <row r="210" s="14" customFormat="1">
      <c r="A210" s="14"/>
      <c r="B210" s="255"/>
      <c r="C210" s="256"/>
      <c r="D210" s="246" t="s">
        <v>156</v>
      </c>
      <c r="E210" s="257" t="s">
        <v>1</v>
      </c>
      <c r="F210" s="258" t="s">
        <v>579</v>
      </c>
      <c r="G210" s="256"/>
      <c r="H210" s="259">
        <v>5.7199999999999998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156</v>
      </c>
      <c r="AU210" s="265" t="s">
        <v>142</v>
      </c>
      <c r="AV210" s="14" t="s">
        <v>142</v>
      </c>
      <c r="AW210" s="14" t="s">
        <v>31</v>
      </c>
      <c r="AX210" s="14" t="s">
        <v>74</v>
      </c>
      <c r="AY210" s="265" t="s">
        <v>141</v>
      </c>
    </row>
    <row r="211" s="14" customFormat="1">
      <c r="A211" s="14"/>
      <c r="B211" s="255"/>
      <c r="C211" s="256"/>
      <c r="D211" s="246" t="s">
        <v>156</v>
      </c>
      <c r="E211" s="257" t="s">
        <v>1</v>
      </c>
      <c r="F211" s="258" t="s">
        <v>580</v>
      </c>
      <c r="G211" s="256"/>
      <c r="H211" s="259">
        <v>3.3300000000000001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156</v>
      </c>
      <c r="AU211" s="265" t="s">
        <v>142</v>
      </c>
      <c r="AV211" s="14" t="s">
        <v>142</v>
      </c>
      <c r="AW211" s="14" t="s">
        <v>31</v>
      </c>
      <c r="AX211" s="14" t="s">
        <v>74</v>
      </c>
      <c r="AY211" s="265" t="s">
        <v>141</v>
      </c>
    </row>
    <row r="212" s="14" customFormat="1">
      <c r="A212" s="14"/>
      <c r="B212" s="255"/>
      <c r="C212" s="256"/>
      <c r="D212" s="246" t="s">
        <v>156</v>
      </c>
      <c r="E212" s="257" t="s">
        <v>1</v>
      </c>
      <c r="F212" s="258" t="s">
        <v>581</v>
      </c>
      <c r="G212" s="256"/>
      <c r="H212" s="259">
        <v>18.050000000000001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156</v>
      </c>
      <c r="AU212" s="265" t="s">
        <v>142</v>
      </c>
      <c r="AV212" s="14" t="s">
        <v>142</v>
      </c>
      <c r="AW212" s="14" t="s">
        <v>31</v>
      </c>
      <c r="AX212" s="14" t="s">
        <v>74</v>
      </c>
      <c r="AY212" s="265" t="s">
        <v>141</v>
      </c>
    </row>
    <row r="213" s="14" customFormat="1">
      <c r="A213" s="14"/>
      <c r="B213" s="255"/>
      <c r="C213" s="256"/>
      <c r="D213" s="246" t="s">
        <v>156</v>
      </c>
      <c r="E213" s="257" t="s">
        <v>1</v>
      </c>
      <c r="F213" s="258" t="s">
        <v>582</v>
      </c>
      <c r="G213" s="256"/>
      <c r="H213" s="259">
        <v>4.0499999999999998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156</v>
      </c>
      <c r="AU213" s="265" t="s">
        <v>142</v>
      </c>
      <c r="AV213" s="14" t="s">
        <v>142</v>
      </c>
      <c r="AW213" s="14" t="s">
        <v>31</v>
      </c>
      <c r="AX213" s="14" t="s">
        <v>74</v>
      </c>
      <c r="AY213" s="265" t="s">
        <v>141</v>
      </c>
    </row>
    <row r="214" s="14" customFormat="1">
      <c r="A214" s="14"/>
      <c r="B214" s="255"/>
      <c r="C214" s="256"/>
      <c r="D214" s="246" t="s">
        <v>156</v>
      </c>
      <c r="E214" s="257" t="s">
        <v>1</v>
      </c>
      <c r="F214" s="258" t="s">
        <v>583</v>
      </c>
      <c r="G214" s="256"/>
      <c r="H214" s="259">
        <v>5.3300000000000001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156</v>
      </c>
      <c r="AU214" s="265" t="s">
        <v>142</v>
      </c>
      <c r="AV214" s="14" t="s">
        <v>142</v>
      </c>
      <c r="AW214" s="14" t="s">
        <v>31</v>
      </c>
      <c r="AX214" s="14" t="s">
        <v>74</v>
      </c>
      <c r="AY214" s="265" t="s">
        <v>141</v>
      </c>
    </row>
    <row r="215" s="14" customFormat="1">
      <c r="A215" s="14"/>
      <c r="B215" s="255"/>
      <c r="C215" s="256"/>
      <c r="D215" s="246" t="s">
        <v>156</v>
      </c>
      <c r="E215" s="257" t="s">
        <v>1</v>
      </c>
      <c r="F215" s="258" t="s">
        <v>584</v>
      </c>
      <c r="G215" s="256"/>
      <c r="H215" s="259">
        <v>12.91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156</v>
      </c>
      <c r="AU215" s="265" t="s">
        <v>142</v>
      </c>
      <c r="AV215" s="14" t="s">
        <v>142</v>
      </c>
      <c r="AW215" s="14" t="s">
        <v>31</v>
      </c>
      <c r="AX215" s="14" t="s">
        <v>74</v>
      </c>
      <c r="AY215" s="265" t="s">
        <v>141</v>
      </c>
    </row>
    <row r="216" s="14" customFormat="1">
      <c r="A216" s="14"/>
      <c r="B216" s="255"/>
      <c r="C216" s="256"/>
      <c r="D216" s="246" t="s">
        <v>156</v>
      </c>
      <c r="E216" s="257" t="s">
        <v>1</v>
      </c>
      <c r="F216" s="258" t="s">
        <v>585</v>
      </c>
      <c r="G216" s="256"/>
      <c r="H216" s="259">
        <v>3.1800000000000002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156</v>
      </c>
      <c r="AU216" s="265" t="s">
        <v>142</v>
      </c>
      <c r="AV216" s="14" t="s">
        <v>142</v>
      </c>
      <c r="AW216" s="14" t="s">
        <v>31</v>
      </c>
      <c r="AX216" s="14" t="s">
        <v>74</v>
      </c>
      <c r="AY216" s="265" t="s">
        <v>141</v>
      </c>
    </row>
    <row r="217" s="14" customFormat="1">
      <c r="A217" s="14"/>
      <c r="B217" s="255"/>
      <c r="C217" s="256"/>
      <c r="D217" s="246" t="s">
        <v>156</v>
      </c>
      <c r="E217" s="257" t="s">
        <v>1</v>
      </c>
      <c r="F217" s="258" t="s">
        <v>586</v>
      </c>
      <c r="G217" s="256"/>
      <c r="H217" s="259">
        <v>3.3599999999999999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156</v>
      </c>
      <c r="AU217" s="265" t="s">
        <v>142</v>
      </c>
      <c r="AV217" s="14" t="s">
        <v>142</v>
      </c>
      <c r="AW217" s="14" t="s">
        <v>31</v>
      </c>
      <c r="AX217" s="14" t="s">
        <v>74</v>
      </c>
      <c r="AY217" s="265" t="s">
        <v>141</v>
      </c>
    </row>
    <row r="218" s="14" customFormat="1">
      <c r="A218" s="14"/>
      <c r="B218" s="255"/>
      <c r="C218" s="256"/>
      <c r="D218" s="246" t="s">
        <v>156</v>
      </c>
      <c r="E218" s="257" t="s">
        <v>1</v>
      </c>
      <c r="F218" s="258" t="s">
        <v>587</v>
      </c>
      <c r="G218" s="256"/>
      <c r="H218" s="259">
        <v>12.51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156</v>
      </c>
      <c r="AU218" s="265" t="s">
        <v>142</v>
      </c>
      <c r="AV218" s="14" t="s">
        <v>142</v>
      </c>
      <c r="AW218" s="14" t="s">
        <v>31</v>
      </c>
      <c r="AX218" s="14" t="s">
        <v>74</v>
      </c>
      <c r="AY218" s="265" t="s">
        <v>141</v>
      </c>
    </row>
    <row r="219" s="14" customFormat="1">
      <c r="A219" s="14"/>
      <c r="B219" s="255"/>
      <c r="C219" s="256"/>
      <c r="D219" s="246" t="s">
        <v>156</v>
      </c>
      <c r="E219" s="257" t="s">
        <v>1</v>
      </c>
      <c r="F219" s="258" t="s">
        <v>588</v>
      </c>
      <c r="G219" s="256"/>
      <c r="H219" s="259">
        <v>4.1699999999999999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156</v>
      </c>
      <c r="AU219" s="265" t="s">
        <v>142</v>
      </c>
      <c r="AV219" s="14" t="s">
        <v>142</v>
      </c>
      <c r="AW219" s="14" t="s">
        <v>31</v>
      </c>
      <c r="AX219" s="14" t="s">
        <v>74</v>
      </c>
      <c r="AY219" s="265" t="s">
        <v>141</v>
      </c>
    </row>
    <row r="220" s="14" customFormat="1">
      <c r="A220" s="14"/>
      <c r="B220" s="255"/>
      <c r="C220" s="256"/>
      <c r="D220" s="246" t="s">
        <v>156</v>
      </c>
      <c r="E220" s="257" t="s">
        <v>1</v>
      </c>
      <c r="F220" s="258" t="s">
        <v>589</v>
      </c>
      <c r="G220" s="256"/>
      <c r="H220" s="259">
        <v>3.8700000000000001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156</v>
      </c>
      <c r="AU220" s="265" t="s">
        <v>142</v>
      </c>
      <c r="AV220" s="14" t="s">
        <v>142</v>
      </c>
      <c r="AW220" s="14" t="s">
        <v>31</v>
      </c>
      <c r="AX220" s="14" t="s">
        <v>74</v>
      </c>
      <c r="AY220" s="265" t="s">
        <v>141</v>
      </c>
    </row>
    <row r="221" s="14" customFormat="1">
      <c r="A221" s="14"/>
      <c r="B221" s="255"/>
      <c r="C221" s="256"/>
      <c r="D221" s="246" t="s">
        <v>156</v>
      </c>
      <c r="E221" s="257" t="s">
        <v>1</v>
      </c>
      <c r="F221" s="258" t="s">
        <v>590</v>
      </c>
      <c r="G221" s="256"/>
      <c r="H221" s="259">
        <v>13.07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156</v>
      </c>
      <c r="AU221" s="265" t="s">
        <v>142</v>
      </c>
      <c r="AV221" s="14" t="s">
        <v>142</v>
      </c>
      <c r="AW221" s="14" t="s">
        <v>31</v>
      </c>
      <c r="AX221" s="14" t="s">
        <v>74</v>
      </c>
      <c r="AY221" s="265" t="s">
        <v>141</v>
      </c>
    </row>
    <row r="222" s="14" customFormat="1">
      <c r="A222" s="14"/>
      <c r="B222" s="255"/>
      <c r="C222" s="256"/>
      <c r="D222" s="246" t="s">
        <v>156</v>
      </c>
      <c r="E222" s="257" t="s">
        <v>1</v>
      </c>
      <c r="F222" s="258" t="s">
        <v>591</v>
      </c>
      <c r="G222" s="256"/>
      <c r="H222" s="259">
        <v>4.1900000000000004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156</v>
      </c>
      <c r="AU222" s="265" t="s">
        <v>142</v>
      </c>
      <c r="AV222" s="14" t="s">
        <v>142</v>
      </c>
      <c r="AW222" s="14" t="s">
        <v>31</v>
      </c>
      <c r="AX222" s="14" t="s">
        <v>74</v>
      </c>
      <c r="AY222" s="265" t="s">
        <v>141</v>
      </c>
    </row>
    <row r="223" s="14" customFormat="1">
      <c r="A223" s="14"/>
      <c r="B223" s="255"/>
      <c r="C223" s="256"/>
      <c r="D223" s="246" t="s">
        <v>156</v>
      </c>
      <c r="E223" s="257" t="s">
        <v>1</v>
      </c>
      <c r="F223" s="258" t="s">
        <v>592</v>
      </c>
      <c r="G223" s="256"/>
      <c r="H223" s="259">
        <v>3.5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156</v>
      </c>
      <c r="AU223" s="265" t="s">
        <v>142</v>
      </c>
      <c r="AV223" s="14" t="s">
        <v>142</v>
      </c>
      <c r="AW223" s="14" t="s">
        <v>31</v>
      </c>
      <c r="AX223" s="14" t="s">
        <v>74</v>
      </c>
      <c r="AY223" s="265" t="s">
        <v>141</v>
      </c>
    </row>
    <row r="224" s="14" customFormat="1">
      <c r="A224" s="14"/>
      <c r="B224" s="255"/>
      <c r="C224" s="256"/>
      <c r="D224" s="246" t="s">
        <v>156</v>
      </c>
      <c r="E224" s="257" t="s">
        <v>1</v>
      </c>
      <c r="F224" s="258" t="s">
        <v>593</v>
      </c>
      <c r="G224" s="256"/>
      <c r="H224" s="259">
        <v>3.3300000000000001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156</v>
      </c>
      <c r="AU224" s="265" t="s">
        <v>142</v>
      </c>
      <c r="AV224" s="14" t="s">
        <v>142</v>
      </c>
      <c r="AW224" s="14" t="s">
        <v>31</v>
      </c>
      <c r="AX224" s="14" t="s">
        <v>74</v>
      </c>
      <c r="AY224" s="265" t="s">
        <v>141</v>
      </c>
    </row>
    <row r="225" s="14" customFormat="1">
      <c r="A225" s="14"/>
      <c r="B225" s="255"/>
      <c r="C225" s="256"/>
      <c r="D225" s="246" t="s">
        <v>156</v>
      </c>
      <c r="E225" s="257" t="s">
        <v>1</v>
      </c>
      <c r="F225" s="258" t="s">
        <v>594</v>
      </c>
      <c r="G225" s="256"/>
      <c r="H225" s="259">
        <v>12.460000000000001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156</v>
      </c>
      <c r="AU225" s="265" t="s">
        <v>142</v>
      </c>
      <c r="AV225" s="14" t="s">
        <v>142</v>
      </c>
      <c r="AW225" s="14" t="s">
        <v>31</v>
      </c>
      <c r="AX225" s="14" t="s">
        <v>74</v>
      </c>
      <c r="AY225" s="265" t="s">
        <v>141</v>
      </c>
    </row>
    <row r="226" s="14" customFormat="1">
      <c r="A226" s="14"/>
      <c r="B226" s="255"/>
      <c r="C226" s="256"/>
      <c r="D226" s="246" t="s">
        <v>156</v>
      </c>
      <c r="E226" s="257" t="s">
        <v>1</v>
      </c>
      <c r="F226" s="258" t="s">
        <v>595</v>
      </c>
      <c r="G226" s="256"/>
      <c r="H226" s="259">
        <v>3.1000000000000001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156</v>
      </c>
      <c r="AU226" s="265" t="s">
        <v>142</v>
      </c>
      <c r="AV226" s="14" t="s">
        <v>142</v>
      </c>
      <c r="AW226" s="14" t="s">
        <v>31</v>
      </c>
      <c r="AX226" s="14" t="s">
        <v>74</v>
      </c>
      <c r="AY226" s="265" t="s">
        <v>141</v>
      </c>
    </row>
    <row r="227" s="14" customFormat="1">
      <c r="A227" s="14"/>
      <c r="B227" s="255"/>
      <c r="C227" s="256"/>
      <c r="D227" s="246" t="s">
        <v>156</v>
      </c>
      <c r="E227" s="257" t="s">
        <v>1</v>
      </c>
      <c r="F227" s="258" t="s">
        <v>596</v>
      </c>
      <c r="G227" s="256"/>
      <c r="H227" s="259">
        <v>3.5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156</v>
      </c>
      <c r="AU227" s="265" t="s">
        <v>142</v>
      </c>
      <c r="AV227" s="14" t="s">
        <v>142</v>
      </c>
      <c r="AW227" s="14" t="s">
        <v>31</v>
      </c>
      <c r="AX227" s="14" t="s">
        <v>74</v>
      </c>
      <c r="AY227" s="265" t="s">
        <v>141</v>
      </c>
    </row>
    <row r="228" s="14" customFormat="1">
      <c r="A228" s="14"/>
      <c r="B228" s="255"/>
      <c r="C228" s="256"/>
      <c r="D228" s="246" t="s">
        <v>156</v>
      </c>
      <c r="E228" s="257" t="s">
        <v>1</v>
      </c>
      <c r="F228" s="258" t="s">
        <v>597</v>
      </c>
      <c r="G228" s="256"/>
      <c r="H228" s="259">
        <v>12.44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156</v>
      </c>
      <c r="AU228" s="265" t="s">
        <v>142</v>
      </c>
      <c r="AV228" s="14" t="s">
        <v>142</v>
      </c>
      <c r="AW228" s="14" t="s">
        <v>31</v>
      </c>
      <c r="AX228" s="14" t="s">
        <v>74</v>
      </c>
      <c r="AY228" s="265" t="s">
        <v>141</v>
      </c>
    </row>
    <row r="229" s="14" customFormat="1">
      <c r="A229" s="14"/>
      <c r="B229" s="255"/>
      <c r="C229" s="256"/>
      <c r="D229" s="246" t="s">
        <v>156</v>
      </c>
      <c r="E229" s="257" t="s">
        <v>1</v>
      </c>
      <c r="F229" s="258" t="s">
        <v>598</v>
      </c>
      <c r="G229" s="256"/>
      <c r="H229" s="259">
        <v>2.9199999999999999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156</v>
      </c>
      <c r="AU229" s="265" t="s">
        <v>142</v>
      </c>
      <c r="AV229" s="14" t="s">
        <v>142</v>
      </c>
      <c r="AW229" s="14" t="s">
        <v>31</v>
      </c>
      <c r="AX229" s="14" t="s">
        <v>74</v>
      </c>
      <c r="AY229" s="265" t="s">
        <v>141</v>
      </c>
    </row>
    <row r="230" s="14" customFormat="1">
      <c r="A230" s="14"/>
      <c r="B230" s="255"/>
      <c r="C230" s="256"/>
      <c r="D230" s="246" t="s">
        <v>156</v>
      </c>
      <c r="E230" s="257" t="s">
        <v>1</v>
      </c>
      <c r="F230" s="258" t="s">
        <v>599</v>
      </c>
      <c r="G230" s="256"/>
      <c r="H230" s="259">
        <v>2.0899999999999999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5" t="s">
        <v>156</v>
      </c>
      <c r="AU230" s="265" t="s">
        <v>142</v>
      </c>
      <c r="AV230" s="14" t="s">
        <v>142</v>
      </c>
      <c r="AW230" s="14" t="s">
        <v>31</v>
      </c>
      <c r="AX230" s="14" t="s">
        <v>74</v>
      </c>
      <c r="AY230" s="265" t="s">
        <v>141</v>
      </c>
    </row>
    <row r="231" s="14" customFormat="1">
      <c r="A231" s="14"/>
      <c r="B231" s="255"/>
      <c r="C231" s="256"/>
      <c r="D231" s="246" t="s">
        <v>156</v>
      </c>
      <c r="E231" s="257" t="s">
        <v>1</v>
      </c>
      <c r="F231" s="258" t="s">
        <v>600</v>
      </c>
      <c r="G231" s="256"/>
      <c r="H231" s="259">
        <v>3.75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156</v>
      </c>
      <c r="AU231" s="265" t="s">
        <v>142</v>
      </c>
      <c r="AV231" s="14" t="s">
        <v>142</v>
      </c>
      <c r="AW231" s="14" t="s">
        <v>31</v>
      </c>
      <c r="AX231" s="14" t="s">
        <v>74</v>
      </c>
      <c r="AY231" s="265" t="s">
        <v>141</v>
      </c>
    </row>
    <row r="232" s="14" customFormat="1">
      <c r="A232" s="14"/>
      <c r="B232" s="255"/>
      <c r="C232" s="256"/>
      <c r="D232" s="246" t="s">
        <v>156</v>
      </c>
      <c r="E232" s="257" t="s">
        <v>1</v>
      </c>
      <c r="F232" s="258" t="s">
        <v>601</v>
      </c>
      <c r="G232" s="256"/>
      <c r="H232" s="259">
        <v>12.619999999999999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156</v>
      </c>
      <c r="AU232" s="265" t="s">
        <v>142</v>
      </c>
      <c r="AV232" s="14" t="s">
        <v>142</v>
      </c>
      <c r="AW232" s="14" t="s">
        <v>31</v>
      </c>
      <c r="AX232" s="14" t="s">
        <v>74</v>
      </c>
      <c r="AY232" s="265" t="s">
        <v>141</v>
      </c>
    </row>
    <row r="233" s="14" customFormat="1">
      <c r="A233" s="14"/>
      <c r="B233" s="255"/>
      <c r="C233" s="256"/>
      <c r="D233" s="246" t="s">
        <v>156</v>
      </c>
      <c r="E233" s="257" t="s">
        <v>1</v>
      </c>
      <c r="F233" s="258" t="s">
        <v>602</v>
      </c>
      <c r="G233" s="256"/>
      <c r="H233" s="259">
        <v>18.789999999999999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156</v>
      </c>
      <c r="AU233" s="265" t="s">
        <v>142</v>
      </c>
      <c r="AV233" s="14" t="s">
        <v>142</v>
      </c>
      <c r="AW233" s="14" t="s">
        <v>31</v>
      </c>
      <c r="AX233" s="14" t="s">
        <v>74</v>
      </c>
      <c r="AY233" s="265" t="s">
        <v>141</v>
      </c>
    </row>
    <row r="234" s="14" customFormat="1">
      <c r="A234" s="14"/>
      <c r="B234" s="255"/>
      <c r="C234" s="256"/>
      <c r="D234" s="246" t="s">
        <v>156</v>
      </c>
      <c r="E234" s="257" t="s">
        <v>1</v>
      </c>
      <c r="F234" s="258" t="s">
        <v>603</v>
      </c>
      <c r="G234" s="256"/>
      <c r="H234" s="259">
        <v>2.3999999999999999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156</v>
      </c>
      <c r="AU234" s="265" t="s">
        <v>142</v>
      </c>
      <c r="AV234" s="14" t="s">
        <v>142</v>
      </c>
      <c r="AW234" s="14" t="s">
        <v>31</v>
      </c>
      <c r="AX234" s="14" t="s">
        <v>74</v>
      </c>
      <c r="AY234" s="265" t="s">
        <v>141</v>
      </c>
    </row>
    <row r="235" s="14" customFormat="1">
      <c r="A235" s="14"/>
      <c r="B235" s="255"/>
      <c r="C235" s="256"/>
      <c r="D235" s="246" t="s">
        <v>156</v>
      </c>
      <c r="E235" s="257" t="s">
        <v>1</v>
      </c>
      <c r="F235" s="258" t="s">
        <v>604</v>
      </c>
      <c r="G235" s="256"/>
      <c r="H235" s="259">
        <v>12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156</v>
      </c>
      <c r="AU235" s="265" t="s">
        <v>142</v>
      </c>
      <c r="AV235" s="14" t="s">
        <v>142</v>
      </c>
      <c r="AW235" s="14" t="s">
        <v>31</v>
      </c>
      <c r="AX235" s="14" t="s">
        <v>74</v>
      </c>
      <c r="AY235" s="265" t="s">
        <v>141</v>
      </c>
    </row>
    <row r="236" s="14" customFormat="1">
      <c r="A236" s="14"/>
      <c r="B236" s="255"/>
      <c r="C236" s="256"/>
      <c r="D236" s="246" t="s">
        <v>156</v>
      </c>
      <c r="E236" s="257" t="s">
        <v>1</v>
      </c>
      <c r="F236" s="258" t="s">
        <v>605</v>
      </c>
      <c r="G236" s="256"/>
      <c r="H236" s="259">
        <v>3.3799999999999999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156</v>
      </c>
      <c r="AU236" s="265" t="s">
        <v>142</v>
      </c>
      <c r="AV236" s="14" t="s">
        <v>142</v>
      </c>
      <c r="AW236" s="14" t="s">
        <v>31</v>
      </c>
      <c r="AX236" s="14" t="s">
        <v>74</v>
      </c>
      <c r="AY236" s="265" t="s">
        <v>141</v>
      </c>
    </row>
    <row r="237" s="14" customFormat="1">
      <c r="A237" s="14"/>
      <c r="B237" s="255"/>
      <c r="C237" s="256"/>
      <c r="D237" s="246" t="s">
        <v>156</v>
      </c>
      <c r="E237" s="257" t="s">
        <v>1</v>
      </c>
      <c r="F237" s="258" t="s">
        <v>606</v>
      </c>
      <c r="G237" s="256"/>
      <c r="H237" s="259">
        <v>2.3999999999999999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156</v>
      </c>
      <c r="AU237" s="265" t="s">
        <v>142</v>
      </c>
      <c r="AV237" s="14" t="s">
        <v>142</v>
      </c>
      <c r="AW237" s="14" t="s">
        <v>31</v>
      </c>
      <c r="AX237" s="14" t="s">
        <v>74</v>
      </c>
      <c r="AY237" s="265" t="s">
        <v>141</v>
      </c>
    </row>
    <row r="238" s="14" customFormat="1">
      <c r="A238" s="14"/>
      <c r="B238" s="255"/>
      <c r="C238" s="256"/>
      <c r="D238" s="246" t="s">
        <v>156</v>
      </c>
      <c r="E238" s="257" t="s">
        <v>1</v>
      </c>
      <c r="F238" s="258" t="s">
        <v>607</v>
      </c>
      <c r="G238" s="256"/>
      <c r="H238" s="259">
        <v>12.6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156</v>
      </c>
      <c r="AU238" s="265" t="s">
        <v>142</v>
      </c>
      <c r="AV238" s="14" t="s">
        <v>142</v>
      </c>
      <c r="AW238" s="14" t="s">
        <v>31</v>
      </c>
      <c r="AX238" s="14" t="s">
        <v>74</v>
      </c>
      <c r="AY238" s="265" t="s">
        <v>141</v>
      </c>
    </row>
    <row r="239" s="14" customFormat="1">
      <c r="A239" s="14"/>
      <c r="B239" s="255"/>
      <c r="C239" s="256"/>
      <c r="D239" s="246" t="s">
        <v>156</v>
      </c>
      <c r="E239" s="257" t="s">
        <v>1</v>
      </c>
      <c r="F239" s="258" t="s">
        <v>608</v>
      </c>
      <c r="G239" s="256"/>
      <c r="H239" s="259">
        <v>3.6800000000000002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156</v>
      </c>
      <c r="AU239" s="265" t="s">
        <v>142</v>
      </c>
      <c r="AV239" s="14" t="s">
        <v>142</v>
      </c>
      <c r="AW239" s="14" t="s">
        <v>31</v>
      </c>
      <c r="AX239" s="14" t="s">
        <v>74</v>
      </c>
      <c r="AY239" s="265" t="s">
        <v>141</v>
      </c>
    </row>
    <row r="240" s="14" customFormat="1">
      <c r="A240" s="14"/>
      <c r="B240" s="255"/>
      <c r="C240" s="256"/>
      <c r="D240" s="246" t="s">
        <v>156</v>
      </c>
      <c r="E240" s="257" t="s">
        <v>1</v>
      </c>
      <c r="F240" s="258" t="s">
        <v>609</v>
      </c>
      <c r="G240" s="256"/>
      <c r="H240" s="259">
        <v>1.5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156</v>
      </c>
      <c r="AU240" s="265" t="s">
        <v>142</v>
      </c>
      <c r="AV240" s="14" t="s">
        <v>142</v>
      </c>
      <c r="AW240" s="14" t="s">
        <v>31</v>
      </c>
      <c r="AX240" s="14" t="s">
        <v>74</v>
      </c>
      <c r="AY240" s="265" t="s">
        <v>141</v>
      </c>
    </row>
    <row r="241" s="14" customFormat="1">
      <c r="A241" s="14"/>
      <c r="B241" s="255"/>
      <c r="C241" s="256"/>
      <c r="D241" s="246" t="s">
        <v>156</v>
      </c>
      <c r="E241" s="257" t="s">
        <v>1</v>
      </c>
      <c r="F241" s="258" t="s">
        <v>610</v>
      </c>
      <c r="G241" s="256"/>
      <c r="H241" s="259">
        <v>15.58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156</v>
      </c>
      <c r="AU241" s="265" t="s">
        <v>142</v>
      </c>
      <c r="AV241" s="14" t="s">
        <v>142</v>
      </c>
      <c r="AW241" s="14" t="s">
        <v>31</v>
      </c>
      <c r="AX241" s="14" t="s">
        <v>74</v>
      </c>
      <c r="AY241" s="265" t="s">
        <v>141</v>
      </c>
    </row>
    <row r="242" s="14" customFormat="1">
      <c r="A242" s="14"/>
      <c r="B242" s="255"/>
      <c r="C242" s="256"/>
      <c r="D242" s="246" t="s">
        <v>156</v>
      </c>
      <c r="E242" s="257" t="s">
        <v>1</v>
      </c>
      <c r="F242" s="258" t="s">
        <v>611</v>
      </c>
      <c r="G242" s="256"/>
      <c r="H242" s="259">
        <v>3.3100000000000001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156</v>
      </c>
      <c r="AU242" s="265" t="s">
        <v>142</v>
      </c>
      <c r="AV242" s="14" t="s">
        <v>142</v>
      </c>
      <c r="AW242" s="14" t="s">
        <v>31</v>
      </c>
      <c r="AX242" s="14" t="s">
        <v>74</v>
      </c>
      <c r="AY242" s="265" t="s">
        <v>141</v>
      </c>
    </row>
    <row r="243" s="14" customFormat="1">
      <c r="A243" s="14"/>
      <c r="B243" s="255"/>
      <c r="C243" s="256"/>
      <c r="D243" s="246" t="s">
        <v>156</v>
      </c>
      <c r="E243" s="257" t="s">
        <v>1</v>
      </c>
      <c r="F243" s="258" t="s">
        <v>612</v>
      </c>
      <c r="G243" s="256"/>
      <c r="H243" s="259">
        <v>26.170000000000002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156</v>
      </c>
      <c r="AU243" s="265" t="s">
        <v>142</v>
      </c>
      <c r="AV243" s="14" t="s">
        <v>142</v>
      </c>
      <c r="AW243" s="14" t="s">
        <v>31</v>
      </c>
      <c r="AX243" s="14" t="s">
        <v>74</v>
      </c>
      <c r="AY243" s="265" t="s">
        <v>141</v>
      </c>
    </row>
    <row r="244" s="14" customFormat="1">
      <c r="A244" s="14"/>
      <c r="B244" s="255"/>
      <c r="C244" s="256"/>
      <c r="D244" s="246" t="s">
        <v>156</v>
      </c>
      <c r="E244" s="257" t="s">
        <v>1</v>
      </c>
      <c r="F244" s="258" t="s">
        <v>613</v>
      </c>
      <c r="G244" s="256"/>
      <c r="H244" s="259">
        <v>14.279999999999999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156</v>
      </c>
      <c r="AU244" s="265" t="s">
        <v>142</v>
      </c>
      <c r="AV244" s="14" t="s">
        <v>142</v>
      </c>
      <c r="AW244" s="14" t="s">
        <v>31</v>
      </c>
      <c r="AX244" s="14" t="s">
        <v>74</v>
      </c>
      <c r="AY244" s="265" t="s">
        <v>141</v>
      </c>
    </row>
    <row r="245" s="14" customFormat="1">
      <c r="A245" s="14"/>
      <c r="B245" s="255"/>
      <c r="C245" s="256"/>
      <c r="D245" s="246" t="s">
        <v>156</v>
      </c>
      <c r="E245" s="257" t="s">
        <v>1</v>
      </c>
      <c r="F245" s="258" t="s">
        <v>614</v>
      </c>
      <c r="G245" s="256"/>
      <c r="H245" s="259">
        <v>19.68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156</v>
      </c>
      <c r="AU245" s="265" t="s">
        <v>142</v>
      </c>
      <c r="AV245" s="14" t="s">
        <v>142</v>
      </c>
      <c r="AW245" s="14" t="s">
        <v>31</v>
      </c>
      <c r="AX245" s="14" t="s">
        <v>74</v>
      </c>
      <c r="AY245" s="265" t="s">
        <v>141</v>
      </c>
    </row>
    <row r="246" s="14" customFormat="1">
      <c r="A246" s="14"/>
      <c r="B246" s="255"/>
      <c r="C246" s="256"/>
      <c r="D246" s="246" t="s">
        <v>156</v>
      </c>
      <c r="E246" s="257" t="s">
        <v>1</v>
      </c>
      <c r="F246" s="258" t="s">
        <v>615</v>
      </c>
      <c r="G246" s="256"/>
      <c r="H246" s="259">
        <v>4.7000000000000002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156</v>
      </c>
      <c r="AU246" s="265" t="s">
        <v>142</v>
      </c>
      <c r="AV246" s="14" t="s">
        <v>142</v>
      </c>
      <c r="AW246" s="14" t="s">
        <v>31</v>
      </c>
      <c r="AX246" s="14" t="s">
        <v>74</v>
      </c>
      <c r="AY246" s="265" t="s">
        <v>141</v>
      </c>
    </row>
    <row r="247" s="14" customFormat="1">
      <c r="A247" s="14"/>
      <c r="B247" s="255"/>
      <c r="C247" s="256"/>
      <c r="D247" s="246" t="s">
        <v>156</v>
      </c>
      <c r="E247" s="257" t="s">
        <v>1</v>
      </c>
      <c r="F247" s="258" t="s">
        <v>616</v>
      </c>
      <c r="G247" s="256"/>
      <c r="H247" s="259">
        <v>3.5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156</v>
      </c>
      <c r="AU247" s="265" t="s">
        <v>142</v>
      </c>
      <c r="AV247" s="14" t="s">
        <v>142</v>
      </c>
      <c r="AW247" s="14" t="s">
        <v>31</v>
      </c>
      <c r="AX247" s="14" t="s">
        <v>74</v>
      </c>
      <c r="AY247" s="265" t="s">
        <v>141</v>
      </c>
    </row>
    <row r="248" s="14" customFormat="1">
      <c r="A248" s="14"/>
      <c r="B248" s="255"/>
      <c r="C248" s="256"/>
      <c r="D248" s="246" t="s">
        <v>156</v>
      </c>
      <c r="E248" s="257" t="s">
        <v>1</v>
      </c>
      <c r="F248" s="258" t="s">
        <v>617</v>
      </c>
      <c r="G248" s="256"/>
      <c r="H248" s="259">
        <v>13.25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156</v>
      </c>
      <c r="AU248" s="265" t="s">
        <v>142</v>
      </c>
      <c r="AV248" s="14" t="s">
        <v>142</v>
      </c>
      <c r="AW248" s="14" t="s">
        <v>31</v>
      </c>
      <c r="AX248" s="14" t="s">
        <v>74</v>
      </c>
      <c r="AY248" s="265" t="s">
        <v>141</v>
      </c>
    </row>
    <row r="249" s="14" customFormat="1">
      <c r="A249" s="14"/>
      <c r="B249" s="255"/>
      <c r="C249" s="256"/>
      <c r="D249" s="246" t="s">
        <v>156</v>
      </c>
      <c r="E249" s="257" t="s">
        <v>1</v>
      </c>
      <c r="F249" s="258" t="s">
        <v>618</v>
      </c>
      <c r="G249" s="256"/>
      <c r="H249" s="259">
        <v>5.0700000000000003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156</v>
      </c>
      <c r="AU249" s="265" t="s">
        <v>142</v>
      </c>
      <c r="AV249" s="14" t="s">
        <v>142</v>
      </c>
      <c r="AW249" s="14" t="s">
        <v>31</v>
      </c>
      <c r="AX249" s="14" t="s">
        <v>74</v>
      </c>
      <c r="AY249" s="265" t="s">
        <v>141</v>
      </c>
    </row>
    <row r="250" s="14" customFormat="1">
      <c r="A250" s="14"/>
      <c r="B250" s="255"/>
      <c r="C250" s="256"/>
      <c r="D250" s="246" t="s">
        <v>156</v>
      </c>
      <c r="E250" s="257" t="s">
        <v>1</v>
      </c>
      <c r="F250" s="258" t="s">
        <v>619</v>
      </c>
      <c r="G250" s="256"/>
      <c r="H250" s="259">
        <v>2.8100000000000001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156</v>
      </c>
      <c r="AU250" s="265" t="s">
        <v>142</v>
      </c>
      <c r="AV250" s="14" t="s">
        <v>142</v>
      </c>
      <c r="AW250" s="14" t="s">
        <v>31</v>
      </c>
      <c r="AX250" s="14" t="s">
        <v>74</v>
      </c>
      <c r="AY250" s="265" t="s">
        <v>141</v>
      </c>
    </row>
    <row r="251" s="14" customFormat="1">
      <c r="A251" s="14"/>
      <c r="B251" s="255"/>
      <c r="C251" s="256"/>
      <c r="D251" s="246" t="s">
        <v>156</v>
      </c>
      <c r="E251" s="257" t="s">
        <v>1</v>
      </c>
      <c r="F251" s="258" t="s">
        <v>620</v>
      </c>
      <c r="G251" s="256"/>
      <c r="H251" s="259">
        <v>20.239999999999998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156</v>
      </c>
      <c r="AU251" s="265" t="s">
        <v>142</v>
      </c>
      <c r="AV251" s="14" t="s">
        <v>142</v>
      </c>
      <c r="AW251" s="14" t="s">
        <v>31</v>
      </c>
      <c r="AX251" s="14" t="s">
        <v>74</v>
      </c>
      <c r="AY251" s="265" t="s">
        <v>141</v>
      </c>
    </row>
    <row r="252" s="14" customFormat="1">
      <c r="A252" s="14"/>
      <c r="B252" s="255"/>
      <c r="C252" s="256"/>
      <c r="D252" s="246" t="s">
        <v>156</v>
      </c>
      <c r="E252" s="257" t="s">
        <v>1</v>
      </c>
      <c r="F252" s="258" t="s">
        <v>621</v>
      </c>
      <c r="G252" s="256"/>
      <c r="H252" s="259">
        <v>2.73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156</v>
      </c>
      <c r="AU252" s="265" t="s">
        <v>142</v>
      </c>
      <c r="AV252" s="14" t="s">
        <v>142</v>
      </c>
      <c r="AW252" s="14" t="s">
        <v>31</v>
      </c>
      <c r="AX252" s="14" t="s">
        <v>74</v>
      </c>
      <c r="AY252" s="265" t="s">
        <v>141</v>
      </c>
    </row>
    <row r="253" s="14" customFormat="1">
      <c r="A253" s="14"/>
      <c r="B253" s="255"/>
      <c r="C253" s="256"/>
      <c r="D253" s="246" t="s">
        <v>156</v>
      </c>
      <c r="E253" s="257" t="s">
        <v>1</v>
      </c>
      <c r="F253" s="258" t="s">
        <v>622</v>
      </c>
      <c r="G253" s="256"/>
      <c r="H253" s="259">
        <v>3.5600000000000001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156</v>
      </c>
      <c r="AU253" s="265" t="s">
        <v>142</v>
      </c>
      <c r="AV253" s="14" t="s">
        <v>142</v>
      </c>
      <c r="AW253" s="14" t="s">
        <v>31</v>
      </c>
      <c r="AX253" s="14" t="s">
        <v>74</v>
      </c>
      <c r="AY253" s="265" t="s">
        <v>141</v>
      </c>
    </row>
    <row r="254" s="14" customFormat="1">
      <c r="A254" s="14"/>
      <c r="B254" s="255"/>
      <c r="C254" s="256"/>
      <c r="D254" s="246" t="s">
        <v>156</v>
      </c>
      <c r="E254" s="257" t="s">
        <v>1</v>
      </c>
      <c r="F254" s="258" t="s">
        <v>623</v>
      </c>
      <c r="G254" s="256"/>
      <c r="H254" s="259">
        <v>14.560000000000001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156</v>
      </c>
      <c r="AU254" s="265" t="s">
        <v>142</v>
      </c>
      <c r="AV254" s="14" t="s">
        <v>142</v>
      </c>
      <c r="AW254" s="14" t="s">
        <v>31</v>
      </c>
      <c r="AX254" s="14" t="s">
        <v>74</v>
      </c>
      <c r="AY254" s="265" t="s">
        <v>141</v>
      </c>
    </row>
    <row r="255" s="14" customFormat="1">
      <c r="A255" s="14"/>
      <c r="B255" s="255"/>
      <c r="C255" s="256"/>
      <c r="D255" s="246" t="s">
        <v>156</v>
      </c>
      <c r="E255" s="257" t="s">
        <v>1</v>
      </c>
      <c r="F255" s="258" t="s">
        <v>624</v>
      </c>
      <c r="G255" s="256"/>
      <c r="H255" s="259">
        <v>3.7799999999999998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156</v>
      </c>
      <c r="AU255" s="265" t="s">
        <v>142</v>
      </c>
      <c r="AV255" s="14" t="s">
        <v>142</v>
      </c>
      <c r="AW255" s="14" t="s">
        <v>31</v>
      </c>
      <c r="AX255" s="14" t="s">
        <v>74</v>
      </c>
      <c r="AY255" s="265" t="s">
        <v>141</v>
      </c>
    </row>
    <row r="256" s="14" customFormat="1">
      <c r="A256" s="14"/>
      <c r="B256" s="255"/>
      <c r="C256" s="256"/>
      <c r="D256" s="246" t="s">
        <v>156</v>
      </c>
      <c r="E256" s="257" t="s">
        <v>1</v>
      </c>
      <c r="F256" s="258" t="s">
        <v>625</v>
      </c>
      <c r="G256" s="256"/>
      <c r="H256" s="259">
        <v>3.7799999999999998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5" t="s">
        <v>156</v>
      </c>
      <c r="AU256" s="265" t="s">
        <v>142</v>
      </c>
      <c r="AV256" s="14" t="s">
        <v>142</v>
      </c>
      <c r="AW256" s="14" t="s">
        <v>31</v>
      </c>
      <c r="AX256" s="14" t="s">
        <v>74</v>
      </c>
      <c r="AY256" s="265" t="s">
        <v>141</v>
      </c>
    </row>
    <row r="257" s="14" customFormat="1">
      <c r="A257" s="14"/>
      <c r="B257" s="255"/>
      <c r="C257" s="256"/>
      <c r="D257" s="246" t="s">
        <v>156</v>
      </c>
      <c r="E257" s="257" t="s">
        <v>1</v>
      </c>
      <c r="F257" s="258" t="s">
        <v>626</v>
      </c>
      <c r="G257" s="256"/>
      <c r="H257" s="259">
        <v>13.76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156</v>
      </c>
      <c r="AU257" s="265" t="s">
        <v>142</v>
      </c>
      <c r="AV257" s="14" t="s">
        <v>142</v>
      </c>
      <c r="AW257" s="14" t="s">
        <v>31</v>
      </c>
      <c r="AX257" s="14" t="s">
        <v>74</v>
      </c>
      <c r="AY257" s="265" t="s">
        <v>141</v>
      </c>
    </row>
    <row r="258" s="14" customFormat="1">
      <c r="A258" s="14"/>
      <c r="B258" s="255"/>
      <c r="C258" s="256"/>
      <c r="D258" s="246" t="s">
        <v>156</v>
      </c>
      <c r="E258" s="257" t="s">
        <v>1</v>
      </c>
      <c r="F258" s="258" t="s">
        <v>627</v>
      </c>
      <c r="G258" s="256"/>
      <c r="H258" s="259">
        <v>3.2799999999999998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156</v>
      </c>
      <c r="AU258" s="265" t="s">
        <v>142</v>
      </c>
      <c r="AV258" s="14" t="s">
        <v>142</v>
      </c>
      <c r="AW258" s="14" t="s">
        <v>31</v>
      </c>
      <c r="AX258" s="14" t="s">
        <v>74</v>
      </c>
      <c r="AY258" s="265" t="s">
        <v>141</v>
      </c>
    </row>
    <row r="259" s="14" customFormat="1">
      <c r="A259" s="14"/>
      <c r="B259" s="255"/>
      <c r="C259" s="256"/>
      <c r="D259" s="246" t="s">
        <v>156</v>
      </c>
      <c r="E259" s="257" t="s">
        <v>1</v>
      </c>
      <c r="F259" s="258" t="s">
        <v>628</v>
      </c>
      <c r="G259" s="256"/>
      <c r="H259" s="259">
        <v>3.8799999999999999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156</v>
      </c>
      <c r="AU259" s="265" t="s">
        <v>142</v>
      </c>
      <c r="AV259" s="14" t="s">
        <v>142</v>
      </c>
      <c r="AW259" s="14" t="s">
        <v>31</v>
      </c>
      <c r="AX259" s="14" t="s">
        <v>74</v>
      </c>
      <c r="AY259" s="265" t="s">
        <v>141</v>
      </c>
    </row>
    <row r="260" s="15" customFormat="1">
      <c r="A260" s="15"/>
      <c r="B260" s="266"/>
      <c r="C260" s="267"/>
      <c r="D260" s="246" t="s">
        <v>156</v>
      </c>
      <c r="E260" s="268" t="s">
        <v>1</v>
      </c>
      <c r="F260" s="269" t="s">
        <v>177</v>
      </c>
      <c r="G260" s="267"/>
      <c r="H260" s="270">
        <v>627.30999999999995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6" t="s">
        <v>156</v>
      </c>
      <c r="AU260" s="276" t="s">
        <v>142</v>
      </c>
      <c r="AV260" s="15" t="s">
        <v>148</v>
      </c>
      <c r="AW260" s="15" t="s">
        <v>31</v>
      </c>
      <c r="AX260" s="15" t="s">
        <v>82</v>
      </c>
      <c r="AY260" s="276" t="s">
        <v>141</v>
      </c>
    </row>
    <row r="261" s="2" customFormat="1" ht="24.15" customHeight="1">
      <c r="A261" s="39"/>
      <c r="B261" s="40"/>
      <c r="C261" s="230" t="s">
        <v>150</v>
      </c>
      <c r="D261" s="230" t="s">
        <v>144</v>
      </c>
      <c r="E261" s="231" t="s">
        <v>632</v>
      </c>
      <c r="F261" s="232" t="s">
        <v>633</v>
      </c>
      <c r="G261" s="233" t="s">
        <v>154</v>
      </c>
      <c r="H261" s="234">
        <v>627.30999999999995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148</v>
      </c>
      <c r="AT261" s="242" t="s">
        <v>144</v>
      </c>
      <c r="AU261" s="242" t="s">
        <v>142</v>
      </c>
      <c r="AY261" s="18" t="s">
        <v>141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142</v>
      </c>
      <c r="BK261" s="243">
        <f>ROUND(I261*H261,2)</f>
        <v>0</v>
      </c>
      <c r="BL261" s="18" t="s">
        <v>148</v>
      </c>
      <c r="BM261" s="242" t="s">
        <v>634</v>
      </c>
    </row>
    <row r="262" s="13" customFormat="1">
      <c r="A262" s="13"/>
      <c r="B262" s="244"/>
      <c r="C262" s="245"/>
      <c r="D262" s="246" t="s">
        <v>156</v>
      </c>
      <c r="E262" s="247" t="s">
        <v>1</v>
      </c>
      <c r="F262" s="248" t="s">
        <v>570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156</v>
      </c>
      <c r="AU262" s="254" t="s">
        <v>142</v>
      </c>
      <c r="AV262" s="13" t="s">
        <v>82</v>
      </c>
      <c r="AW262" s="13" t="s">
        <v>31</v>
      </c>
      <c r="AX262" s="13" t="s">
        <v>74</v>
      </c>
      <c r="AY262" s="254" t="s">
        <v>141</v>
      </c>
    </row>
    <row r="263" s="14" customFormat="1">
      <c r="A263" s="14"/>
      <c r="B263" s="255"/>
      <c r="C263" s="256"/>
      <c r="D263" s="246" t="s">
        <v>156</v>
      </c>
      <c r="E263" s="257" t="s">
        <v>1</v>
      </c>
      <c r="F263" s="258" t="s">
        <v>571</v>
      </c>
      <c r="G263" s="256"/>
      <c r="H263" s="259">
        <v>52.270000000000003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156</v>
      </c>
      <c r="AU263" s="265" t="s">
        <v>142</v>
      </c>
      <c r="AV263" s="14" t="s">
        <v>142</v>
      </c>
      <c r="AW263" s="14" t="s">
        <v>31</v>
      </c>
      <c r="AX263" s="14" t="s">
        <v>74</v>
      </c>
      <c r="AY263" s="265" t="s">
        <v>141</v>
      </c>
    </row>
    <row r="264" s="14" customFormat="1">
      <c r="A264" s="14"/>
      <c r="B264" s="255"/>
      <c r="C264" s="256"/>
      <c r="D264" s="246" t="s">
        <v>156</v>
      </c>
      <c r="E264" s="257" t="s">
        <v>1</v>
      </c>
      <c r="F264" s="258" t="s">
        <v>572</v>
      </c>
      <c r="G264" s="256"/>
      <c r="H264" s="259">
        <v>23.699999999999999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156</v>
      </c>
      <c r="AU264" s="265" t="s">
        <v>142</v>
      </c>
      <c r="AV264" s="14" t="s">
        <v>142</v>
      </c>
      <c r="AW264" s="14" t="s">
        <v>31</v>
      </c>
      <c r="AX264" s="14" t="s">
        <v>74</v>
      </c>
      <c r="AY264" s="265" t="s">
        <v>141</v>
      </c>
    </row>
    <row r="265" s="14" customFormat="1">
      <c r="A265" s="14"/>
      <c r="B265" s="255"/>
      <c r="C265" s="256"/>
      <c r="D265" s="246" t="s">
        <v>156</v>
      </c>
      <c r="E265" s="257" t="s">
        <v>1</v>
      </c>
      <c r="F265" s="258" t="s">
        <v>573</v>
      </c>
      <c r="G265" s="256"/>
      <c r="H265" s="259">
        <v>46.549999999999997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156</v>
      </c>
      <c r="AU265" s="265" t="s">
        <v>142</v>
      </c>
      <c r="AV265" s="14" t="s">
        <v>142</v>
      </c>
      <c r="AW265" s="14" t="s">
        <v>31</v>
      </c>
      <c r="AX265" s="14" t="s">
        <v>74</v>
      </c>
      <c r="AY265" s="265" t="s">
        <v>141</v>
      </c>
    </row>
    <row r="266" s="14" customFormat="1">
      <c r="A266" s="14"/>
      <c r="B266" s="255"/>
      <c r="C266" s="256"/>
      <c r="D266" s="246" t="s">
        <v>156</v>
      </c>
      <c r="E266" s="257" t="s">
        <v>1</v>
      </c>
      <c r="F266" s="258" t="s">
        <v>574</v>
      </c>
      <c r="G266" s="256"/>
      <c r="H266" s="259">
        <v>5.4500000000000002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156</v>
      </c>
      <c r="AU266" s="265" t="s">
        <v>142</v>
      </c>
      <c r="AV266" s="14" t="s">
        <v>142</v>
      </c>
      <c r="AW266" s="14" t="s">
        <v>31</v>
      </c>
      <c r="AX266" s="14" t="s">
        <v>74</v>
      </c>
      <c r="AY266" s="265" t="s">
        <v>141</v>
      </c>
    </row>
    <row r="267" s="14" customFormat="1">
      <c r="A267" s="14"/>
      <c r="B267" s="255"/>
      <c r="C267" s="256"/>
      <c r="D267" s="246" t="s">
        <v>156</v>
      </c>
      <c r="E267" s="257" t="s">
        <v>1</v>
      </c>
      <c r="F267" s="258" t="s">
        <v>575</v>
      </c>
      <c r="G267" s="256"/>
      <c r="H267" s="259">
        <v>10.25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156</v>
      </c>
      <c r="AU267" s="265" t="s">
        <v>142</v>
      </c>
      <c r="AV267" s="14" t="s">
        <v>142</v>
      </c>
      <c r="AW267" s="14" t="s">
        <v>31</v>
      </c>
      <c r="AX267" s="14" t="s">
        <v>74</v>
      </c>
      <c r="AY267" s="265" t="s">
        <v>141</v>
      </c>
    </row>
    <row r="268" s="14" customFormat="1">
      <c r="A268" s="14"/>
      <c r="B268" s="255"/>
      <c r="C268" s="256"/>
      <c r="D268" s="246" t="s">
        <v>156</v>
      </c>
      <c r="E268" s="257" t="s">
        <v>1</v>
      </c>
      <c r="F268" s="258" t="s">
        <v>575</v>
      </c>
      <c r="G268" s="256"/>
      <c r="H268" s="259">
        <v>10.25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156</v>
      </c>
      <c r="AU268" s="265" t="s">
        <v>142</v>
      </c>
      <c r="AV268" s="14" t="s">
        <v>142</v>
      </c>
      <c r="AW268" s="14" t="s">
        <v>31</v>
      </c>
      <c r="AX268" s="14" t="s">
        <v>74</v>
      </c>
      <c r="AY268" s="265" t="s">
        <v>141</v>
      </c>
    </row>
    <row r="269" s="14" customFormat="1">
      <c r="A269" s="14"/>
      <c r="B269" s="255"/>
      <c r="C269" s="256"/>
      <c r="D269" s="246" t="s">
        <v>156</v>
      </c>
      <c r="E269" s="257" t="s">
        <v>1</v>
      </c>
      <c r="F269" s="258" t="s">
        <v>576</v>
      </c>
      <c r="G269" s="256"/>
      <c r="H269" s="259">
        <v>54.299999999999997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156</v>
      </c>
      <c r="AU269" s="265" t="s">
        <v>142</v>
      </c>
      <c r="AV269" s="14" t="s">
        <v>142</v>
      </c>
      <c r="AW269" s="14" t="s">
        <v>31</v>
      </c>
      <c r="AX269" s="14" t="s">
        <v>74</v>
      </c>
      <c r="AY269" s="265" t="s">
        <v>141</v>
      </c>
    </row>
    <row r="270" s="14" customFormat="1">
      <c r="A270" s="14"/>
      <c r="B270" s="255"/>
      <c r="C270" s="256"/>
      <c r="D270" s="246" t="s">
        <v>156</v>
      </c>
      <c r="E270" s="257" t="s">
        <v>1</v>
      </c>
      <c r="F270" s="258" t="s">
        <v>577</v>
      </c>
      <c r="G270" s="256"/>
      <c r="H270" s="259">
        <v>10.94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156</v>
      </c>
      <c r="AU270" s="265" t="s">
        <v>142</v>
      </c>
      <c r="AV270" s="14" t="s">
        <v>142</v>
      </c>
      <c r="AW270" s="14" t="s">
        <v>31</v>
      </c>
      <c r="AX270" s="14" t="s">
        <v>74</v>
      </c>
      <c r="AY270" s="265" t="s">
        <v>141</v>
      </c>
    </row>
    <row r="271" s="14" customFormat="1">
      <c r="A271" s="14"/>
      <c r="B271" s="255"/>
      <c r="C271" s="256"/>
      <c r="D271" s="246" t="s">
        <v>156</v>
      </c>
      <c r="E271" s="257" t="s">
        <v>1</v>
      </c>
      <c r="F271" s="258" t="s">
        <v>578</v>
      </c>
      <c r="G271" s="256"/>
      <c r="H271" s="259">
        <v>25.48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156</v>
      </c>
      <c r="AU271" s="265" t="s">
        <v>142</v>
      </c>
      <c r="AV271" s="14" t="s">
        <v>142</v>
      </c>
      <c r="AW271" s="14" t="s">
        <v>31</v>
      </c>
      <c r="AX271" s="14" t="s">
        <v>74</v>
      </c>
      <c r="AY271" s="265" t="s">
        <v>141</v>
      </c>
    </row>
    <row r="272" s="14" customFormat="1">
      <c r="A272" s="14"/>
      <c r="B272" s="255"/>
      <c r="C272" s="256"/>
      <c r="D272" s="246" t="s">
        <v>156</v>
      </c>
      <c r="E272" s="257" t="s">
        <v>1</v>
      </c>
      <c r="F272" s="258" t="s">
        <v>579</v>
      </c>
      <c r="G272" s="256"/>
      <c r="H272" s="259">
        <v>5.7199999999999998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156</v>
      </c>
      <c r="AU272" s="265" t="s">
        <v>142</v>
      </c>
      <c r="AV272" s="14" t="s">
        <v>142</v>
      </c>
      <c r="AW272" s="14" t="s">
        <v>31</v>
      </c>
      <c r="AX272" s="14" t="s">
        <v>74</v>
      </c>
      <c r="AY272" s="265" t="s">
        <v>141</v>
      </c>
    </row>
    <row r="273" s="14" customFormat="1">
      <c r="A273" s="14"/>
      <c r="B273" s="255"/>
      <c r="C273" s="256"/>
      <c r="D273" s="246" t="s">
        <v>156</v>
      </c>
      <c r="E273" s="257" t="s">
        <v>1</v>
      </c>
      <c r="F273" s="258" t="s">
        <v>580</v>
      </c>
      <c r="G273" s="256"/>
      <c r="H273" s="259">
        <v>3.3300000000000001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156</v>
      </c>
      <c r="AU273" s="265" t="s">
        <v>142</v>
      </c>
      <c r="AV273" s="14" t="s">
        <v>142</v>
      </c>
      <c r="AW273" s="14" t="s">
        <v>31</v>
      </c>
      <c r="AX273" s="14" t="s">
        <v>74</v>
      </c>
      <c r="AY273" s="265" t="s">
        <v>141</v>
      </c>
    </row>
    <row r="274" s="14" customFormat="1">
      <c r="A274" s="14"/>
      <c r="B274" s="255"/>
      <c r="C274" s="256"/>
      <c r="D274" s="246" t="s">
        <v>156</v>
      </c>
      <c r="E274" s="257" t="s">
        <v>1</v>
      </c>
      <c r="F274" s="258" t="s">
        <v>581</v>
      </c>
      <c r="G274" s="256"/>
      <c r="H274" s="259">
        <v>18.050000000000001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156</v>
      </c>
      <c r="AU274" s="265" t="s">
        <v>142</v>
      </c>
      <c r="AV274" s="14" t="s">
        <v>142</v>
      </c>
      <c r="AW274" s="14" t="s">
        <v>31</v>
      </c>
      <c r="AX274" s="14" t="s">
        <v>74</v>
      </c>
      <c r="AY274" s="265" t="s">
        <v>141</v>
      </c>
    </row>
    <row r="275" s="14" customFormat="1">
      <c r="A275" s="14"/>
      <c r="B275" s="255"/>
      <c r="C275" s="256"/>
      <c r="D275" s="246" t="s">
        <v>156</v>
      </c>
      <c r="E275" s="257" t="s">
        <v>1</v>
      </c>
      <c r="F275" s="258" t="s">
        <v>582</v>
      </c>
      <c r="G275" s="256"/>
      <c r="H275" s="259">
        <v>4.0499999999999998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156</v>
      </c>
      <c r="AU275" s="265" t="s">
        <v>142</v>
      </c>
      <c r="AV275" s="14" t="s">
        <v>142</v>
      </c>
      <c r="AW275" s="14" t="s">
        <v>31</v>
      </c>
      <c r="AX275" s="14" t="s">
        <v>74</v>
      </c>
      <c r="AY275" s="265" t="s">
        <v>141</v>
      </c>
    </row>
    <row r="276" s="14" customFormat="1">
      <c r="A276" s="14"/>
      <c r="B276" s="255"/>
      <c r="C276" s="256"/>
      <c r="D276" s="246" t="s">
        <v>156</v>
      </c>
      <c r="E276" s="257" t="s">
        <v>1</v>
      </c>
      <c r="F276" s="258" t="s">
        <v>583</v>
      </c>
      <c r="G276" s="256"/>
      <c r="H276" s="259">
        <v>5.3300000000000001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156</v>
      </c>
      <c r="AU276" s="265" t="s">
        <v>142</v>
      </c>
      <c r="AV276" s="14" t="s">
        <v>142</v>
      </c>
      <c r="AW276" s="14" t="s">
        <v>31</v>
      </c>
      <c r="AX276" s="14" t="s">
        <v>74</v>
      </c>
      <c r="AY276" s="265" t="s">
        <v>141</v>
      </c>
    </row>
    <row r="277" s="14" customFormat="1">
      <c r="A277" s="14"/>
      <c r="B277" s="255"/>
      <c r="C277" s="256"/>
      <c r="D277" s="246" t="s">
        <v>156</v>
      </c>
      <c r="E277" s="257" t="s">
        <v>1</v>
      </c>
      <c r="F277" s="258" t="s">
        <v>584</v>
      </c>
      <c r="G277" s="256"/>
      <c r="H277" s="259">
        <v>12.91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156</v>
      </c>
      <c r="AU277" s="265" t="s">
        <v>142</v>
      </c>
      <c r="AV277" s="14" t="s">
        <v>142</v>
      </c>
      <c r="AW277" s="14" t="s">
        <v>31</v>
      </c>
      <c r="AX277" s="14" t="s">
        <v>74</v>
      </c>
      <c r="AY277" s="265" t="s">
        <v>141</v>
      </c>
    </row>
    <row r="278" s="14" customFormat="1">
      <c r="A278" s="14"/>
      <c r="B278" s="255"/>
      <c r="C278" s="256"/>
      <c r="D278" s="246" t="s">
        <v>156</v>
      </c>
      <c r="E278" s="257" t="s">
        <v>1</v>
      </c>
      <c r="F278" s="258" t="s">
        <v>585</v>
      </c>
      <c r="G278" s="256"/>
      <c r="H278" s="259">
        <v>3.1800000000000002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156</v>
      </c>
      <c r="AU278" s="265" t="s">
        <v>142</v>
      </c>
      <c r="AV278" s="14" t="s">
        <v>142</v>
      </c>
      <c r="AW278" s="14" t="s">
        <v>31</v>
      </c>
      <c r="AX278" s="14" t="s">
        <v>74</v>
      </c>
      <c r="AY278" s="265" t="s">
        <v>141</v>
      </c>
    </row>
    <row r="279" s="14" customFormat="1">
      <c r="A279" s="14"/>
      <c r="B279" s="255"/>
      <c r="C279" s="256"/>
      <c r="D279" s="246" t="s">
        <v>156</v>
      </c>
      <c r="E279" s="257" t="s">
        <v>1</v>
      </c>
      <c r="F279" s="258" t="s">
        <v>586</v>
      </c>
      <c r="G279" s="256"/>
      <c r="H279" s="259">
        <v>3.3599999999999999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156</v>
      </c>
      <c r="AU279" s="265" t="s">
        <v>142</v>
      </c>
      <c r="AV279" s="14" t="s">
        <v>142</v>
      </c>
      <c r="AW279" s="14" t="s">
        <v>31</v>
      </c>
      <c r="AX279" s="14" t="s">
        <v>74</v>
      </c>
      <c r="AY279" s="265" t="s">
        <v>141</v>
      </c>
    </row>
    <row r="280" s="14" customFormat="1">
      <c r="A280" s="14"/>
      <c r="B280" s="255"/>
      <c r="C280" s="256"/>
      <c r="D280" s="246" t="s">
        <v>156</v>
      </c>
      <c r="E280" s="257" t="s">
        <v>1</v>
      </c>
      <c r="F280" s="258" t="s">
        <v>587</v>
      </c>
      <c r="G280" s="256"/>
      <c r="H280" s="259">
        <v>12.51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156</v>
      </c>
      <c r="AU280" s="265" t="s">
        <v>142</v>
      </c>
      <c r="AV280" s="14" t="s">
        <v>142</v>
      </c>
      <c r="AW280" s="14" t="s">
        <v>31</v>
      </c>
      <c r="AX280" s="14" t="s">
        <v>74</v>
      </c>
      <c r="AY280" s="265" t="s">
        <v>141</v>
      </c>
    </row>
    <row r="281" s="14" customFormat="1">
      <c r="A281" s="14"/>
      <c r="B281" s="255"/>
      <c r="C281" s="256"/>
      <c r="D281" s="246" t="s">
        <v>156</v>
      </c>
      <c r="E281" s="257" t="s">
        <v>1</v>
      </c>
      <c r="F281" s="258" t="s">
        <v>588</v>
      </c>
      <c r="G281" s="256"/>
      <c r="H281" s="259">
        <v>4.1699999999999999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156</v>
      </c>
      <c r="AU281" s="265" t="s">
        <v>142</v>
      </c>
      <c r="AV281" s="14" t="s">
        <v>142</v>
      </c>
      <c r="AW281" s="14" t="s">
        <v>31</v>
      </c>
      <c r="AX281" s="14" t="s">
        <v>74</v>
      </c>
      <c r="AY281" s="265" t="s">
        <v>141</v>
      </c>
    </row>
    <row r="282" s="14" customFormat="1">
      <c r="A282" s="14"/>
      <c r="B282" s="255"/>
      <c r="C282" s="256"/>
      <c r="D282" s="246" t="s">
        <v>156</v>
      </c>
      <c r="E282" s="257" t="s">
        <v>1</v>
      </c>
      <c r="F282" s="258" t="s">
        <v>589</v>
      </c>
      <c r="G282" s="256"/>
      <c r="H282" s="259">
        <v>3.8700000000000001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5" t="s">
        <v>156</v>
      </c>
      <c r="AU282" s="265" t="s">
        <v>142</v>
      </c>
      <c r="AV282" s="14" t="s">
        <v>142</v>
      </c>
      <c r="AW282" s="14" t="s">
        <v>31</v>
      </c>
      <c r="AX282" s="14" t="s">
        <v>74</v>
      </c>
      <c r="AY282" s="265" t="s">
        <v>141</v>
      </c>
    </row>
    <row r="283" s="14" customFormat="1">
      <c r="A283" s="14"/>
      <c r="B283" s="255"/>
      <c r="C283" s="256"/>
      <c r="D283" s="246" t="s">
        <v>156</v>
      </c>
      <c r="E283" s="257" t="s">
        <v>1</v>
      </c>
      <c r="F283" s="258" t="s">
        <v>590</v>
      </c>
      <c r="G283" s="256"/>
      <c r="H283" s="259">
        <v>13.07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156</v>
      </c>
      <c r="AU283" s="265" t="s">
        <v>142</v>
      </c>
      <c r="AV283" s="14" t="s">
        <v>142</v>
      </c>
      <c r="AW283" s="14" t="s">
        <v>31</v>
      </c>
      <c r="AX283" s="14" t="s">
        <v>74</v>
      </c>
      <c r="AY283" s="265" t="s">
        <v>141</v>
      </c>
    </row>
    <row r="284" s="14" customFormat="1">
      <c r="A284" s="14"/>
      <c r="B284" s="255"/>
      <c r="C284" s="256"/>
      <c r="D284" s="246" t="s">
        <v>156</v>
      </c>
      <c r="E284" s="257" t="s">
        <v>1</v>
      </c>
      <c r="F284" s="258" t="s">
        <v>591</v>
      </c>
      <c r="G284" s="256"/>
      <c r="H284" s="259">
        <v>4.1900000000000004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156</v>
      </c>
      <c r="AU284" s="265" t="s">
        <v>142</v>
      </c>
      <c r="AV284" s="14" t="s">
        <v>142</v>
      </c>
      <c r="AW284" s="14" t="s">
        <v>31</v>
      </c>
      <c r="AX284" s="14" t="s">
        <v>74</v>
      </c>
      <c r="AY284" s="265" t="s">
        <v>141</v>
      </c>
    </row>
    <row r="285" s="14" customFormat="1">
      <c r="A285" s="14"/>
      <c r="B285" s="255"/>
      <c r="C285" s="256"/>
      <c r="D285" s="246" t="s">
        <v>156</v>
      </c>
      <c r="E285" s="257" t="s">
        <v>1</v>
      </c>
      <c r="F285" s="258" t="s">
        <v>592</v>
      </c>
      <c r="G285" s="256"/>
      <c r="H285" s="259">
        <v>3.5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156</v>
      </c>
      <c r="AU285" s="265" t="s">
        <v>142</v>
      </c>
      <c r="AV285" s="14" t="s">
        <v>142</v>
      </c>
      <c r="AW285" s="14" t="s">
        <v>31</v>
      </c>
      <c r="AX285" s="14" t="s">
        <v>74</v>
      </c>
      <c r="AY285" s="265" t="s">
        <v>141</v>
      </c>
    </row>
    <row r="286" s="14" customFormat="1">
      <c r="A286" s="14"/>
      <c r="B286" s="255"/>
      <c r="C286" s="256"/>
      <c r="D286" s="246" t="s">
        <v>156</v>
      </c>
      <c r="E286" s="257" t="s">
        <v>1</v>
      </c>
      <c r="F286" s="258" t="s">
        <v>593</v>
      </c>
      <c r="G286" s="256"/>
      <c r="H286" s="259">
        <v>3.3300000000000001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156</v>
      </c>
      <c r="AU286" s="265" t="s">
        <v>142</v>
      </c>
      <c r="AV286" s="14" t="s">
        <v>142</v>
      </c>
      <c r="AW286" s="14" t="s">
        <v>31</v>
      </c>
      <c r="AX286" s="14" t="s">
        <v>74</v>
      </c>
      <c r="AY286" s="265" t="s">
        <v>141</v>
      </c>
    </row>
    <row r="287" s="14" customFormat="1">
      <c r="A287" s="14"/>
      <c r="B287" s="255"/>
      <c r="C287" s="256"/>
      <c r="D287" s="246" t="s">
        <v>156</v>
      </c>
      <c r="E287" s="257" t="s">
        <v>1</v>
      </c>
      <c r="F287" s="258" t="s">
        <v>594</v>
      </c>
      <c r="G287" s="256"/>
      <c r="H287" s="259">
        <v>12.460000000000001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156</v>
      </c>
      <c r="AU287" s="265" t="s">
        <v>142</v>
      </c>
      <c r="AV287" s="14" t="s">
        <v>142</v>
      </c>
      <c r="AW287" s="14" t="s">
        <v>31</v>
      </c>
      <c r="AX287" s="14" t="s">
        <v>74</v>
      </c>
      <c r="AY287" s="265" t="s">
        <v>141</v>
      </c>
    </row>
    <row r="288" s="14" customFormat="1">
      <c r="A288" s="14"/>
      <c r="B288" s="255"/>
      <c r="C288" s="256"/>
      <c r="D288" s="246" t="s">
        <v>156</v>
      </c>
      <c r="E288" s="257" t="s">
        <v>1</v>
      </c>
      <c r="F288" s="258" t="s">
        <v>595</v>
      </c>
      <c r="G288" s="256"/>
      <c r="H288" s="259">
        <v>3.1000000000000001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156</v>
      </c>
      <c r="AU288" s="265" t="s">
        <v>142</v>
      </c>
      <c r="AV288" s="14" t="s">
        <v>142</v>
      </c>
      <c r="AW288" s="14" t="s">
        <v>31</v>
      </c>
      <c r="AX288" s="14" t="s">
        <v>74</v>
      </c>
      <c r="AY288" s="265" t="s">
        <v>141</v>
      </c>
    </row>
    <row r="289" s="14" customFormat="1">
      <c r="A289" s="14"/>
      <c r="B289" s="255"/>
      <c r="C289" s="256"/>
      <c r="D289" s="246" t="s">
        <v>156</v>
      </c>
      <c r="E289" s="257" t="s">
        <v>1</v>
      </c>
      <c r="F289" s="258" t="s">
        <v>596</v>
      </c>
      <c r="G289" s="256"/>
      <c r="H289" s="259">
        <v>3.5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156</v>
      </c>
      <c r="AU289" s="265" t="s">
        <v>142</v>
      </c>
      <c r="AV289" s="14" t="s">
        <v>142</v>
      </c>
      <c r="AW289" s="14" t="s">
        <v>31</v>
      </c>
      <c r="AX289" s="14" t="s">
        <v>74</v>
      </c>
      <c r="AY289" s="265" t="s">
        <v>141</v>
      </c>
    </row>
    <row r="290" s="14" customFormat="1">
      <c r="A290" s="14"/>
      <c r="B290" s="255"/>
      <c r="C290" s="256"/>
      <c r="D290" s="246" t="s">
        <v>156</v>
      </c>
      <c r="E290" s="257" t="s">
        <v>1</v>
      </c>
      <c r="F290" s="258" t="s">
        <v>597</v>
      </c>
      <c r="G290" s="256"/>
      <c r="H290" s="259">
        <v>12.44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156</v>
      </c>
      <c r="AU290" s="265" t="s">
        <v>142</v>
      </c>
      <c r="AV290" s="14" t="s">
        <v>142</v>
      </c>
      <c r="AW290" s="14" t="s">
        <v>31</v>
      </c>
      <c r="AX290" s="14" t="s">
        <v>74</v>
      </c>
      <c r="AY290" s="265" t="s">
        <v>141</v>
      </c>
    </row>
    <row r="291" s="14" customFormat="1">
      <c r="A291" s="14"/>
      <c r="B291" s="255"/>
      <c r="C291" s="256"/>
      <c r="D291" s="246" t="s">
        <v>156</v>
      </c>
      <c r="E291" s="257" t="s">
        <v>1</v>
      </c>
      <c r="F291" s="258" t="s">
        <v>598</v>
      </c>
      <c r="G291" s="256"/>
      <c r="H291" s="259">
        <v>2.9199999999999999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156</v>
      </c>
      <c r="AU291" s="265" t="s">
        <v>142</v>
      </c>
      <c r="AV291" s="14" t="s">
        <v>142</v>
      </c>
      <c r="AW291" s="14" t="s">
        <v>31</v>
      </c>
      <c r="AX291" s="14" t="s">
        <v>74</v>
      </c>
      <c r="AY291" s="265" t="s">
        <v>141</v>
      </c>
    </row>
    <row r="292" s="14" customFormat="1">
      <c r="A292" s="14"/>
      <c r="B292" s="255"/>
      <c r="C292" s="256"/>
      <c r="D292" s="246" t="s">
        <v>156</v>
      </c>
      <c r="E292" s="257" t="s">
        <v>1</v>
      </c>
      <c r="F292" s="258" t="s">
        <v>599</v>
      </c>
      <c r="G292" s="256"/>
      <c r="H292" s="259">
        <v>2.0899999999999999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156</v>
      </c>
      <c r="AU292" s="265" t="s">
        <v>142</v>
      </c>
      <c r="AV292" s="14" t="s">
        <v>142</v>
      </c>
      <c r="AW292" s="14" t="s">
        <v>31</v>
      </c>
      <c r="AX292" s="14" t="s">
        <v>74</v>
      </c>
      <c r="AY292" s="265" t="s">
        <v>141</v>
      </c>
    </row>
    <row r="293" s="14" customFormat="1">
      <c r="A293" s="14"/>
      <c r="B293" s="255"/>
      <c r="C293" s="256"/>
      <c r="D293" s="246" t="s">
        <v>156</v>
      </c>
      <c r="E293" s="257" t="s">
        <v>1</v>
      </c>
      <c r="F293" s="258" t="s">
        <v>600</v>
      </c>
      <c r="G293" s="256"/>
      <c r="H293" s="259">
        <v>3.75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156</v>
      </c>
      <c r="AU293" s="265" t="s">
        <v>142</v>
      </c>
      <c r="AV293" s="14" t="s">
        <v>142</v>
      </c>
      <c r="AW293" s="14" t="s">
        <v>31</v>
      </c>
      <c r="AX293" s="14" t="s">
        <v>74</v>
      </c>
      <c r="AY293" s="265" t="s">
        <v>141</v>
      </c>
    </row>
    <row r="294" s="14" customFormat="1">
      <c r="A294" s="14"/>
      <c r="B294" s="255"/>
      <c r="C294" s="256"/>
      <c r="D294" s="246" t="s">
        <v>156</v>
      </c>
      <c r="E294" s="257" t="s">
        <v>1</v>
      </c>
      <c r="F294" s="258" t="s">
        <v>601</v>
      </c>
      <c r="G294" s="256"/>
      <c r="H294" s="259">
        <v>12.619999999999999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156</v>
      </c>
      <c r="AU294" s="265" t="s">
        <v>142</v>
      </c>
      <c r="AV294" s="14" t="s">
        <v>142</v>
      </c>
      <c r="AW294" s="14" t="s">
        <v>31</v>
      </c>
      <c r="AX294" s="14" t="s">
        <v>74</v>
      </c>
      <c r="AY294" s="265" t="s">
        <v>141</v>
      </c>
    </row>
    <row r="295" s="14" customFormat="1">
      <c r="A295" s="14"/>
      <c r="B295" s="255"/>
      <c r="C295" s="256"/>
      <c r="D295" s="246" t="s">
        <v>156</v>
      </c>
      <c r="E295" s="257" t="s">
        <v>1</v>
      </c>
      <c r="F295" s="258" t="s">
        <v>602</v>
      </c>
      <c r="G295" s="256"/>
      <c r="H295" s="259">
        <v>18.789999999999999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156</v>
      </c>
      <c r="AU295" s="265" t="s">
        <v>142</v>
      </c>
      <c r="AV295" s="14" t="s">
        <v>142</v>
      </c>
      <c r="AW295" s="14" t="s">
        <v>31</v>
      </c>
      <c r="AX295" s="14" t="s">
        <v>74</v>
      </c>
      <c r="AY295" s="265" t="s">
        <v>141</v>
      </c>
    </row>
    <row r="296" s="14" customFormat="1">
      <c r="A296" s="14"/>
      <c r="B296" s="255"/>
      <c r="C296" s="256"/>
      <c r="D296" s="246" t="s">
        <v>156</v>
      </c>
      <c r="E296" s="257" t="s">
        <v>1</v>
      </c>
      <c r="F296" s="258" t="s">
        <v>603</v>
      </c>
      <c r="G296" s="256"/>
      <c r="H296" s="259">
        <v>2.3999999999999999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156</v>
      </c>
      <c r="AU296" s="265" t="s">
        <v>142</v>
      </c>
      <c r="AV296" s="14" t="s">
        <v>142</v>
      </c>
      <c r="AW296" s="14" t="s">
        <v>31</v>
      </c>
      <c r="AX296" s="14" t="s">
        <v>74</v>
      </c>
      <c r="AY296" s="265" t="s">
        <v>141</v>
      </c>
    </row>
    <row r="297" s="14" customFormat="1">
      <c r="A297" s="14"/>
      <c r="B297" s="255"/>
      <c r="C297" s="256"/>
      <c r="D297" s="246" t="s">
        <v>156</v>
      </c>
      <c r="E297" s="257" t="s">
        <v>1</v>
      </c>
      <c r="F297" s="258" t="s">
        <v>604</v>
      </c>
      <c r="G297" s="256"/>
      <c r="H297" s="259">
        <v>12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5" t="s">
        <v>156</v>
      </c>
      <c r="AU297" s="265" t="s">
        <v>142</v>
      </c>
      <c r="AV297" s="14" t="s">
        <v>142</v>
      </c>
      <c r="AW297" s="14" t="s">
        <v>31</v>
      </c>
      <c r="AX297" s="14" t="s">
        <v>74</v>
      </c>
      <c r="AY297" s="265" t="s">
        <v>141</v>
      </c>
    </row>
    <row r="298" s="14" customFormat="1">
      <c r="A298" s="14"/>
      <c r="B298" s="255"/>
      <c r="C298" s="256"/>
      <c r="D298" s="246" t="s">
        <v>156</v>
      </c>
      <c r="E298" s="257" t="s">
        <v>1</v>
      </c>
      <c r="F298" s="258" t="s">
        <v>605</v>
      </c>
      <c r="G298" s="256"/>
      <c r="H298" s="259">
        <v>3.3799999999999999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156</v>
      </c>
      <c r="AU298" s="265" t="s">
        <v>142</v>
      </c>
      <c r="AV298" s="14" t="s">
        <v>142</v>
      </c>
      <c r="AW298" s="14" t="s">
        <v>31</v>
      </c>
      <c r="AX298" s="14" t="s">
        <v>74</v>
      </c>
      <c r="AY298" s="265" t="s">
        <v>141</v>
      </c>
    </row>
    <row r="299" s="14" customFormat="1">
      <c r="A299" s="14"/>
      <c r="B299" s="255"/>
      <c r="C299" s="256"/>
      <c r="D299" s="246" t="s">
        <v>156</v>
      </c>
      <c r="E299" s="257" t="s">
        <v>1</v>
      </c>
      <c r="F299" s="258" t="s">
        <v>606</v>
      </c>
      <c r="G299" s="256"/>
      <c r="H299" s="259">
        <v>2.3999999999999999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156</v>
      </c>
      <c r="AU299" s="265" t="s">
        <v>142</v>
      </c>
      <c r="AV299" s="14" t="s">
        <v>142</v>
      </c>
      <c r="AW299" s="14" t="s">
        <v>31</v>
      </c>
      <c r="AX299" s="14" t="s">
        <v>74</v>
      </c>
      <c r="AY299" s="265" t="s">
        <v>141</v>
      </c>
    </row>
    <row r="300" s="14" customFormat="1">
      <c r="A300" s="14"/>
      <c r="B300" s="255"/>
      <c r="C300" s="256"/>
      <c r="D300" s="246" t="s">
        <v>156</v>
      </c>
      <c r="E300" s="257" t="s">
        <v>1</v>
      </c>
      <c r="F300" s="258" t="s">
        <v>607</v>
      </c>
      <c r="G300" s="256"/>
      <c r="H300" s="259">
        <v>12.6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156</v>
      </c>
      <c r="AU300" s="265" t="s">
        <v>142</v>
      </c>
      <c r="AV300" s="14" t="s">
        <v>142</v>
      </c>
      <c r="AW300" s="14" t="s">
        <v>31</v>
      </c>
      <c r="AX300" s="14" t="s">
        <v>74</v>
      </c>
      <c r="AY300" s="265" t="s">
        <v>141</v>
      </c>
    </row>
    <row r="301" s="14" customFormat="1">
      <c r="A301" s="14"/>
      <c r="B301" s="255"/>
      <c r="C301" s="256"/>
      <c r="D301" s="246" t="s">
        <v>156</v>
      </c>
      <c r="E301" s="257" t="s">
        <v>1</v>
      </c>
      <c r="F301" s="258" t="s">
        <v>608</v>
      </c>
      <c r="G301" s="256"/>
      <c r="H301" s="259">
        <v>3.6800000000000002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156</v>
      </c>
      <c r="AU301" s="265" t="s">
        <v>142</v>
      </c>
      <c r="AV301" s="14" t="s">
        <v>142</v>
      </c>
      <c r="AW301" s="14" t="s">
        <v>31</v>
      </c>
      <c r="AX301" s="14" t="s">
        <v>74</v>
      </c>
      <c r="AY301" s="265" t="s">
        <v>141</v>
      </c>
    </row>
    <row r="302" s="14" customFormat="1">
      <c r="A302" s="14"/>
      <c r="B302" s="255"/>
      <c r="C302" s="256"/>
      <c r="D302" s="246" t="s">
        <v>156</v>
      </c>
      <c r="E302" s="257" t="s">
        <v>1</v>
      </c>
      <c r="F302" s="258" t="s">
        <v>609</v>
      </c>
      <c r="G302" s="256"/>
      <c r="H302" s="259">
        <v>1.5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156</v>
      </c>
      <c r="AU302" s="265" t="s">
        <v>142</v>
      </c>
      <c r="AV302" s="14" t="s">
        <v>142</v>
      </c>
      <c r="AW302" s="14" t="s">
        <v>31</v>
      </c>
      <c r="AX302" s="14" t="s">
        <v>74</v>
      </c>
      <c r="AY302" s="265" t="s">
        <v>141</v>
      </c>
    </row>
    <row r="303" s="14" customFormat="1">
      <c r="A303" s="14"/>
      <c r="B303" s="255"/>
      <c r="C303" s="256"/>
      <c r="D303" s="246" t="s">
        <v>156</v>
      </c>
      <c r="E303" s="257" t="s">
        <v>1</v>
      </c>
      <c r="F303" s="258" t="s">
        <v>610</v>
      </c>
      <c r="G303" s="256"/>
      <c r="H303" s="259">
        <v>15.58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156</v>
      </c>
      <c r="AU303" s="265" t="s">
        <v>142</v>
      </c>
      <c r="AV303" s="14" t="s">
        <v>142</v>
      </c>
      <c r="AW303" s="14" t="s">
        <v>31</v>
      </c>
      <c r="AX303" s="14" t="s">
        <v>74</v>
      </c>
      <c r="AY303" s="265" t="s">
        <v>141</v>
      </c>
    </row>
    <row r="304" s="14" customFormat="1">
      <c r="A304" s="14"/>
      <c r="B304" s="255"/>
      <c r="C304" s="256"/>
      <c r="D304" s="246" t="s">
        <v>156</v>
      </c>
      <c r="E304" s="257" t="s">
        <v>1</v>
      </c>
      <c r="F304" s="258" t="s">
        <v>611</v>
      </c>
      <c r="G304" s="256"/>
      <c r="H304" s="259">
        <v>3.3100000000000001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156</v>
      </c>
      <c r="AU304" s="265" t="s">
        <v>142</v>
      </c>
      <c r="AV304" s="14" t="s">
        <v>142</v>
      </c>
      <c r="AW304" s="14" t="s">
        <v>31</v>
      </c>
      <c r="AX304" s="14" t="s">
        <v>74</v>
      </c>
      <c r="AY304" s="265" t="s">
        <v>141</v>
      </c>
    </row>
    <row r="305" s="14" customFormat="1">
      <c r="A305" s="14"/>
      <c r="B305" s="255"/>
      <c r="C305" s="256"/>
      <c r="D305" s="246" t="s">
        <v>156</v>
      </c>
      <c r="E305" s="257" t="s">
        <v>1</v>
      </c>
      <c r="F305" s="258" t="s">
        <v>612</v>
      </c>
      <c r="G305" s="256"/>
      <c r="H305" s="259">
        <v>26.170000000000002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156</v>
      </c>
      <c r="AU305" s="265" t="s">
        <v>142</v>
      </c>
      <c r="AV305" s="14" t="s">
        <v>142</v>
      </c>
      <c r="AW305" s="14" t="s">
        <v>31</v>
      </c>
      <c r="AX305" s="14" t="s">
        <v>74</v>
      </c>
      <c r="AY305" s="265" t="s">
        <v>141</v>
      </c>
    </row>
    <row r="306" s="14" customFormat="1">
      <c r="A306" s="14"/>
      <c r="B306" s="255"/>
      <c r="C306" s="256"/>
      <c r="D306" s="246" t="s">
        <v>156</v>
      </c>
      <c r="E306" s="257" t="s">
        <v>1</v>
      </c>
      <c r="F306" s="258" t="s">
        <v>613</v>
      </c>
      <c r="G306" s="256"/>
      <c r="H306" s="259">
        <v>14.279999999999999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156</v>
      </c>
      <c r="AU306" s="265" t="s">
        <v>142</v>
      </c>
      <c r="AV306" s="14" t="s">
        <v>142</v>
      </c>
      <c r="AW306" s="14" t="s">
        <v>31</v>
      </c>
      <c r="AX306" s="14" t="s">
        <v>74</v>
      </c>
      <c r="AY306" s="265" t="s">
        <v>141</v>
      </c>
    </row>
    <row r="307" s="14" customFormat="1">
      <c r="A307" s="14"/>
      <c r="B307" s="255"/>
      <c r="C307" s="256"/>
      <c r="D307" s="246" t="s">
        <v>156</v>
      </c>
      <c r="E307" s="257" t="s">
        <v>1</v>
      </c>
      <c r="F307" s="258" t="s">
        <v>614</v>
      </c>
      <c r="G307" s="256"/>
      <c r="H307" s="259">
        <v>19.68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156</v>
      </c>
      <c r="AU307" s="265" t="s">
        <v>142</v>
      </c>
      <c r="AV307" s="14" t="s">
        <v>142</v>
      </c>
      <c r="AW307" s="14" t="s">
        <v>31</v>
      </c>
      <c r="AX307" s="14" t="s">
        <v>74</v>
      </c>
      <c r="AY307" s="265" t="s">
        <v>141</v>
      </c>
    </row>
    <row r="308" s="14" customFormat="1">
      <c r="A308" s="14"/>
      <c r="B308" s="255"/>
      <c r="C308" s="256"/>
      <c r="D308" s="246" t="s">
        <v>156</v>
      </c>
      <c r="E308" s="257" t="s">
        <v>1</v>
      </c>
      <c r="F308" s="258" t="s">
        <v>615</v>
      </c>
      <c r="G308" s="256"/>
      <c r="H308" s="259">
        <v>4.7000000000000002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156</v>
      </c>
      <c r="AU308" s="265" t="s">
        <v>142</v>
      </c>
      <c r="AV308" s="14" t="s">
        <v>142</v>
      </c>
      <c r="AW308" s="14" t="s">
        <v>31</v>
      </c>
      <c r="AX308" s="14" t="s">
        <v>74</v>
      </c>
      <c r="AY308" s="265" t="s">
        <v>141</v>
      </c>
    </row>
    <row r="309" s="14" customFormat="1">
      <c r="A309" s="14"/>
      <c r="B309" s="255"/>
      <c r="C309" s="256"/>
      <c r="D309" s="246" t="s">
        <v>156</v>
      </c>
      <c r="E309" s="257" t="s">
        <v>1</v>
      </c>
      <c r="F309" s="258" t="s">
        <v>616</v>
      </c>
      <c r="G309" s="256"/>
      <c r="H309" s="259">
        <v>3.5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156</v>
      </c>
      <c r="AU309" s="265" t="s">
        <v>142</v>
      </c>
      <c r="AV309" s="14" t="s">
        <v>142</v>
      </c>
      <c r="AW309" s="14" t="s">
        <v>31</v>
      </c>
      <c r="AX309" s="14" t="s">
        <v>74</v>
      </c>
      <c r="AY309" s="265" t="s">
        <v>141</v>
      </c>
    </row>
    <row r="310" s="14" customFormat="1">
      <c r="A310" s="14"/>
      <c r="B310" s="255"/>
      <c r="C310" s="256"/>
      <c r="D310" s="246" t="s">
        <v>156</v>
      </c>
      <c r="E310" s="257" t="s">
        <v>1</v>
      </c>
      <c r="F310" s="258" t="s">
        <v>617</v>
      </c>
      <c r="G310" s="256"/>
      <c r="H310" s="259">
        <v>13.25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156</v>
      </c>
      <c r="AU310" s="265" t="s">
        <v>142</v>
      </c>
      <c r="AV310" s="14" t="s">
        <v>142</v>
      </c>
      <c r="AW310" s="14" t="s">
        <v>31</v>
      </c>
      <c r="AX310" s="14" t="s">
        <v>74</v>
      </c>
      <c r="AY310" s="265" t="s">
        <v>141</v>
      </c>
    </row>
    <row r="311" s="14" customFormat="1">
      <c r="A311" s="14"/>
      <c r="B311" s="255"/>
      <c r="C311" s="256"/>
      <c r="D311" s="246" t="s">
        <v>156</v>
      </c>
      <c r="E311" s="257" t="s">
        <v>1</v>
      </c>
      <c r="F311" s="258" t="s">
        <v>618</v>
      </c>
      <c r="G311" s="256"/>
      <c r="H311" s="259">
        <v>5.0700000000000003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156</v>
      </c>
      <c r="AU311" s="265" t="s">
        <v>142</v>
      </c>
      <c r="AV311" s="14" t="s">
        <v>142</v>
      </c>
      <c r="AW311" s="14" t="s">
        <v>31</v>
      </c>
      <c r="AX311" s="14" t="s">
        <v>74</v>
      </c>
      <c r="AY311" s="265" t="s">
        <v>141</v>
      </c>
    </row>
    <row r="312" s="14" customFormat="1">
      <c r="A312" s="14"/>
      <c r="B312" s="255"/>
      <c r="C312" s="256"/>
      <c r="D312" s="246" t="s">
        <v>156</v>
      </c>
      <c r="E312" s="257" t="s">
        <v>1</v>
      </c>
      <c r="F312" s="258" t="s">
        <v>619</v>
      </c>
      <c r="G312" s="256"/>
      <c r="H312" s="259">
        <v>2.8100000000000001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5" t="s">
        <v>156</v>
      </c>
      <c r="AU312" s="265" t="s">
        <v>142</v>
      </c>
      <c r="AV312" s="14" t="s">
        <v>142</v>
      </c>
      <c r="AW312" s="14" t="s">
        <v>31</v>
      </c>
      <c r="AX312" s="14" t="s">
        <v>74</v>
      </c>
      <c r="AY312" s="265" t="s">
        <v>141</v>
      </c>
    </row>
    <row r="313" s="14" customFormat="1">
      <c r="A313" s="14"/>
      <c r="B313" s="255"/>
      <c r="C313" s="256"/>
      <c r="D313" s="246" t="s">
        <v>156</v>
      </c>
      <c r="E313" s="257" t="s">
        <v>1</v>
      </c>
      <c r="F313" s="258" t="s">
        <v>620</v>
      </c>
      <c r="G313" s="256"/>
      <c r="H313" s="259">
        <v>20.239999999999998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156</v>
      </c>
      <c r="AU313" s="265" t="s">
        <v>142</v>
      </c>
      <c r="AV313" s="14" t="s">
        <v>142</v>
      </c>
      <c r="AW313" s="14" t="s">
        <v>31</v>
      </c>
      <c r="AX313" s="14" t="s">
        <v>74</v>
      </c>
      <c r="AY313" s="265" t="s">
        <v>141</v>
      </c>
    </row>
    <row r="314" s="14" customFormat="1">
      <c r="A314" s="14"/>
      <c r="B314" s="255"/>
      <c r="C314" s="256"/>
      <c r="D314" s="246" t="s">
        <v>156</v>
      </c>
      <c r="E314" s="257" t="s">
        <v>1</v>
      </c>
      <c r="F314" s="258" t="s">
        <v>621</v>
      </c>
      <c r="G314" s="256"/>
      <c r="H314" s="259">
        <v>2.73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156</v>
      </c>
      <c r="AU314" s="265" t="s">
        <v>142</v>
      </c>
      <c r="AV314" s="14" t="s">
        <v>142</v>
      </c>
      <c r="AW314" s="14" t="s">
        <v>31</v>
      </c>
      <c r="AX314" s="14" t="s">
        <v>74</v>
      </c>
      <c r="AY314" s="265" t="s">
        <v>141</v>
      </c>
    </row>
    <row r="315" s="14" customFormat="1">
      <c r="A315" s="14"/>
      <c r="B315" s="255"/>
      <c r="C315" s="256"/>
      <c r="D315" s="246" t="s">
        <v>156</v>
      </c>
      <c r="E315" s="257" t="s">
        <v>1</v>
      </c>
      <c r="F315" s="258" t="s">
        <v>622</v>
      </c>
      <c r="G315" s="256"/>
      <c r="H315" s="259">
        <v>3.5600000000000001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156</v>
      </c>
      <c r="AU315" s="265" t="s">
        <v>142</v>
      </c>
      <c r="AV315" s="14" t="s">
        <v>142</v>
      </c>
      <c r="AW315" s="14" t="s">
        <v>31</v>
      </c>
      <c r="AX315" s="14" t="s">
        <v>74</v>
      </c>
      <c r="AY315" s="265" t="s">
        <v>141</v>
      </c>
    </row>
    <row r="316" s="14" customFormat="1">
      <c r="A316" s="14"/>
      <c r="B316" s="255"/>
      <c r="C316" s="256"/>
      <c r="D316" s="246" t="s">
        <v>156</v>
      </c>
      <c r="E316" s="257" t="s">
        <v>1</v>
      </c>
      <c r="F316" s="258" t="s">
        <v>623</v>
      </c>
      <c r="G316" s="256"/>
      <c r="H316" s="259">
        <v>14.560000000000001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156</v>
      </c>
      <c r="AU316" s="265" t="s">
        <v>142</v>
      </c>
      <c r="AV316" s="14" t="s">
        <v>142</v>
      </c>
      <c r="AW316" s="14" t="s">
        <v>31</v>
      </c>
      <c r="AX316" s="14" t="s">
        <v>74</v>
      </c>
      <c r="AY316" s="265" t="s">
        <v>141</v>
      </c>
    </row>
    <row r="317" s="14" customFormat="1">
      <c r="A317" s="14"/>
      <c r="B317" s="255"/>
      <c r="C317" s="256"/>
      <c r="D317" s="246" t="s">
        <v>156</v>
      </c>
      <c r="E317" s="257" t="s">
        <v>1</v>
      </c>
      <c r="F317" s="258" t="s">
        <v>624</v>
      </c>
      <c r="G317" s="256"/>
      <c r="H317" s="259">
        <v>3.7799999999999998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156</v>
      </c>
      <c r="AU317" s="265" t="s">
        <v>142</v>
      </c>
      <c r="AV317" s="14" t="s">
        <v>142</v>
      </c>
      <c r="AW317" s="14" t="s">
        <v>31</v>
      </c>
      <c r="AX317" s="14" t="s">
        <v>74</v>
      </c>
      <c r="AY317" s="265" t="s">
        <v>141</v>
      </c>
    </row>
    <row r="318" s="14" customFormat="1">
      <c r="A318" s="14"/>
      <c r="B318" s="255"/>
      <c r="C318" s="256"/>
      <c r="D318" s="246" t="s">
        <v>156</v>
      </c>
      <c r="E318" s="257" t="s">
        <v>1</v>
      </c>
      <c r="F318" s="258" t="s">
        <v>625</v>
      </c>
      <c r="G318" s="256"/>
      <c r="H318" s="259">
        <v>3.7799999999999998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156</v>
      </c>
      <c r="AU318" s="265" t="s">
        <v>142</v>
      </c>
      <c r="AV318" s="14" t="s">
        <v>142</v>
      </c>
      <c r="AW318" s="14" t="s">
        <v>31</v>
      </c>
      <c r="AX318" s="14" t="s">
        <v>74</v>
      </c>
      <c r="AY318" s="265" t="s">
        <v>141</v>
      </c>
    </row>
    <row r="319" s="14" customFormat="1">
      <c r="A319" s="14"/>
      <c r="B319" s="255"/>
      <c r="C319" s="256"/>
      <c r="D319" s="246" t="s">
        <v>156</v>
      </c>
      <c r="E319" s="257" t="s">
        <v>1</v>
      </c>
      <c r="F319" s="258" t="s">
        <v>626</v>
      </c>
      <c r="G319" s="256"/>
      <c r="H319" s="259">
        <v>13.76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156</v>
      </c>
      <c r="AU319" s="265" t="s">
        <v>142</v>
      </c>
      <c r="AV319" s="14" t="s">
        <v>142</v>
      </c>
      <c r="AW319" s="14" t="s">
        <v>31</v>
      </c>
      <c r="AX319" s="14" t="s">
        <v>74</v>
      </c>
      <c r="AY319" s="265" t="s">
        <v>141</v>
      </c>
    </row>
    <row r="320" s="14" customFormat="1">
      <c r="A320" s="14"/>
      <c r="B320" s="255"/>
      <c r="C320" s="256"/>
      <c r="D320" s="246" t="s">
        <v>156</v>
      </c>
      <c r="E320" s="257" t="s">
        <v>1</v>
      </c>
      <c r="F320" s="258" t="s">
        <v>627</v>
      </c>
      <c r="G320" s="256"/>
      <c r="H320" s="259">
        <v>3.2799999999999998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5" t="s">
        <v>156</v>
      </c>
      <c r="AU320" s="265" t="s">
        <v>142</v>
      </c>
      <c r="AV320" s="14" t="s">
        <v>142</v>
      </c>
      <c r="AW320" s="14" t="s">
        <v>31</v>
      </c>
      <c r="AX320" s="14" t="s">
        <v>74</v>
      </c>
      <c r="AY320" s="265" t="s">
        <v>141</v>
      </c>
    </row>
    <row r="321" s="14" customFormat="1">
      <c r="A321" s="14"/>
      <c r="B321" s="255"/>
      <c r="C321" s="256"/>
      <c r="D321" s="246" t="s">
        <v>156</v>
      </c>
      <c r="E321" s="257" t="s">
        <v>1</v>
      </c>
      <c r="F321" s="258" t="s">
        <v>628</v>
      </c>
      <c r="G321" s="256"/>
      <c r="H321" s="259">
        <v>3.8799999999999999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156</v>
      </c>
      <c r="AU321" s="265" t="s">
        <v>142</v>
      </c>
      <c r="AV321" s="14" t="s">
        <v>142</v>
      </c>
      <c r="AW321" s="14" t="s">
        <v>31</v>
      </c>
      <c r="AX321" s="14" t="s">
        <v>74</v>
      </c>
      <c r="AY321" s="265" t="s">
        <v>141</v>
      </c>
    </row>
    <row r="322" s="15" customFormat="1">
      <c r="A322" s="15"/>
      <c r="B322" s="266"/>
      <c r="C322" s="267"/>
      <c r="D322" s="246" t="s">
        <v>156</v>
      </c>
      <c r="E322" s="268" t="s">
        <v>1</v>
      </c>
      <c r="F322" s="269" t="s">
        <v>177</v>
      </c>
      <c r="G322" s="267"/>
      <c r="H322" s="270">
        <v>627.30999999999995</v>
      </c>
      <c r="I322" s="271"/>
      <c r="J322" s="267"/>
      <c r="K322" s="267"/>
      <c r="L322" s="272"/>
      <c r="M322" s="273"/>
      <c r="N322" s="274"/>
      <c r="O322" s="274"/>
      <c r="P322" s="274"/>
      <c r="Q322" s="274"/>
      <c r="R322" s="274"/>
      <c r="S322" s="274"/>
      <c r="T322" s="27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6" t="s">
        <v>156</v>
      </c>
      <c r="AU322" s="276" t="s">
        <v>142</v>
      </c>
      <c r="AV322" s="15" t="s">
        <v>148</v>
      </c>
      <c r="AW322" s="15" t="s">
        <v>31</v>
      </c>
      <c r="AX322" s="15" t="s">
        <v>82</v>
      </c>
      <c r="AY322" s="276" t="s">
        <v>141</v>
      </c>
    </row>
    <row r="323" s="12" customFormat="1" ht="22.8" customHeight="1">
      <c r="A323" s="12"/>
      <c r="B323" s="214"/>
      <c r="C323" s="215"/>
      <c r="D323" s="216" t="s">
        <v>73</v>
      </c>
      <c r="E323" s="228" t="s">
        <v>216</v>
      </c>
      <c r="F323" s="228" t="s">
        <v>217</v>
      </c>
      <c r="G323" s="215"/>
      <c r="H323" s="215"/>
      <c r="I323" s="218"/>
      <c r="J323" s="229">
        <f>BK323</f>
        <v>0</v>
      </c>
      <c r="K323" s="215"/>
      <c r="L323" s="220"/>
      <c r="M323" s="221"/>
      <c r="N323" s="222"/>
      <c r="O323" s="222"/>
      <c r="P323" s="223">
        <f>P324</f>
        <v>0</v>
      </c>
      <c r="Q323" s="222"/>
      <c r="R323" s="223">
        <f>R324</f>
        <v>0</v>
      </c>
      <c r="S323" s="222"/>
      <c r="T323" s="224">
        <f>T324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5" t="s">
        <v>82</v>
      </c>
      <c r="AT323" s="226" t="s">
        <v>73</v>
      </c>
      <c r="AU323" s="226" t="s">
        <v>82</v>
      </c>
      <c r="AY323" s="225" t="s">
        <v>141</v>
      </c>
      <c r="BK323" s="227">
        <f>BK324</f>
        <v>0</v>
      </c>
    </row>
    <row r="324" s="2" customFormat="1" ht="62.7" customHeight="1">
      <c r="A324" s="39"/>
      <c r="B324" s="40"/>
      <c r="C324" s="230" t="s">
        <v>202</v>
      </c>
      <c r="D324" s="230" t="s">
        <v>144</v>
      </c>
      <c r="E324" s="231" t="s">
        <v>635</v>
      </c>
      <c r="F324" s="232" t="s">
        <v>636</v>
      </c>
      <c r="G324" s="233" t="s">
        <v>221</v>
      </c>
      <c r="H324" s="234">
        <v>1.05</v>
      </c>
      <c r="I324" s="235"/>
      <c r="J324" s="236">
        <f>ROUND(I324*H324,2)</f>
        <v>0</v>
      </c>
      <c r="K324" s="237"/>
      <c r="L324" s="45"/>
      <c r="M324" s="238" t="s">
        <v>1</v>
      </c>
      <c r="N324" s="239" t="s">
        <v>40</v>
      </c>
      <c r="O324" s="98"/>
      <c r="P324" s="240">
        <f>O324*H324</f>
        <v>0</v>
      </c>
      <c r="Q324" s="240">
        <v>0</v>
      </c>
      <c r="R324" s="240">
        <f>Q324*H324</f>
        <v>0</v>
      </c>
      <c r="S324" s="240">
        <v>0</v>
      </c>
      <c r="T324" s="24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148</v>
      </c>
      <c r="AT324" s="242" t="s">
        <v>144</v>
      </c>
      <c r="AU324" s="242" t="s">
        <v>142</v>
      </c>
      <c r="AY324" s="18" t="s">
        <v>141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142</v>
      </c>
      <c r="BK324" s="243">
        <f>ROUND(I324*H324,2)</f>
        <v>0</v>
      </c>
      <c r="BL324" s="18" t="s">
        <v>148</v>
      </c>
      <c r="BM324" s="242" t="s">
        <v>637</v>
      </c>
    </row>
    <row r="325" s="12" customFormat="1" ht="25.92" customHeight="1">
      <c r="A325" s="12"/>
      <c r="B325" s="214"/>
      <c r="C325" s="215"/>
      <c r="D325" s="216" t="s">
        <v>73</v>
      </c>
      <c r="E325" s="217" t="s">
        <v>223</v>
      </c>
      <c r="F325" s="217" t="s">
        <v>224</v>
      </c>
      <c r="G325" s="215"/>
      <c r="H325" s="215"/>
      <c r="I325" s="218"/>
      <c r="J325" s="219">
        <f>BK325</f>
        <v>0</v>
      </c>
      <c r="K325" s="215"/>
      <c r="L325" s="220"/>
      <c r="M325" s="221"/>
      <c r="N325" s="222"/>
      <c r="O325" s="222"/>
      <c r="P325" s="223">
        <f>P326+P330</f>
        <v>0</v>
      </c>
      <c r="Q325" s="222"/>
      <c r="R325" s="223">
        <f>R326+R330</f>
        <v>0.00024000000000000001</v>
      </c>
      <c r="S325" s="222"/>
      <c r="T325" s="224">
        <f>T326+T330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25" t="s">
        <v>142</v>
      </c>
      <c r="AT325" s="226" t="s">
        <v>73</v>
      </c>
      <c r="AU325" s="226" t="s">
        <v>74</v>
      </c>
      <c r="AY325" s="225" t="s">
        <v>141</v>
      </c>
      <c r="BK325" s="227">
        <f>BK326+BK330</f>
        <v>0</v>
      </c>
    </row>
    <row r="326" s="12" customFormat="1" ht="22.8" customHeight="1">
      <c r="A326" s="12"/>
      <c r="B326" s="214"/>
      <c r="C326" s="215"/>
      <c r="D326" s="216" t="s">
        <v>73</v>
      </c>
      <c r="E326" s="228" t="s">
        <v>638</v>
      </c>
      <c r="F326" s="228" t="s">
        <v>639</v>
      </c>
      <c r="G326" s="215"/>
      <c r="H326" s="215"/>
      <c r="I326" s="218"/>
      <c r="J326" s="229">
        <f>BK326</f>
        <v>0</v>
      </c>
      <c r="K326" s="215"/>
      <c r="L326" s="220"/>
      <c r="M326" s="221"/>
      <c r="N326" s="222"/>
      <c r="O326" s="222"/>
      <c r="P326" s="223">
        <f>SUM(P327:P329)</f>
        <v>0</v>
      </c>
      <c r="Q326" s="222"/>
      <c r="R326" s="223">
        <f>SUM(R327:R329)</f>
        <v>0.00024000000000000001</v>
      </c>
      <c r="S326" s="222"/>
      <c r="T326" s="224">
        <f>SUM(T327:T329)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5" t="s">
        <v>142</v>
      </c>
      <c r="AT326" s="226" t="s">
        <v>73</v>
      </c>
      <c r="AU326" s="226" t="s">
        <v>82</v>
      </c>
      <c r="AY326" s="225" t="s">
        <v>141</v>
      </c>
      <c r="BK326" s="227">
        <f>SUM(BK327:BK329)</f>
        <v>0</v>
      </c>
    </row>
    <row r="327" s="2" customFormat="1" ht="33" customHeight="1">
      <c r="A327" s="39"/>
      <c r="B327" s="40"/>
      <c r="C327" s="230" t="s">
        <v>207</v>
      </c>
      <c r="D327" s="230" t="s">
        <v>144</v>
      </c>
      <c r="E327" s="231" t="s">
        <v>640</v>
      </c>
      <c r="F327" s="232" t="s">
        <v>641</v>
      </c>
      <c r="G327" s="233" t="s">
        <v>154</v>
      </c>
      <c r="H327" s="234">
        <v>4.7999999999999998</v>
      </c>
      <c r="I327" s="235"/>
      <c r="J327" s="236">
        <f>ROUND(I327*H327,2)</f>
        <v>0</v>
      </c>
      <c r="K327" s="237"/>
      <c r="L327" s="45"/>
      <c r="M327" s="238" t="s">
        <v>1</v>
      </c>
      <c r="N327" s="239" t="s">
        <v>40</v>
      </c>
      <c r="O327" s="98"/>
      <c r="P327" s="240">
        <f>O327*H327</f>
        <v>0</v>
      </c>
      <c r="Q327" s="240">
        <v>5.0000000000000002E-05</v>
      </c>
      <c r="R327" s="240">
        <f>Q327*H327</f>
        <v>0.00024000000000000001</v>
      </c>
      <c r="S327" s="240">
        <v>0</v>
      </c>
      <c r="T327" s="24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2" t="s">
        <v>230</v>
      </c>
      <c r="AT327" s="242" t="s">
        <v>144</v>
      </c>
      <c r="AU327" s="242" t="s">
        <v>142</v>
      </c>
      <c r="AY327" s="18" t="s">
        <v>141</v>
      </c>
      <c r="BE327" s="243">
        <f>IF(N327="základná",J327,0)</f>
        <v>0</v>
      </c>
      <c r="BF327" s="243">
        <f>IF(N327="znížená",J327,0)</f>
        <v>0</v>
      </c>
      <c r="BG327" s="243">
        <f>IF(N327="zákl. prenesená",J327,0)</f>
        <v>0</v>
      </c>
      <c r="BH327" s="243">
        <f>IF(N327="zníž. prenesená",J327,0)</f>
        <v>0</v>
      </c>
      <c r="BI327" s="243">
        <f>IF(N327="nulová",J327,0)</f>
        <v>0</v>
      </c>
      <c r="BJ327" s="18" t="s">
        <v>142</v>
      </c>
      <c r="BK327" s="243">
        <f>ROUND(I327*H327,2)</f>
        <v>0</v>
      </c>
      <c r="BL327" s="18" t="s">
        <v>230</v>
      </c>
      <c r="BM327" s="242" t="s">
        <v>642</v>
      </c>
    </row>
    <row r="328" s="13" customFormat="1">
      <c r="A328" s="13"/>
      <c r="B328" s="244"/>
      <c r="C328" s="245"/>
      <c r="D328" s="246" t="s">
        <v>156</v>
      </c>
      <c r="E328" s="247" t="s">
        <v>1</v>
      </c>
      <c r="F328" s="248" t="s">
        <v>643</v>
      </c>
      <c r="G328" s="245"/>
      <c r="H328" s="247" t="s">
        <v>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156</v>
      </c>
      <c r="AU328" s="254" t="s">
        <v>142</v>
      </c>
      <c r="AV328" s="13" t="s">
        <v>82</v>
      </c>
      <c r="AW328" s="13" t="s">
        <v>31</v>
      </c>
      <c r="AX328" s="13" t="s">
        <v>74</v>
      </c>
      <c r="AY328" s="254" t="s">
        <v>141</v>
      </c>
    </row>
    <row r="329" s="14" customFormat="1">
      <c r="A329" s="14"/>
      <c r="B329" s="255"/>
      <c r="C329" s="256"/>
      <c r="D329" s="246" t="s">
        <v>156</v>
      </c>
      <c r="E329" s="257" t="s">
        <v>1</v>
      </c>
      <c r="F329" s="258" t="s">
        <v>644</v>
      </c>
      <c r="G329" s="256"/>
      <c r="H329" s="259">
        <v>4.7999999999999998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5" t="s">
        <v>156</v>
      </c>
      <c r="AU329" s="265" t="s">
        <v>142</v>
      </c>
      <c r="AV329" s="14" t="s">
        <v>142</v>
      </c>
      <c r="AW329" s="14" t="s">
        <v>31</v>
      </c>
      <c r="AX329" s="14" t="s">
        <v>82</v>
      </c>
      <c r="AY329" s="265" t="s">
        <v>141</v>
      </c>
    </row>
    <row r="330" s="12" customFormat="1" ht="22.8" customHeight="1">
      <c r="A330" s="12"/>
      <c r="B330" s="214"/>
      <c r="C330" s="215"/>
      <c r="D330" s="216" t="s">
        <v>73</v>
      </c>
      <c r="E330" s="228" t="s">
        <v>385</v>
      </c>
      <c r="F330" s="228" t="s">
        <v>386</v>
      </c>
      <c r="G330" s="215"/>
      <c r="H330" s="215"/>
      <c r="I330" s="218"/>
      <c r="J330" s="229">
        <f>BK330</f>
        <v>0</v>
      </c>
      <c r="K330" s="215"/>
      <c r="L330" s="220"/>
      <c r="M330" s="221"/>
      <c r="N330" s="222"/>
      <c r="O330" s="222"/>
      <c r="P330" s="223">
        <f>SUM(P331:P334)</f>
        <v>0</v>
      </c>
      <c r="Q330" s="222"/>
      <c r="R330" s="223">
        <f>SUM(R331:R334)</f>
        <v>0</v>
      </c>
      <c r="S330" s="222"/>
      <c r="T330" s="224">
        <f>SUM(T331:T334)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5" t="s">
        <v>142</v>
      </c>
      <c r="AT330" s="226" t="s">
        <v>73</v>
      </c>
      <c r="AU330" s="226" t="s">
        <v>82</v>
      </c>
      <c r="AY330" s="225" t="s">
        <v>141</v>
      </c>
      <c r="BK330" s="227">
        <f>SUM(BK331:BK334)</f>
        <v>0</v>
      </c>
    </row>
    <row r="331" s="2" customFormat="1" ht="16.5" customHeight="1">
      <c r="A331" s="39"/>
      <c r="B331" s="40"/>
      <c r="C331" s="230" t="s">
        <v>190</v>
      </c>
      <c r="D331" s="230" t="s">
        <v>144</v>
      </c>
      <c r="E331" s="231" t="s">
        <v>645</v>
      </c>
      <c r="F331" s="232" t="s">
        <v>646</v>
      </c>
      <c r="G331" s="233" t="s">
        <v>154</v>
      </c>
      <c r="H331" s="234">
        <v>0.63600000000000001</v>
      </c>
      <c r="I331" s="235"/>
      <c r="J331" s="236">
        <f>ROUND(I331*H331,2)</f>
        <v>0</v>
      </c>
      <c r="K331" s="237"/>
      <c r="L331" s="45"/>
      <c r="M331" s="238" t="s">
        <v>1</v>
      </c>
      <c r="N331" s="239" t="s">
        <v>40</v>
      </c>
      <c r="O331" s="98"/>
      <c r="P331" s="240">
        <f>O331*H331</f>
        <v>0</v>
      </c>
      <c r="Q331" s="240">
        <v>0</v>
      </c>
      <c r="R331" s="240">
        <f>Q331*H331</f>
        <v>0</v>
      </c>
      <c r="S331" s="240">
        <v>0</v>
      </c>
      <c r="T331" s="24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2" t="s">
        <v>230</v>
      </c>
      <c r="AT331" s="242" t="s">
        <v>144</v>
      </c>
      <c r="AU331" s="242" t="s">
        <v>142</v>
      </c>
      <c r="AY331" s="18" t="s">
        <v>141</v>
      </c>
      <c r="BE331" s="243">
        <f>IF(N331="základná",J331,0)</f>
        <v>0</v>
      </c>
      <c r="BF331" s="243">
        <f>IF(N331="znížená",J331,0)</f>
        <v>0</v>
      </c>
      <c r="BG331" s="243">
        <f>IF(N331="zákl. prenesená",J331,0)</f>
        <v>0</v>
      </c>
      <c r="BH331" s="243">
        <f>IF(N331="zníž. prenesená",J331,0)</f>
        <v>0</v>
      </c>
      <c r="BI331" s="243">
        <f>IF(N331="nulová",J331,0)</f>
        <v>0</v>
      </c>
      <c r="BJ331" s="18" t="s">
        <v>142</v>
      </c>
      <c r="BK331" s="243">
        <f>ROUND(I331*H331,2)</f>
        <v>0</v>
      </c>
      <c r="BL331" s="18" t="s">
        <v>230</v>
      </c>
      <c r="BM331" s="242" t="s">
        <v>647</v>
      </c>
    </row>
    <row r="332" s="14" customFormat="1">
      <c r="A332" s="14"/>
      <c r="B332" s="255"/>
      <c r="C332" s="256"/>
      <c r="D332" s="246" t="s">
        <v>156</v>
      </c>
      <c r="E332" s="257" t="s">
        <v>1</v>
      </c>
      <c r="F332" s="258" t="s">
        <v>648</v>
      </c>
      <c r="G332" s="256"/>
      <c r="H332" s="259">
        <v>0.63600000000000001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5" t="s">
        <v>156</v>
      </c>
      <c r="AU332" s="265" t="s">
        <v>142</v>
      </c>
      <c r="AV332" s="14" t="s">
        <v>142</v>
      </c>
      <c r="AW332" s="14" t="s">
        <v>31</v>
      </c>
      <c r="AX332" s="14" t="s">
        <v>82</v>
      </c>
      <c r="AY332" s="265" t="s">
        <v>141</v>
      </c>
    </row>
    <row r="333" s="2" customFormat="1" ht="24.15" customHeight="1">
      <c r="A333" s="39"/>
      <c r="B333" s="40"/>
      <c r="C333" s="230" t="s">
        <v>218</v>
      </c>
      <c r="D333" s="230" t="s">
        <v>144</v>
      </c>
      <c r="E333" s="231" t="s">
        <v>649</v>
      </c>
      <c r="F333" s="232" t="s">
        <v>650</v>
      </c>
      <c r="G333" s="233" t="s">
        <v>154</v>
      </c>
      <c r="H333" s="234">
        <v>2.7200000000000002</v>
      </c>
      <c r="I333" s="235"/>
      <c r="J333" s="236">
        <f>ROUND(I333*H333,2)</f>
        <v>0</v>
      </c>
      <c r="K333" s="237"/>
      <c r="L333" s="45"/>
      <c r="M333" s="238" t="s">
        <v>1</v>
      </c>
      <c r="N333" s="239" t="s">
        <v>40</v>
      </c>
      <c r="O333" s="98"/>
      <c r="P333" s="240">
        <f>O333*H333</f>
        <v>0</v>
      </c>
      <c r="Q333" s="240">
        <v>0</v>
      </c>
      <c r="R333" s="240">
        <f>Q333*H333</f>
        <v>0</v>
      </c>
      <c r="S333" s="240">
        <v>0</v>
      </c>
      <c r="T333" s="24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2" t="s">
        <v>230</v>
      </c>
      <c r="AT333" s="242" t="s">
        <v>144</v>
      </c>
      <c r="AU333" s="242" t="s">
        <v>142</v>
      </c>
      <c r="AY333" s="18" t="s">
        <v>141</v>
      </c>
      <c r="BE333" s="243">
        <f>IF(N333="základná",J333,0)</f>
        <v>0</v>
      </c>
      <c r="BF333" s="243">
        <f>IF(N333="znížená",J333,0)</f>
        <v>0</v>
      </c>
      <c r="BG333" s="243">
        <f>IF(N333="zákl. prenesená",J333,0)</f>
        <v>0</v>
      </c>
      <c r="BH333" s="243">
        <f>IF(N333="zníž. prenesená",J333,0)</f>
        <v>0</v>
      </c>
      <c r="BI333" s="243">
        <f>IF(N333="nulová",J333,0)</f>
        <v>0</v>
      </c>
      <c r="BJ333" s="18" t="s">
        <v>142</v>
      </c>
      <c r="BK333" s="243">
        <f>ROUND(I333*H333,2)</f>
        <v>0</v>
      </c>
      <c r="BL333" s="18" t="s">
        <v>230</v>
      </c>
      <c r="BM333" s="242" t="s">
        <v>651</v>
      </c>
    </row>
    <row r="334" s="14" customFormat="1">
      <c r="A334" s="14"/>
      <c r="B334" s="255"/>
      <c r="C334" s="256"/>
      <c r="D334" s="246" t="s">
        <v>156</v>
      </c>
      <c r="E334" s="257" t="s">
        <v>1</v>
      </c>
      <c r="F334" s="258" t="s">
        <v>652</v>
      </c>
      <c r="G334" s="256"/>
      <c r="H334" s="259">
        <v>2.7200000000000002</v>
      </c>
      <c r="I334" s="260"/>
      <c r="J334" s="256"/>
      <c r="K334" s="256"/>
      <c r="L334" s="261"/>
      <c r="M334" s="306"/>
      <c r="N334" s="307"/>
      <c r="O334" s="307"/>
      <c r="P334" s="307"/>
      <c r="Q334" s="307"/>
      <c r="R334" s="307"/>
      <c r="S334" s="307"/>
      <c r="T334" s="30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5" t="s">
        <v>156</v>
      </c>
      <c r="AU334" s="265" t="s">
        <v>142</v>
      </c>
      <c r="AV334" s="14" t="s">
        <v>142</v>
      </c>
      <c r="AW334" s="14" t="s">
        <v>31</v>
      </c>
      <c r="AX334" s="14" t="s">
        <v>82</v>
      </c>
      <c r="AY334" s="265" t="s">
        <v>141</v>
      </c>
    </row>
    <row r="335" s="2" customFormat="1" ht="6.96" customHeight="1">
      <c r="A335" s="39"/>
      <c r="B335" s="73"/>
      <c r="C335" s="74"/>
      <c r="D335" s="74"/>
      <c r="E335" s="74"/>
      <c r="F335" s="74"/>
      <c r="G335" s="74"/>
      <c r="H335" s="74"/>
      <c r="I335" s="74"/>
      <c r="J335" s="74"/>
      <c r="K335" s="74"/>
      <c r="L335" s="45"/>
      <c r="M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</row>
  </sheetData>
  <sheetProtection sheet="1" autoFilter="0" formatColumns="0" formatRows="0" objects="1" scenarios="1" spinCount="100000" saltValue="3RnWfAJkd90bSuMaooBYrCILRA2iV8jJkxZrvNeq/apfZf9wuNcMODBdaQirXh6tUmz+SEY/9bYCXa+39QeRoA==" hashValue="Q//Xbbzhb2Tl0EM7ZEC1632woCq+0+5yT0kn3bZkgOQQTx2NSFCRwcdwJW0k6M1tNyPjTwAxt6ppLAZNFtcI3A==" algorithmName="SHA-512" password="AB88"/>
  <autoFilter ref="C122:K33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653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ROUND((SUM(BE130:BE309)),  2)</f>
        <v>0</v>
      </c>
      <c r="G33" s="163"/>
      <c r="H33" s="163"/>
      <c r="I33" s="164">
        <v>0.20000000000000001</v>
      </c>
      <c r="J33" s="162">
        <f>ROUND(((SUM(BE130:BE309))*I33),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ROUND((SUM(BF130:BF309)),  2)</f>
        <v>0</v>
      </c>
      <c r="G34" s="163"/>
      <c r="H34" s="163"/>
      <c r="I34" s="164">
        <v>0.20000000000000001</v>
      </c>
      <c r="J34" s="162">
        <f>ROUND(((SUM(BF130:BF309))*I34),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ROUND((SUM(BG130:BG309)),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ROUND((SUM(BH130:BH309)),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ROUND((SUM(BI130:BI309)),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20230104 - Kaštieľ-Podstrešný priestor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J130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J131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654</v>
      </c>
      <c r="E98" s="199"/>
      <c r="F98" s="199"/>
      <c r="G98" s="199"/>
      <c r="H98" s="199"/>
      <c r="I98" s="199"/>
      <c r="J98" s="200">
        <f>J132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655</v>
      </c>
      <c r="E99" s="199"/>
      <c r="F99" s="199"/>
      <c r="G99" s="199"/>
      <c r="H99" s="199"/>
      <c r="I99" s="199"/>
      <c r="J99" s="200">
        <f>J140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121</v>
      </c>
      <c r="E100" s="199"/>
      <c r="F100" s="199"/>
      <c r="G100" s="199"/>
      <c r="H100" s="199"/>
      <c r="I100" s="199"/>
      <c r="J100" s="200">
        <f>J150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122</v>
      </c>
      <c r="E101" s="199"/>
      <c r="F101" s="199"/>
      <c r="G101" s="199"/>
      <c r="H101" s="199"/>
      <c r="I101" s="199"/>
      <c r="J101" s="200">
        <f>J173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123</v>
      </c>
      <c r="E102" s="199"/>
      <c r="F102" s="199"/>
      <c r="G102" s="199"/>
      <c r="H102" s="199"/>
      <c r="I102" s="199"/>
      <c r="J102" s="200">
        <f>J218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124</v>
      </c>
      <c r="E103" s="193"/>
      <c r="F103" s="193"/>
      <c r="G103" s="193"/>
      <c r="H103" s="193"/>
      <c r="I103" s="193"/>
      <c r="J103" s="194">
        <f>J220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656</v>
      </c>
      <c r="E104" s="199"/>
      <c r="F104" s="199"/>
      <c r="G104" s="199"/>
      <c r="H104" s="199"/>
      <c r="I104" s="199"/>
      <c r="J104" s="200">
        <f>J221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314</v>
      </c>
      <c r="E105" s="199"/>
      <c r="F105" s="199"/>
      <c r="G105" s="199"/>
      <c r="H105" s="199"/>
      <c r="I105" s="199"/>
      <c r="J105" s="200">
        <f>J224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125</v>
      </c>
      <c r="E106" s="199"/>
      <c r="F106" s="199"/>
      <c r="G106" s="199"/>
      <c r="H106" s="199"/>
      <c r="I106" s="199"/>
      <c r="J106" s="200">
        <f>J246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126</v>
      </c>
      <c r="E107" s="199"/>
      <c r="F107" s="199"/>
      <c r="G107" s="199"/>
      <c r="H107" s="199"/>
      <c r="I107" s="199"/>
      <c r="J107" s="200">
        <f>J283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657</v>
      </c>
      <c r="E108" s="193"/>
      <c r="F108" s="193"/>
      <c r="G108" s="193"/>
      <c r="H108" s="193"/>
      <c r="I108" s="193"/>
      <c r="J108" s="194">
        <f>J298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6"/>
      <c r="C109" s="197"/>
      <c r="D109" s="198" t="s">
        <v>658</v>
      </c>
      <c r="E109" s="199"/>
      <c r="F109" s="199"/>
      <c r="G109" s="199"/>
      <c r="H109" s="199"/>
      <c r="I109" s="199"/>
      <c r="J109" s="200">
        <f>J299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97"/>
      <c r="D110" s="198" t="s">
        <v>659</v>
      </c>
      <c r="E110" s="199"/>
      <c r="F110" s="199"/>
      <c r="G110" s="199"/>
      <c r="H110" s="199"/>
      <c r="I110" s="199"/>
      <c r="J110" s="200">
        <f>J308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75"/>
      <c r="C116" s="76"/>
      <c r="D116" s="76"/>
      <c r="E116" s="76"/>
      <c r="F116" s="76"/>
      <c r="G116" s="76"/>
      <c r="H116" s="76"/>
      <c r="I116" s="76"/>
      <c r="J116" s="76"/>
      <c r="K116" s="76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127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15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Obnova areálu a kaštieľa Dolná Krupá</v>
      </c>
      <c r="F120" s="33"/>
      <c r="G120" s="33"/>
      <c r="H120" s="33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112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83" t="str">
        <f>E9</f>
        <v>20230104 - Kaštieľ-Podstrešný priestor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19</v>
      </c>
      <c r="D124" s="41"/>
      <c r="E124" s="41"/>
      <c r="F124" s="28" t="str">
        <f>F12</f>
        <v>Kaštieľ Dolná Krupá</v>
      </c>
      <c r="G124" s="41"/>
      <c r="H124" s="41"/>
      <c r="I124" s="33" t="s">
        <v>21</v>
      </c>
      <c r="J124" s="86" t="str">
        <f>IF(J12="","",J12)</f>
        <v>30. 1. 2023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23</v>
      </c>
      <c r="D126" s="41"/>
      <c r="E126" s="41"/>
      <c r="F126" s="28" t="str">
        <f>E15</f>
        <v>SNM, Vajanského nábrežie 2, 810 06 Bratislava</v>
      </c>
      <c r="G126" s="41"/>
      <c r="H126" s="41"/>
      <c r="I126" s="33" t="s">
        <v>29</v>
      </c>
      <c r="J126" s="37" t="str">
        <f>E21</f>
        <v>Ing.Vladimír Kobliška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IF(E18="","",E18)</f>
        <v>Vyplň údaj</v>
      </c>
      <c r="G127" s="41"/>
      <c r="H127" s="41"/>
      <c r="I127" s="33" t="s">
        <v>32</v>
      </c>
      <c r="J127" s="37" t="str">
        <f>E24</f>
        <v>Ing.Vladimír Kobliška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2"/>
      <c r="B129" s="203"/>
      <c r="C129" s="204" t="s">
        <v>128</v>
      </c>
      <c r="D129" s="205" t="s">
        <v>59</v>
      </c>
      <c r="E129" s="205" t="s">
        <v>55</v>
      </c>
      <c r="F129" s="205" t="s">
        <v>56</v>
      </c>
      <c r="G129" s="205" t="s">
        <v>129</v>
      </c>
      <c r="H129" s="205" t="s">
        <v>130</v>
      </c>
      <c r="I129" s="205" t="s">
        <v>131</v>
      </c>
      <c r="J129" s="206" t="s">
        <v>116</v>
      </c>
      <c r="K129" s="207" t="s">
        <v>132</v>
      </c>
      <c r="L129" s="208"/>
      <c r="M129" s="107" t="s">
        <v>1</v>
      </c>
      <c r="N129" s="108" t="s">
        <v>38</v>
      </c>
      <c r="O129" s="108" t="s">
        <v>133</v>
      </c>
      <c r="P129" s="108" t="s">
        <v>134</v>
      </c>
      <c r="Q129" s="108" t="s">
        <v>135</v>
      </c>
      <c r="R129" s="108" t="s">
        <v>136</v>
      </c>
      <c r="S129" s="108" t="s">
        <v>137</v>
      </c>
      <c r="T129" s="109" t="s">
        <v>138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</row>
    <row r="130" s="2" customFormat="1" ht="22.8" customHeight="1">
      <c r="A130" s="39"/>
      <c r="B130" s="40"/>
      <c r="C130" s="114" t="s">
        <v>117</v>
      </c>
      <c r="D130" s="41"/>
      <c r="E130" s="41"/>
      <c r="F130" s="41"/>
      <c r="G130" s="41"/>
      <c r="H130" s="41"/>
      <c r="I130" s="41"/>
      <c r="J130" s="209">
        <f>BK130</f>
        <v>0</v>
      </c>
      <c r="K130" s="41"/>
      <c r="L130" s="45"/>
      <c r="M130" s="110"/>
      <c r="N130" s="210"/>
      <c r="O130" s="111"/>
      <c r="P130" s="211">
        <f>P131+P220+P298</f>
        <v>0</v>
      </c>
      <c r="Q130" s="111"/>
      <c r="R130" s="211">
        <f>R131+R220+R298</f>
        <v>36.570668649999995</v>
      </c>
      <c r="S130" s="111"/>
      <c r="T130" s="212">
        <f>T131+T220+T298</f>
        <v>20.93961912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73</v>
      </c>
      <c r="AU130" s="18" t="s">
        <v>118</v>
      </c>
      <c r="BK130" s="213">
        <f>BK131+BK220+BK298</f>
        <v>0</v>
      </c>
    </row>
    <row r="131" s="12" customFormat="1" ht="25.92" customHeight="1">
      <c r="A131" s="12"/>
      <c r="B131" s="214"/>
      <c r="C131" s="215"/>
      <c r="D131" s="216" t="s">
        <v>73</v>
      </c>
      <c r="E131" s="217" t="s">
        <v>139</v>
      </c>
      <c r="F131" s="217" t="s">
        <v>140</v>
      </c>
      <c r="G131" s="215"/>
      <c r="H131" s="215"/>
      <c r="I131" s="218"/>
      <c r="J131" s="219">
        <f>BK131</f>
        <v>0</v>
      </c>
      <c r="K131" s="215"/>
      <c r="L131" s="220"/>
      <c r="M131" s="221"/>
      <c r="N131" s="222"/>
      <c r="O131" s="222"/>
      <c r="P131" s="223">
        <f>P132+P140+P150+P173+P218</f>
        <v>0</v>
      </c>
      <c r="Q131" s="222"/>
      <c r="R131" s="223">
        <f>R132+R140+R150+R173+R218</f>
        <v>34.936637849999997</v>
      </c>
      <c r="S131" s="222"/>
      <c r="T131" s="224">
        <f>T132+T140+T150+T173+T218</f>
        <v>19.489000000000001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82</v>
      </c>
      <c r="AT131" s="226" t="s">
        <v>73</v>
      </c>
      <c r="AU131" s="226" t="s">
        <v>74</v>
      </c>
      <c r="AY131" s="225" t="s">
        <v>141</v>
      </c>
      <c r="BK131" s="227">
        <f>BK132+BK140+BK150+BK173+BK218</f>
        <v>0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178</v>
      </c>
      <c r="F132" s="228" t="s">
        <v>660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SUM(P133:P139)</f>
        <v>0</v>
      </c>
      <c r="Q132" s="222"/>
      <c r="R132" s="223">
        <f>SUM(R133:R139)</f>
        <v>15.45011609</v>
      </c>
      <c r="S132" s="222"/>
      <c r="T132" s="224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141</v>
      </c>
      <c r="BK132" s="227">
        <f>SUM(BK133:BK139)</f>
        <v>0</v>
      </c>
    </row>
    <row r="133" s="2" customFormat="1" ht="44.25" customHeight="1">
      <c r="A133" s="39"/>
      <c r="B133" s="40"/>
      <c r="C133" s="230" t="s">
        <v>82</v>
      </c>
      <c r="D133" s="230" t="s">
        <v>144</v>
      </c>
      <c r="E133" s="231" t="s">
        <v>661</v>
      </c>
      <c r="F133" s="232" t="s">
        <v>662</v>
      </c>
      <c r="G133" s="233" t="s">
        <v>255</v>
      </c>
      <c r="H133" s="234">
        <v>2.2090000000000001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1.4860100000000001</v>
      </c>
      <c r="R133" s="240">
        <f>Q133*H133</f>
        <v>3.2825960900000002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148</v>
      </c>
      <c r="AT133" s="242" t="s">
        <v>144</v>
      </c>
      <c r="AU133" s="242" t="s">
        <v>142</v>
      </c>
      <c r="AY133" s="18" t="s">
        <v>141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142</v>
      </c>
      <c r="BK133" s="243">
        <f>ROUND(I133*H133,2)</f>
        <v>0</v>
      </c>
      <c r="BL133" s="18" t="s">
        <v>148</v>
      </c>
      <c r="BM133" s="242" t="s">
        <v>663</v>
      </c>
    </row>
    <row r="134" s="13" customFormat="1">
      <c r="A134" s="13"/>
      <c r="B134" s="244"/>
      <c r="C134" s="245"/>
      <c r="D134" s="246" t="s">
        <v>156</v>
      </c>
      <c r="E134" s="247" t="s">
        <v>1</v>
      </c>
      <c r="F134" s="248" t="s">
        <v>664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156</v>
      </c>
      <c r="AU134" s="254" t="s">
        <v>142</v>
      </c>
      <c r="AV134" s="13" t="s">
        <v>82</v>
      </c>
      <c r="AW134" s="13" t="s">
        <v>31</v>
      </c>
      <c r="AX134" s="13" t="s">
        <v>74</v>
      </c>
      <c r="AY134" s="254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665</v>
      </c>
      <c r="G135" s="256"/>
      <c r="H135" s="259">
        <v>2.2090000000000001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82</v>
      </c>
      <c r="AY135" s="265" t="s">
        <v>141</v>
      </c>
    </row>
    <row r="136" s="2" customFormat="1" ht="16.5" customHeight="1">
      <c r="A136" s="39"/>
      <c r="B136" s="40"/>
      <c r="C136" s="230" t="s">
        <v>142</v>
      </c>
      <c r="D136" s="230" t="s">
        <v>144</v>
      </c>
      <c r="E136" s="231" t="s">
        <v>666</v>
      </c>
      <c r="F136" s="232" t="s">
        <v>667</v>
      </c>
      <c r="G136" s="233" t="s">
        <v>406</v>
      </c>
      <c r="H136" s="234">
        <v>12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0.01396</v>
      </c>
      <c r="R136" s="240">
        <f>Q136*H136</f>
        <v>0.16752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148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148</v>
      </c>
      <c r="BM136" s="242" t="s">
        <v>668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669</v>
      </c>
      <c r="G137" s="256"/>
      <c r="H137" s="259">
        <v>12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142</v>
      </c>
      <c r="AV137" s="14" t="s">
        <v>142</v>
      </c>
      <c r="AW137" s="14" t="s">
        <v>31</v>
      </c>
      <c r="AX137" s="14" t="s">
        <v>82</v>
      </c>
      <c r="AY137" s="265" t="s">
        <v>141</v>
      </c>
    </row>
    <row r="138" s="2" customFormat="1" ht="16.5" customHeight="1">
      <c r="A138" s="39"/>
      <c r="B138" s="40"/>
      <c r="C138" s="282" t="s">
        <v>178</v>
      </c>
      <c r="D138" s="282" t="s">
        <v>290</v>
      </c>
      <c r="E138" s="283" t="s">
        <v>670</v>
      </c>
      <c r="F138" s="284" t="s">
        <v>671</v>
      </c>
      <c r="G138" s="285" t="s">
        <v>406</v>
      </c>
      <c r="H138" s="286">
        <v>12</v>
      </c>
      <c r="I138" s="287"/>
      <c r="J138" s="288">
        <f>ROUND(I138*H138,2)</f>
        <v>0</v>
      </c>
      <c r="K138" s="289"/>
      <c r="L138" s="290"/>
      <c r="M138" s="291" t="s">
        <v>1</v>
      </c>
      <c r="N138" s="292" t="s">
        <v>40</v>
      </c>
      <c r="O138" s="98"/>
      <c r="P138" s="240">
        <f>O138*H138</f>
        <v>0</v>
      </c>
      <c r="Q138" s="240">
        <v>1</v>
      </c>
      <c r="R138" s="240">
        <f>Q138*H138</f>
        <v>12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207</v>
      </c>
      <c r="AT138" s="242" t="s">
        <v>290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672</v>
      </c>
    </row>
    <row r="139" s="14" customFormat="1">
      <c r="A139" s="14"/>
      <c r="B139" s="255"/>
      <c r="C139" s="256"/>
      <c r="D139" s="246" t="s">
        <v>156</v>
      </c>
      <c r="E139" s="257" t="s">
        <v>1</v>
      </c>
      <c r="F139" s="258" t="s">
        <v>673</v>
      </c>
      <c r="G139" s="256"/>
      <c r="H139" s="259">
        <v>12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156</v>
      </c>
      <c r="AU139" s="265" t="s">
        <v>142</v>
      </c>
      <c r="AV139" s="14" t="s">
        <v>142</v>
      </c>
      <c r="AW139" s="14" t="s">
        <v>31</v>
      </c>
      <c r="AX139" s="14" t="s">
        <v>82</v>
      </c>
      <c r="AY139" s="265" t="s">
        <v>141</v>
      </c>
    </row>
    <row r="140" s="12" customFormat="1" ht="22.8" customHeight="1">
      <c r="A140" s="12"/>
      <c r="B140" s="214"/>
      <c r="C140" s="215"/>
      <c r="D140" s="216" t="s">
        <v>73</v>
      </c>
      <c r="E140" s="228" t="s">
        <v>148</v>
      </c>
      <c r="F140" s="228" t="s">
        <v>674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SUM(P141:P149)</f>
        <v>0</v>
      </c>
      <c r="Q140" s="222"/>
      <c r="R140" s="223">
        <f>SUM(R141:R149)</f>
        <v>0.66946921000000004</v>
      </c>
      <c r="S140" s="222"/>
      <c r="T140" s="224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73</v>
      </c>
      <c r="AU140" s="226" t="s">
        <v>82</v>
      </c>
      <c r="AY140" s="225" t="s">
        <v>141</v>
      </c>
      <c r="BK140" s="227">
        <f>SUM(BK141:BK149)</f>
        <v>0</v>
      </c>
    </row>
    <row r="141" s="2" customFormat="1" ht="24.15" customHeight="1">
      <c r="A141" s="39"/>
      <c r="B141" s="40"/>
      <c r="C141" s="230" t="s">
        <v>148</v>
      </c>
      <c r="D141" s="230" t="s">
        <v>144</v>
      </c>
      <c r="E141" s="231" t="s">
        <v>675</v>
      </c>
      <c r="F141" s="232" t="s">
        <v>676</v>
      </c>
      <c r="G141" s="233" t="s">
        <v>255</v>
      </c>
      <c r="H141" s="234">
        <v>0.26900000000000002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2.2970899999999999</v>
      </c>
      <c r="R141" s="240">
        <f>Q141*H141</f>
        <v>0.61791720999999999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148</v>
      </c>
      <c r="AT141" s="242" t="s">
        <v>144</v>
      </c>
      <c r="AU141" s="242" t="s">
        <v>142</v>
      </c>
      <c r="AY141" s="18" t="s">
        <v>141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142</v>
      </c>
      <c r="BK141" s="243">
        <f>ROUND(I141*H141,2)</f>
        <v>0</v>
      </c>
      <c r="BL141" s="18" t="s">
        <v>148</v>
      </c>
      <c r="BM141" s="242" t="s">
        <v>677</v>
      </c>
    </row>
    <row r="142" s="13" customFormat="1">
      <c r="A142" s="13"/>
      <c r="B142" s="244"/>
      <c r="C142" s="245"/>
      <c r="D142" s="246" t="s">
        <v>156</v>
      </c>
      <c r="E142" s="247" t="s">
        <v>1</v>
      </c>
      <c r="F142" s="248" t="s">
        <v>678</v>
      </c>
      <c r="G142" s="245"/>
      <c r="H142" s="247" t="s">
        <v>1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156</v>
      </c>
      <c r="AU142" s="254" t="s">
        <v>142</v>
      </c>
      <c r="AV142" s="13" t="s">
        <v>82</v>
      </c>
      <c r="AW142" s="13" t="s">
        <v>31</v>
      </c>
      <c r="AX142" s="13" t="s">
        <v>74</v>
      </c>
      <c r="AY142" s="254" t="s">
        <v>141</v>
      </c>
    </row>
    <row r="143" s="14" customFormat="1">
      <c r="A143" s="14"/>
      <c r="B143" s="255"/>
      <c r="C143" s="256"/>
      <c r="D143" s="246" t="s">
        <v>156</v>
      </c>
      <c r="E143" s="257" t="s">
        <v>1</v>
      </c>
      <c r="F143" s="258" t="s">
        <v>679</v>
      </c>
      <c r="G143" s="256"/>
      <c r="H143" s="259">
        <v>0.26900000000000002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156</v>
      </c>
      <c r="AU143" s="265" t="s">
        <v>142</v>
      </c>
      <c r="AV143" s="14" t="s">
        <v>142</v>
      </c>
      <c r="AW143" s="14" t="s">
        <v>31</v>
      </c>
      <c r="AX143" s="14" t="s">
        <v>82</v>
      </c>
      <c r="AY143" s="265" t="s">
        <v>141</v>
      </c>
    </row>
    <row r="144" s="2" customFormat="1" ht="37.8" customHeight="1">
      <c r="A144" s="39"/>
      <c r="B144" s="40"/>
      <c r="C144" s="230" t="s">
        <v>186</v>
      </c>
      <c r="D144" s="230" t="s">
        <v>144</v>
      </c>
      <c r="E144" s="231" t="s">
        <v>680</v>
      </c>
      <c r="F144" s="232" t="s">
        <v>681</v>
      </c>
      <c r="G144" s="233" t="s">
        <v>154</v>
      </c>
      <c r="H144" s="234">
        <v>16.109999999999999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0.0032000000000000002</v>
      </c>
      <c r="R144" s="240">
        <f>Q144*H144</f>
        <v>0.051552000000000001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148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148</v>
      </c>
      <c r="BM144" s="242" t="s">
        <v>682</v>
      </c>
    </row>
    <row r="145" s="13" customFormat="1">
      <c r="A145" s="13"/>
      <c r="B145" s="244"/>
      <c r="C145" s="245"/>
      <c r="D145" s="246" t="s">
        <v>156</v>
      </c>
      <c r="E145" s="247" t="s">
        <v>1</v>
      </c>
      <c r="F145" s="248" t="s">
        <v>678</v>
      </c>
      <c r="G145" s="245"/>
      <c r="H145" s="247" t="s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156</v>
      </c>
      <c r="AU145" s="254" t="s">
        <v>142</v>
      </c>
      <c r="AV145" s="13" t="s">
        <v>82</v>
      </c>
      <c r="AW145" s="13" t="s">
        <v>31</v>
      </c>
      <c r="AX145" s="13" t="s">
        <v>74</v>
      </c>
      <c r="AY145" s="254" t="s">
        <v>141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683</v>
      </c>
      <c r="G146" s="256"/>
      <c r="H146" s="259">
        <v>15.300000000000001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684</v>
      </c>
      <c r="G147" s="256"/>
      <c r="H147" s="259">
        <v>0.81000000000000005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142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5" customFormat="1">
      <c r="A148" s="15"/>
      <c r="B148" s="266"/>
      <c r="C148" s="267"/>
      <c r="D148" s="246" t="s">
        <v>156</v>
      </c>
      <c r="E148" s="268" t="s">
        <v>1</v>
      </c>
      <c r="F148" s="269" t="s">
        <v>177</v>
      </c>
      <c r="G148" s="267"/>
      <c r="H148" s="270">
        <v>16.109999999999999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156</v>
      </c>
      <c r="AU148" s="276" t="s">
        <v>142</v>
      </c>
      <c r="AV148" s="15" t="s">
        <v>148</v>
      </c>
      <c r="AW148" s="15" t="s">
        <v>31</v>
      </c>
      <c r="AX148" s="15" t="s">
        <v>82</v>
      </c>
      <c r="AY148" s="276" t="s">
        <v>141</v>
      </c>
    </row>
    <row r="149" s="2" customFormat="1" ht="44.25" customHeight="1">
      <c r="A149" s="39"/>
      <c r="B149" s="40"/>
      <c r="C149" s="230" t="s">
        <v>150</v>
      </c>
      <c r="D149" s="230" t="s">
        <v>144</v>
      </c>
      <c r="E149" s="231" t="s">
        <v>685</v>
      </c>
      <c r="F149" s="232" t="s">
        <v>686</v>
      </c>
      <c r="G149" s="233" t="s">
        <v>154</v>
      </c>
      <c r="H149" s="234">
        <v>16.109999999999999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148</v>
      </c>
      <c r="AT149" s="242" t="s">
        <v>144</v>
      </c>
      <c r="AU149" s="242" t="s">
        <v>142</v>
      </c>
      <c r="AY149" s="18" t="s">
        <v>141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142</v>
      </c>
      <c r="BK149" s="243">
        <f>ROUND(I149*H149,2)</f>
        <v>0</v>
      </c>
      <c r="BL149" s="18" t="s">
        <v>148</v>
      </c>
      <c r="BM149" s="242" t="s">
        <v>687</v>
      </c>
    </row>
    <row r="150" s="12" customFormat="1" ht="22.8" customHeight="1">
      <c r="A150" s="12"/>
      <c r="B150" s="214"/>
      <c r="C150" s="215"/>
      <c r="D150" s="216" t="s">
        <v>73</v>
      </c>
      <c r="E150" s="228" t="s">
        <v>150</v>
      </c>
      <c r="F150" s="228" t="s">
        <v>151</v>
      </c>
      <c r="G150" s="215"/>
      <c r="H150" s="215"/>
      <c r="I150" s="218"/>
      <c r="J150" s="229">
        <f>BK150</f>
        <v>0</v>
      </c>
      <c r="K150" s="215"/>
      <c r="L150" s="220"/>
      <c r="M150" s="221"/>
      <c r="N150" s="222"/>
      <c r="O150" s="222"/>
      <c r="P150" s="223">
        <f>SUM(P151:P172)</f>
        <v>0</v>
      </c>
      <c r="Q150" s="222"/>
      <c r="R150" s="223">
        <f>SUM(R151:R172)</f>
        <v>2.7291577500000002</v>
      </c>
      <c r="S150" s="222"/>
      <c r="T150" s="224">
        <f>SUM(T151:T172)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5" t="s">
        <v>82</v>
      </c>
      <c r="AT150" s="226" t="s">
        <v>73</v>
      </c>
      <c r="AU150" s="226" t="s">
        <v>82</v>
      </c>
      <c r="AY150" s="225" t="s">
        <v>141</v>
      </c>
      <c r="BK150" s="227">
        <f>SUM(BK151:BK172)</f>
        <v>0</v>
      </c>
    </row>
    <row r="151" s="2" customFormat="1" ht="49.05" customHeight="1">
      <c r="A151" s="39"/>
      <c r="B151" s="40"/>
      <c r="C151" s="230" t="s">
        <v>202</v>
      </c>
      <c r="D151" s="230" t="s">
        <v>144</v>
      </c>
      <c r="E151" s="231" t="s">
        <v>688</v>
      </c>
      <c r="F151" s="232" t="s">
        <v>689</v>
      </c>
      <c r="G151" s="233" t="s">
        <v>154</v>
      </c>
      <c r="H151" s="234">
        <v>4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0.01321</v>
      </c>
      <c r="R151" s="240">
        <f>Q151*H151</f>
        <v>0.052839999999999998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148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148</v>
      </c>
      <c r="BM151" s="242" t="s">
        <v>690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691</v>
      </c>
      <c r="G152" s="256"/>
      <c r="H152" s="259">
        <v>4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82</v>
      </c>
      <c r="AY152" s="265" t="s">
        <v>141</v>
      </c>
    </row>
    <row r="153" s="2" customFormat="1" ht="37.8" customHeight="1">
      <c r="A153" s="39"/>
      <c r="B153" s="40"/>
      <c r="C153" s="230" t="s">
        <v>207</v>
      </c>
      <c r="D153" s="230" t="s">
        <v>144</v>
      </c>
      <c r="E153" s="231" t="s">
        <v>692</v>
      </c>
      <c r="F153" s="232" t="s">
        <v>693</v>
      </c>
      <c r="G153" s="233" t="s">
        <v>154</v>
      </c>
      <c r="H153" s="234">
        <v>102.175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0.00014999999999999999</v>
      </c>
      <c r="R153" s="240">
        <f>Q153*H153</f>
        <v>0.015326249999999998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148</v>
      </c>
      <c r="AT153" s="242" t="s">
        <v>144</v>
      </c>
      <c r="AU153" s="242" t="s">
        <v>142</v>
      </c>
      <c r="AY153" s="18" t="s">
        <v>141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142</v>
      </c>
      <c r="BK153" s="243">
        <f>ROUND(I153*H153,2)</f>
        <v>0</v>
      </c>
      <c r="BL153" s="18" t="s">
        <v>148</v>
      </c>
      <c r="BM153" s="242" t="s">
        <v>694</v>
      </c>
    </row>
    <row r="154" s="13" customFormat="1">
      <c r="A154" s="13"/>
      <c r="B154" s="244"/>
      <c r="C154" s="245"/>
      <c r="D154" s="246" t="s">
        <v>156</v>
      </c>
      <c r="E154" s="247" t="s">
        <v>1</v>
      </c>
      <c r="F154" s="248" t="s">
        <v>695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156</v>
      </c>
      <c r="AU154" s="254" t="s">
        <v>142</v>
      </c>
      <c r="AV154" s="13" t="s">
        <v>82</v>
      </c>
      <c r="AW154" s="13" t="s">
        <v>31</v>
      </c>
      <c r="AX154" s="13" t="s">
        <v>74</v>
      </c>
      <c r="AY154" s="254" t="s">
        <v>141</v>
      </c>
    </row>
    <row r="155" s="14" customFormat="1">
      <c r="A155" s="14"/>
      <c r="B155" s="255"/>
      <c r="C155" s="256"/>
      <c r="D155" s="246" t="s">
        <v>156</v>
      </c>
      <c r="E155" s="257" t="s">
        <v>1</v>
      </c>
      <c r="F155" s="258" t="s">
        <v>691</v>
      </c>
      <c r="G155" s="256"/>
      <c r="H155" s="259">
        <v>4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156</v>
      </c>
      <c r="AU155" s="265" t="s">
        <v>142</v>
      </c>
      <c r="AV155" s="14" t="s">
        <v>142</v>
      </c>
      <c r="AW155" s="14" t="s">
        <v>31</v>
      </c>
      <c r="AX155" s="14" t="s">
        <v>74</v>
      </c>
      <c r="AY155" s="265" t="s">
        <v>141</v>
      </c>
    </row>
    <row r="156" s="13" customFormat="1">
      <c r="A156" s="13"/>
      <c r="B156" s="244"/>
      <c r="C156" s="245"/>
      <c r="D156" s="246" t="s">
        <v>156</v>
      </c>
      <c r="E156" s="247" t="s">
        <v>1</v>
      </c>
      <c r="F156" s="248" t="s">
        <v>696</v>
      </c>
      <c r="G156" s="245"/>
      <c r="H156" s="247" t="s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4" t="s">
        <v>156</v>
      </c>
      <c r="AU156" s="254" t="s">
        <v>142</v>
      </c>
      <c r="AV156" s="13" t="s">
        <v>82</v>
      </c>
      <c r="AW156" s="13" t="s">
        <v>31</v>
      </c>
      <c r="AX156" s="13" t="s">
        <v>74</v>
      </c>
      <c r="AY156" s="254" t="s">
        <v>141</v>
      </c>
    </row>
    <row r="157" s="14" customFormat="1">
      <c r="A157" s="14"/>
      <c r="B157" s="255"/>
      <c r="C157" s="256"/>
      <c r="D157" s="246" t="s">
        <v>156</v>
      </c>
      <c r="E157" s="257" t="s">
        <v>1</v>
      </c>
      <c r="F157" s="258" t="s">
        <v>697</v>
      </c>
      <c r="G157" s="256"/>
      <c r="H157" s="259">
        <v>98.174999999999997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156</v>
      </c>
      <c r="AU157" s="265" t="s">
        <v>142</v>
      </c>
      <c r="AV157" s="14" t="s">
        <v>142</v>
      </c>
      <c r="AW157" s="14" t="s">
        <v>31</v>
      </c>
      <c r="AX157" s="14" t="s">
        <v>74</v>
      </c>
      <c r="AY157" s="265" t="s">
        <v>141</v>
      </c>
    </row>
    <row r="158" s="15" customFormat="1">
      <c r="A158" s="15"/>
      <c r="B158" s="266"/>
      <c r="C158" s="267"/>
      <c r="D158" s="246" t="s">
        <v>156</v>
      </c>
      <c r="E158" s="268" t="s">
        <v>1</v>
      </c>
      <c r="F158" s="269" t="s">
        <v>177</v>
      </c>
      <c r="G158" s="267"/>
      <c r="H158" s="270">
        <v>102.175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6" t="s">
        <v>156</v>
      </c>
      <c r="AU158" s="276" t="s">
        <v>142</v>
      </c>
      <c r="AV158" s="15" t="s">
        <v>148</v>
      </c>
      <c r="AW158" s="15" t="s">
        <v>31</v>
      </c>
      <c r="AX158" s="15" t="s">
        <v>82</v>
      </c>
      <c r="AY158" s="276" t="s">
        <v>141</v>
      </c>
    </row>
    <row r="159" s="2" customFormat="1" ht="33" customHeight="1">
      <c r="A159" s="39"/>
      <c r="B159" s="40"/>
      <c r="C159" s="230" t="s">
        <v>190</v>
      </c>
      <c r="D159" s="230" t="s">
        <v>144</v>
      </c>
      <c r="E159" s="231" t="s">
        <v>698</v>
      </c>
      <c r="F159" s="232" t="s">
        <v>699</v>
      </c>
      <c r="G159" s="233" t="s">
        <v>154</v>
      </c>
      <c r="H159" s="234">
        <v>102.175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0.0252</v>
      </c>
      <c r="R159" s="240">
        <f>Q159*H159</f>
        <v>2.5748099999999998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148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148</v>
      </c>
      <c r="BM159" s="242" t="s">
        <v>700</v>
      </c>
    </row>
    <row r="160" s="13" customFormat="1">
      <c r="A160" s="13"/>
      <c r="B160" s="244"/>
      <c r="C160" s="245"/>
      <c r="D160" s="246" t="s">
        <v>156</v>
      </c>
      <c r="E160" s="247" t="s">
        <v>1</v>
      </c>
      <c r="F160" s="248" t="s">
        <v>695</v>
      </c>
      <c r="G160" s="245"/>
      <c r="H160" s="247" t="s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156</v>
      </c>
      <c r="AU160" s="254" t="s">
        <v>142</v>
      </c>
      <c r="AV160" s="13" t="s">
        <v>82</v>
      </c>
      <c r="AW160" s="13" t="s">
        <v>31</v>
      </c>
      <c r="AX160" s="13" t="s">
        <v>74</v>
      </c>
      <c r="AY160" s="254" t="s">
        <v>141</v>
      </c>
    </row>
    <row r="161" s="14" customFormat="1">
      <c r="A161" s="14"/>
      <c r="B161" s="255"/>
      <c r="C161" s="256"/>
      <c r="D161" s="246" t="s">
        <v>156</v>
      </c>
      <c r="E161" s="257" t="s">
        <v>1</v>
      </c>
      <c r="F161" s="258" t="s">
        <v>691</v>
      </c>
      <c r="G161" s="256"/>
      <c r="H161" s="259">
        <v>4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156</v>
      </c>
      <c r="AU161" s="265" t="s">
        <v>142</v>
      </c>
      <c r="AV161" s="14" t="s">
        <v>142</v>
      </c>
      <c r="AW161" s="14" t="s">
        <v>31</v>
      </c>
      <c r="AX161" s="14" t="s">
        <v>74</v>
      </c>
      <c r="AY161" s="265" t="s">
        <v>141</v>
      </c>
    </row>
    <row r="162" s="13" customFormat="1">
      <c r="A162" s="13"/>
      <c r="B162" s="244"/>
      <c r="C162" s="245"/>
      <c r="D162" s="246" t="s">
        <v>156</v>
      </c>
      <c r="E162" s="247" t="s">
        <v>1</v>
      </c>
      <c r="F162" s="248" t="s">
        <v>696</v>
      </c>
      <c r="G162" s="245"/>
      <c r="H162" s="247" t="s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156</v>
      </c>
      <c r="AU162" s="254" t="s">
        <v>142</v>
      </c>
      <c r="AV162" s="13" t="s">
        <v>82</v>
      </c>
      <c r="AW162" s="13" t="s">
        <v>31</v>
      </c>
      <c r="AX162" s="13" t="s">
        <v>74</v>
      </c>
      <c r="AY162" s="254" t="s">
        <v>141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697</v>
      </c>
      <c r="G163" s="256"/>
      <c r="H163" s="259">
        <v>98.174999999999997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5" customFormat="1">
      <c r="A164" s="15"/>
      <c r="B164" s="266"/>
      <c r="C164" s="267"/>
      <c r="D164" s="246" t="s">
        <v>156</v>
      </c>
      <c r="E164" s="268" t="s">
        <v>1</v>
      </c>
      <c r="F164" s="269" t="s">
        <v>177</v>
      </c>
      <c r="G164" s="267"/>
      <c r="H164" s="270">
        <v>102.175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6" t="s">
        <v>156</v>
      </c>
      <c r="AU164" s="276" t="s">
        <v>142</v>
      </c>
      <c r="AV164" s="15" t="s">
        <v>148</v>
      </c>
      <c r="AW164" s="15" t="s">
        <v>31</v>
      </c>
      <c r="AX164" s="15" t="s">
        <v>82</v>
      </c>
      <c r="AY164" s="276" t="s">
        <v>141</v>
      </c>
    </row>
    <row r="165" s="2" customFormat="1" ht="16.5" customHeight="1">
      <c r="A165" s="39"/>
      <c r="B165" s="40"/>
      <c r="C165" s="230" t="s">
        <v>218</v>
      </c>
      <c r="D165" s="230" t="s">
        <v>144</v>
      </c>
      <c r="E165" s="231" t="s">
        <v>701</v>
      </c>
      <c r="F165" s="232" t="s">
        <v>702</v>
      </c>
      <c r="G165" s="233" t="s">
        <v>154</v>
      </c>
      <c r="H165" s="234">
        <v>102.175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0.00058</v>
      </c>
      <c r="R165" s="240">
        <f>Q165*H165</f>
        <v>0.059261500000000002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148</v>
      </c>
      <c r="AT165" s="242" t="s">
        <v>144</v>
      </c>
      <c r="AU165" s="242" t="s">
        <v>142</v>
      </c>
      <c r="AY165" s="18" t="s">
        <v>141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142</v>
      </c>
      <c r="BK165" s="243">
        <f>ROUND(I165*H165,2)</f>
        <v>0</v>
      </c>
      <c r="BL165" s="18" t="s">
        <v>148</v>
      </c>
      <c r="BM165" s="242" t="s">
        <v>703</v>
      </c>
    </row>
    <row r="166" s="13" customFormat="1">
      <c r="A166" s="13"/>
      <c r="B166" s="244"/>
      <c r="C166" s="245"/>
      <c r="D166" s="246" t="s">
        <v>156</v>
      </c>
      <c r="E166" s="247" t="s">
        <v>1</v>
      </c>
      <c r="F166" s="248" t="s">
        <v>704</v>
      </c>
      <c r="G166" s="245"/>
      <c r="H166" s="247" t="s">
        <v>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156</v>
      </c>
      <c r="AU166" s="254" t="s">
        <v>142</v>
      </c>
      <c r="AV166" s="13" t="s">
        <v>82</v>
      </c>
      <c r="AW166" s="13" t="s">
        <v>31</v>
      </c>
      <c r="AX166" s="13" t="s">
        <v>74</v>
      </c>
      <c r="AY166" s="254" t="s">
        <v>141</v>
      </c>
    </row>
    <row r="167" s="14" customFormat="1">
      <c r="A167" s="14"/>
      <c r="B167" s="255"/>
      <c r="C167" s="256"/>
      <c r="D167" s="246" t="s">
        <v>156</v>
      </c>
      <c r="E167" s="257" t="s">
        <v>1</v>
      </c>
      <c r="F167" s="258" t="s">
        <v>691</v>
      </c>
      <c r="G167" s="256"/>
      <c r="H167" s="259">
        <v>4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156</v>
      </c>
      <c r="AU167" s="265" t="s">
        <v>142</v>
      </c>
      <c r="AV167" s="14" t="s">
        <v>142</v>
      </c>
      <c r="AW167" s="14" t="s">
        <v>31</v>
      </c>
      <c r="AX167" s="14" t="s">
        <v>74</v>
      </c>
      <c r="AY167" s="265" t="s">
        <v>141</v>
      </c>
    </row>
    <row r="168" s="13" customFormat="1">
      <c r="A168" s="13"/>
      <c r="B168" s="244"/>
      <c r="C168" s="245"/>
      <c r="D168" s="246" t="s">
        <v>156</v>
      </c>
      <c r="E168" s="247" t="s">
        <v>1</v>
      </c>
      <c r="F168" s="248" t="s">
        <v>705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156</v>
      </c>
      <c r="AU168" s="254" t="s">
        <v>142</v>
      </c>
      <c r="AV168" s="13" t="s">
        <v>82</v>
      </c>
      <c r="AW168" s="13" t="s">
        <v>31</v>
      </c>
      <c r="AX168" s="13" t="s">
        <v>74</v>
      </c>
      <c r="AY168" s="254" t="s">
        <v>141</v>
      </c>
    </row>
    <row r="169" s="14" customFormat="1">
      <c r="A169" s="14"/>
      <c r="B169" s="255"/>
      <c r="C169" s="256"/>
      <c r="D169" s="246" t="s">
        <v>156</v>
      </c>
      <c r="E169" s="257" t="s">
        <v>1</v>
      </c>
      <c r="F169" s="258" t="s">
        <v>697</v>
      </c>
      <c r="G169" s="256"/>
      <c r="H169" s="259">
        <v>98.174999999999997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156</v>
      </c>
      <c r="AU169" s="265" t="s">
        <v>142</v>
      </c>
      <c r="AV169" s="14" t="s">
        <v>142</v>
      </c>
      <c r="AW169" s="14" t="s">
        <v>31</v>
      </c>
      <c r="AX169" s="14" t="s">
        <v>74</v>
      </c>
      <c r="AY169" s="265" t="s">
        <v>141</v>
      </c>
    </row>
    <row r="170" s="15" customFormat="1">
      <c r="A170" s="15"/>
      <c r="B170" s="266"/>
      <c r="C170" s="267"/>
      <c r="D170" s="246" t="s">
        <v>156</v>
      </c>
      <c r="E170" s="268" t="s">
        <v>1</v>
      </c>
      <c r="F170" s="269" t="s">
        <v>177</v>
      </c>
      <c r="G170" s="267"/>
      <c r="H170" s="270">
        <v>102.175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6" t="s">
        <v>156</v>
      </c>
      <c r="AU170" s="276" t="s">
        <v>142</v>
      </c>
      <c r="AV170" s="15" t="s">
        <v>148</v>
      </c>
      <c r="AW170" s="15" t="s">
        <v>31</v>
      </c>
      <c r="AX170" s="15" t="s">
        <v>82</v>
      </c>
      <c r="AY170" s="276" t="s">
        <v>141</v>
      </c>
    </row>
    <row r="171" s="2" customFormat="1" ht="62.7" customHeight="1">
      <c r="A171" s="39"/>
      <c r="B171" s="40"/>
      <c r="C171" s="230" t="s">
        <v>227</v>
      </c>
      <c r="D171" s="230" t="s">
        <v>144</v>
      </c>
      <c r="E171" s="231" t="s">
        <v>706</v>
      </c>
      <c r="F171" s="232" t="s">
        <v>707</v>
      </c>
      <c r="G171" s="233" t="s">
        <v>154</v>
      </c>
      <c r="H171" s="234">
        <v>4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0.0067299999999999999</v>
      </c>
      <c r="R171" s="240">
        <f>Q171*H171</f>
        <v>0.026919999999999999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148</v>
      </c>
      <c r="AT171" s="242" t="s">
        <v>144</v>
      </c>
      <c r="AU171" s="242" t="s">
        <v>142</v>
      </c>
      <c r="AY171" s="18" t="s">
        <v>141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142</v>
      </c>
      <c r="BK171" s="243">
        <f>ROUND(I171*H171,2)</f>
        <v>0</v>
      </c>
      <c r="BL171" s="18" t="s">
        <v>148</v>
      </c>
      <c r="BM171" s="242" t="s">
        <v>708</v>
      </c>
    </row>
    <row r="172" s="14" customFormat="1">
      <c r="A172" s="14"/>
      <c r="B172" s="255"/>
      <c r="C172" s="256"/>
      <c r="D172" s="246" t="s">
        <v>156</v>
      </c>
      <c r="E172" s="257" t="s">
        <v>1</v>
      </c>
      <c r="F172" s="258" t="s">
        <v>709</v>
      </c>
      <c r="G172" s="256"/>
      <c r="H172" s="259">
        <v>4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156</v>
      </c>
      <c r="AU172" s="265" t="s">
        <v>142</v>
      </c>
      <c r="AV172" s="14" t="s">
        <v>142</v>
      </c>
      <c r="AW172" s="14" t="s">
        <v>31</v>
      </c>
      <c r="AX172" s="14" t="s">
        <v>82</v>
      </c>
      <c r="AY172" s="265" t="s">
        <v>141</v>
      </c>
    </row>
    <row r="173" s="12" customFormat="1" ht="22.8" customHeight="1">
      <c r="A173" s="12"/>
      <c r="B173" s="214"/>
      <c r="C173" s="215"/>
      <c r="D173" s="216" t="s">
        <v>73</v>
      </c>
      <c r="E173" s="228" t="s">
        <v>190</v>
      </c>
      <c r="F173" s="228" t="s">
        <v>191</v>
      </c>
      <c r="G173" s="215"/>
      <c r="H173" s="215"/>
      <c r="I173" s="218"/>
      <c r="J173" s="229">
        <f>BK173</f>
        <v>0</v>
      </c>
      <c r="K173" s="215"/>
      <c r="L173" s="220"/>
      <c r="M173" s="221"/>
      <c r="N173" s="222"/>
      <c r="O173" s="222"/>
      <c r="P173" s="223">
        <f>SUM(P174:P217)</f>
        <v>0</v>
      </c>
      <c r="Q173" s="222"/>
      <c r="R173" s="223">
        <f>SUM(R174:R217)</f>
        <v>16.087894800000001</v>
      </c>
      <c r="S173" s="222"/>
      <c r="T173" s="224">
        <f>SUM(T174:T217)</f>
        <v>19.489000000000001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5" t="s">
        <v>82</v>
      </c>
      <c r="AT173" s="226" t="s">
        <v>73</v>
      </c>
      <c r="AU173" s="226" t="s">
        <v>82</v>
      </c>
      <c r="AY173" s="225" t="s">
        <v>141</v>
      </c>
      <c r="BK173" s="227">
        <f>SUM(BK174:BK217)</f>
        <v>0</v>
      </c>
    </row>
    <row r="174" s="2" customFormat="1" ht="33" customHeight="1">
      <c r="A174" s="39"/>
      <c r="B174" s="40"/>
      <c r="C174" s="230" t="s">
        <v>236</v>
      </c>
      <c r="D174" s="230" t="s">
        <v>144</v>
      </c>
      <c r="E174" s="231" t="s">
        <v>710</v>
      </c>
      <c r="F174" s="232" t="s">
        <v>711</v>
      </c>
      <c r="G174" s="233" t="s">
        <v>154</v>
      </c>
      <c r="H174" s="234">
        <v>267.79500000000002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0.02572</v>
      </c>
      <c r="R174" s="240">
        <f>Q174*H174</f>
        <v>6.8876874000000008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148</v>
      </c>
      <c r="AT174" s="242" t="s">
        <v>144</v>
      </c>
      <c r="AU174" s="242" t="s">
        <v>142</v>
      </c>
      <c r="AY174" s="18" t="s">
        <v>141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142</v>
      </c>
      <c r="BK174" s="243">
        <f>ROUND(I174*H174,2)</f>
        <v>0</v>
      </c>
      <c r="BL174" s="18" t="s">
        <v>148</v>
      </c>
      <c r="BM174" s="242" t="s">
        <v>712</v>
      </c>
    </row>
    <row r="175" s="13" customFormat="1">
      <c r="A175" s="13"/>
      <c r="B175" s="244"/>
      <c r="C175" s="245"/>
      <c r="D175" s="246" t="s">
        <v>156</v>
      </c>
      <c r="E175" s="247" t="s">
        <v>1</v>
      </c>
      <c r="F175" s="248" t="s">
        <v>713</v>
      </c>
      <c r="G175" s="245"/>
      <c r="H175" s="247" t="s">
        <v>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156</v>
      </c>
      <c r="AU175" s="254" t="s">
        <v>142</v>
      </c>
      <c r="AV175" s="13" t="s">
        <v>82</v>
      </c>
      <c r="AW175" s="13" t="s">
        <v>31</v>
      </c>
      <c r="AX175" s="13" t="s">
        <v>74</v>
      </c>
      <c r="AY175" s="254" t="s">
        <v>141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714</v>
      </c>
      <c r="G176" s="256"/>
      <c r="H176" s="259">
        <v>43.424999999999997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3" customFormat="1">
      <c r="A177" s="13"/>
      <c r="B177" s="244"/>
      <c r="C177" s="245"/>
      <c r="D177" s="246" t="s">
        <v>156</v>
      </c>
      <c r="E177" s="247" t="s">
        <v>1</v>
      </c>
      <c r="F177" s="248" t="s">
        <v>715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156</v>
      </c>
      <c r="AU177" s="254" t="s">
        <v>142</v>
      </c>
      <c r="AV177" s="13" t="s">
        <v>82</v>
      </c>
      <c r="AW177" s="13" t="s">
        <v>31</v>
      </c>
      <c r="AX177" s="13" t="s">
        <v>74</v>
      </c>
      <c r="AY177" s="254" t="s">
        <v>141</v>
      </c>
    </row>
    <row r="178" s="14" customFormat="1">
      <c r="A178" s="14"/>
      <c r="B178" s="255"/>
      <c r="C178" s="256"/>
      <c r="D178" s="246" t="s">
        <v>156</v>
      </c>
      <c r="E178" s="257" t="s">
        <v>1</v>
      </c>
      <c r="F178" s="258" t="s">
        <v>716</v>
      </c>
      <c r="G178" s="256"/>
      <c r="H178" s="259">
        <v>224.37000000000001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156</v>
      </c>
      <c r="AU178" s="265" t="s">
        <v>142</v>
      </c>
      <c r="AV178" s="14" t="s">
        <v>142</v>
      </c>
      <c r="AW178" s="14" t="s">
        <v>31</v>
      </c>
      <c r="AX178" s="14" t="s">
        <v>74</v>
      </c>
      <c r="AY178" s="265" t="s">
        <v>141</v>
      </c>
    </row>
    <row r="179" s="15" customFormat="1">
      <c r="A179" s="15"/>
      <c r="B179" s="266"/>
      <c r="C179" s="267"/>
      <c r="D179" s="246" t="s">
        <v>156</v>
      </c>
      <c r="E179" s="268" t="s">
        <v>1</v>
      </c>
      <c r="F179" s="269" t="s">
        <v>177</v>
      </c>
      <c r="G179" s="267"/>
      <c r="H179" s="270">
        <v>267.79500000000002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6" t="s">
        <v>156</v>
      </c>
      <c r="AU179" s="276" t="s">
        <v>142</v>
      </c>
      <c r="AV179" s="15" t="s">
        <v>148</v>
      </c>
      <c r="AW179" s="15" t="s">
        <v>31</v>
      </c>
      <c r="AX179" s="15" t="s">
        <v>82</v>
      </c>
      <c r="AY179" s="276" t="s">
        <v>141</v>
      </c>
    </row>
    <row r="180" s="2" customFormat="1" ht="49.05" customHeight="1">
      <c r="A180" s="39"/>
      <c r="B180" s="40"/>
      <c r="C180" s="230" t="s">
        <v>241</v>
      </c>
      <c r="D180" s="230" t="s">
        <v>144</v>
      </c>
      <c r="E180" s="231" t="s">
        <v>717</v>
      </c>
      <c r="F180" s="232" t="s">
        <v>718</v>
      </c>
      <c r="G180" s="233" t="s">
        <v>154</v>
      </c>
      <c r="H180" s="234">
        <v>267.79500000000002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148</v>
      </c>
      <c r="AT180" s="242" t="s">
        <v>144</v>
      </c>
      <c r="AU180" s="242" t="s">
        <v>142</v>
      </c>
      <c r="AY180" s="18" t="s">
        <v>141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142</v>
      </c>
      <c r="BK180" s="243">
        <f>ROUND(I180*H180,2)</f>
        <v>0</v>
      </c>
      <c r="BL180" s="18" t="s">
        <v>148</v>
      </c>
      <c r="BM180" s="242" t="s">
        <v>719</v>
      </c>
    </row>
    <row r="181" s="2" customFormat="1" ht="33" customHeight="1">
      <c r="A181" s="39"/>
      <c r="B181" s="40"/>
      <c r="C181" s="230" t="s">
        <v>247</v>
      </c>
      <c r="D181" s="230" t="s">
        <v>144</v>
      </c>
      <c r="E181" s="231" t="s">
        <v>720</v>
      </c>
      <c r="F181" s="232" t="s">
        <v>721</v>
      </c>
      <c r="G181" s="233" t="s">
        <v>154</v>
      </c>
      <c r="H181" s="234">
        <v>267.79500000000002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0.02572</v>
      </c>
      <c r="R181" s="240">
        <f>Q181*H181</f>
        <v>6.8876874000000008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722</v>
      </c>
    </row>
    <row r="182" s="2" customFormat="1" ht="90" customHeight="1">
      <c r="A182" s="39"/>
      <c r="B182" s="40"/>
      <c r="C182" s="230" t="s">
        <v>452</v>
      </c>
      <c r="D182" s="230" t="s">
        <v>144</v>
      </c>
      <c r="E182" s="231" t="s">
        <v>567</v>
      </c>
      <c r="F182" s="232" t="s">
        <v>568</v>
      </c>
      <c r="G182" s="233" t="s">
        <v>154</v>
      </c>
      <c r="H182" s="234">
        <v>730.60000000000002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5.0000000000000002E-05</v>
      </c>
      <c r="R182" s="240">
        <f>Q182*H182</f>
        <v>0.03653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723</v>
      </c>
    </row>
    <row r="183" s="14" customFormat="1">
      <c r="A183" s="14"/>
      <c r="B183" s="255"/>
      <c r="C183" s="256"/>
      <c r="D183" s="246" t="s">
        <v>156</v>
      </c>
      <c r="E183" s="257" t="s">
        <v>1</v>
      </c>
      <c r="F183" s="258" t="s">
        <v>724</v>
      </c>
      <c r="G183" s="256"/>
      <c r="H183" s="259">
        <v>730.60000000000002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156</v>
      </c>
      <c r="AU183" s="265" t="s">
        <v>142</v>
      </c>
      <c r="AV183" s="14" t="s">
        <v>142</v>
      </c>
      <c r="AW183" s="14" t="s">
        <v>31</v>
      </c>
      <c r="AX183" s="14" t="s">
        <v>82</v>
      </c>
      <c r="AY183" s="265" t="s">
        <v>141</v>
      </c>
    </row>
    <row r="184" s="2" customFormat="1" ht="24.15" customHeight="1">
      <c r="A184" s="39"/>
      <c r="B184" s="40"/>
      <c r="C184" s="230" t="s">
        <v>230</v>
      </c>
      <c r="D184" s="230" t="s">
        <v>144</v>
      </c>
      <c r="E184" s="231" t="s">
        <v>632</v>
      </c>
      <c r="F184" s="232" t="s">
        <v>633</v>
      </c>
      <c r="G184" s="233" t="s">
        <v>154</v>
      </c>
      <c r="H184" s="234">
        <v>730.60000000000002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148</v>
      </c>
      <c r="AT184" s="242" t="s">
        <v>144</v>
      </c>
      <c r="AU184" s="242" t="s">
        <v>142</v>
      </c>
      <c r="AY184" s="18" t="s">
        <v>141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142</v>
      </c>
      <c r="BK184" s="243">
        <f>ROUND(I184*H184,2)</f>
        <v>0</v>
      </c>
      <c r="BL184" s="18" t="s">
        <v>148</v>
      </c>
      <c r="BM184" s="242" t="s">
        <v>725</v>
      </c>
    </row>
    <row r="185" s="14" customFormat="1">
      <c r="A185" s="14"/>
      <c r="B185" s="255"/>
      <c r="C185" s="256"/>
      <c r="D185" s="246" t="s">
        <v>156</v>
      </c>
      <c r="E185" s="257" t="s">
        <v>1</v>
      </c>
      <c r="F185" s="258" t="s">
        <v>724</v>
      </c>
      <c r="G185" s="256"/>
      <c r="H185" s="259">
        <v>730.60000000000002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156</v>
      </c>
      <c r="AU185" s="265" t="s">
        <v>142</v>
      </c>
      <c r="AV185" s="14" t="s">
        <v>142</v>
      </c>
      <c r="AW185" s="14" t="s">
        <v>31</v>
      </c>
      <c r="AX185" s="14" t="s">
        <v>82</v>
      </c>
      <c r="AY185" s="265" t="s">
        <v>141</v>
      </c>
    </row>
    <row r="186" s="2" customFormat="1" ht="24.15" customHeight="1">
      <c r="A186" s="39"/>
      <c r="B186" s="40"/>
      <c r="C186" s="230" t="s">
        <v>461</v>
      </c>
      <c r="D186" s="230" t="s">
        <v>144</v>
      </c>
      <c r="E186" s="231" t="s">
        <v>726</v>
      </c>
      <c r="F186" s="232" t="s">
        <v>633</v>
      </c>
      <c r="G186" s="233" t="s">
        <v>154</v>
      </c>
      <c r="H186" s="234">
        <v>730.60000000000002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0.025000000000000001</v>
      </c>
      <c r="T186" s="241">
        <f>S186*H186</f>
        <v>18.265000000000001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148</v>
      </c>
      <c r="AT186" s="242" t="s">
        <v>144</v>
      </c>
      <c r="AU186" s="242" t="s">
        <v>142</v>
      </c>
      <c r="AY186" s="18" t="s">
        <v>141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142</v>
      </c>
      <c r="BK186" s="243">
        <f>ROUND(I186*H186,2)</f>
        <v>0</v>
      </c>
      <c r="BL186" s="18" t="s">
        <v>148</v>
      </c>
      <c r="BM186" s="242" t="s">
        <v>727</v>
      </c>
    </row>
    <row r="187" s="14" customFormat="1">
      <c r="A187" s="14"/>
      <c r="B187" s="255"/>
      <c r="C187" s="256"/>
      <c r="D187" s="246" t="s">
        <v>156</v>
      </c>
      <c r="E187" s="257" t="s">
        <v>1</v>
      </c>
      <c r="F187" s="258" t="s">
        <v>724</v>
      </c>
      <c r="G187" s="256"/>
      <c r="H187" s="259">
        <v>730.60000000000002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156</v>
      </c>
      <c r="AU187" s="265" t="s">
        <v>142</v>
      </c>
      <c r="AV187" s="14" t="s">
        <v>142</v>
      </c>
      <c r="AW187" s="14" t="s">
        <v>31</v>
      </c>
      <c r="AX187" s="14" t="s">
        <v>82</v>
      </c>
      <c r="AY187" s="265" t="s">
        <v>141</v>
      </c>
    </row>
    <row r="188" s="2" customFormat="1" ht="24.15" customHeight="1">
      <c r="A188" s="39"/>
      <c r="B188" s="40"/>
      <c r="C188" s="230" t="s">
        <v>466</v>
      </c>
      <c r="D188" s="230" t="s">
        <v>144</v>
      </c>
      <c r="E188" s="231" t="s">
        <v>728</v>
      </c>
      <c r="F188" s="232" t="s">
        <v>633</v>
      </c>
      <c r="G188" s="233" t="s">
        <v>213</v>
      </c>
      <c r="H188" s="234">
        <v>48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148</v>
      </c>
      <c r="AT188" s="242" t="s">
        <v>144</v>
      </c>
      <c r="AU188" s="242" t="s">
        <v>142</v>
      </c>
      <c r="AY188" s="18" t="s">
        <v>141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142</v>
      </c>
      <c r="BK188" s="243">
        <f>ROUND(I188*H188,2)</f>
        <v>0</v>
      </c>
      <c r="BL188" s="18" t="s">
        <v>148</v>
      </c>
      <c r="BM188" s="242" t="s">
        <v>729</v>
      </c>
    </row>
    <row r="189" s="14" customFormat="1">
      <c r="A189" s="14"/>
      <c r="B189" s="255"/>
      <c r="C189" s="256"/>
      <c r="D189" s="246" t="s">
        <v>156</v>
      </c>
      <c r="E189" s="257" t="s">
        <v>1</v>
      </c>
      <c r="F189" s="258" t="s">
        <v>730</v>
      </c>
      <c r="G189" s="256"/>
      <c r="H189" s="259">
        <v>48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156</v>
      </c>
      <c r="AU189" s="265" t="s">
        <v>142</v>
      </c>
      <c r="AV189" s="14" t="s">
        <v>142</v>
      </c>
      <c r="AW189" s="14" t="s">
        <v>31</v>
      </c>
      <c r="AX189" s="14" t="s">
        <v>82</v>
      </c>
      <c r="AY189" s="265" t="s">
        <v>141</v>
      </c>
    </row>
    <row r="190" s="2" customFormat="1" ht="24.15" customHeight="1">
      <c r="A190" s="39"/>
      <c r="B190" s="40"/>
      <c r="C190" s="230" t="s">
        <v>471</v>
      </c>
      <c r="D190" s="230" t="s">
        <v>144</v>
      </c>
      <c r="E190" s="231" t="s">
        <v>731</v>
      </c>
      <c r="F190" s="232" t="s">
        <v>633</v>
      </c>
      <c r="G190" s="233" t="s">
        <v>213</v>
      </c>
      <c r="H190" s="234">
        <v>48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148</v>
      </c>
      <c r="AT190" s="242" t="s">
        <v>144</v>
      </c>
      <c r="AU190" s="242" t="s">
        <v>142</v>
      </c>
      <c r="AY190" s="18" t="s">
        <v>141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142</v>
      </c>
      <c r="BK190" s="243">
        <f>ROUND(I190*H190,2)</f>
        <v>0</v>
      </c>
      <c r="BL190" s="18" t="s">
        <v>148</v>
      </c>
      <c r="BM190" s="242" t="s">
        <v>732</v>
      </c>
    </row>
    <row r="191" s="13" customFormat="1">
      <c r="A191" s="13"/>
      <c r="B191" s="244"/>
      <c r="C191" s="245"/>
      <c r="D191" s="246" t="s">
        <v>156</v>
      </c>
      <c r="E191" s="247" t="s">
        <v>1</v>
      </c>
      <c r="F191" s="248" t="s">
        <v>733</v>
      </c>
      <c r="G191" s="245"/>
      <c r="H191" s="247" t="s">
        <v>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156</v>
      </c>
      <c r="AU191" s="254" t="s">
        <v>142</v>
      </c>
      <c r="AV191" s="13" t="s">
        <v>82</v>
      </c>
      <c r="AW191" s="13" t="s">
        <v>31</v>
      </c>
      <c r="AX191" s="13" t="s">
        <v>74</v>
      </c>
      <c r="AY191" s="254" t="s">
        <v>141</v>
      </c>
    </row>
    <row r="192" s="14" customFormat="1">
      <c r="A192" s="14"/>
      <c r="B192" s="255"/>
      <c r="C192" s="256"/>
      <c r="D192" s="246" t="s">
        <v>156</v>
      </c>
      <c r="E192" s="257" t="s">
        <v>1</v>
      </c>
      <c r="F192" s="258" t="s">
        <v>734</v>
      </c>
      <c r="G192" s="256"/>
      <c r="H192" s="259">
        <v>48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156</v>
      </c>
      <c r="AU192" s="265" t="s">
        <v>142</v>
      </c>
      <c r="AV192" s="14" t="s">
        <v>142</v>
      </c>
      <c r="AW192" s="14" t="s">
        <v>31</v>
      </c>
      <c r="AX192" s="14" t="s">
        <v>82</v>
      </c>
      <c r="AY192" s="265" t="s">
        <v>141</v>
      </c>
    </row>
    <row r="193" s="2" customFormat="1" ht="37.8" customHeight="1">
      <c r="A193" s="39"/>
      <c r="B193" s="40"/>
      <c r="C193" s="230" t="s">
        <v>7</v>
      </c>
      <c r="D193" s="230" t="s">
        <v>144</v>
      </c>
      <c r="E193" s="231" t="s">
        <v>735</v>
      </c>
      <c r="F193" s="232" t="s">
        <v>736</v>
      </c>
      <c r="G193" s="233" t="s">
        <v>737</v>
      </c>
      <c r="H193" s="234">
        <v>15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0.14083000000000001</v>
      </c>
      <c r="R193" s="240">
        <f>Q193*H193</f>
        <v>2.1124499999999999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148</v>
      </c>
      <c r="AT193" s="242" t="s">
        <v>144</v>
      </c>
      <c r="AU193" s="242" t="s">
        <v>142</v>
      </c>
      <c r="AY193" s="18" t="s">
        <v>141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142</v>
      </c>
      <c r="BK193" s="243">
        <f>ROUND(I193*H193,2)</f>
        <v>0</v>
      </c>
      <c r="BL193" s="18" t="s">
        <v>148</v>
      </c>
      <c r="BM193" s="242" t="s">
        <v>738</v>
      </c>
    </row>
    <row r="194" s="14" customFormat="1">
      <c r="A194" s="14"/>
      <c r="B194" s="255"/>
      <c r="C194" s="256"/>
      <c r="D194" s="246" t="s">
        <v>156</v>
      </c>
      <c r="E194" s="257" t="s">
        <v>1</v>
      </c>
      <c r="F194" s="258" t="s">
        <v>739</v>
      </c>
      <c r="G194" s="256"/>
      <c r="H194" s="259">
        <v>3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156</v>
      </c>
      <c r="AU194" s="265" t="s">
        <v>142</v>
      </c>
      <c r="AV194" s="14" t="s">
        <v>142</v>
      </c>
      <c r="AW194" s="14" t="s">
        <v>31</v>
      </c>
      <c r="AX194" s="14" t="s">
        <v>74</v>
      </c>
      <c r="AY194" s="265" t="s">
        <v>141</v>
      </c>
    </row>
    <row r="195" s="14" customFormat="1">
      <c r="A195" s="14"/>
      <c r="B195" s="255"/>
      <c r="C195" s="256"/>
      <c r="D195" s="246" t="s">
        <v>156</v>
      </c>
      <c r="E195" s="257" t="s">
        <v>1</v>
      </c>
      <c r="F195" s="258" t="s">
        <v>740</v>
      </c>
      <c r="G195" s="256"/>
      <c r="H195" s="259">
        <v>12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156</v>
      </c>
      <c r="AU195" s="265" t="s">
        <v>142</v>
      </c>
      <c r="AV195" s="14" t="s">
        <v>142</v>
      </c>
      <c r="AW195" s="14" t="s">
        <v>31</v>
      </c>
      <c r="AX195" s="14" t="s">
        <v>74</v>
      </c>
      <c r="AY195" s="265" t="s">
        <v>141</v>
      </c>
    </row>
    <row r="196" s="15" customFormat="1">
      <c r="A196" s="15"/>
      <c r="B196" s="266"/>
      <c r="C196" s="267"/>
      <c r="D196" s="246" t="s">
        <v>156</v>
      </c>
      <c r="E196" s="268" t="s">
        <v>1</v>
      </c>
      <c r="F196" s="269" t="s">
        <v>177</v>
      </c>
      <c r="G196" s="267"/>
      <c r="H196" s="270">
        <v>15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6" t="s">
        <v>156</v>
      </c>
      <c r="AU196" s="276" t="s">
        <v>142</v>
      </c>
      <c r="AV196" s="15" t="s">
        <v>148</v>
      </c>
      <c r="AW196" s="15" t="s">
        <v>31</v>
      </c>
      <c r="AX196" s="15" t="s">
        <v>82</v>
      </c>
      <c r="AY196" s="276" t="s">
        <v>141</v>
      </c>
    </row>
    <row r="197" s="2" customFormat="1" ht="16.5" customHeight="1">
      <c r="A197" s="39"/>
      <c r="B197" s="40"/>
      <c r="C197" s="230" t="s">
        <v>480</v>
      </c>
      <c r="D197" s="230" t="s">
        <v>144</v>
      </c>
      <c r="E197" s="231" t="s">
        <v>741</v>
      </c>
      <c r="F197" s="232" t="s">
        <v>742</v>
      </c>
      <c r="G197" s="233" t="s">
        <v>406</v>
      </c>
      <c r="H197" s="234">
        <v>6</v>
      </c>
      <c r="I197" s="235"/>
      <c r="J197" s="236">
        <f>ROUND(I197*H197,2)</f>
        <v>0</v>
      </c>
      <c r="K197" s="237"/>
      <c r="L197" s="45"/>
      <c r="M197" s="238" t="s">
        <v>1</v>
      </c>
      <c r="N197" s="239" t="s">
        <v>40</v>
      </c>
      <c r="O197" s="98"/>
      <c r="P197" s="240">
        <f>O197*H197</f>
        <v>0</v>
      </c>
      <c r="Q197" s="240">
        <v>0.015310000000000001</v>
      </c>
      <c r="R197" s="240">
        <f>Q197*H197</f>
        <v>0.091859999999999997</v>
      </c>
      <c r="S197" s="240">
        <v>0</v>
      </c>
      <c r="T197" s="24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2" t="s">
        <v>148</v>
      </c>
      <c r="AT197" s="242" t="s">
        <v>144</v>
      </c>
      <c r="AU197" s="242" t="s">
        <v>142</v>
      </c>
      <c r="AY197" s="18" t="s">
        <v>141</v>
      </c>
      <c r="BE197" s="243">
        <f>IF(N197="základná",J197,0)</f>
        <v>0</v>
      </c>
      <c r="BF197" s="243">
        <f>IF(N197="znížená",J197,0)</f>
        <v>0</v>
      </c>
      <c r="BG197" s="243">
        <f>IF(N197="zákl. prenesená",J197,0)</f>
        <v>0</v>
      </c>
      <c r="BH197" s="243">
        <f>IF(N197="zníž. prenesená",J197,0)</f>
        <v>0</v>
      </c>
      <c r="BI197" s="243">
        <f>IF(N197="nulová",J197,0)</f>
        <v>0</v>
      </c>
      <c r="BJ197" s="18" t="s">
        <v>142</v>
      </c>
      <c r="BK197" s="243">
        <f>ROUND(I197*H197,2)</f>
        <v>0</v>
      </c>
      <c r="BL197" s="18" t="s">
        <v>148</v>
      </c>
      <c r="BM197" s="242" t="s">
        <v>743</v>
      </c>
    </row>
    <row r="198" s="13" customFormat="1">
      <c r="A198" s="13"/>
      <c r="B198" s="244"/>
      <c r="C198" s="245"/>
      <c r="D198" s="246" t="s">
        <v>156</v>
      </c>
      <c r="E198" s="247" t="s">
        <v>1</v>
      </c>
      <c r="F198" s="248" t="s">
        <v>704</v>
      </c>
      <c r="G198" s="245"/>
      <c r="H198" s="247" t="s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156</v>
      </c>
      <c r="AU198" s="254" t="s">
        <v>142</v>
      </c>
      <c r="AV198" s="13" t="s">
        <v>82</v>
      </c>
      <c r="AW198" s="13" t="s">
        <v>31</v>
      </c>
      <c r="AX198" s="13" t="s">
        <v>74</v>
      </c>
      <c r="AY198" s="254" t="s">
        <v>141</v>
      </c>
    </row>
    <row r="199" s="13" customFormat="1">
      <c r="A199" s="13"/>
      <c r="B199" s="244"/>
      <c r="C199" s="245"/>
      <c r="D199" s="246" t="s">
        <v>156</v>
      </c>
      <c r="E199" s="247" t="s">
        <v>1</v>
      </c>
      <c r="F199" s="248" t="s">
        <v>744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156</v>
      </c>
      <c r="AU199" s="254" t="s">
        <v>142</v>
      </c>
      <c r="AV199" s="13" t="s">
        <v>82</v>
      </c>
      <c r="AW199" s="13" t="s">
        <v>31</v>
      </c>
      <c r="AX199" s="13" t="s">
        <v>74</v>
      </c>
      <c r="AY199" s="254" t="s">
        <v>141</v>
      </c>
    </row>
    <row r="200" s="14" customFormat="1">
      <c r="A200" s="14"/>
      <c r="B200" s="255"/>
      <c r="C200" s="256"/>
      <c r="D200" s="246" t="s">
        <v>156</v>
      </c>
      <c r="E200" s="257" t="s">
        <v>1</v>
      </c>
      <c r="F200" s="258" t="s">
        <v>150</v>
      </c>
      <c r="G200" s="256"/>
      <c r="H200" s="259">
        <v>6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156</v>
      </c>
      <c r="AU200" s="265" t="s">
        <v>142</v>
      </c>
      <c r="AV200" s="14" t="s">
        <v>142</v>
      </c>
      <c r="AW200" s="14" t="s">
        <v>31</v>
      </c>
      <c r="AX200" s="14" t="s">
        <v>82</v>
      </c>
      <c r="AY200" s="265" t="s">
        <v>141</v>
      </c>
    </row>
    <row r="201" s="2" customFormat="1" ht="55.5" customHeight="1">
      <c r="A201" s="39"/>
      <c r="B201" s="40"/>
      <c r="C201" s="230" t="s">
        <v>485</v>
      </c>
      <c r="D201" s="230" t="s">
        <v>144</v>
      </c>
      <c r="E201" s="231" t="s">
        <v>745</v>
      </c>
      <c r="F201" s="232" t="s">
        <v>746</v>
      </c>
      <c r="G201" s="233" t="s">
        <v>406</v>
      </c>
      <c r="H201" s="234">
        <v>8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0.0083999999999999995</v>
      </c>
      <c r="R201" s="240">
        <f>Q201*H201</f>
        <v>0.067199999999999996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148</v>
      </c>
      <c r="AT201" s="242" t="s">
        <v>144</v>
      </c>
      <c r="AU201" s="242" t="s">
        <v>142</v>
      </c>
      <c r="AY201" s="18" t="s">
        <v>141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142</v>
      </c>
      <c r="BK201" s="243">
        <f>ROUND(I201*H201,2)</f>
        <v>0</v>
      </c>
      <c r="BL201" s="18" t="s">
        <v>148</v>
      </c>
      <c r="BM201" s="242" t="s">
        <v>747</v>
      </c>
    </row>
    <row r="202" s="13" customFormat="1">
      <c r="A202" s="13"/>
      <c r="B202" s="244"/>
      <c r="C202" s="245"/>
      <c r="D202" s="246" t="s">
        <v>156</v>
      </c>
      <c r="E202" s="247" t="s">
        <v>1</v>
      </c>
      <c r="F202" s="248" t="s">
        <v>748</v>
      </c>
      <c r="G202" s="245"/>
      <c r="H202" s="247" t="s">
        <v>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156</v>
      </c>
      <c r="AU202" s="254" t="s">
        <v>142</v>
      </c>
      <c r="AV202" s="13" t="s">
        <v>82</v>
      </c>
      <c r="AW202" s="13" t="s">
        <v>31</v>
      </c>
      <c r="AX202" s="13" t="s">
        <v>74</v>
      </c>
      <c r="AY202" s="254" t="s">
        <v>141</v>
      </c>
    </row>
    <row r="203" s="14" customFormat="1">
      <c r="A203" s="14"/>
      <c r="B203" s="255"/>
      <c r="C203" s="256"/>
      <c r="D203" s="246" t="s">
        <v>156</v>
      </c>
      <c r="E203" s="257" t="s">
        <v>1</v>
      </c>
      <c r="F203" s="258" t="s">
        <v>207</v>
      </c>
      <c r="G203" s="256"/>
      <c r="H203" s="259">
        <v>8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156</v>
      </c>
      <c r="AU203" s="265" t="s">
        <v>142</v>
      </c>
      <c r="AV203" s="14" t="s">
        <v>142</v>
      </c>
      <c r="AW203" s="14" t="s">
        <v>31</v>
      </c>
      <c r="AX203" s="14" t="s">
        <v>82</v>
      </c>
      <c r="AY203" s="265" t="s">
        <v>141</v>
      </c>
    </row>
    <row r="204" s="2" customFormat="1" ht="16.5" customHeight="1">
      <c r="A204" s="39"/>
      <c r="B204" s="40"/>
      <c r="C204" s="282" t="s">
        <v>492</v>
      </c>
      <c r="D204" s="282" t="s">
        <v>290</v>
      </c>
      <c r="E204" s="283" t="s">
        <v>749</v>
      </c>
      <c r="F204" s="284" t="s">
        <v>750</v>
      </c>
      <c r="G204" s="285" t="s">
        <v>406</v>
      </c>
      <c r="H204" s="286">
        <v>8</v>
      </c>
      <c r="I204" s="287"/>
      <c r="J204" s="288">
        <f>ROUND(I204*H204,2)</f>
        <v>0</v>
      </c>
      <c r="K204" s="289"/>
      <c r="L204" s="290"/>
      <c r="M204" s="291" t="s">
        <v>1</v>
      </c>
      <c r="N204" s="292" t="s">
        <v>40</v>
      </c>
      <c r="O204" s="98"/>
      <c r="P204" s="240">
        <f>O204*H204</f>
        <v>0</v>
      </c>
      <c r="Q204" s="240">
        <v>0.00055999999999999995</v>
      </c>
      <c r="R204" s="240">
        <f>Q204*H204</f>
        <v>0.0044799999999999996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207</v>
      </c>
      <c r="AT204" s="242" t="s">
        <v>290</v>
      </c>
      <c r="AU204" s="242" t="s">
        <v>142</v>
      </c>
      <c r="AY204" s="18" t="s">
        <v>141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142</v>
      </c>
      <c r="BK204" s="243">
        <f>ROUND(I204*H204,2)</f>
        <v>0</v>
      </c>
      <c r="BL204" s="18" t="s">
        <v>148</v>
      </c>
      <c r="BM204" s="242" t="s">
        <v>751</v>
      </c>
    </row>
    <row r="205" s="14" customFormat="1">
      <c r="A205" s="14"/>
      <c r="B205" s="255"/>
      <c r="C205" s="256"/>
      <c r="D205" s="246" t="s">
        <v>156</v>
      </c>
      <c r="E205" s="257" t="s">
        <v>1</v>
      </c>
      <c r="F205" s="258" t="s">
        <v>752</v>
      </c>
      <c r="G205" s="256"/>
      <c r="H205" s="259">
        <v>8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156</v>
      </c>
      <c r="AU205" s="265" t="s">
        <v>142</v>
      </c>
      <c r="AV205" s="14" t="s">
        <v>142</v>
      </c>
      <c r="AW205" s="14" t="s">
        <v>31</v>
      </c>
      <c r="AX205" s="14" t="s">
        <v>82</v>
      </c>
      <c r="AY205" s="265" t="s">
        <v>141</v>
      </c>
    </row>
    <row r="206" s="2" customFormat="1" ht="49.05" customHeight="1">
      <c r="A206" s="39"/>
      <c r="B206" s="40"/>
      <c r="C206" s="230" t="s">
        <v>496</v>
      </c>
      <c r="D206" s="230" t="s">
        <v>144</v>
      </c>
      <c r="E206" s="231" t="s">
        <v>753</v>
      </c>
      <c r="F206" s="232" t="s">
        <v>754</v>
      </c>
      <c r="G206" s="233" t="s">
        <v>406</v>
      </c>
      <c r="H206" s="234">
        <v>8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0.14599999999999999</v>
      </c>
      <c r="T206" s="241">
        <f>S206*H206</f>
        <v>1.1679999999999999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148</v>
      </c>
      <c r="AT206" s="242" t="s">
        <v>144</v>
      </c>
      <c r="AU206" s="242" t="s">
        <v>142</v>
      </c>
      <c r="AY206" s="18" t="s">
        <v>141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142</v>
      </c>
      <c r="BK206" s="243">
        <f>ROUND(I206*H206,2)</f>
        <v>0</v>
      </c>
      <c r="BL206" s="18" t="s">
        <v>148</v>
      </c>
      <c r="BM206" s="242" t="s">
        <v>755</v>
      </c>
    </row>
    <row r="207" s="13" customFormat="1">
      <c r="A207" s="13"/>
      <c r="B207" s="244"/>
      <c r="C207" s="245"/>
      <c r="D207" s="246" t="s">
        <v>156</v>
      </c>
      <c r="E207" s="247" t="s">
        <v>1</v>
      </c>
      <c r="F207" s="248" t="s">
        <v>756</v>
      </c>
      <c r="G207" s="245"/>
      <c r="H207" s="247" t="s">
        <v>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156</v>
      </c>
      <c r="AU207" s="254" t="s">
        <v>142</v>
      </c>
      <c r="AV207" s="13" t="s">
        <v>82</v>
      </c>
      <c r="AW207" s="13" t="s">
        <v>31</v>
      </c>
      <c r="AX207" s="13" t="s">
        <v>74</v>
      </c>
      <c r="AY207" s="254" t="s">
        <v>141</v>
      </c>
    </row>
    <row r="208" s="14" customFormat="1">
      <c r="A208" s="14"/>
      <c r="B208" s="255"/>
      <c r="C208" s="256"/>
      <c r="D208" s="246" t="s">
        <v>156</v>
      </c>
      <c r="E208" s="257" t="s">
        <v>1</v>
      </c>
      <c r="F208" s="258" t="s">
        <v>757</v>
      </c>
      <c r="G208" s="256"/>
      <c r="H208" s="259">
        <v>8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156</v>
      </c>
      <c r="AU208" s="265" t="s">
        <v>142</v>
      </c>
      <c r="AV208" s="14" t="s">
        <v>142</v>
      </c>
      <c r="AW208" s="14" t="s">
        <v>31</v>
      </c>
      <c r="AX208" s="14" t="s">
        <v>82</v>
      </c>
      <c r="AY208" s="265" t="s">
        <v>141</v>
      </c>
    </row>
    <row r="209" s="2" customFormat="1" ht="24.15" customHeight="1">
      <c r="A209" s="39"/>
      <c r="B209" s="40"/>
      <c r="C209" s="230" t="s">
        <v>501</v>
      </c>
      <c r="D209" s="230" t="s">
        <v>144</v>
      </c>
      <c r="E209" s="231" t="s">
        <v>758</v>
      </c>
      <c r="F209" s="232" t="s">
        <v>759</v>
      </c>
      <c r="G209" s="233" t="s">
        <v>154</v>
      </c>
      <c r="H209" s="234">
        <v>4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0.014</v>
      </c>
      <c r="T209" s="241">
        <f>S209*H209</f>
        <v>0.056000000000000001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148</v>
      </c>
      <c r="AT209" s="242" t="s">
        <v>144</v>
      </c>
      <c r="AU209" s="242" t="s">
        <v>142</v>
      </c>
      <c r="AY209" s="18" t="s">
        <v>141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142</v>
      </c>
      <c r="BK209" s="243">
        <f>ROUND(I209*H209,2)</f>
        <v>0</v>
      </c>
      <c r="BL209" s="18" t="s">
        <v>148</v>
      </c>
      <c r="BM209" s="242" t="s">
        <v>760</v>
      </c>
    </row>
    <row r="210" s="14" customFormat="1">
      <c r="A210" s="14"/>
      <c r="B210" s="255"/>
      <c r="C210" s="256"/>
      <c r="D210" s="246" t="s">
        <v>156</v>
      </c>
      <c r="E210" s="257" t="s">
        <v>1</v>
      </c>
      <c r="F210" s="258" t="s">
        <v>709</v>
      </c>
      <c r="G210" s="256"/>
      <c r="H210" s="259">
        <v>4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156</v>
      </c>
      <c r="AU210" s="265" t="s">
        <v>142</v>
      </c>
      <c r="AV210" s="14" t="s">
        <v>142</v>
      </c>
      <c r="AW210" s="14" t="s">
        <v>31</v>
      </c>
      <c r="AX210" s="14" t="s">
        <v>82</v>
      </c>
      <c r="AY210" s="265" t="s">
        <v>141</v>
      </c>
    </row>
    <row r="211" s="2" customFormat="1" ht="24.15" customHeight="1">
      <c r="A211" s="39"/>
      <c r="B211" s="40"/>
      <c r="C211" s="230" t="s">
        <v>506</v>
      </c>
      <c r="D211" s="230" t="s">
        <v>144</v>
      </c>
      <c r="E211" s="231" t="s">
        <v>761</v>
      </c>
      <c r="F211" s="232" t="s">
        <v>762</v>
      </c>
      <c r="G211" s="233" t="s">
        <v>221</v>
      </c>
      <c r="H211" s="234">
        <v>20.373999999999999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148</v>
      </c>
      <c r="AT211" s="242" t="s">
        <v>144</v>
      </c>
      <c r="AU211" s="242" t="s">
        <v>142</v>
      </c>
      <c r="AY211" s="18" t="s">
        <v>141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142</v>
      </c>
      <c r="BK211" s="243">
        <f>ROUND(I211*H211,2)</f>
        <v>0</v>
      </c>
      <c r="BL211" s="18" t="s">
        <v>148</v>
      </c>
      <c r="BM211" s="242" t="s">
        <v>763</v>
      </c>
    </row>
    <row r="212" s="2" customFormat="1" ht="21.75" customHeight="1">
      <c r="A212" s="39"/>
      <c r="B212" s="40"/>
      <c r="C212" s="230" t="s">
        <v>510</v>
      </c>
      <c r="D212" s="230" t="s">
        <v>144</v>
      </c>
      <c r="E212" s="231" t="s">
        <v>764</v>
      </c>
      <c r="F212" s="232" t="s">
        <v>765</v>
      </c>
      <c r="G212" s="233" t="s">
        <v>221</v>
      </c>
      <c r="H212" s="234">
        <v>20.373999999999999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148</v>
      </c>
      <c r="AT212" s="242" t="s">
        <v>144</v>
      </c>
      <c r="AU212" s="242" t="s">
        <v>142</v>
      </c>
      <c r="AY212" s="18" t="s">
        <v>141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142</v>
      </c>
      <c r="BK212" s="243">
        <f>ROUND(I212*H212,2)</f>
        <v>0</v>
      </c>
      <c r="BL212" s="18" t="s">
        <v>148</v>
      </c>
      <c r="BM212" s="242" t="s">
        <v>766</v>
      </c>
    </row>
    <row r="213" s="2" customFormat="1" ht="24.15" customHeight="1">
      <c r="A213" s="39"/>
      <c r="B213" s="40"/>
      <c r="C213" s="230" t="s">
        <v>515</v>
      </c>
      <c r="D213" s="230" t="s">
        <v>144</v>
      </c>
      <c r="E213" s="231" t="s">
        <v>767</v>
      </c>
      <c r="F213" s="232" t="s">
        <v>768</v>
      </c>
      <c r="G213" s="233" t="s">
        <v>221</v>
      </c>
      <c r="H213" s="234">
        <v>611.22000000000003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148</v>
      </c>
      <c r="AT213" s="242" t="s">
        <v>144</v>
      </c>
      <c r="AU213" s="242" t="s">
        <v>142</v>
      </c>
      <c r="AY213" s="18" t="s">
        <v>141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142</v>
      </c>
      <c r="BK213" s="243">
        <f>ROUND(I213*H213,2)</f>
        <v>0</v>
      </c>
      <c r="BL213" s="18" t="s">
        <v>148</v>
      </c>
      <c r="BM213" s="242" t="s">
        <v>769</v>
      </c>
    </row>
    <row r="214" s="14" customFormat="1">
      <c r="A214" s="14"/>
      <c r="B214" s="255"/>
      <c r="C214" s="256"/>
      <c r="D214" s="246" t="s">
        <v>156</v>
      </c>
      <c r="E214" s="257" t="s">
        <v>1</v>
      </c>
      <c r="F214" s="258" t="s">
        <v>770</v>
      </c>
      <c r="G214" s="256"/>
      <c r="H214" s="259">
        <v>611.22000000000003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156</v>
      </c>
      <c r="AU214" s="265" t="s">
        <v>142</v>
      </c>
      <c r="AV214" s="14" t="s">
        <v>142</v>
      </c>
      <c r="AW214" s="14" t="s">
        <v>31</v>
      </c>
      <c r="AX214" s="14" t="s">
        <v>82</v>
      </c>
      <c r="AY214" s="265" t="s">
        <v>141</v>
      </c>
    </row>
    <row r="215" s="2" customFormat="1" ht="24.15" customHeight="1">
      <c r="A215" s="39"/>
      <c r="B215" s="40"/>
      <c r="C215" s="230" t="s">
        <v>771</v>
      </c>
      <c r="D215" s="230" t="s">
        <v>144</v>
      </c>
      <c r="E215" s="231" t="s">
        <v>772</v>
      </c>
      <c r="F215" s="232" t="s">
        <v>773</v>
      </c>
      <c r="G215" s="233" t="s">
        <v>221</v>
      </c>
      <c r="H215" s="234">
        <v>20.373999999999999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148</v>
      </c>
      <c r="AT215" s="242" t="s">
        <v>144</v>
      </c>
      <c r="AU215" s="242" t="s">
        <v>142</v>
      </c>
      <c r="AY215" s="18" t="s">
        <v>141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142</v>
      </c>
      <c r="BK215" s="243">
        <f>ROUND(I215*H215,2)</f>
        <v>0</v>
      </c>
      <c r="BL215" s="18" t="s">
        <v>148</v>
      </c>
      <c r="BM215" s="242" t="s">
        <v>774</v>
      </c>
    </row>
    <row r="216" s="2" customFormat="1" ht="37.8" customHeight="1">
      <c r="A216" s="39"/>
      <c r="B216" s="40"/>
      <c r="C216" s="230" t="s">
        <v>775</v>
      </c>
      <c r="D216" s="230" t="s">
        <v>144</v>
      </c>
      <c r="E216" s="231" t="s">
        <v>776</v>
      </c>
      <c r="F216" s="232" t="s">
        <v>777</v>
      </c>
      <c r="G216" s="233" t="s">
        <v>221</v>
      </c>
      <c r="H216" s="234">
        <v>20.373999999999999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148</v>
      </c>
      <c r="AT216" s="242" t="s">
        <v>144</v>
      </c>
      <c r="AU216" s="242" t="s">
        <v>142</v>
      </c>
      <c r="AY216" s="18" t="s">
        <v>141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142</v>
      </c>
      <c r="BK216" s="243">
        <f>ROUND(I216*H216,2)</f>
        <v>0</v>
      </c>
      <c r="BL216" s="18" t="s">
        <v>148</v>
      </c>
      <c r="BM216" s="242" t="s">
        <v>778</v>
      </c>
    </row>
    <row r="217" s="2" customFormat="1" ht="16.5" customHeight="1">
      <c r="A217" s="39"/>
      <c r="B217" s="40"/>
      <c r="C217" s="230" t="s">
        <v>779</v>
      </c>
      <c r="D217" s="230" t="s">
        <v>144</v>
      </c>
      <c r="E217" s="231" t="s">
        <v>780</v>
      </c>
      <c r="F217" s="232" t="s">
        <v>781</v>
      </c>
      <c r="G217" s="233" t="s">
        <v>406</v>
      </c>
      <c r="H217" s="234">
        <v>15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148</v>
      </c>
      <c r="AT217" s="242" t="s">
        <v>144</v>
      </c>
      <c r="AU217" s="242" t="s">
        <v>142</v>
      </c>
      <c r="AY217" s="18" t="s">
        <v>141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142</v>
      </c>
      <c r="BK217" s="243">
        <f>ROUND(I217*H217,2)</f>
        <v>0</v>
      </c>
      <c r="BL217" s="18" t="s">
        <v>148</v>
      </c>
      <c r="BM217" s="242" t="s">
        <v>782</v>
      </c>
    </row>
    <row r="218" s="12" customFormat="1" ht="22.8" customHeight="1">
      <c r="A218" s="12"/>
      <c r="B218" s="214"/>
      <c r="C218" s="215"/>
      <c r="D218" s="216" t="s">
        <v>73</v>
      </c>
      <c r="E218" s="228" t="s">
        <v>216</v>
      </c>
      <c r="F218" s="228" t="s">
        <v>217</v>
      </c>
      <c r="G218" s="215"/>
      <c r="H218" s="215"/>
      <c r="I218" s="218"/>
      <c r="J218" s="229">
        <f>BK218</f>
        <v>0</v>
      </c>
      <c r="K218" s="215"/>
      <c r="L218" s="220"/>
      <c r="M218" s="221"/>
      <c r="N218" s="222"/>
      <c r="O218" s="222"/>
      <c r="P218" s="223">
        <f>P219</f>
        <v>0</v>
      </c>
      <c r="Q218" s="222"/>
      <c r="R218" s="223">
        <f>R219</f>
        <v>0</v>
      </c>
      <c r="S218" s="222"/>
      <c r="T218" s="224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5" t="s">
        <v>82</v>
      </c>
      <c r="AT218" s="226" t="s">
        <v>73</v>
      </c>
      <c r="AU218" s="226" t="s">
        <v>82</v>
      </c>
      <c r="AY218" s="225" t="s">
        <v>141</v>
      </c>
      <c r="BK218" s="227">
        <f>BK219</f>
        <v>0</v>
      </c>
    </row>
    <row r="219" s="2" customFormat="1" ht="62.7" customHeight="1">
      <c r="A219" s="39"/>
      <c r="B219" s="40"/>
      <c r="C219" s="230" t="s">
        <v>293</v>
      </c>
      <c r="D219" s="230" t="s">
        <v>144</v>
      </c>
      <c r="E219" s="231" t="s">
        <v>635</v>
      </c>
      <c r="F219" s="232" t="s">
        <v>636</v>
      </c>
      <c r="G219" s="233" t="s">
        <v>221</v>
      </c>
      <c r="H219" s="234">
        <v>34.936999999999998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148</v>
      </c>
      <c r="AT219" s="242" t="s">
        <v>144</v>
      </c>
      <c r="AU219" s="242" t="s">
        <v>142</v>
      </c>
      <c r="AY219" s="18" t="s">
        <v>141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142</v>
      </c>
      <c r="BK219" s="243">
        <f>ROUND(I219*H219,2)</f>
        <v>0</v>
      </c>
      <c r="BL219" s="18" t="s">
        <v>148</v>
      </c>
      <c r="BM219" s="242" t="s">
        <v>783</v>
      </c>
    </row>
    <row r="220" s="12" customFormat="1" ht="25.92" customHeight="1">
      <c r="A220" s="12"/>
      <c r="B220" s="214"/>
      <c r="C220" s="215"/>
      <c r="D220" s="216" t="s">
        <v>73</v>
      </c>
      <c r="E220" s="217" t="s">
        <v>223</v>
      </c>
      <c r="F220" s="217" t="s">
        <v>224</v>
      </c>
      <c r="G220" s="215"/>
      <c r="H220" s="215"/>
      <c r="I220" s="218"/>
      <c r="J220" s="219">
        <f>BK220</f>
        <v>0</v>
      </c>
      <c r="K220" s="215"/>
      <c r="L220" s="220"/>
      <c r="M220" s="221"/>
      <c r="N220" s="222"/>
      <c r="O220" s="222"/>
      <c r="P220" s="223">
        <f>P221+P224+P246+P283</f>
        <v>0</v>
      </c>
      <c r="Q220" s="222"/>
      <c r="R220" s="223">
        <f>R221+R224+R246+R283</f>
        <v>1.6340308000000003</v>
      </c>
      <c r="S220" s="222"/>
      <c r="T220" s="224">
        <f>T221+T224+T246+T283</f>
        <v>1.3132274000000002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5" t="s">
        <v>142</v>
      </c>
      <c r="AT220" s="226" t="s">
        <v>73</v>
      </c>
      <c r="AU220" s="226" t="s">
        <v>74</v>
      </c>
      <c r="AY220" s="225" t="s">
        <v>141</v>
      </c>
      <c r="BK220" s="227">
        <f>BK221+BK224+BK246+BK283</f>
        <v>0</v>
      </c>
    </row>
    <row r="221" s="12" customFormat="1" ht="22.8" customHeight="1">
      <c r="A221" s="12"/>
      <c r="B221" s="214"/>
      <c r="C221" s="215"/>
      <c r="D221" s="216" t="s">
        <v>73</v>
      </c>
      <c r="E221" s="228" t="s">
        <v>784</v>
      </c>
      <c r="F221" s="228" t="s">
        <v>785</v>
      </c>
      <c r="G221" s="215"/>
      <c r="H221" s="215"/>
      <c r="I221" s="218"/>
      <c r="J221" s="229">
        <f>BK221</f>
        <v>0</v>
      </c>
      <c r="K221" s="215"/>
      <c r="L221" s="220"/>
      <c r="M221" s="221"/>
      <c r="N221" s="222"/>
      <c r="O221" s="222"/>
      <c r="P221" s="223">
        <f>SUM(P222:P223)</f>
        <v>0</v>
      </c>
      <c r="Q221" s="222"/>
      <c r="R221" s="223">
        <f>SUM(R222:R223)</f>
        <v>0.0049899999999999996</v>
      </c>
      <c r="S221" s="222"/>
      <c r="T221" s="224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5" t="s">
        <v>142</v>
      </c>
      <c r="AT221" s="226" t="s">
        <v>73</v>
      </c>
      <c r="AU221" s="226" t="s">
        <v>82</v>
      </c>
      <c r="AY221" s="225" t="s">
        <v>141</v>
      </c>
      <c r="BK221" s="227">
        <f>SUM(BK222:BK223)</f>
        <v>0</v>
      </c>
    </row>
    <row r="222" s="2" customFormat="1" ht="37.8" customHeight="1">
      <c r="A222" s="39"/>
      <c r="B222" s="40"/>
      <c r="C222" s="230" t="s">
        <v>786</v>
      </c>
      <c r="D222" s="230" t="s">
        <v>144</v>
      </c>
      <c r="E222" s="231" t="s">
        <v>787</v>
      </c>
      <c r="F222" s="232" t="s">
        <v>788</v>
      </c>
      <c r="G222" s="233" t="s">
        <v>406</v>
      </c>
      <c r="H222" s="234">
        <v>1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230</v>
      </c>
      <c r="AT222" s="242" t="s">
        <v>144</v>
      </c>
      <c r="AU222" s="242" t="s">
        <v>142</v>
      </c>
      <c r="AY222" s="18" t="s">
        <v>141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142</v>
      </c>
      <c r="BK222" s="243">
        <f>ROUND(I222*H222,2)</f>
        <v>0</v>
      </c>
      <c r="BL222" s="18" t="s">
        <v>230</v>
      </c>
      <c r="BM222" s="242" t="s">
        <v>789</v>
      </c>
    </row>
    <row r="223" s="2" customFormat="1" ht="24.15" customHeight="1">
      <c r="A223" s="39"/>
      <c r="B223" s="40"/>
      <c r="C223" s="230" t="s">
        <v>790</v>
      </c>
      <c r="D223" s="230" t="s">
        <v>144</v>
      </c>
      <c r="E223" s="231" t="s">
        <v>791</v>
      </c>
      <c r="F223" s="232" t="s">
        <v>792</v>
      </c>
      <c r="G223" s="233" t="s">
        <v>406</v>
      </c>
      <c r="H223" s="234">
        <v>1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0.0049899999999999996</v>
      </c>
      <c r="R223" s="240">
        <f>Q223*H223</f>
        <v>0.0049899999999999996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230</v>
      </c>
      <c r="AT223" s="242" t="s">
        <v>144</v>
      </c>
      <c r="AU223" s="242" t="s">
        <v>142</v>
      </c>
      <c r="AY223" s="18" t="s">
        <v>141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142</v>
      </c>
      <c r="BK223" s="243">
        <f>ROUND(I223*H223,2)</f>
        <v>0</v>
      </c>
      <c r="BL223" s="18" t="s">
        <v>230</v>
      </c>
      <c r="BM223" s="242" t="s">
        <v>793</v>
      </c>
    </row>
    <row r="224" s="12" customFormat="1" ht="22.8" customHeight="1">
      <c r="A224" s="12"/>
      <c r="B224" s="214"/>
      <c r="C224" s="215"/>
      <c r="D224" s="216" t="s">
        <v>73</v>
      </c>
      <c r="E224" s="228" t="s">
        <v>337</v>
      </c>
      <c r="F224" s="228" t="s">
        <v>338</v>
      </c>
      <c r="G224" s="215"/>
      <c r="H224" s="215"/>
      <c r="I224" s="218"/>
      <c r="J224" s="229">
        <f>BK224</f>
        <v>0</v>
      </c>
      <c r="K224" s="215"/>
      <c r="L224" s="220"/>
      <c r="M224" s="221"/>
      <c r="N224" s="222"/>
      <c r="O224" s="222"/>
      <c r="P224" s="223">
        <f>SUM(P225:P245)</f>
        <v>0</v>
      </c>
      <c r="Q224" s="222"/>
      <c r="R224" s="223">
        <f>SUM(R225:R245)</f>
        <v>1.0919100000000002</v>
      </c>
      <c r="S224" s="222"/>
      <c r="T224" s="224">
        <f>SUM(T225:T245)</f>
        <v>0.78253000000000006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5" t="s">
        <v>142</v>
      </c>
      <c r="AT224" s="226" t="s">
        <v>73</v>
      </c>
      <c r="AU224" s="226" t="s">
        <v>82</v>
      </c>
      <c r="AY224" s="225" t="s">
        <v>141</v>
      </c>
      <c r="BK224" s="227">
        <f>SUM(BK225:BK245)</f>
        <v>0</v>
      </c>
    </row>
    <row r="225" s="2" customFormat="1" ht="44.25" customHeight="1">
      <c r="A225" s="39"/>
      <c r="B225" s="40"/>
      <c r="C225" s="230" t="s">
        <v>794</v>
      </c>
      <c r="D225" s="230" t="s">
        <v>144</v>
      </c>
      <c r="E225" s="231" t="s">
        <v>795</v>
      </c>
      <c r="F225" s="232" t="s">
        <v>796</v>
      </c>
      <c r="G225" s="233" t="s">
        <v>154</v>
      </c>
      <c r="H225" s="234">
        <v>4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230</v>
      </c>
      <c r="AT225" s="242" t="s">
        <v>144</v>
      </c>
      <c r="AU225" s="242" t="s">
        <v>142</v>
      </c>
      <c r="AY225" s="18" t="s">
        <v>141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142</v>
      </c>
      <c r="BK225" s="243">
        <f>ROUND(I225*H225,2)</f>
        <v>0</v>
      </c>
      <c r="BL225" s="18" t="s">
        <v>230</v>
      </c>
      <c r="BM225" s="242" t="s">
        <v>797</v>
      </c>
    </row>
    <row r="226" s="14" customFormat="1">
      <c r="A226" s="14"/>
      <c r="B226" s="255"/>
      <c r="C226" s="256"/>
      <c r="D226" s="246" t="s">
        <v>156</v>
      </c>
      <c r="E226" s="257" t="s">
        <v>1</v>
      </c>
      <c r="F226" s="258" t="s">
        <v>709</v>
      </c>
      <c r="G226" s="256"/>
      <c r="H226" s="259">
        <v>4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156</v>
      </c>
      <c r="AU226" s="265" t="s">
        <v>142</v>
      </c>
      <c r="AV226" s="14" t="s">
        <v>142</v>
      </c>
      <c r="AW226" s="14" t="s">
        <v>31</v>
      </c>
      <c r="AX226" s="14" t="s">
        <v>82</v>
      </c>
      <c r="AY226" s="265" t="s">
        <v>141</v>
      </c>
    </row>
    <row r="227" s="2" customFormat="1" ht="16.5" customHeight="1">
      <c r="A227" s="39"/>
      <c r="B227" s="40"/>
      <c r="C227" s="282" t="s">
        <v>798</v>
      </c>
      <c r="D227" s="282" t="s">
        <v>290</v>
      </c>
      <c r="E227" s="283" t="s">
        <v>799</v>
      </c>
      <c r="F227" s="284" t="s">
        <v>800</v>
      </c>
      <c r="G227" s="285" t="s">
        <v>154</v>
      </c>
      <c r="H227" s="286">
        <v>4.1600000000000001</v>
      </c>
      <c r="I227" s="287"/>
      <c r="J227" s="288">
        <f>ROUND(I227*H227,2)</f>
        <v>0</v>
      </c>
      <c r="K227" s="289"/>
      <c r="L227" s="290"/>
      <c r="M227" s="291" t="s">
        <v>1</v>
      </c>
      <c r="N227" s="292" t="s">
        <v>40</v>
      </c>
      <c r="O227" s="98"/>
      <c r="P227" s="240">
        <f>O227*H227</f>
        <v>0</v>
      </c>
      <c r="Q227" s="240">
        <v>0.0085000000000000006</v>
      </c>
      <c r="R227" s="240">
        <f>Q227*H227</f>
        <v>0.035360000000000003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293</v>
      </c>
      <c r="AT227" s="242" t="s">
        <v>290</v>
      </c>
      <c r="AU227" s="242" t="s">
        <v>142</v>
      </c>
      <c r="AY227" s="18" t="s">
        <v>141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142</v>
      </c>
      <c r="BK227" s="243">
        <f>ROUND(I227*H227,2)</f>
        <v>0</v>
      </c>
      <c r="BL227" s="18" t="s">
        <v>230</v>
      </c>
      <c r="BM227" s="242" t="s">
        <v>801</v>
      </c>
    </row>
    <row r="228" s="14" customFormat="1">
      <c r="A228" s="14"/>
      <c r="B228" s="255"/>
      <c r="C228" s="256"/>
      <c r="D228" s="246" t="s">
        <v>156</v>
      </c>
      <c r="E228" s="257" t="s">
        <v>1</v>
      </c>
      <c r="F228" s="258" t="s">
        <v>802</v>
      </c>
      <c r="G228" s="256"/>
      <c r="H228" s="259">
        <v>4.1600000000000001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156</v>
      </c>
      <c r="AU228" s="265" t="s">
        <v>142</v>
      </c>
      <c r="AV228" s="14" t="s">
        <v>142</v>
      </c>
      <c r="AW228" s="14" t="s">
        <v>31</v>
      </c>
      <c r="AX228" s="14" t="s">
        <v>82</v>
      </c>
      <c r="AY228" s="265" t="s">
        <v>141</v>
      </c>
    </row>
    <row r="229" s="2" customFormat="1" ht="24.15" customHeight="1">
      <c r="A229" s="39"/>
      <c r="B229" s="40"/>
      <c r="C229" s="230" t="s">
        <v>803</v>
      </c>
      <c r="D229" s="230" t="s">
        <v>144</v>
      </c>
      <c r="E229" s="231" t="s">
        <v>804</v>
      </c>
      <c r="F229" s="232" t="s">
        <v>805</v>
      </c>
      <c r="G229" s="233" t="s">
        <v>154</v>
      </c>
      <c r="H229" s="234">
        <v>55.895000000000003</v>
      </c>
      <c r="I229" s="235"/>
      <c r="J229" s="236">
        <f>ROUND(I229*H229,2)</f>
        <v>0</v>
      </c>
      <c r="K229" s="237"/>
      <c r="L229" s="45"/>
      <c r="M229" s="238" t="s">
        <v>1</v>
      </c>
      <c r="N229" s="239" t="s">
        <v>40</v>
      </c>
      <c r="O229" s="98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230</v>
      </c>
      <c r="AT229" s="242" t="s">
        <v>144</v>
      </c>
      <c r="AU229" s="242" t="s">
        <v>142</v>
      </c>
      <c r="AY229" s="18" t="s">
        <v>141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142</v>
      </c>
      <c r="BK229" s="243">
        <f>ROUND(I229*H229,2)</f>
        <v>0</v>
      </c>
      <c r="BL229" s="18" t="s">
        <v>230</v>
      </c>
      <c r="BM229" s="242" t="s">
        <v>806</v>
      </c>
    </row>
    <row r="230" s="13" customFormat="1">
      <c r="A230" s="13"/>
      <c r="B230" s="244"/>
      <c r="C230" s="245"/>
      <c r="D230" s="246" t="s">
        <v>156</v>
      </c>
      <c r="E230" s="247" t="s">
        <v>1</v>
      </c>
      <c r="F230" s="248" t="s">
        <v>807</v>
      </c>
      <c r="G230" s="245"/>
      <c r="H230" s="247" t="s">
        <v>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156</v>
      </c>
      <c r="AU230" s="254" t="s">
        <v>142</v>
      </c>
      <c r="AV230" s="13" t="s">
        <v>82</v>
      </c>
      <c r="AW230" s="13" t="s">
        <v>31</v>
      </c>
      <c r="AX230" s="13" t="s">
        <v>74</v>
      </c>
      <c r="AY230" s="254" t="s">
        <v>141</v>
      </c>
    </row>
    <row r="231" s="14" customFormat="1">
      <c r="A231" s="14"/>
      <c r="B231" s="255"/>
      <c r="C231" s="256"/>
      <c r="D231" s="246" t="s">
        <v>156</v>
      </c>
      <c r="E231" s="257" t="s">
        <v>1</v>
      </c>
      <c r="F231" s="258" t="s">
        <v>808</v>
      </c>
      <c r="G231" s="256"/>
      <c r="H231" s="259">
        <v>8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156</v>
      </c>
      <c r="AU231" s="265" t="s">
        <v>142</v>
      </c>
      <c r="AV231" s="14" t="s">
        <v>142</v>
      </c>
      <c r="AW231" s="14" t="s">
        <v>31</v>
      </c>
      <c r="AX231" s="14" t="s">
        <v>74</v>
      </c>
      <c r="AY231" s="265" t="s">
        <v>141</v>
      </c>
    </row>
    <row r="232" s="13" customFormat="1">
      <c r="A232" s="13"/>
      <c r="B232" s="244"/>
      <c r="C232" s="245"/>
      <c r="D232" s="246" t="s">
        <v>156</v>
      </c>
      <c r="E232" s="247" t="s">
        <v>1</v>
      </c>
      <c r="F232" s="248" t="s">
        <v>809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156</v>
      </c>
      <c r="AU232" s="254" t="s">
        <v>142</v>
      </c>
      <c r="AV232" s="13" t="s">
        <v>82</v>
      </c>
      <c r="AW232" s="13" t="s">
        <v>31</v>
      </c>
      <c r="AX232" s="13" t="s">
        <v>74</v>
      </c>
      <c r="AY232" s="254" t="s">
        <v>141</v>
      </c>
    </row>
    <row r="233" s="14" customFormat="1">
      <c r="A233" s="14"/>
      <c r="B233" s="255"/>
      <c r="C233" s="256"/>
      <c r="D233" s="246" t="s">
        <v>156</v>
      </c>
      <c r="E233" s="257" t="s">
        <v>1</v>
      </c>
      <c r="F233" s="258" t="s">
        <v>810</v>
      </c>
      <c r="G233" s="256"/>
      <c r="H233" s="259">
        <v>50.445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156</v>
      </c>
      <c r="AU233" s="265" t="s">
        <v>142</v>
      </c>
      <c r="AV233" s="14" t="s">
        <v>142</v>
      </c>
      <c r="AW233" s="14" t="s">
        <v>31</v>
      </c>
      <c r="AX233" s="14" t="s">
        <v>74</v>
      </c>
      <c r="AY233" s="265" t="s">
        <v>141</v>
      </c>
    </row>
    <row r="234" s="14" customFormat="1">
      <c r="A234" s="14"/>
      <c r="B234" s="255"/>
      <c r="C234" s="256"/>
      <c r="D234" s="246" t="s">
        <v>156</v>
      </c>
      <c r="E234" s="257" t="s">
        <v>1</v>
      </c>
      <c r="F234" s="258" t="s">
        <v>811</v>
      </c>
      <c r="G234" s="256"/>
      <c r="H234" s="259">
        <v>-2.5499999999999998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156</v>
      </c>
      <c r="AU234" s="265" t="s">
        <v>142</v>
      </c>
      <c r="AV234" s="14" t="s">
        <v>142</v>
      </c>
      <c r="AW234" s="14" t="s">
        <v>31</v>
      </c>
      <c r="AX234" s="14" t="s">
        <v>74</v>
      </c>
      <c r="AY234" s="265" t="s">
        <v>141</v>
      </c>
    </row>
    <row r="235" s="15" customFormat="1">
      <c r="A235" s="15"/>
      <c r="B235" s="266"/>
      <c r="C235" s="267"/>
      <c r="D235" s="246" t="s">
        <v>156</v>
      </c>
      <c r="E235" s="268" t="s">
        <v>1</v>
      </c>
      <c r="F235" s="269" t="s">
        <v>177</v>
      </c>
      <c r="G235" s="267"/>
      <c r="H235" s="270">
        <v>55.895000000000003</v>
      </c>
      <c r="I235" s="271"/>
      <c r="J235" s="267"/>
      <c r="K235" s="267"/>
      <c r="L235" s="272"/>
      <c r="M235" s="273"/>
      <c r="N235" s="274"/>
      <c r="O235" s="274"/>
      <c r="P235" s="274"/>
      <c r="Q235" s="274"/>
      <c r="R235" s="274"/>
      <c r="S235" s="274"/>
      <c r="T235" s="27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6" t="s">
        <v>156</v>
      </c>
      <c r="AU235" s="276" t="s">
        <v>142</v>
      </c>
      <c r="AV235" s="15" t="s">
        <v>148</v>
      </c>
      <c r="AW235" s="15" t="s">
        <v>31</v>
      </c>
      <c r="AX235" s="15" t="s">
        <v>82</v>
      </c>
      <c r="AY235" s="276" t="s">
        <v>141</v>
      </c>
    </row>
    <row r="236" s="2" customFormat="1" ht="33" customHeight="1">
      <c r="A236" s="39"/>
      <c r="B236" s="40"/>
      <c r="C236" s="282" t="s">
        <v>812</v>
      </c>
      <c r="D236" s="282" t="s">
        <v>290</v>
      </c>
      <c r="E236" s="283" t="s">
        <v>813</v>
      </c>
      <c r="F236" s="284" t="s">
        <v>814</v>
      </c>
      <c r="G236" s="285" t="s">
        <v>255</v>
      </c>
      <c r="H236" s="286">
        <v>1.921</v>
      </c>
      <c r="I236" s="287"/>
      <c r="J236" s="288">
        <f>ROUND(I236*H236,2)</f>
        <v>0</v>
      </c>
      <c r="K236" s="289"/>
      <c r="L236" s="290"/>
      <c r="M236" s="291" t="s">
        <v>1</v>
      </c>
      <c r="N236" s="292" t="s">
        <v>40</v>
      </c>
      <c r="O236" s="98"/>
      <c r="P236" s="240">
        <f>O236*H236</f>
        <v>0</v>
      </c>
      <c r="Q236" s="240">
        <v>0.55000000000000004</v>
      </c>
      <c r="R236" s="240">
        <f>Q236*H236</f>
        <v>1.0565500000000001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293</v>
      </c>
      <c r="AT236" s="242" t="s">
        <v>290</v>
      </c>
      <c r="AU236" s="242" t="s">
        <v>142</v>
      </c>
      <c r="AY236" s="18" t="s">
        <v>141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142</v>
      </c>
      <c r="BK236" s="243">
        <f>ROUND(I236*H236,2)</f>
        <v>0</v>
      </c>
      <c r="BL236" s="18" t="s">
        <v>230</v>
      </c>
      <c r="BM236" s="242" t="s">
        <v>815</v>
      </c>
    </row>
    <row r="237" s="14" customFormat="1">
      <c r="A237" s="14"/>
      <c r="B237" s="255"/>
      <c r="C237" s="256"/>
      <c r="D237" s="246" t="s">
        <v>156</v>
      </c>
      <c r="E237" s="257" t="s">
        <v>1</v>
      </c>
      <c r="F237" s="258" t="s">
        <v>816</v>
      </c>
      <c r="G237" s="256"/>
      <c r="H237" s="259">
        <v>1.921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156</v>
      </c>
      <c r="AU237" s="265" t="s">
        <v>142</v>
      </c>
      <c r="AV237" s="14" t="s">
        <v>142</v>
      </c>
      <c r="AW237" s="14" t="s">
        <v>31</v>
      </c>
      <c r="AX237" s="14" t="s">
        <v>82</v>
      </c>
      <c r="AY237" s="265" t="s">
        <v>141</v>
      </c>
    </row>
    <row r="238" s="2" customFormat="1" ht="24.15" customHeight="1">
      <c r="A238" s="39"/>
      <c r="B238" s="40"/>
      <c r="C238" s="230" t="s">
        <v>817</v>
      </c>
      <c r="D238" s="230" t="s">
        <v>144</v>
      </c>
      <c r="E238" s="231" t="s">
        <v>818</v>
      </c>
      <c r="F238" s="232" t="s">
        <v>819</v>
      </c>
      <c r="G238" s="233" t="s">
        <v>154</v>
      </c>
      <c r="H238" s="234">
        <v>55.895000000000003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0.014</v>
      </c>
      <c r="T238" s="241">
        <f>S238*H238</f>
        <v>0.78253000000000006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230</v>
      </c>
      <c r="AT238" s="242" t="s">
        <v>144</v>
      </c>
      <c r="AU238" s="242" t="s">
        <v>142</v>
      </c>
      <c r="AY238" s="18" t="s">
        <v>141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142</v>
      </c>
      <c r="BK238" s="243">
        <f>ROUND(I238*H238,2)</f>
        <v>0</v>
      </c>
      <c r="BL238" s="18" t="s">
        <v>230</v>
      </c>
      <c r="BM238" s="242" t="s">
        <v>820</v>
      </c>
    </row>
    <row r="239" s="13" customFormat="1">
      <c r="A239" s="13"/>
      <c r="B239" s="244"/>
      <c r="C239" s="245"/>
      <c r="D239" s="246" t="s">
        <v>156</v>
      </c>
      <c r="E239" s="247" t="s">
        <v>1</v>
      </c>
      <c r="F239" s="248" t="s">
        <v>821</v>
      </c>
      <c r="G239" s="245"/>
      <c r="H239" s="247" t="s">
        <v>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156</v>
      </c>
      <c r="AU239" s="254" t="s">
        <v>142</v>
      </c>
      <c r="AV239" s="13" t="s">
        <v>82</v>
      </c>
      <c r="AW239" s="13" t="s">
        <v>31</v>
      </c>
      <c r="AX239" s="13" t="s">
        <v>74</v>
      </c>
      <c r="AY239" s="254" t="s">
        <v>141</v>
      </c>
    </row>
    <row r="240" s="14" customFormat="1">
      <c r="A240" s="14"/>
      <c r="B240" s="255"/>
      <c r="C240" s="256"/>
      <c r="D240" s="246" t="s">
        <v>156</v>
      </c>
      <c r="E240" s="257" t="s">
        <v>1</v>
      </c>
      <c r="F240" s="258" t="s">
        <v>808</v>
      </c>
      <c r="G240" s="256"/>
      <c r="H240" s="259">
        <v>8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156</v>
      </c>
      <c r="AU240" s="265" t="s">
        <v>142</v>
      </c>
      <c r="AV240" s="14" t="s">
        <v>142</v>
      </c>
      <c r="AW240" s="14" t="s">
        <v>31</v>
      </c>
      <c r="AX240" s="14" t="s">
        <v>74</v>
      </c>
      <c r="AY240" s="265" t="s">
        <v>141</v>
      </c>
    </row>
    <row r="241" s="13" customFormat="1">
      <c r="A241" s="13"/>
      <c r="B241" s="244"/>
      <c r="C241" s="245"/>
      <c r="D241" s="246" t="s">
        <v>156</v>
      </c>
      <c r="E241" s="247" t="s">
        <v>1</v>
      </c>
      <c r="F241" s="248" t="s">
        <v>822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156</v>
      </c>
      <c r="AU241" s="254" t="s">
        <v>142</v>
      </c>
      <c r="AV241" s="13" t="s">
        <v>82</v>
      </c>
      <c r="AW241" s="13" t="s">
        <v>31</v>
      </c>
      <c r="AX241" s="13" t="s">
        <v>74</v>
      </c>
      <c r="AY241" s="254" t="s">
        <v>141</v>
      </c>
    </row>
    <row r="242" s="14" customFormat="1">
      <c r="A242" s="14"/>
      <c r="B242" s="255"/>
      <c r="C242" s="256"/>
      <c r="D242" s="246" t="s">
        <v>156</v>
      </c>
      <c r="E242" s="257" t="s">
        <v>1</v>
      </c>
      <c r="F242" s="258" t="s">
        <v>810</v>
      </c>
      <c r="G242" s="256"/>
      <c r="H242" s="259">
        <v>50.445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156</v>
      </c>
      <c r="AU242" s="265" t="s">
        <v>142</v>
      </c>
      <c r="AV242" s="14" t="s">
        <v>142</v>
      </c>
      <c r="AW242" s="14" t="s">
        <v>31</v>
      </c>
      <c r="AX242" s="14" t="s">
        <v>74</v>
      </c>
      <c r="AY242" s="265" t="s">
        <v>141</v>
      </c>
    </row>
    <row r="243" s="14" customFormat="1">
      <c r="A243" s="14"/>
      <c r="B243" s="255"/>
      <c r="C243" s="256"/>
      <c r="D243" s="246" t="s">
        <v>156</v>
      </c>
      <c r="E243" s="257" t="s">
        <v>1</v>
      </c>
      <c r="F243" s="258" t="s">
        <v>811</v>
      </c>
      <c r="G243" s="256"/>
      <c r="H243" s="259">
        <v>-2.5499999999999998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156</v>
      </c>
      <c r="AU243" s="265" t="s">
        <v>142</v>
      </c>
      <c r="AV243" s="14" t="s">
        <v>142</v>
      </c>
      <c r="AW243" s="14" t="s">
        <v>31</v>
      </c>
      <c r="AX243" s="14" t="s">
        <v>74</v>
      </c>
      <c r="AY243" s="265" t="s">
        <v>141</v>
      </c>
    </row>
    <row r="244" s="15" customFormat="1">
      <c r="A244" s="15"/>
      <c r="B244" s="266"/>
      <c r="C244" s="267"/>
      <c r="D244" s="246" t="s">
        <v>156</v>
      </c>
      <c r="E244" s="268" t="s">
        <v>1</v>
      </c>
      <c r="F244" s="269" t="s">
        <v>177</v>
      </c>
      <c r="G244" s="267"/>
      <c r="H244" s="270">
        <v>55.895000000000003</v>
      </c>
      <c r="I244" s="271"/>
      <c r="J244" s="267"/>
      <c r="K244" s="267"/>
      <c r="L244" s="272"/>
      <c r="M244" s="273"/>
      <c r="N244" s="274"/>
      <c r="O244" s="274"/>
      <c r="P244" s="274"/>
      <c r="Q244" s="274"/>
      <c r="R244" s="274"/>
      <c r="S244" s="274"/>
      <c r="T244" s="27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6" t="s">
        <v>156</v>
      </c>
      <c r="AU244" s="276" t="s">
        <v>142</v>
      </c>
      <c r="AV244" s="15" t="s">
        <v>148</v>
      </c>
      <c r="AW244" s="15" t="s">
        <v>31</v>
      </c>
      <c r="AX244" s="15" t="s">
        <v>82</v>
      </c>
      <c r="AY244" s="276" t="s">
        <v>141</v>
      </c>
    </row>
    <row r="245" s="2" customFormat="1" ht="24.15" customHeight="1">
      <c r="A245" s="39"/>
      <c r="B245" s="40"/>
      <c r="C245" s="230" t="s">
        <v>823</v>
      </c>
      <c r="D245" s="230" t="s">
        <v>144</v>
      </c>
      <c r="E245" s="231" t="s">
        <v>824</v>
      </c>
      <c r="F245" s="232" t="s">
        <v>825</v>
      </c>
      <c r="G245" s="233" t="s">
        <v>518</v>
      </c>
      <c r="H245" s="235"/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230</v>
      </c>
      <c r="AT245" s="242" t="s">
        <v>144</v>
      </c>
      <c r="AU245" s="242" t="s">
        <v>142</v>
      </c>
      <c r="AY245" s="18" t="s">
        <v>141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142</v>
      </c>
      <c r="BK245" s="243">
        <f>ROUND(I245*H245,2)</f>
        <v>0</v>
      </c>
      <c r="BL245" s="18" t="s">
        <v>230</v>
      </c>
      <c r="BM245" s="242" t="s">
        <v>826</v>
      </c>
    </row>
    <row r="246" s="12" customFormat="1" ht="22.8" customHeight="1">
      <c r="A246" s="12"/>
      <c r="B246" s="214"/>
      <c r="C246" s="215"/>
      <c r="D246" s="216" t="s">
        <v>73</v>
      </c>
      <c r="E246" s="228" t="s">
        <v>225</v>
      </c>
      <c r="F246" s="228" t="s">
        <v>226</v>
      </c>
      <c r="G246" s="215"/>
      <c r="H246" s="215"/>
      <c r="I246" s="218"/>
      <c r="J246" s="229">
        <f>BK246</f>
        <v>0</v>
      </c>
      <c r="K246" s="215"/>
      <c r="L246" s="220"/>
      <c r="M246" s="221"/>
      <c r="N246" s="222"/>
      <c r="O246" s="222"/>
      <c r="P246" s="223">
        <f>SUM(P247:P282)</f>
        <v>0</v>
      </c>
      <c r="Q246" s="222"/>
      <c r="R246" s="223">
        <f>SUM(R247:R282)</f>
        <v>0.51197805000000007</v>
      </c>
      <c r="S246" s="222"/>
      <c r="T246" s="224">
        <f>SUM(T247:T282)</f>
        <v>0.53069739999999999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5" t="s">
        <v>142</v>
      </c>
      <c r="AT246" s="226" t="s">
        <v>73</v>
      </c>
      <c r="AU246" s="226" t="s">
        <v>82</v>
      </c>
      <c r="AY246" s="225" t="s">
        <v>141</v>
      </c>
      <c r="BK246" s="227">
        <f>SUM(BK247:BK282)</f>
        <v>0</v>
      </c>
    </row>
    <row r="247" s="2" customFormat="1" ht="44.25" customHeight="1">
      <c r="A247" s="39"/>
      <c r="B247" s="40"/>
      <c r="C247" s="230" t="s">
        <v>827</v>
      </c>
      <c r="D247" s="230" t="s">
        <v>144</v>
      </c>
      <c r="E247" s="231" t="s">
        <v>828</v>
      </c>
      <c r="F247" s="232" t="s">
        <v>829</v>
      </c>
      <c r="G247" s="233" t="s">
        <v>154</v>
      </c>
      <c r="H247" s="234">
        <v>55.895000000000003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0.0063600000000000002</v>
      </c>
      <c r="R247" s="240">
        <f>Q247*H247</f>
        <v>0.35549220000000004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230</v>
      </c>
      <c r="AT247" s="242" t="s">
        <v>144</v>
      </c>
      <c r="AU247" s="242" t="s">
        <v>142</v>
      </c>
      <c r="AY247" s="18" t="s">
        <v>141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142</v>
      </c>
      <c r="BK247" s="243">
        <f>ROUND(I247*H247,2)</f>
        <v>0</v>
      </c>
      <c r="BL247" s="18" t="s">
        <v>230</v>
      </c>
      <c r="BM247" s="242" t="s">
        <v>830</v>
      </c>
    </row>
    <row r="248" s="13" customFormat="1">
      <c r="A248" s="13"/>
      <c r="B248" s="244"/>
      <c r="C248" s="245"/>
      <c r="D248" s="246" t="s">
        <v>156</v>
      </c>
      <c r="E248" s="247" t="s">
        <v>1</v>
      </c>
      <c r="F248" s="248" t="s">
        <v>831</v>
      </c>
      <c r="G248" s="245"/>
      <c r="H248" s="247" t="s">
        <v>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4" t="s">
        <v>156</v>
      </c>
      <c r="AU248" s="254" t="s">
        <v>142</v>
      </c>
      <c r="AV248" s="13" t="s">
        <v>82</v>
      </c>
      <c r="AW248" s="13" t="s">
        <v>31</v>
      </c>
      <c r="AX248" s="13" t="s">
        <v>74</v>
      </c>
      <c r="AY248" s="254" t="s">
        <v>141</v>
      </c>
    </row>
    <row r="249" s="14" customFormat="1">
      <c r="A249" s="14"/>
      <c r="B249" s="255"/>
      <c r="C249" s="256"/>
      <c r="D249" s="246" t="s">
        <v>156</v>
      </c>
      <c r="E249" s="257" t="s">
        <v>1</v>
      </c>
      <c r="F249" s="258" t="s">
        <v>808</v>
      </c>
      <c r="G249" s="256"/>
      <c r="H249" s="259">
        <v>8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156</v>
      </c>
      <c r="AU249" s="265" t="s">
        <v>142</v>
      </c>
      <c r="AV249" s="14" t="s">
        <v>142</v>
      </c>
      <c r="AW249" s="14" t="s">
        <v>31</v>
      </c>
      <c r="AX249" s="14" t="s">
        <v>74</v>
      </c>
      <c r="AY249" s="265" t="s">
        <v>141</v>
      </c>
    </row>
    <row r="250" s="13" customFormat="1">
      <c r="A250" s="13"/>
      <c r="B250" s="244"/>
      <c r="C250" s="245"/>
      <c r="D250" s="246" t="s">
        <v>156</v>
      </c>
      <c r="E250" s="247" t="s">
        <v>1</v>
      </c>
      <c r="F250" s="248" t="s">
        <v>715</v>
      </c>
      <c r="G250" s="245"/>
      <c r="H250" s="247" t="s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156</v>
      </c>
      <c r="AU250" s="254" t="s">
        <v>142</v>
      </c>
      <c r="AV250" s="13" t="s">
        <v>82</v>
      </c>
      <c r="AW250" s="13" t="s">
        <v>31</v>
      </c>
      <c r="AX250" s="13" t="s">
        <v>74</v>
      </c>
      <c r="AY250" s="254" t="s">
        <v>141</v>
      </c>
    </row>
    <row r="251" s="14" customFormat="1">
      <c r="A251" s="14"/>
      <c r="B251" s="255"/>
      <c r="C251" s="256"/>
      <c r="D251" s="246" t="s">
        <v>156</v>
      </c>
      <c r="E251" s="257" t="s">
        <v>1</v>
      </c>
      <c r="F251" s="258" t="s">
        <v>810</v>
      </c>
      <c r="G251" s="256"/>
      <c r="H251" s="259">
        <v>50.445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156</v>
      </c>
      <c r="AU251" s="265" t="s">
        <v>142</v>
      </c>
      <c r="AV251" s="14" t="s">
        <v>142</v>
      </c>
      <c r="AW251" s="14" t="s">
        <v>31</v>
      </c>
      <c r="AX251" s="14" t="s">
        <v>74</v>
      </c>
      <c r="AY251" s="265" t="s">
        <v>141</v>
      </c>
    </row>
    <row r="252" s="14" customFormat="1">
      <c r="A252" s="14"/>
      <c r="B252" s="255"/>
      <c r="C252" s="256"/>
      <c r="D252" s="246" t="s">
        <v>156</v>
      </c>
      <c r="E252" s="257" t="s">
        <v>1</v>
      </c>
      <c r="F252" s="258" t="s">
        <v>811</v>
      </c>
      <c r="G252" s="256"/>
      <c r="H252" s="259">
        <v>-2.5499999999999998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156</v>
      </c>
      <c r="AU252" s="265" t="s">
        <v>142</v>
      </c>
      <c r="AV252" s="14" t="s">
        <v>142</v>
      </c>
      <c r="AW252" s="14" t="s">
        <v>31</v>
      </c>
      <c r="AX252" s="14" t="s">
        <v>74</v>
      </c>
      <c r="AY252" s="265" t="s">
        <v>141</v>
      </c>
    </row>
    <row r="253" s="15" customFormat="1">
      <c r="A253" s="15"/>
      <c r="B253" s="266"/>
      <c r="C253" s="267"/>
      <c r="D253" s="246" t="s">
        <v>156</v>
      </c>
      <c r="E253" s="268" t="s">
        <v>1</v>
      </c>
      <c r="F253" s="269" t="s">
        <v>177</v>
      </c>
      <c r="G253" s="267"/>
      <c r="H253" s="270">
        <v>55.895000000000003</v>
      </c>
      <c r="I253" s="271"/>
      <c r="J253" s="267"/>
      <c r="K253" s="267"/>
      <c r="L253" s="272"/>
      <c r="M253" s="273"/>
      <c r="N253" s="274"/>
      <c r="O253" s="274"/>
      <c r="P253" s="274"/>
      <c r="Q253" s="274"/>
      <c r="R253" s="274"/>
      <c r="S253" s="274"/>
      <c r="T253" s="27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6" t="s">
        <v>156</v>
      </c>
      <c r="AU253" s="276" t="s">
        <v>142</v>
      </c>
      <c r="AV253" s="15" t="s">
        <v>148</v>
      </c>
      <c r="AW253" s="15" t="s">
        <v>31</v>
      </c>
      <c r="AX253" s="15" t="s">
        <v>82</v>
      </c>
      <c r="AY253" s="276" t="s">
        <v>141</v>
      </c>
    </row>
    <row r="254" s="2" customFormat="1" ht="55.5" customHeight="1">
      <c r="A254" s="39"/>
      <c r="B254" s="40"/>
      <c r="C254" s="230" t="s">
        <v>832</v>
      </c>
      <c r="D254" s="230" t="s">
        <v>144</v>
      </c>
      <c r="E254" s="231" t="s">
        <v>833</v>
      </c>
      <c r="F254" s="232" t="s">
        <v>834</v>
      </c>
      <c r="G254" s="233" t="s">
        <v>213</v>
      </c>
      <c r="H254" s="234">
        <v>27.100000000000001</v>
      </c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0.0053</v>
      </c>
      <c r="R254" s="240">
        <f>Q254*H254</f>
        <v>0.14363000000000001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230</v>
      </c>
      <c r="AT254" s="242" t="s">
        <v>144</v>
      </c>
      <c r="AU254" s="242" t="s">
        <v>142</v>
      </c>
      <c r="AY254" s="18" t="s">
        <v>141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142</v>
      </c>
      <c r="BK254" s="243">
        <f>ROUND(I254*H254,2)</f>
        <v>0</v>
      </c>
      <c r="BL254" s="18" t="s">
        <v>230</v>
      </c>
      <c r="BM254" s="242" t="s">
        <v>835</v>
      </c>
    </row>
    <row r="255" s="14" customFormat="1">
      <c r="A255" s="14"/>
      <c r="B255" s="255"/>
      <c r="C255" s="256"/>
      <c r="D255" s="246" t="s">
        <v>156</v>
      </c>
      <c r="E255" s="257" t="s">
        <v>1</v>
      </c>
      <c r="F255" s="258" t="s">
        <v>691</v>
      </c>
      <c r="G255" s="256"/>
      <c r="H255" s="259">
        <v>4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156</v>
      </c>
      <c r="AU255" s="265" t="s">
        <v>142</v>
      </c>
      <c r="AV255" s="14" t="s">
        <v>142</v>
      </c>
      <c r="AW255" s="14" t="s">
        <v>31</v>
      </c>
      <c r="AX255" s="14" t="s">
        <v>74</v>
      </c>
      <c r="AY255" s="265" t="s">
        <v>141</v>
      </c>
    </row>
    <row r="256" s="13" customFormat="1">
      <c r="A256" s="13"/>
      <c r="B256" s="244"/>
      <c r="C256" s="245"/>
      <c r="D256" s="246" t="s">
        <v>156</v>
      </c>
      <c r="E256" s="247" t="s">
        <v>1</v>
      </c>
      <c r="F256" s="248" t="s">
        <v>836</v>
      </c>
      <c r="G256" s="245"/>
      <c r="H256" s="247" t="s">
        <v>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156</v>
      </c>
      <c r="AU256" s="254" t="s">
        <v>142</v>
      </c>
      <c r="AV256" s="13" t="s">
        <v>82</v>
      </c>
      <c r="AW256" s="13" t="s">
        <v>31</v>
      </c>
      <c r="AX256" s="13" t="s">
        <v>74</v>
      </c>
      <c r="AY256" s="254" t="s">
        <v>141</v>
      </c>
    </row>
    <row r="257" s="14" customFormat="1">
      <c r="A257" s="14"/>
      <c r="B257" s="255"/>
      <c r="C257" s="256"/>
      <c r="D257" s="246" t="s">
        <v>156</v>
      </c>
      <c r="E257" s="257" t="s">
        <v>1</v>
      </c>
      <c r="F257" s="258" t="s">
        <v>837</v>
      </c>
      <c r="G257" s="256"/>
      <c r="H257" s="259">
        <v>23.100000000000001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156</v>
      </c>
      <c r="AU257" s="265" t="s">
        <v>142</v>
      </c>
      <c r="AV257" s="14" t="s">
        <v>142</v>
      </c>
      <c r="AW257" s="14" t="s">
        <v>31</v>
      </c>
      <c r="AX257" s="14" t="s">
        <v>74</v>
      </c>
      <c r="AY257" s="265" t="s">
        <v>141</v>
      </c>
    </row>
    <row r="258" s="15" customFormat="1">
      <c r="A258" s="15"/>
      <c r="B258" s="266"/>
      <c r="C258" s="267"/>
      <c r="D258" s="246" t="s">
        <v>156</v>
      </c>
      <c r="E258" s="268" t="s">
        <v>1</v>
      </c>
      <c r="F258" s="269" t="s">
        <v>177</v>
      </c>
      <c r="G258" s="267"/>
      <c r="H258" s="270">
        <v>27.100000000000001</v>
      </c>
      <c r="I258" s="271"/>
      <c r="J258" s="267"/>
      <c r="K258" s="267"/>
      <c r="L258" s="272"/>
      <c r="M258" s="273"/>
      <c r="N258" s="274"/>
      <c r="O258" s="274"/>
      <c r="P258" s="274"/>
      <c r="Q258" s="274"/>
      <c r="R258" s="274"/>
      <c r="S258" s="274"/>
      <c r="T258" s="27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6" t="s">
        <v>156</v>
      </c>
      <c r="AU258" s="276" t="s">
        <v>142</v>
      </c>
      <c r="AV258" s="15" t="s">
        <v>148</v>
      </c>
      <c r="AW258" s="15" t="s">
        <v>31</v>
      </c>
      <c r="AX258" s="15" t="s">
        <v>82</v>
      </c>
      <c r="AY258" s="276" t="s">
        <v>141</v>
      </c>
    </row>
    <row r="259" s="2" customFormat="1" ht="33" customHeight="1">
      <c r="A259" s="39"/>
      <c r="B259" s="40"/>
      <c r="C259" s="230" t="s">
        <v>838</v>
      </c>
      <c r="D259" s="230" t="s">
        <v>144</v>
      </c>
      <c r="E259" s="231" t="s">
        <v>839</v>
      </c>
      <c r="F259" s="232" t="s">
        <v>840</v>
      </c>
      <c r="G259" s="233" t="s">
        <v>154</v>
      </c>
      <c r="H259" s="234">
        <v>58.445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0.0073200000000000001</v>
      </c>
      <c r="T259" s="241">
        <f>S259*H259</f>
        <v>0.42781740000000001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841</v>
      </c>
      <c r="AT259" s="242" t="s">
        <v>144</v>
      </c>
      <c r="AU259" s="242" t="s">
        <v>142</v>
      </c>
      <c r="AY259" s="18" t="s">
        <v>141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142</v>
      </c>
      <c r="BK259" s="243">
        <f>ROUND(I259*H259,2)</f>
        <v>0</v>
      </c>
      <c r="BL259" s="18" t="s">
        <v>841</v>
      </c>
      <c r="BM259" s="242" t="s">
        <v>842</v>
      </c>
    </row>
    <row r="260" s="14" customFormat="1">
      <c r="A260" s="14"/>
      <c r="B260" s="255"/>
      <c r="C260" s="256"/>
      <c r="D260" s="246" t="s">
        <v>156</v>
      </c>
      <c r="E260" s="257" t="s">
        <v>1</v>
      </c>
      <c r="F260" s="258" t="s">
        <v>808</v>
      </c>
      <c r="G260" s="256"/>
      <c r="H260" s="259">
        <v>8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156</v>
      </c>
      <c r="AU260" s="265" t="s">
        <v>142</v>
      </c>
      <c r="AV260" s="14" t="s">
        <v>142</v>
      </c>
      <c r="AW260" s="14" t="s">
        <v>31</v>
      </c>
      <c r="AX260" s="14" t="s">
        <v>74</v>
      </c>
      <c r="AY260" s="265" t="s">
        <v>141</v>
      </c>
    </row>
    <row r="261" s="13" customFormat="1">
      <c r="A261" s="13"/>
      <c r="B261" s="244"/>
      <c r="C261" s="245"/>
      <c r="D261" s="246" t="s">
        <v>156</v>
      </c>
      <c r="E261" s="247" t="s">
        <v>1</v>
      </c>
      <c r="F261" s="248" t="s">
        <v>843</v>
      </c>
      <c r="G261" s="245"/>
      <c r="H261" s="247" t="s">
        <v>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4" t="s">
        <v>156</v>
      </c>
      <c r="AU261" s="254" t="s">
        <v>142</v>
      </c>
      <c r="AV261" s="13" t="s">
        <v>82</v>
      </c>
      <c r="AW261" s="13" t="s">
        <v>31</v>
      </c>
      <c r="AX261" s="13" t="s">
        <v>74</v>
      </c>
      <c r="AY261" s="254" t="s">
        <v>141</v>
      </c>
    </row>
    <row r="262" s="14" customFormat="1">
      <c r="A262" s="14"/>
      <c r="B262" s="255"/>
      <c r="C262" s="256"/>
      <c r="D262" s="246" t="s">
        <v>156</v>
      </c>
      <c r="E262" s="257" t="s">
        <v>1</v>
      </c>
      <c r="F262" s="258" t="s">
        <v>810</v>
      </c>
      <c r="G262" s="256"/>
      <c r="H262" s="259">
        <v>50.445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156</v>
      </c>
      <c r="AU262" s="265" t="s">
        <v>142</v>
      </c>
      <c r="AV262" s="14" t="s">
        <v>142</v>
      </c>
      <c r="AW262" s="14" t="s">
        <v>31</v>
      </c>
      <c r="AX262" s="14" t="s">
        <v>74</v>
      </c>
      <c r="AY262" s="265" t="s">
        <v>141</v>
      </c>
    </row>
    <row r="263" s="15" customFormat="1">
      <c r="A263" s="15"/>
      <c r="B263" s="266"/>
      <c r="C263" s="267"/>
      <c r="D263" s="246" t="s">
        <v>156</v>
      </c>
      <c r="E263" s="268" t="s">
        <v>1</v>
      </c>
      <c r="F263" s="269" t="s">
        <v>177</v>
      </c>
      <c r="G263" s="267"/>
      <c r="H263" s="270">
        <v>58.445</v>
      </c>
      <c r="I263" s="271"/>
      <c r="J263" s="267"/>
      <c r="K263" s="267"/>
      <c r="L263" s="272"/>
      <c r="M263" s="273"/>
      <c r="N263" s="274"/>
      <c r="O263" s="274"/>
      <c r="P263" s="274"/>
      <c r="Q263" s="274"/>
      <c r="R263" s="274"/>
      <c r="S263" s="274"/>
      <c r="T263" s="27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6" t="s">
        <v>156</v>
      </c>
      <c r="AU263" s="276" t="s">
        <v>142</v>
      </c>
      <c r="AV263" s="15" t="s">
        <v>148</v>
      </c>
      <c r="AW263" s="15" t="s">
        <v>31</v>
      </c>
      <c r="AX263" s="15" t="s">
        <v>82</v>
      </c>
      <c r="AY263" s="276" t="s">
        <v>141</v>
      </c>
    </row>
    <row r="264" s="2" customFormat="1" ht="24.15" customHeight="1">
      <c r="A264" s="39"/>
      <c r="B264" s="40"/>
      <c r="C264" s="230" t="s">
        <v>844</v>
      </c>
      <c r="D264" s="230" t="s">
        <v>144</v>
      </c>
      <c r="E264" s="231" t="s">
        <v>845</v>
      </c>
      <c r="F264" s="232" t="s">
        <v>846</v>
      </c>
      <c r="G264" s="233" t="s">
        <v>154</v>
      </c>
      <c r="H264" s="234">
        <v>58.445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230</v>
      </c>
      <c r="AT264" s="242" t="s">
        <v>144</v>
      </c>
      <c r="AU264" s="242" t="s">
        <v>142</v>
      </c>
      <c r="AY264" s="18" t="s">
        <v>141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142</v>
      </c>
      <c r="BK264" s="243">
        <f>ROUND(I264*H264,2)</f>
        <v>0</v>
      </c>
      <c r="BL264" s="18" t="s">
        <v>230</v>
      </c>
      <c r="BM264" s="242" t="s">
        <v>847</v>
      </c>
    </row>
    <row r="265" s="14" customFormat="1">
      <c r="A265" s="14"/>
      <c r="B265" s="255"/>
      <c r="C265" s="256"/>
      <c r="D265" s="246" t="s">
        <v>156</v>
      </c>
      <c r="E265" s="257" t="s">
        <v>1</v>
      </c>
      <c r="F265" s="258" t="s">
        <v>808</v>
      </c>
      <c r="G265" s="256"/>
      <c r="H265" s="259">
        <v>8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156</v>
      </c>
      <c r="AU265" s="265" t="s">
        <v>142</v>
      </c>
      <c r="AV265" s="14" t="s">
        <v>142</v>
      </c>
      <c r="AW265" s="14" t="s">
        <v>31</v>
      </c>
      <c r="AX265" s="14" t="s">
        <v>74</v>
      </c>
      <c r="AY265" s="265" t="s">
        <v>141</v>
      </c>
    </row>
    <row r="266" s="13" customFormat="1">
      <c r="A266" s="13"/>
      <c r="B266" s="244"/>
      <c r="C266" s="245"/>
      <c r="D266" s="246" t="s">
        <v>156</v>
      </c>
      <c r="E266" s="247" t="s">
        <v>1</v>
      </c>
      <c r="F266" s="248" t="s">
        <v>843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156</v>
      </c>
      <c r="AU266" s="254" t="s">
        <v>142</v>
      </c>
      <c r="AV266" s="13" t="s">
        <v>82</v>
      </c>
      <c r="AW266" s="13" t="s">
        <v>31</v>
      </c>
      <c r="AX266" s="13" t="s">
        <v>74</v>
      </c>
      <c r="AY266" s="254" t="s">
        <v>141</v>
      </c>
    </row>
    <row r="267" s="14" customFormat="1">
      <c r="A267" s="14"/>
      <c r="B267" s="255"/>
      <c r="C267" s="256"/>
      <c r="D267" s="246" t="s">
        <v>156</v>
      </c>
      <c r="E267" s="257" t="s">
        <v>1</v>
      </c>
      <c r="F267" s="258" t="s">
        <v>810</v>
      </c>
      <c r="G267" s="256"/>
      <c r="H267" s="259">
        <v>50.445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156</v>
      </c>
      <c r="AU267" s="265" t="s">
        <v>142</v>
      </c>
      <c r="AV267" s="14" t="s">
        <v>142</v>
      </c>
      <c r="AW267" s="14" t="s">
        <v>31</v>
      </c>
      <c r="AX267" s="14" t="s">
        <v>74</v>
      </c>
      <c r="AY267" s="265" t="s">
        <v>141</v>
      </c>
    </row>
    <row r="268" s="15" customFormat="1">
      <c r="A268" s="15"/>
      <c r="B268" s="266"/>
      <c r="C268" s="267"/>
      <c r="D268" s="246" t="s">
        <v>156</v>
      </c>
      <c r="E268" s="268" t="s">
        <v>1</v>
      </c>
      <c r="F268" s="269" t="s">
        <v>177</v>
      </c>
      <c r="G268" s="267"/>
      <c r="H268" s="270">
        <v>58.445</v>
      </c>
      <c r="I268" s="271"/>
      <c r="J268" s="267"/>
      <c r="K268" s="267"/>
      <c r="L268" s="272"/>
      <c r="M268" s="273"/>
      <c r="N268" s="274"/>
      <c r="O268" s="274"/>
      <c r="P268" s="274"/>
      <c r="Q268" s="274"/>
      <c r="R268" s="274"/>
      <c r="S268" s="274"/>
      <c r="T268" s="27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6" t="s">
        <v>156</v>
      </c>
      <c r="AU268" s="276" t="s">
        <v>142</v>
      </c>
      <c r="AV268" s="15" t="s">
        <v>148</v>
      </c>
      <c r="AW268" s="15" t="s">
        <v>31</v>
      </c>
      <c r="AX268" s="15" t="s">
        <v>82</v>
      </c>
      <c r="AY268" s="276" t="s">
        <v>141</v>
      </c>
    </row>
    <row r="269" s="2" customFormat="1" ht="37.8" customHeight="1">
      <c r="A269" s="39"/>
      <c r="B269" s="40"/>
      <c r="C269" s="230" t="s">
        <v>848</v>
      </c>
      <c r="D269" s="230" t="s">
        <v>144</v>
      </c>
      <c r="E269" s="231" t="s">
        <v>849</v>
      </c>
      <c r="F269" s="232" t="s">
        <v>850</v>
      </c>
      <c r="G269" s="233" t="s">
        <v>154</v>
      </c>
      <c r="H269" s="234">
        <v>4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0.0071999999999999998</v>
      </c>
      <c r="T269" s="241">
        <f>S269*H269</f>
        <v>0.028799999999999999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230</v>
      </c>
      <c r="AT269" s="242" t="s">
        <v>144</v>
      </c>
      <c r="AU269" s="242" t="s">
        <v>142</v>
      </c>
      <c r="AY269" s="18" t="s">
        <v>141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142</v>
      </c>
      <c r="BK269" s="243">
        <f>ROUND(I269*H269,2)</f>
        <v>0</v>
      </c>
      <c r="BL269" s="18" t="s">
        <v>230</v>
      </c>
      <c r="BM269" s="242" t="s">
        <v>851</v>
      </c>
    </row>
    <row r="270" s="14" customFormat="1">
      <c r="A270" s="14"/>
      <c r="B270" s="255"/>
      <c r="C270" s="256"/>
      <c r="D270" s="246" t="s">
        <v>156</v>
      </c>
      <c r="E270" s="257" t="s">
        <v>1</v>
      </c>
      <c r="F270" s="258" t="s">
        <v>691</v>
      </c>
      <c r="G270" s="256"/>
      <c r="H270" s="259">
        <v>4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156</v>
      </c>
      <c r="AU270" s="265" t="s">
        <v>142</v>
      </c>
      <c r="AV270" s="14" t="s">
        <v>142</v>
      </c>
      <c r="AW270" s="14" t="s">
        <v>31</v>
      </c>
      <c r="AX270" s="14" t="s">
        <v>82</v>
      </c>
      <c r="AY270" s="265" t="s">
        <v>141</v>
      </c>
    </row>
    <row r="271" s="2" customFormat="1" ht="37.8" customHeight="1">
      <c r="A271" s="39"/>
      <c r="B271" s="40"/>
      <c r="C271" s="230" t="s">
        <v>852</v>
      </c>
      <c r="D271" s="230" t="s">
        <v>144</v>
      </c>
      <c r="E271" s="231" t="s">
        <v>853</v>
      </c>
      <c r="F271" s="232" t="s">
        <v>854</v>
      </c>
      <c r="G271" s="233" t="s">
        <v>154</v>
      </c>
      <c r="H271" s="234">
        <v>4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230</v>
      </c>
      <c r="AT271" s="242" t="s">
        <v>144</v>
      </c>
      <c r="AU271" s="242" t="s">
        <v>142</v>
      </c>
      <c r="AY271" s="18" t="s">
        <v>141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142</v>
      </c>
      <c r="BK271" s="243">
        <f>ROUND(I271*H271,2)</f>
        <v>0</v>
      </c>
      <c r="BL271" s="18" t="s">
        <v>230</v>
      </c>
      <c r="BM271" s="242" t="s">
        <v>855</v>
      </c>
    </row>
    <row r="272" s="14" customFormat="1">
      <c r="A272" s="14"/>
      <c r="B272" s="255"/>
      <c r="C272" s="256"/>
      <c r="D272" s="246" t="s">
        <v>156</v>
      </c>
      <c r="E272" s="257" t="s">
        <v>1</v>
      </c>
      <c r="F272" s="258" t="s">
        <v>691</v>
      </c>
      <c r="G272" s="256"/>
      <c r="H272" s="259">
        <v>4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156</v>
      </c>
      <c r="AU272" s="265" t="s">
        <v>142</v>
      </c>
      <c r="AV272" s="14" t="s">
        <v>142</v>
      </c>
      <c r="AW272" s="14" t="s">
        <v>31</v>
      </c>
      <c r="AX272" s="14" t="s">
        <v>82</v>
      </c>
      <c r="AY272" s="265" t="s">
        <v>141</v>
      </c>
    </row>
    <row r="273" s="2" customFormat="1" ht="49.05" customHeight="1">
      <c r="A273" s="39"/>
      <c r="B273" s="40"/>
      <c r="C273" s="230" t="s">
        <v>856</v>
      </c>
      <c r="D273" s="230" t="s">
        <v>144</v>
      </c>
      <c r="E273" s="231" t="s">
        <v>857</v>
      </c>
      <c r="F273" s="232" t="s">
        <v>858</v>
      </c>
      <c r="G273" s="233" t="s">
        <v>406</v>
      </c>
      <c r="H273" s="234">
        <v>16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</v>
      </c>
      <c r="R273" s="240">
        <f>Q273*H273</f>
        <v>0</v>
      </c>
      <c r="S273" s="240">
        <v>0.0046299999999999996</v>
      </c>
      <c r="T273" s="241">
        <f>S273*H273</f>
        <v>0.074079999999999993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230</v>
      </c>
      <c r="AT273" s="242" t="s">
        <v>144</v>
      </c>
      <c r="AU273" s="242" t="s">
        <v>142</v>
      </c>
      <c r="AY273" s="18" t="s">
        <v>141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142</v>
      </c>
      <c r="BK273" s="243">
        <f>ROUND(I273*H273,2)</f>
        <v>0</v>
      </c>
      <c r="BL273" s="18" t="s">
        <v>230</v>
      </c>
      <c r="BM273" s="242" t="s">
        <v>859</v>
      </c>
    </row>
    <row r="274" s="13" customFormat="1">
      <c r="A274" s="13"/>
      <c r="B274" s="244"/>
      <c r="C274" s="245"/>
      <c r="D274" s="246" t="s">
        <v>156</v>
      </c>
      <c r="E274" s="247" t="s">
        <v>1</v>
      </c>
      <c r="F274" s="248" t="s">
        <v>860</v>
      </c>
      <c r="G274" s="245"/>
      <c r="H274" s="247" t="s">
        <v>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4" t="s">
        <v>156</v>
      </c>
      <c r="AU274" s="254" t="s">
        <v>142</v>
      </c>
      <c r="AV274" s="13" t="s">
        <v>82</v>
      </c>
      <c r="AW274" s="13" t="s">
        <v>31</v>
      </c>
      <c r="AX274" s="13" t="s">
        <v>74</v>
      </c>
      <c r="AY274" s="254" t="s">
        <v>141</v>
      </c>
    </row>
    <row r="275" s="14" customFormat="1">
      <c r="A275" s="14"/>
      <c r="B275" s="255"/>
      <c r="C275" s="256"/>
      <c r="D275" s="246" t="s">
        <v>156</v>
      </c>
      <c r="E275" s="257" t="s">
        <v>1</v>
      </c>
      <c r="F275" s="258" t="s">
        <v>230</v>
      </c>
      <c r="G275" s="256"/>
      <c r="H275" s="259">
        <v>16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156</v>
      </c>
      <c r="AU275" s="265" t="s">
        <v>142</v>
      </c>
      <c r="AV275" s="14" t="s">
        <v>142</v>
      </c>
      <c r="AW275" s="14" t="s">
        <v>31</v>
      </c>
      <c r="AX275" s="14" t="s">
        <v>82</v>
      </c>
      <c r="AY275" s="265" t="s">
        <v>141</v>
      </c>
    </row>
    <row r="276" s="2" customFormat="1" ht="24.15" customHeight="1">
      <c r="A276" s="39"/>
      <c r="B276" s="40"/>
      <c r="C276" s="230" t="s">
        <v>861</v>
      </c>
      <c r="D276" s="230" t="s">
        <v>144</v>
      </c>
      <c r="E276" s="231" t="s">
        <v>862</v>
      </c>
      <c r="F276" s="232" t="s">
        <v>863</v>
      </c>
      <c r="G276" s="233" t="s">
        <v>154</v>
      </c>
      <c r="H276" s="234">
        <v>55.895000000000003</v>
      </c>
      <c r="I276" s="235"/>
      <c r="J276" s="236">
        <f>ROUND(I276*H276,2)</f>
        <v>0</v>
      </c>
      <c r="K276" s="237"/>
      <c r="L276" s="45"/>
      <c r="M276" s="238" t="s">
        <v>1</v>
      </c>
      <c r="N276" s="239" t="s">
        <v>40</v>
      </c>
      <c r="O276" s="98"/>
      <c r="P276" s="240">
        <f>O276*H276</f>
        <v>0</v>
      </c>
      <c r="Q276" s="240">
        <v>0.00023000000000000001</v>
      </c>
      <c r="R276" s="240">
        <f>Q276*H276</f>
        <v>0.01285585</v>
      </c>
      <c r="S276" s="240">
        <v>0</v>
      </c>
      <c r="T276" s="24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230</v>
      </c>
      <c r="AT276" s="242" t="s">
        <v>144</v>
      </c>
      <c r="AU276" s="242" t="s">
        <v>142</v>
      </c>
      <c r="AY276" s="18" t="s">
        <v>141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142</v>
      </c>
      <c r="BK276" s="243">
        <f>ROUND(I276*H276,2)</f>
        <v>0</v>
      </c>
      <c r="BL276" s="18" t="s">
        <v>230</v>
      </c>
      <c r="BM276" s="242" t="s">
        <v>864</v>
      </c>
    </row>
    <row r="277" s="14" customFormat="1">
      <c r="A277" s="14"/>
      <c r="B277" s="255"/>
      <c r="C277" s="256"/>
      <c r="D277" s="246" t="s">
        <v>156</v>
      </c>
      <c r="E277" s="257" t="s">
        <v>1</v>
      </c>
      <c r="F277" s="258" t="s">
        <v>808</v>
      </c>
      <c r="G277" s="256"/>
      <c r="H277" s="259">
        <v>8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156</v>
      </c>
      <c r="AU277" s="265" t="s">
        <v>142</v>
      </c>
      <c r="AV277" s="14" t="s">
        <v>142</v>
      </c>
      <c r="AW277" s="14" t="s">
        <v>31</v>
      </c>
      <c r="AX277" s="14" t="s">
        <v>74</v>
      </c>
      <c r="AY277" s="265" t="s">
        <v>141</v>
      </c>
    </row>
    <row r="278" s="13" customFormat="1">
      <c r="A278" s="13"/>
      <c r="B278" s="244"/>
      <c r="C278" s="245"/>
      <c r="D278" s="246" t="s">
        <v>156</v>
      </c>
      <c r="E278" s="247" t="s">
        <v>1</v>
      </c>
      <c r="F278" s="248" t="s">
        <v>715</v>
      </c>
      <c r="G278" s="245"/>
      <c r="H278" s="247" t="s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156</v>
      </c>
      <c r="AU278" s="254" t="s">
        <v>142</v>
      </c>
      <c r="AV278" s="13" t="s">
        <v>82</v>
      </c>
      <c r="AW278" s="13" t="s">
        <v>31</v>
      </c>
      <c r="AX278" s="13" t="s">
        <v>74</v>
      </c>
      <c r="AY278" s="254" t="s">
        <v>141</v>
      </c>
    </row>
    <row r="279" s="14" customFormat="1">
      <c r="A279" s="14"/>
      <c r="B279" s="255"/>
      <c r="C279" s="256"/>
      <c r="D279" s="246" t="s">
        <v>156</v>
      </c>
      <c r="E279" s="257" t="s">
        <v>1</v>
      </c>
      <c r="F279" s="258" t="s">
        <v>810</v>
      </c>
      <c r="G279" s="256"/>
      <c r="H279" s="259">
        <v>50.445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156</v>
      </c>
      <c r="AU279" s="265" t="s">
        <v>142</v>
      </c>
      <c r="AV279" s="14" t="s">
        <v>142</v>
      </c>
      <c r="AW279" s="14" t="s">
        <v>31</v>
      </c>
      <c r="AX279" s="14" t="s">
        <v>74</v>
      </c>
      <c r="AY279" s="265" t="s">
        <v>141</v>
      </c>
    </row>
    <row r="280" s="14" customFormat="1">
      <c r="A280" s="14"/>
      <c r="B280" s="255"/>
      <c r="C280" s="256"/>
      <c r="D280" s="246" t="s">
        <v>156</v>
      </c>
      <c r="E280" s="257" t="s">
        <v>1</v>
      </c>
      <c r="F280" s="258" t="s">
        <v>811</v>
      </c>
      <c r="G280" s="256"/>
      <c r="H280" s="259">
        <v>-2.5499999999999998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156</v>
      </c>
      <c r="AU280" s="265" t="s">
        <v>142</v>
      </c>
      <c r="AV280" s="14" t="s">
        <v>142</v>
      </c>
      <c r="AW280" s="14" t="s">
        <v>31</v>
      </c>
      <c r="AX280" s="14" t="s">
        <v>74</v>
      </c>
      <c r="AY280" s="265" t="s">
        <v>141</v>
      </c>
    </row>
    <row r="281" s="15" customFormat="1">
      <c r="A281" s="15"/>
      <c r="B281" s="266"/>
      <c r="C281" s="267"/>
      <c r="D281" s="246" t="s">
        <v>156</v>
      </c>
      <c r="E281" s="268" t="s">
        <v>1</v>
      </c>
      <c r="F281" s="269" t="s">
        <v>177</v>
      </c>
      <c r="G281" s="267"/>
      <c r="H281" s="270">
        <v>55.895000000000003</v>
      </c>
      <c r="I281" s="271"/>
      <c r="J281" s="267"/>
      <c r="K281" s="267"/>
      <c r="L281" s="272"/>
      <c r="M281" s="273"/>
      <c r="N281" s="274"/>
      <c r="O281" s="274"/>
      <c r="P281" s="274"/>
      <c r="Q281" s="274"/>
      <c r="R281" s="274"/>
      <c r="S281" s="274"/>
      <c r="T281" s="27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6" t="s">
        <v>156</v>
      </c>
      <c r="AU281" s="276" t="s">
        <v>142</v>
      </c>
      <c r="AV281" s="15" t="s">
        <v>148</v>
      </c>
      <c r="AW281" s="15" t="s">
        <v>31</v>
      </c>
      <c r="AX281" s="15" t="s">
        <v>82</v>
      </c>
      <c r="AY281" s="276" t="s">
        <v>141</v>
      </c>
    </row>
    <row r="282" s="2" customFormat="1" ht="24.15" customHeight="1">
      <c r="A282" s="39"/>
      <c r="B282" s="40"/>
      <c r="C282" s="230" t="s">
        <v>865</v>
      </c>
      <c r="D282" s="230" t="s">
        <v>144</v>
      </c>
      <c r="E282" s="231" t="s">
        <v>866</v>
      </c>
      <c r="F282" s="232" t="s">
        <v>867</v>
      </c>
      <c r="G282" s="233" t="s">
        <v>518</v>
      </c>
      <c r="H282" s="235"/>
      <c r="I282" s="235"/>
      <c r="J282" s="236">
        <f>ROUND(I282*H282,2)</f>
        <v>0</v>
      </c>
      <c r="K282" s="237"/>
      <c r="L282" s="45"/>
      <c r="M282" s="238" t="s">
        <v>1</v>
      </c>
      <c r="N282" s="239" t="s">
        <v>40</v>
      </c>
      <c r="O282" s="98"/>
      <c r="P282" s="240">
        <f>O282*H282</f>
        <v>0</v>
      </c>
      <c r="Q282" s="240">
        <v>0</v>
      </c>
      <c r="R282" s="240">
        <f>Q282*H282</f>
        <v>0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230</v>
      </c>
      <c r="AT282" s="242" t="s">
        <v>144</v>
      </c>
      <c r="AU282" s="242" t="s">
        <v>142</v>
      </c>
      <c r="AY282" s="18" t="s">
        <v>141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142</v>
      </c>
      <c r="BK282" s="243">
        <f>ROUND(I282*H282,2)</f>
        <v>0</v>
      </c>
      <c r="BL282" s="18" t="s">
        <v>230</v>
      </c>
      <c r="BM282" s="242" t="s">
        <v>868</v>
      </c>
    </row>
    <row r="283" s="12" customFormat="1" ht="22.8" customHeight="1">
      <c r="A283" s="12"/>
      <c r="B283" s="214"/>
      <c r="C283" s="215"/>
      <c r="D283" s="216" t="s">
        <v>73</v>
      </c>
      <c r="E283" s="228" t="s">
        <v>245</v>
      </c>
      <c r="F283" s="228" t="s">
        <v>246</v>
      </c>
      <c r="G283" s="215"/>
      <c r="H283" s="215"/>
      <c r="I283" s="218"/>
      <c r="J283" s="229">
        <f>BK283</f>
        <v>0</v>
      </c>
      <c r="K283" s="215"/>
      <c r="L283" s="220"/>
      <c r="M283" s="221"/>
      <c r="N283" s="222"/>
      <c r="O283" s="222"/>
      <c r="P283" s="223">
        <f>SUM(P284:P297)</f>
        <v>0</v>
      </c>
      <c r="Q283" s="222"/>
      <c r="R283" s="223">
        <f>SUM(R284:R297)</f>
        <v>0.025152750000000001</v>
      </c>
      <c r="S283" s="222"/>
      <c r="T283" s="224">
        <f>SUM(T284:T297)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25" t="s">
        <v>142</v>
      </c>
      <c r="AT283" s="226" t="s">
        <v>73</v>
      </c>
      <c r="AU283" s="226" t="s">
        <v>82</v>
      </c>
      <c r="AY283" s="225" t="s">
        <v>141</v>
      </c>
      <c r="BK283" s="227">
        <f>SUM(BK284:BK297)</f>
        <v>0</v>
      </c>
    </row>
    <row r="284" s="2" customFormat="1" ht="37.8" customHeight="1">
      <c r="A284" s="39"/>
      <c r="B284" s="40"/>
      <c r="C284" s="230" t="s">
        <v>869</v>
      </c>
      <c r="D284" s="230" t="s">
        <v>144</v>
      </c>
      <c r="E284" s="231" t="s">
        <v>870</v>
      </c>
      <c r="F284" s="232" t="s">
        <v>871</v>
      </c>
      <c r="G284" s="233" t="s">
        <v>154</v>
      </c>
      <c r="H284" s="234">
        <v>55.895000000000003</v>
      </c>
      <c r="I284" s="235"/>
      <c r="J284" s="236">
        <f>ROUND(I284*H284,2)</f>
        <v>0</v>
      </c>
      <c r="K284" s="237"/>
      <c r="L284" s="45"/>
      <c r="M284" s="238" t="s">
        <v>1</v>
      </c>
      <c r="N284" s="239" t="s">
        <v>40</v>
      </c>
      <c r="O284" s="98"/>
      <c r="P284" s="240">
        <f>O284*H284</f>
        <v>0</v>
      </c>
      <c r="Q284" s="240">
        <v>0.00024000000000000001</v>
      </c>
      <c r="R284" s="240">
        <f>Q284*H284</f>
        <v>0.013414800000000001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230</v>
      </c>
      <c r="AT284" s="242" t="s">
        <v>144</v>
      </c>
      <c r="AU284" s="242" t="s">
        <v>142</v>
      </c>
      <c r="AY284" s="18" t="s">
        <v>141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142</v>
      </c>
      <c r="BK284" s="243">
        <f>ROUND(I284*H284,2)</f>
        <v>0</v>
      </c>
      <c r="BL284" s="18" t="s">
        <v>230</v>
      </c>
      <c r="BM284" s="242" t="s">
        <v>872</v>
      </c>
    </row>
    <row r="285" s="13" customFormat="1">
      <c r="A285" s="13"/>
      <c r="B285" s="244"/>
      <c r="C285" s="245"/>
      <c r="D285" s="246" t="s">
        <v>156</v>
      </c>
      <c r="E285" s="247" t="s">
        <v>1</v>
      </c>
      <c r="F285" s="248" t="s">
        <v>807</v>
      </c>
      <c r="G285" s="245"/>
      <c r="H285" s="247" t="s">
        <v>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4" t="s">
        <v>156</v>
      </c>
      <c r="AU285" s="254" t="s">
        <v>142</v>
      </c>
      <c r="AV285" s="13" t="s">
        <v>82</v>
      </c>
      <c r="AW285" s="13" t="s">
        <v>31</v>
      </c>
      <c r="AX285" s="13" t="s">
        <v>74</v>
      </c>
      <c r="AY285" s="254" t="s">
        <v>141</v>
      </c>
    </row>
    <row r="286" s="14" customFormat="1">
      <c r="A286" s="14"/>
      <c r="B286" s="255"/>
      <c r="C286" s="256"/>
      <c r="D286" s="246" t="s">
        <v>156</v>
      </c>
      <c r="E286" s="257" t="s">
        <v>1</v>
      </c>
      <c r="F286" s="258" t="s">
        <v>808</v>
      </c>
      <c r="G286" s="256"/>
      <c r="H286" s="259">
        <v>8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156</v>
      </c>
      <c r="AU286" s="265" t="s">
        <v>142</v>
      </c>
      <c r="AV286" s="14" t="s">
        <v>142</v>
      </c>
      <c r="AW286" s="14" t="s">
        <v>31</v>
      </c>
      <c r="AX286" s="14" t="s">
        <v>74</v>
      </c>
      <c r="AY286" s="265" t="s">
        <v>141</v>
      </c>
    </row>
    <row r="287" s="13" customFormat="1">
      <c r="A287" s="13"/>
      <c r="B287" s="244"/>
      <c r="C287" s="245"/>
      <c r="D287" s="246" t="s">
        <v>156</v>
      </c>
      <c r="E287" s="247" t="s">
        <v>1</v>
      </c>
      <c r="F287" s="248" t="s">
        <v>809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156</v>
      </c>
      <c r="AU287" s="254" t="s">
        <v>142</v>
      </c>
      <c r="AV287" s="13" t="s">
        <v>82</v>
      </c>
      <c r="AW287" s="13" t="s">
        <v>31</v>
      </c>
      <c r="AX287" s="13" t="s">
        <v>74</v>
      </c>
      <c r="AY287" s="254" t="s">
        <v>141</v>
      </c>
    </row>
    <row r="288" s="14" customFormat="1">
      <c r="A288" s="14"/>
      <c r="B288" s="255"/>
      <c r="C288" s="256"/>
      <c r="D288" s="246" t="s">
        <v>156</v>
      </c>
      <c r="E288" s="257" t="s">
        <v>1</v>
      </c>
      <c r="F288" s="258" t="s">
        <v>810</v>
      </c>
      <c r="G288" s="256"/>
      <c r="H288" s="259">
        <v>50.445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156</v>
      </c>
      <c r="AU288" s="265" t="s">
        <v>142</v>
      </c>
      <c r="AV288" s="14" t="s">
        <v>142</v>
      </c>
      <c r="AW288" s="14" t="s">
        <v>31</v>
      </c>
      <c r="AX288" s="14" t="s">
        <v>74</v>
      </c>
      <c r="AY288" s="265" t="s">
        <v>141</v>
      </c>
    </row>
    <row r="289" s="14" customFormat="1">
      <c r="A289" s="14"/>
      <c r="B289" s="255"/>
      <c r="C289" s="256"/>
      <c r="D289" s="246" t="s">
        <v>156</v>
      </c>
      <c r="E289" s="257" t="s">
        <v>1</v>
      </c>
      <c r="F289" s="258" t="s">
        <v>811</v>
      </c>
      <c r="G289" s="256"/>
      <c r="H289" s="259">
        <v>-2.5499999999999998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156</v>
      </c>
      <c r="AU289" s="265" t="s">
        <v>142</v>
      </c>
      <c r="AV289" s="14" t="s">
        <v>142</v>
      </c>
      <c r="AW289" s="14" t="s">
        <v>31</v>
      </c>
      <c r="AX289" s="14" t="s">
        <v>74</v>
      </c>
      <c r="AY289" s="265" t="s">
        <v>141</v>
      </c>
    </row>
    <row r="290" s="15" customFormat="1">
      <c r="A290" s="15"/>
      <c r="B290" s="266"/>
      <c r="C290" s="267"/>
      <c r="D290" s="246" t="s">
        <v>156</v>
      </c>
      <c r="E290" s="268" t="s">
        <v>1</v>
      </c>
      <c r="F290" s="269" t="s">
        <v>177</v>
      </c>
      <c r="G290" s="267"/>
      <c r="H290" s="270">
        <v>55.895000000000003</v>
      </c>
      <c r="I290" s="271"/>
      <c r="J290" s="267"/>
      <c r="K290" s="267"/>
      <c r="L290" s="272"/>
      <c r="M290" s="273"/>
      <c r="N290" s="274"/>
      <c r="O290" s="274"/>
      <c r="P290" s="274"/>
      <c r="Q290" s="274"/>
      <c r="R290" s="274"/>
      <c r="S290" s="274"/>
      <c r="T290" s="27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6" t="s">
        <v>156</v>
      </c>
      <c r="AU290" s="276" t="s">
        <v>142</v>
      </c>
      <c r="AV290" s="15" t="s">
        <v>148</v>
      </c>
      <c r="AW290" s="15" t="s">
        <v>31</v>
      </c>
      <c r="AX290" s="15" t="s">
        <v>82</v>
      </c>
      <c r="AY290" s="276" t="s">
        <v>141</v>
      </c>
    </row>
    <row r="291" s="2" customFormat="1" ht="24.15" customHeight="1">
      <c r="A291" s="39"/>
      <c r="B291" s="40"/>
      <c r="C291" s="230" t="s">
        <v>873</v>
      </c>
      <c r="D291" s="230" t="s">
        <v>144</v>
      </c>
      <c r="E291" s="231" t="s">
        <v>874</v>
      </c>
      <c r="F291" s="232" t="s">
        <v>875</v>
      </c>
      <c r="G291" s="233" t="s">
        <v>154</v>
      </c>
      <c r="H291" s="234">
        <v>55.895000000000003</v>
      </c>
      <c r="I291" s="235"/>
      <c r="J291" s="236">
        <f>ROUND(I291*H291,2)</f>
        <v>0</v>
      </c>
      <c r="K291" s="237"/>
      <c r="L291" s="45"/>
      <c r="M291" s="238" t="s">
        <v>1</v>
      </c>
      <c r="N291" s="239" t="s">
        <v>40</v>
      </c>
      <c r="O291" s="98"/>
      <c r="P291" s="240">
        <f>O291*H291</f>
        <v>0</v>
      </c>
      <c r="Q291" s="240">
        <v>0.00021000000000000001</v>
      </c>
      <c r="R291" s="240">
        <f>Q291*H291</f>
        <v>0.011737950000000001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230</v>
      </c>
      <c r="AT291" s="242" t="s">
        <v>144</v>
      </c>
      <c r="AU291" s="242" t="s">
        <v>142</v>
      </c>
      <c r="AY291" s="18" t="s">
        <v>141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142</v>
      </c>
      <c r="BK291" s="243">
        <f>ROUND(I291*H291,2)</f>
        <v>0</v>
      </c>
      <c r="BL291" s="18" t="s">
        <v>230</v>
      </c>
      <c r="BM291" s="242" t="s">
        <v>876</v>
      </c>
    </row>
    <row r="292" s="13" customFormat="1">
      <c r="A292" s="13"/>
      <c r="B292" s="244"/>
      <c r="C292" s="245"/>
      <c r="D292" s="246" t="s">
        <v>156</v>
      </c>
      <c r="E292" s="247" t="s">
        <v>1</v>
      </c>
      <c r="F292" s="248" t="s">
        <v>807</v>
      </c>
      <c r="G292" s="245"/>
      <c r="H292" s="247" t="s">
        <v>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4" t="s">
        <v>156</v>
      </c>
      <c r="AU292" s="254" t="s">
        <v>142</v>
      </c>
      <c r="AV292" s="13" t="s">
        <v>82</v>
      </c>
      <c r="AW292" s="13" t="s">
        <v>31</v>
      </c>
      <c r="AX292" s="13" t="s">
        <v>74</v>
      </c>
      <c r="AY292" s="254" t="s">
        <v>141</v>
      </c>
    </row>
    <row r="293" s="14" customFormat="1">
      <c r="A293" s="14"/>
      <c r="B293" s="255"/>
      <c r="C293" s="256"/>
      <c r="D293" s="246" t="s">
        <v>156</v>
      </c>
      <c r="E293" s="257" t="s">
        <v>1</v>
      </c>
      <c r="F293" s="258" t="s">
        <v>808</v>
      </c>
      <c r="G293" s="256"/>
      <c r="H293" s="259">
        <v>8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156</v>
      </c>
      <c r="AU293" s="265" t="s">
        <v>142</v>
      </c>
      <c r="AV293" s="14" t="s">
        <v>142</v>
      </c>
      <c r="AW293" s="14" t="s">
        <v>31</v>
      </c>
      <c r="AX293" s="14" t="s">
        <v>74</v>
      </c>
      <c r="AY293" s="265" t="s">
        <v>141</v>
      </c>
    </row>
    <row r="294" s="13" customFormat="1">
      <c r="A294" s="13"/>
      <c r="B294" s="244"/>
      <c r="C294" s="245"/>
      <c r="D294" s="246" t="s">
        <v>156</v>
      </c>
      <c r="E294" s="247" t="s">
        <v>1</v>
      </c>
      <c r="F294" s="248" t="s">
        <v>809</v>
      </c>
      <c r="G294" s="245"/>
      <c r="H294" s="247" t="s">
        <v>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4" t="s">
        <v>156</v>
      </c>
      <c r="AU294" s="254" t="s">
        <v>142</v>
      </c>
      <c r="AV294" s="13" t="s">
        <v>82</v>
      </c>
      <c r="AW294" s="13" t="s">
        <v>31</v>
      </c>
      <c r="AX294" s="13" t="s">
        <v>74</v>
      </c>
      <c r="AY294" s="254" t="s">
        <v>141</v>
      </c>
    </row>
    <row r="295" s="14" customFormat="1">
      <c r="A295" s="14"/>
      <c r="B295" s="255"/>
      <c r="C295" s="256"/>
      <c r="D295" s="246" t="s">
        <v>156</v>
      </c>
      <c r="E295" s="257" t="s">
        <v>1</v>
      </c>
      <c r="F295" s="258" t="s">
        <v>810</v>
      </c>
      <c r="G295" s="256"/>
      <c r="H295" s="259">
        <v>50.445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156</v>
      </c>
      <c r="AU295" s="265" t="s">
        <v>142</v>
      </c>
      <c r="AV295" s="14" t="s">
        <v>142</v>
      </c>
      <c r="AW295" s="14" t="s">
        <v>31</v>
      </c>
      <c r="AX295" s="14" t="s">
        <v>74</v>
      </c>
      <c r="AY295" s="265" t="s">
        <v>141</v>
      </c>
    </row>
    <row r="296" s="14" customFormat="1">
      <c r="A296" s="14"/>
      <c r="B296" s="255"/>
      <c r="C296" s="256"/>
      <c r="D296" s="246" t="s">
        <v>156</v>
      </c>
      <c r="E296" s="257" t="s">
        <v>1</v>
      </c>
      <c r="F296" s="258" t="s">
        <v>811</v>
      </c>
      <c r="G296" s="256"/>
      <c r="H296" s="259">
        <v>-2.5499999999999998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156</v>
      </c>
      <c r="AU296" s="265" t="s">
        <v>142</v>
      </c>
      <c r="AV296" s="14" t="s">
        <v>142</v>
      </c>
      <c r="AW296" s="14" t="s">
        <v>31</v>
      </c>
      <c r="AX296" s="14" t="s">
        <v>74</v>
      </c>
      <c r="AY296" s="265" t="s">
        <v>141</v>
      </c>
    </row>
    <row r="297" s="15" customFormat="1">
      <c r="A297" s="15"/>
      <c r="B297" s="266"/>
      <c r="C297" s="267"/>
      <c r="D297" s="246" t="s">
        <v>156</v>
      </c>
      <c r="E297" s="268" t="s">
        <v>1</v>
      </c>
      <c r="F297" s="269" t="s">
        <v>177</v>
      </c>
      <c r="G297" s="267"/>
      <c r="H297" s="270">
        <v>55.895000000000003</v>
      </c>
      <c r="I297" s="271"/>
      <c r="J297" s="267"/>
      <c r="K297" s="267"/>
      <c r="L297" s="272"/>
      <c r="M297" s="273"/>
      <c r="N297" s="274"/>
      <c r="O297" s="274"/>
      <c r="P297" s="274"/>
      <c r="Q297" s="274"/>
      <c r="R297" s="274"/>
      <c r="S297" s="274"/>
      <c r="T297" s="27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6" t="s">
        <v>156</v>
      </c>
      <c r="AU297" s="276" t="s">
        <v>142</v>
      </c>
      <c r="AV297" s="15" t="s">
        <v>148</v>
      </c>
      <c r="AW297" s="15" t="s">
        <v>31</v>
      </c>
      <c r="AX297" s="15" t="s">
        <v>82</v>
      </c>
      <c r="AY297" s="276" t="s">
        <v>141</v>
      </c>
    </row>
    <row r="298" s="12" customFormat="1" ht="25.92" customHeight="1">
      <c r="A298" s="12"/>
      <c r="B298" s="214"/>
      <c r="C298" s="215"/>
      <c r="D298" s="216" t="s">
        <v>73</v>
      </c>
      <c r="E298" s="217" t="s">
        <v>290</v>
      </c>
      <c r="F298" s="217" t="s">
        <v>877</v>
      </c>
      <c r="G298" s="215"/>
      <c r="H298" s="215"/>
      <c r="I298" s="218"/>
      <c r="J298" s="219">
        <f>BK298</f>
        <v>0</v>
      </c>
      <c r="K298" s="215"/>
      <c r="L298" s="220"/>
      <c r="M298" s="221"/>
      <c r="N298" s="222"/>
      <c r="O298" s="222"/>
      <c r="P298" s="223">
        <f>P299+P308</f>
        <v>0</v>
      </c>
      <c r="Q298" s="222"/>
      <c r="R298" s="223">
        <f>R299+R308</f>
        <v>0</v>
      </c>
      <c r="S298" s="222"/>
      <c r="T298" s="224">
        <f>T299+T308</f>
        <v>0.13739172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5" t="s">
        <v>178</v>
      </c>
      <c r="AT298" s="226" t="s">
        <v>73</v>
      </c>
      <c r="AU298" s="226" t="s">
        <v>74</v>
      </c>
      <c r="AY298" s="225" t="s">
        <v>141</v>
      </c>
      <c r="BK298" s="227">
        <f>BK299+BK308</f>
        <v>0</v>
      </c>
    </row>
    <row r="299" s="12" customFormat="1" ht="22.8" customHeight="1">
      <c r="A299" s="12"/>
      <c r="B299" s="214"/>
      <c r="C299" s="215"/>
      <c r="D299" s="216" t="s">
        <v>73</v>
      </c>
      <c r="E299" s="228" t="s">
        <v>878</v>
      </c>
      <c r="F299" s="228" t="s">
        <v>879</v>
      </c>
      <c r="G299" s="215"/>
      <c r="H299" s="215"/>
      <c r="I299" s="218"/>
      <c r="J299" s="229">
        <f>BK299</f>
        <v>0</v>
      </c>
      <c r="K299" s="215"/>
      <c r="L299" s="220"/>
      <c r="M299" s="221"/>
      <c r="N299" s="222"/>
      <c r="O299" s="222"/>
      <c r="P299" s="223">
        <f>SUM(P300:P307)</f>
        <v>0</v>
      </c>
      <c r="Q299" s="222"/>
      <c r="R299" s="223">
        <f>SUM(R300:R307)</f>
        <v>0</v>
      </c>
      <c r="S299" s="222"/>
      <c r="T299" s="224">
        <f>SUM(T300:T307)</f>
        <v>0.13739172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5" t="s">
        <v>178</v>
      </c>
      <c r="AT299" s="226" t="s">
        <v>73</v>
      </c>
      <c r="AU299" s="226" t="s">
        <v>82</v>
      </c>
      <c r="AY299" s="225" t="s">
        <v>141</v>
      </c>
      <c r="BK299" s="227">
        <f>SUM(BK300:BK307)</f>
        <v>0</v>
      </c>
    </row>
    <row r="300" s="2" customFormat="1" ht="33" customHeight="1">
      <c r="A300" s="39"/>
      <c r="B300" s="40"/>
      <c r="C300" s="230" t="s">
        <v>880</v>
      </c>
      <c r="D300" s="230" t="s">
        <v>144</v>
      </c>
      <c r="E300" s="231" t="s">
        <v>881</v>
      </c>
      <c r="F300" s="232" t="s">
        <v>882</v>
      </c>
      <c r="G300" s="233" t="s">
        <v>213</v>
      </c>
      <c r="H300" s="234">
        <v>182.84399999999999</v>
      </c>
      <c r="I300" s="235"/>
      <c r="J300" s="236">
        <f>ROUND(I300*H300,2)</f>
        <v>0</v>
      </c>
      <c r="K300" s="237"/>
      <c r="L300" s="45"/>
      <c r="M300" s="238" t="s">
        <v>1</v>
      </c>
      <c r="N300" s="239" t="s">
        <v>40</v>
      </c>
      <c r="O300" s="98"/>
      <c r="P300" s="240">
        <f>O300*H300</f>
        <v>0</v>
      </c>
      <c r="Q300" s="240">
        <v>0</v>
      </c>
      <c r="R300" s="240">
        <f>Q300*H300</f>
        <v>0</v>
      </c>
      <c r="S300" s="240">
        <v>0.00063000000000000003</v>
      </c>
      <c r="T300" s="241">
        <f>S300*H300</f>
        <v>0.11519172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841</v>
      </c>
      <c r="AT300" s="242" t="s">
        <v>144</v>
      </c>
      <c r="AU300" s="242" t="s">
        <v>142</v>
      </c>
      <c r="AY300" s="18" t="s">
        <v>141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142</v>
      </c>
      <c r="BK300" s="243">
        <f>ROUND(I300*H300,2)</f>
        <v>0</v>
      </c>
      <c r="BL300" s="18" t="s">
        <v>841</v>
      </c>
      <c r="BM300" s="242" t="s">
        <v>883</v>
      </c>
    </row>
    <row r="301" s="14" customFormat="1">
      <c r="A301" s="14"/>
      <c r="B301" s="255"/>
      <c r="C301" s="256"/>
      <c r="D301" s="246" t="s">
        <v>156</v>
      </c>
      <c r="E301" s="257" t="s">
        <v>1</v>
      </c>
      <c r="F301" s="258" t="s">
        <v>884</v>
      </c>
      <c r="G301" s="256"/>
      <c r="H301" s="259">
        <v>160.18799999999999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156</v>
      </c>
      <c r="AU301" s="265" t="s">
        <v>142</v>
      </c>
      <c r="AV301" s="14" t="s">
        <v>142</v>
      </c>
      <c r="AW301" s="14" t="s">
        <v>31</v>
      </c>
      <c r="AX301" s="14" t="s">
        <v>74</v>
      </c>
      <c r="AY301" s="265" t="s">
        <v>141</v>
      </c>
    </row>
    <row r="302" s="14" customFormat="1">
      <c r="A302" s="14"/>
      <c r="B302" s="255"/>
      <c r="C302" s="256"/>
      <c r="D302" s="246" t="s">
        <v>156</v>
      </c>
      <c r="E302" s="257" t="s">
        <v>1</v>
      </c>
      <c r="F302" s="258" t="s">
        <v>885</v>
      </c>
      <c r="G302" s="256"/>
      <c r="H302" s="259">
        <v>22.655999999999999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156</v>
      </c>
      <c r="AU302" s="265" t="s">
        <v>142</v>
      </c>
      <c r="AV302" s="14" t="s">
        <v>142</v>
      </c>
      <c r="AW302" s="14" t="s">
        <v>31</v>
      </c>
      <c r="AX302" s="14" t="s">
        <v>74</v>
      </c>
      <c r="AY302" s="265" t="s">
        <v>141</v>
      </c>
    </row>
    <row r="303" s="15" customFormat="1">
      <c r="A303" s="15"/>
      <c r="B303" s="266"/>
      <c r="C303" s="267"/>
      <c r="D303" s="246" t="s">
        <v>156</v>
      </c>
      <c r="E303" s="268" t="s">
        <v>1</v>
      </c>
      <c r="F303" s="269" t="s">
        <v>177</v>
      </c>
      <c r="G303" s="267"/>
      <c r="H303" s="270">
        <v>182.84399999999999</v>
      </c>
      <c r="I303" s="271"/>
      <c r="J303" s="267"/>
      <c r="K303" s="267"/>
      <c r="L303" s="272"/>
      <c r="M303" s="273"/>
      <c r="N303" s="274"/>
      <c r="O303" s="274"/>
      <c r="P303" s="274"/>
      <c r="Q303" s="274"/>
      <c r="R303" s="274"/>
      <c r="S303" s="274"/>
      <c r="T303" s="27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6" t="s">
        <v>156</v>
      </c>
      <c r="AU303" s="276" t="s">
        <v>142</v>
      </c>
      <c r="AV303" s="15" t="s">
        <v>148</v>
      </c>
      <c r="AW303" s="15" t="s">
        <v>31</v>
      </c>
      <c r="AX303" s="15" t="s">
        <v>82</v>
      </c>
      <c r="AY303" s="276" t="s">
        <v>141</v>
      </c>
    </row>
    <row r="304" s="2" customFormat="1" ht="24.15" customHeight="1">
      <c r="A304" s="39"/>
      <c r="B304" s="40"/>
      <c r="C304" s="230" t="s">
        <v>886</v>
      </c>
      <c r="D304" s="230" t="s">
        <v>144</v>
      </c>
      <c r="E304" s="231" t="s">
        <v>887</v>
      </c>
      <c r="F304" s="232" t="s">
        <v>888</v>
      </c>
      <c r="G304" s="233" t="s">
        <v>406</v>
      </c>
      <c r="H304" s="234">
        <v>92.5</v>
      </c>
      <c r="I304" s="235"/>
      <c r="J304" s="236">
        <f>ROUND(I304*H304,2)</f>
        <v>0</v>
      </c>
      <c r="K304" s="237"/>
      <c r="L304" s="45"/>
      <c r="M304" s="238" t="s">
        <v>1</v>
      </c>
      <c r="N304" s="239" t="s">
        <v>40</v>
      </c>
      <c r="O304" s="98"/>
      <c r="P304" s="240">
        <f>O304*H304</f>
        <v>0</v>
      </c>
      <c r="Q304" s="240">
        <v>0</v>
      </c>
      <c r="R304" s="240">
        <f>Q304*H304</f>
        <v>0</v>
      </c>
      <c r="S304" s="240">
        <v>0.00024000000000000001</v>
      </c>
      <c r="T304" s="241">
        <f>S304*H304</f>
        <v>0.022200000000000001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2" t="s">
        <v>841</v>
      </c>
      <c r="AT304" s="242" t="s">
        <v>144</v>
      </c>
      <c r="AU304" s="242" t="s">
        <v>142</v>
      </c>
      <c r="AY304" s="18" t="s">
        <v>141</v>
      </c>
      <c r="BE304" s="243">
        <f>IF(N304="základná",J304,0)</f>
        <v>0</v>
      </c>
      <c r="BF304" s="243">
        <f>IF(N304="znížená",J304,0)</f>
        <v>0</v>
      </c>
      <c r="BG304" s="243">
        <f>IF(N304="zákl. prenesená",J304,0)</f>
        <v>0</v>
      </c>
      <c r="BH304" s="243">
        <f>IF(N304="zníž. prenesená",J304,0)</f>
        <v>0</v>
      </c>
      <c r="BI304" s="243">
        <f>IF(N304="nulová",J304,0)</f>
        <v>0</v>
      </c>
      <c r="BJ304" s="18" t="s">
        <v>142</v>
      </c>
      <c r="BK304" s="243">
        <f>ROUND(I304*H304,2)</f>
        <v>0</v>
      </c>
      <c r="BL304" s="18" t="s">
        <v>841</v>
      </c>
      <c r="BM304" s="242" t="s">
        <v>889</v>
      </c>
    </row>
    <row r="305" s="13" customFormat="1">
      <c r="A305" s="13"/>
      <c r="B305" s="244"/>
      <c r="C305" s="245"/>
      <c r="D305" s="246" t="s">
        <v>156</v>
      </c>
      <c r="E305" s="247" t="s">
        <v>1</v>
      </c>
      <c r="F305" s="248" t="s">
        <v>890</v>
      </c>
      <c r="G305" s="245"/>
      <c r="H305" s="247" t="s">
        <v>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4" t="s">
        <v>156</v>
      </c>
      <c r="AU305" s="254" t="s">
        <v>142</v>
      </c>
      <c r="AV305" s="13" t="s">
        <v>82</v>
      </c>
      <c r="AW305" s="13" t="s">
        <v>31</v>
      </c>
      <c r="AX305" s="13" t="s">
        <v>74</v>
      </c>
      <c r="AY305" s="254" t="s">
        <v>141</v>
      </c>
    </row>
    <row r="306" s="14" customFormat="1">
      <c r="A306" s="14"/>
      <c r="B306" s="255"/>
      <c r="C306" s="256"/>
      <c r="D306" s="246" t="s">
        <v>156</v>
      </c>
      <c r="E306" s="257" t="s">
        <v>1</v>
      </c>
      <c r="F306" s="258" t="s">
        <v>891</v>
      </c>
      <c r="G306" s="256"/>
      <c r="H306" s="259">
        <v>92.5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156</v>
      </c>
      <c r="AU306" s="265" t="s">
        <v>142</v>
      </c>
      <c r="AV306" s="14" t="s">
        <v>142</v>
      </c>
      <c r="AW306" s="14" t="s">
        <v>31</v>
      </c>
      <c r="AX306" s="14" t="s">
        <v>82</v>
      </c>
      <c r="AY306" s="265" t="s">
        <v>141</v>
      </c>
    </row>
    <row r="307" s="2" customFormat="1" ht="33" customHeight="1">
      <c r="A307" s="39"/>
      <c r="B307" s="40"/>
      <c r="C307" s="230" t="s">
        <v>892</v>
      </c>
      <c r="D307" s="230" t="s">
        <v>144</v>
      </c>
      <c r="E307" s="231" t="s">
        <v>893</v>
      </c>
      <c r="F307" s="232" t="s">
        <v>894</v>
      </c>
      <c r="G307" s="233" t="s">
        <v>518</v>
      </c>
      <c r="H307" s="235"/>
      <c r="I307" s="235"/>
      <c r="J307" s="236">
        <f>ROUND(I307*H307,2)</f>
        <v>0</v>
      </c>
      <c r="K307" s="237"/>
      <c r="L307" s="45"/>
      <c r="M307" s="238" t="s">
        <v>1</v>
      </c>
      <c r="N307" s="239" t="s">
        <v>40</v>
      </c>
      <c r="O307" s="98"/>
      <c r="P307" s="240">
        <f>O307*H307</f>
        <v>0</v>
      </c>
      <c r="Q307" s="240">
        <v>0</v>
      </c>
      <c r="R307" s="240">
        <f>Q307*H307</f>
        <v>0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841</v>
      </c>
      <c r="AT307" s="242" t="s">
        <v>144</v>
      </c>
      <c r="AU307" s="242" t="s">
        <v>142</v>
      </c>
      <c r="AY307" s="18" t="s">
        <v>141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142</v>
      </c>
      <c r="BK307" s="243">
        <f>ROUND(I307*H307,2)</f>
        <v>0</v>
      </c>
      <c r="BL307" s="18" t="s">
        <v>841</v>
      </c>
      <c r="BM307" s="242" t="s">
        <v>895</v>
      </c>
    </row>
    <row r="308" s="12" customFormat="1" ht="22.8" customHeight="1">
      <c r="A308" s="12"/>
      <c r="B308" s="214"/>
      <c r="C308" s="215"/>
      <c r="D308" s="216" t="s">
        <v>73</v>
      </c>
      <c r="E308" s="228" t="s">
        <v>896</v>
      </c>
      <c r="F308" s="228" t="s">
        <v>897</v>
      </c>
      <c r="G308" s="215"/>
      <c r="H308" s="215"/>
      <c r="I308" s="218"/>
      <c r="J308" s="229">
        <f>BK308</f>
        <v>0</v>
      </c>
      <c r="K308" s="215"/>
      <c r="L308" s="220"/>
      <c r="M308" s="221"/>
      <c r="N308" s="222"/>
      <c r="O308" s="222"/>
      <c r="P308" s="223">
        <f>P309</f>
        <v>0</v>
      </c>
      <c r="Q308" s="222"/>
      <c r="R308" s="223">
        <f>R309</f>
        <v>0</v>
      </c>
      <c r="S308" s="222"/>
      <c r="T308" s="224">
        <f>T309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5" t="s">
        <v>178</v>
      </c>
      <c r="AT308" s="226" t="s">
        <v>73</v>
      </c>
      <c r="AU308" s="226" t="s">
        <v>82</v>
      </c>
      <c r="AY308" s="225" t="s">
        <v>141</v>
      </c>
      <c r="BK308" s="227">
        <f>BK309</f>
        <v>0</v>
      </c>
    </row>
    <row r="309" s="2" customFormat="1" ht="24.15" customHeight="1">
      <c r="A309" s="39"/>
      <c r="B309" s="40"/>
      <c r="C309" s="230" t="s">
        <v>898</v>
      </c>
      <c r="D309" s="230" t="s">
        <v>144</v>
      </c>
      <c r="E309" s="231" t="s">
        <v>899</v>
      </c>
      <c r="F309" s="232" t="s">
        <v>900</v>
      </c>
      <c r="G309" s="233" t="s">
        <v>406</v>
      </c>
      <c r="H309" s="234">
        <v>5</v>
      </c>
      <c r="I309" s="235"/>
      <c r="J309" s="236">
        <f>ROUND(I309*H309,2)</f>
        <v>0</v>
      </c>
      <c r="K309" s="237"/>
      <c r="L309" s="45"/>
      <c r="M309" s="277" t="s">
        <v>1</v>
      </c>
      <c r="N309" s="278" t="s">
        <v>40</v>
      </c>
      <c r="O309" s="279"/>
      <c r="P309" s="280">
        <f>O309*H309</f>
        <v>0</v>
      </c>
      <c r="Q309" s="280">
        <v>0</v>
      </c>
      <c r="R309" s="280">
        <f>Q309*H309</f>
        <v>0</v>
      </c>
      <c r="S309" s="280">
        <v>0</v>
      </c>
      <c r="T309" s="28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841</v>
      </c>
      <c r="AT309" s="242" t="s">
        <v>144</v>
      </c>
      <c r="AU309" s="242" t="s">
        <v>142</v>
      </c>
      <c r="AY309" s="18" t="s">
        <v>141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142</v>
      </c>
      <c r="BK309" s="243">
        <f>ROUND(I309*H309,2)</f>
        <v>0</v>
      </c>
      <c r="BL309" s="18" t="s">
        <v>841</v>
      </c>
      <c r="BM309" s="242" t="s">
        <v>901</v>
      </c>
    </row>
    <row r="310" s="2" customFormat="1" ht="6.96" customHeight="1">
      <c r="A310" s="39"/>
      <c r="B310" s="73"/>
      <c r="C310" s="74"/>
      <c r="D310" s="74"/>
      <c r="E310" s="74"/>
      <c r="F310" s="74"/>
      <c r="G310" s="74"/>
      <c r="H310" s="74"/>
      <c r="I310" s="74"/>
      <c r="J310" s="74"/>
      <c r="K310" s="74"/>
      <c r="L310" s="45"/>
      <c r="M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</row>
  </sheetData>
  <sheetProtection sheet="1" autoFilter="0" formatColumns="0" formatRows="0" objects="1" scenarios="1" spinCount="100000" saltValue="b4UJzYWK+X5dPNomEOlIDo59h5I6qn41AdkgoRmqfi+HeoyU8+ppCuui08qVrrEvd8e7DW7QxJjaMUJuZamPdw==" hashValue="LVx+534+bL2f10YMuQu5zmeUhuBcPrHN06JY3zynrkKZThg9GYHTQM1fL5diPg54otPLtSMrPxWw8ar37Yd3Gg==" algorithmName="SHA-512" password="AB88"/>
  <autoFilter ref="C129:K30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LAPTOP-36GORUD1\RSA</dc:creator>
  <cp:lastModifiedBy>LAPTOP-36GORUD1\RSA</cp:lastModifiedBy>
  <dcterms:created xsi:type="dcterms:W3CDTF">2023-03-23T11:47:20Z</dcterms:created>
  <dcterms:modified xsi:type="dcterms:W3CDTF">2023-03-23T11:47:30Z</dcterms:modified>
</cp:coreProperties>
</file>