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2023 - 03 - Rajecké Teplice\"/>
    </mc:Choice>
  </mc:AlternateContent>
  <bookViews>
    <workbookView xWindow="0" yWindow="0" windowWidth="2460" windowHeight="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ponuka'!$A$1:$P$36</definedName>
  </definedNames>
  <calcPr calcId="162913"/>
</workbook>
</file>

<file path=xl/calcChain.xml><?xml version="1.0" encoding="utf-8"?>
<calcChain xmlns="http://schemas.openxmlformats.org/spreadsheetml/2006/main">
  <c r="H21" i="1" l="1"/>
  <c r="P22" i="1"/>
  <c r="M22" i="1"/>
  <c r="H14" i="1" l="1"/>
  <c r="H13" i="1"/>
  <c r="P13" i="1" s="1"/>
  <c r="P14" i="1" l="1"/>
  <c r="P20" i="1" l="1"/>
  <c r="P19" i="1"/>
  <c r="P18" i="1"/>
  <c r="P17" i="1"/>
  <c r="P16" i="1"/>
  <c r="P15" i="1"/>
  <c r="Q14" i="1" l="1"/>
  <c r="Q13" i="1"/>
  <c r="P12" i="1"/>
  <c r="Q12" i="1" l="1"/>
  <c r="P24" i="1" l="1"/>
  <c r="Q22" i="1" l="1"/>
  <c r="P23" i="1"/>
</calcChain>
</file>

<file path=xl/sharedStrings.xml><?xml version="1.0" encoding="utf-8"?>
<sst xmlns="http://schemas.openxmlformats.org/spreadsheetml/2006/main" count="127" uniqueCount="95">
  <si>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</si>
  <si>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</si>
  <si>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</si>
  <si>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</si>
  <si>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</si>
  <si>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</si>
  <si>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</si>
  <si>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</si>
  <si>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</si>
  <si>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</si>
  <si>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</si>
  <si>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</si>
  <si>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</si>
  <si>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</si>
  <si>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</si>
  <si>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</si>
  <si>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</si>
  <si>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</si>
  <si>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</si>
  <si>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</si>
  <si>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</si>
  <si>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</si>
  <si>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</si>
  <si>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</si>
  <si>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</si>
  <si>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</si>
  <si>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</si>
  <si>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</si>
  <si>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</si>
  <si>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</si>
  <si>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</si>
  <si>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</si>
  <si>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</si>
  <si>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</si>
  <si>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</si>
  <si>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</si>
  <si>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</si>
  <si>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</si>
  <si>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</si>
  <si>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</si>
  <si>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</si>
  <si>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</si>
  <si>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</si>
  <si>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</si>
  <si>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</si>
  <si>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</si>
  <si>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</si>
  <si>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</si>
  <si>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</si>
  <si>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</si>
  <si>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</si>
  <si>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</si>
  <si>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</si>
  <si>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</si>
  <si>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</si>
  <si>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</si>
  <si>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</si>
  <si>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</si>
  <si>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</si>
  <si>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</si>
  <si>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</si>
  <si>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</si>
  <si>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</si>
  <si>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</si>
  <si>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</si>
  <si>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</si>
  <si>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</si>
  <si>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</si>
  <si>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</si>
  <si>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</si>
  <si>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</si>
  <si>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</si>
  <si>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</si>
  <si>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1,2,4a,6,7</t>
  </si>
  <si>
    <t>1,2,4a,4d,6,7</t>
  </si>
  <si>
    <t>07 - Jedľoviny</t>
  </si>
  <si>
    <t>2003B1</t>
  </si>
  <si>
    <t>2004D2</t>
  </si>
  <si>
    <t>1,4a,4d,7</t>
  </si>
  <si>
    <t>0/240</t>
  </si>
  <si>
    <t>80/340</t>
  </si>
  <si>
    <t>VU-50</t>
  </si>
  <si>
    <t>2008 1</t>
  </si>
  <si>
    <t>0/220</t>
  </si>
  <si>
    <t>2013 2</t>
  </si>
  <si>
    <t>70/1300</t>
  </si>
  <si>
    <t>2027A2</t>
  </si>
  <si>
    <t>120/800</t>
  </si>
  <si>
    <t>2042D0</t>
  </si>
  <si>
    <t>-</t>
  </si>
  <si>
    <t>60/390</t>
  </si>
  <si>
    <t>2048 1</t>
  </si>
  <si>
    <t>160/320</t>
  </si>
  <si>
    <t>Zmluva č. DNS/3/23/09/01</t>
  </si>
  <si>
    <t xml:space="preserve">Lesnícke služby v ťažbovom procese na OZ Sever, Lesná správa Rajecké Teplice - výzva č. 3/2023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</si>
</sst>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6" xfId="0" applyFont="1" applyFill="1" applyBorder="1" applyProtection="1"/>
    <xf numFmtId="0" fontId="0" fillId="3" borderId="23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0" fontId="6" fillId="3" borderId="36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right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4" fontId="6" fillId="4" borderId="26" xfId="0" applyNumberFormat="1" applyFont="1" applyFill="1" applyBorder="1" applyAlignment="1" applyProtection="1">
      <alignment horizontal="center" vertical="center"/>
    </xf>
    <xf numFmtId="0" fontId="15" fillId="0" borderId="38" xfId="0" applyNumberFormat="1" applyFont="1" applyBorder="1" applyAlignment="1">
      <alignment horizontal="center" vertical="center" wrapText="1"/>
    </xf>
    <xf numFmtId="4" fontId="15" fillId="0" borderId="39" xfId="0" applyNumberFormat="1" applyFont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 vertical="center" wrapText="1"/>
    </xf>
    <xf numFmtId="14" fontId="0" fillId="3" borderId="42" xfId="0" applyNumberFormat="1" applyFont="1" applyFill="1" applyBorder="1" applyAlignment="1" applyProtection="1">
      <alignment horizontal="center" vertical="center"/>
    </xf>
    <xf numFmtId="2" fontId="16" fillId="0" borderId="38" xfId="0" applyNumberFormat="1" applyFont="1" applyBorder="1" applyAlignment="1">
      <alignment horizontal="right" vertical="center"/>
    </xf>
    <xf numFmtId="0" fontId="16" fillId="0" borderId="38" xfId="0" applyNumberFormat="1" applyFont="1" applyBorder="1" applyAlignment="1">
      <alignment horizontal="center" vertical="center"/>
    </xf>
    <xf numFmtId="0" fontId="16" fillId="0" borderId="38" xfId="0" applyNumberFormat="1" applyFont="1" applyBorder="1" applyAlignment="1">
      <alignment horizontal="right" vertical="center" wrapText="1"/>
    </xf>
    <xf numFmtId="2" fontId="16" fillId="0" borderId="38" xfId="0" applyNumberFormat="1" applyFont="1" applyBorder="1" applyAlignment="1">
      <alignment horizontal="right" vertical="center" wrapText="1"/>
    </xf>
    <xf numFmtId="0" fontId="3" fillId="3" borderId="43" xfId="0" applyFont="1" applyFill="1" applyBorder="1" applyAlignment="1" applyProtection="1">
      <alignment horizontal="center" vertical="center"/>
    </xf>
    <xf numFmtId="4" fontId="16" fillId="0" borderId="39" xfId="0" applyNumberFormat="1" applyFont="1" applyBorder="1" applyAlignment="1">
      <alignment horizontal="right" vertical="center" indent="1"/>
    </xf>
    <xf numFmtId="14" fontId="0" fillId="3" borderId="45" xfId="0" applyNumberFormat="1" applyFont="1" applyFill="1" applyBorder="1" applyAlignment="1" applyProtection="1">
      <alignment horizontal="center" vertical="center"/>
    </xf>
    <xf numFmtId="2" fontId="16" fillId="0" borderId="44" xfId="0" applyNumberFormat="1" applyFont="1" applyBorder="1" applyAlignment="1">
      <alignment horizontal="right" vertical="center"/>
    </xf>
    <xf numFmtId="0" fontId="16" fillId="0" borderId="44" xfId="0" applyNumberFormat="1" applyFont="1" applyBorder="1" applyAlignment="1">
      <alignment horizontal="center" vertical="center"/>
    </xf>
    <xf numFmtId="0" fontId="16" fillId="0" borderId="44" xfId="0" applyNumberFormat="1" applyFont="1" applyBorder="1" applyAlignment="1">
      <alignment horizontal="right" vertical="center" wrapText="1"/>
    </xf>
    <xf numFmtId="2" fontId="16" fillId="0" borderId="44" xfId="0" applyNumberFormat="1" applyFont="1" applyBorder="1" applyAlignment="1">
      <alignment horizontal="right" vertical="center" wrapText="1"/>
    </xf>
    <xf numFmtId="0" fontId="3" fillId="3" borderId="46" xfId="0" applyFont="1" applyFill="1" applyBorder="1" applyAlignment="1" applyProtection="1">
      <alignment horizontal="center" vertical="center"/>
    </xf>
    <xf numFmtId="4" fontId="16" fillId="0" borderId="47" xfId="0" applyNumberFormat="1" applyFont="1" applyBorder="1" applyAlignment="1">
      <alignment horizontal="right" vertical="center" indent="1"/>
    </xf>
    <xf numFmtId="0" fontId="3" fillId="3" borderId="50" xfId="0" applyFont="1" applyFill="1" applyBorder="1" applyAlignment="1" applyProtection="1">
      <alignment horizontal="center" vertical="center"/>
    </xf>
    <xf numFmtId="0" fontId="16" fillId="0" borderId="37" xfId="0" applyNumberFormat="1" applyFont="1" applyBorder="1" applyAlignment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5" borderId="0" xfId="0" applyFont="1" applyFill="1" applyAlignment="1"/>
    <xf numFmtId="0" fontId="0" fillId="5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6" borderId="9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3" borderId="2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3" fillId="3" borderId="28" xfId="0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Normal="100" zoomScaleSheetLayoutView="100" workbookViewId="0">
      <selection activeCell="M22" sqref="M2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8" t="s">
        <v>63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1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88" t="s">
        <v>94</v>
      </c>
      <c r="D3" s="89"/>
      <c r="E3" s="89"/>
      <c r="F3" s="89"/>
      <c r="G3" s="89"/>
      <c r="H3" s="89"/>
      <c r="I3" s="89"/>
      <c r="J3" s="89"/>
      <c r="K3" s="89"/>
      <c r="L3" s="89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1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1"/>
      <c r="G5" s="10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2" t="s">
        <v>71</v>
      </c>
      <c r="C6" s="102"/>
      <c r="D6" s="102"/>
      <c r="E6" s="102"/>
      <c r="F6" s="102"/>
      <c r="G6" s="10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3"/>
      <c r="C7" s="103"/>
      <c r="D7" s="103"/>
      <c r="E7" s="103"/>
      <c r="F7" s="103"/>
      <c r="G7" s="103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9" t="s">
        <v>93</v>
      </c>
      <c r="B8" s="10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82" t="s">
        <v>2</v>
      </c>
      <c r="C9" s="96" t="s">
        <v>52</v>
      </c>
      <c r="D9" s="97"/>
      <c r="E9" s="85" t="s">
        <v>69</v>
      </c>
      <c r="F9" s="115" t="s">
        <v>3</v>
      </c>
      <c r="G9" s="116"/>
      <c r="H9" s="117"/>
      <c r="I9" s="90" t="s">
        <v>4</v>
      </c>
      <c r="J9" s="85" t="s">
        <v>5</v>
      </c>
      <c r="K9" s="90" t="s">
        <v>6</v>
      </c>
      <c r="L9" s="93" t="s">
        <v>7</v>
      </c>
      <c r="M9" s="85" t="s">
        <v>53</v>
      </c>
      <c r="N9" s="113" t="s">
        <v>59</v>
      </c>
      <c r="O9" s="104" t="s">
        <v>57</v>
      </c>
      <c r="P9" s="106" t="s">
        <v>58</v>
      </c>
    </row>
    <row r="10" spans="1:18" ht="21.75" customHeight="1" x14ac:dyDescent="0.25">
      <c r="A10" s="25"/>
      <c r="B10" s="83"/>
      <c r="C10" s="108" t="s">
        <v>66</v>
      </c>
      <c r="D10" s="109"/>
      <c r="E10" s="86"/>
      <c r="F10" s="112" t="s">
        <v>9</v>
      </c>
      <c r="G10" s="86" t="s">
        <v>10</v>
      </c>
      <c r="H10" s="85" t="s">
        <v>11</v>
      </c>
      <c r="I10" s="91"/>
      <c r="J10" s="86"/>
      <c r="K10" s="91"/>
      <c r="L10" s="94"/>
      <c r="M10" s="86"/>
      <c r="N10" s="114"/>
      <c r="O10" s="105"/>
      <c r="P10" s="107"/>
    </row>
    <row r="11" spans="1:18" ht="50.25" customHeight="1" thickBot="1" x14ac:dyDescent="0.3">
      <c r="A11" s="49"/>
      <c r="B11" s="84"/>
      <c r="C11" s="110"/>
      <c r="D11" s="111"/>
      <c r="E11" s="87"/>
      <c r="F11" s="110"/>
      <c r="G11" s="87"/>
      <c r="H11" s="87"/>
      <c r="I11" s="92"/>
      <c r="J11" s="87"/>
      <c r="K11" s="92"/>
      <c r="L11" s="95"/>
      <c r="M11" s="87"/>
      <c r="N11" s="111"/>
      <c r="O11" s="105"/>
      <c r="P11" s="107"/>
    </row>
    <row r="12" spans="1:18" hidden="1" x14ac:dyDescent="0.25">
      <c r="N12" s="48" t="s">
        <v>60</v>
      </c>
      <c r="O12" s="52"/>
      <c r="P12" s="53">
        <f>SUM(O12*H12)</f>
        <v>0</v>
      </c>
      <c r="Q12" s="12" t="str">
        <f>IF( P12=0," ", IF(100-((M13/P12)*100)&gt;20,"viac ako 20%",0))</f>
        <v xml:space="preserve"> </v>
      </c>
      <c r="R12" s="50">
        <v>44286</v>
      </c>
    </row>
    <row r="13" spans="1:18" x14ac:dyDescent="0.25">
      <c r="A13" s="76" t="s">
        <v>75</v>
      </c>
      <c r="B13" s="58" t="s">
        <v>76</v>
      </c>
      <c r="C13" s="80" t="s">
        <v>73</v>
      </c>
      <c r="D13" s="81" t="s">
        <v>72</v>
      </c>
      <c r="E13" s="61">
        <v>45016</v>
      </c>
      <c r="F13" s="62">
        <v>69.930000000000007</v>
      </c>
      <c r="G13" s="62">
        <v>0</v>
      </c>
      <c r="H13" s="62">
        <f t="shared" ref="H13:H14" si="0">SUM(F13,G13)</f>
        <v>69.930000000000007</v>
      </c>
      <c r="I13" s="63" t="s">
        <v>36</v>
      </c>
      <c r="J13" s="64">
        <v>40</v>
      </c>
      <c r="K13" s="65">
        <v>1.94</v>
      </c>
      <c r="L13" s="66" t="s">
        <v>79</v>
      </c>
      <c r="M13" s="67">
        <v>892.76</v>
      </c>
      <c r="N13" s="59" t="s">
        <v>60</v>
      </c>
      <c r="O13" s="55"/>
      <c r="P13" s="46">
        <f>H13*O13</f>
        <v>0</v>
      </c>
      <c r="Q13" s="12" t="str">
        <f t="shared" ref="Q13:Q14" si="1">IF( P13=0," ", IF(100-((M13/P13)*100)&gt;20,"viac ako 20%",0))</f>
        <v xml:space="preserve"> </v>
      </c>
      <c r="R13" s="50"/>
    </row>
    <row r="14" spans="1:18" x14ac:dyDescent="0.25">
      <c r="A14" s="76" t="s">
        <v>75</v>
      </c>
      <c r="B14" s="60" t="s">
        <v>77</v>
      </c>
      <c r="C14" s="78" t="s">
        <v>78</v>
      </c>
      <c r="D14" s="79" t="s">
        <v>74</v>
      </c>
      <c r="E14" s="68">
        <v>45077</v>
      </c>
      <c r="F14" s="69">
        <v>7.5</v>
      </c>
      <c r="G14" s="69">
        <v>3.57</v>
      </c>
      <c r="H14" s="69">
        <f t="shared" si="0"/>
        <v>11.07</v>
      </c>
      <c r="I14" s="70" t="s">
        <v>81</v>
      </c>
      <c r="J14" s="71">
        <v>30</v>
      </c>
      <c r="K14" s="72">
        <v>0.05</v>
      </c>
      <c r="L14" s="73" t="s">
        <v>80</v>
      </c>
      <c r="M14" s="74">
        <v>494.95</v>
      </c>
      <c r="N14" s="59" t="s">
        <v>60</v>
      </c>
      <c r="O14" s="56"/>
      <c r="P14" s="47">
        <f>H14*O14</f>
        <v>0</v>
      </c>
      <c r="Q14" s="12" t="str">
        <f t="shared" si="1"/>
        <v xml:space="preserve"> </v>
      </c>
      <c r="R14" s="50"/>
    </row>
    <row r="15" spans="1:18" x14ac:dyDescent="0.25">
      <c r="A15" s="76" t="s">
        <v>75</v>
      </c>
      <c r="B15" s="60" t="s">
        <v>82</v>
      </c>
      <c r="C15" s="78" t="s">
        <v>73</v>
      </c>
      <c r="D15" s="79"/>
      <c r="E15" s="68">
        <v>45016</v>
      </c>
      <c r="F15" s="69">
        <v>233.07</v>
      </c>
      <c r="G15" s="69">
        <v>0</v>
      </c>
      <c r="H15" s="69">
        <v>233.07</v>
      </c>
      <c r="I15" s="70" t="s">
        <v>36</v>
      </c>
      <c r="J15" s="71">
        <v>35</v>
      </c>
      <c r="K15" s="72">
        <v>2.71</v>
      </c>
      <c r="L15" s="75" t="s">
        <v>83</v>
      </c>
      <c r="M15" s="74">
        <v>2467.36</v>
      </c>
      <c r="N15" s="59" t="s">
        <v>60</v>
      </c>
      <c r="O15" s="56"/>
      <c r="P15" s="47">
        <f t="shared" ref="P15:P20" si="2">H15*O15</f>
        <v>0</v>
      </c>
      <c r="Q15" s="12"/>
      <c r="R15" s="50"/>
    </row>
    <row r="16" spans="1:18" x14ac:dyDescent="0.25">
      <c r="A16" s="76" t="s">
        <v>75</v>
      </c>
      <c r="B16" s="60" t="s">
        <v>84</v>
      </c>
      <c r="C16" s="78" t="s">
        <v>78</v>
      </c>
      <c r="D16" s="79" t="s">
        <v>74</v>
      </c>
      <c r="E16" s="68">
        <v>45077</v>
      </c>
      <c r="F16" s="69">
        <v>5.07</v>
      </c>
      <c r="G16" s="69">
        <v>1.35</v>
      </c>
      <c r="H16" s="69">
        <v>6.42</v>
      </c>
      <c r="I16" s="70" t="s">
        <v>81</v>
      </c>
      <c r="J16" s="71">
        <v>40</v>
      </c>
      <c r="K16" s="72">
        <v>7.0000000000000007E-2</v>
      </c>
      <c r="L16" s="75" t="s">
        <v>85</v>
      </c>
      <c r="M16" s="74">
        <v>280.63</v>
      </c>
      <c r="N16" s="59" t="s">
        <v>60</v>
      </c>
      <c r="O16" s="56"/>
      <c r="P16" s="47">
        <f t="shared" si="2"/>
        <v>0</v>
      </c>
      <c r="Q16" s="12"/>
      <c r="R16" s="50"/>
    </row>
    <row r="17" spans="1:18" x14ac:dyDescent="0.25">
      <c r="A17" s="76" t="s">
        <v>75</v>
      </c>
      <c r="B17" s="60" t="s">
        <v>86</v>
      </c>
      <c r="C17" s="78" t="s">
        <v>74</v>
      </c>
      <c r="D17" s="79"/>
      <c r="E17" s="68">
        <v>45107</v>
      </c>
      <c r="F17" s="69">
        <v>149.26</v>
      </c>
      <c r="G17" s="69">
        <v>22.29</v>
      </c>
      <c r="H17" s="69">
        <v>171.55</v>
      </c>
      <c r="I17" s="70" t="s">
        <v>81</v>
      </c>
      <c r="J17" s="71">
        <v>55</v>
      </c>
      <c r="K17" s="72">
        <v>0.35</v>
      </c>
      <c r="L17" s="75" t="s">
        <v>87</v>
      </c>
      <c r="M17" s="74">
        <v>5850.28</v>
      </c>
      <c r="N17" s="59" t="s">
        <v>60</v>
      </c>
      <c r="O17" s="56"/>
      <c r="P17" s="47">
        <f t="shared" si="2"/>
        <v>0</v>
      </c>
      <c r="Q17" s="12"/>
      <c r="R17" s="50"/>
    </row>
    <row r="18" spans="1:18" x14ac:dyDescent="0.25">
      <c r="A18" s="76" t="s">
        <v>75</v>
      </c>
      <c r="B18" s="60" t="s">
        <v>88</v>
      </c>
      <c r="C18" s="78">
        <v>1</v>
      </c>
      <c r="D18" s="79"/>
      <c r="E18" s="68">
        <v>45077</v>
      </c>
      <c r="F18" s="69">
        <v>0</v>
      </c>
      <c r="G18" s="69">
        <v>0.57999999999999996</v>
      </c>
      <c r="H18" s="69">
        <v>0.57999999999999996</v>
      </c>
      <c r="I18" s="70" t="s">
        <v>81</v>
      </c>
      <c r="J18" s="71">
        <v>40</v>
      </c>
      <c r="K18" s="72">
        <v>0.06</v>
      </c>
      <c r="L18" s="75" t="s">
        <v>89</v>
      </c>
      <c r="M18" s="74">
        <v>6.29</v>
      </c>
      <c r="N18" s="59" t="s">
        <v>60</v>
      </c>
      <c r="O18" s="56"/>
      <c r="P18" s="47">
        <f t="shared" si="2"/>
        <v>0</v>
      </c>
      <c r="Q18" s="12"/>
      <c r="R18" s="50"/>
    </row>
    <row r="19" spans="1:18" x14ac:dyDescent="0.25">
      <c r="A19" s="76" t="s">
        <v>75</v>
      </c>
      <c r="B19" s="60" t="s">
        <v>88</v>
      </c>
      <c r="C19" s="78" t="s">
        <v>74</v>
      </c>
      <c r="D19" s="79"/>
      <c r="E19" s="68">
        <v>45077</v>
      </c>
      <c r="F19" s="69">
        <v>20.73</v>
      </c>
      <c r="G19" s="69">
        <v>0</v>
      </c>
      <c r="H19" s="69">
        <v>20.73</v>
      </c>
      <c r="I19" s="70" t="s">
        <v>81</v>
      </c>
      <c r="J19" s="71">
        <v>40</v>
      </c>
      <c r="K19" s="72">
        <v>0.19</v>
      </c>
      <c r="L19" s="75" t="s">
        <v>90</v>
      </c>
      <c r="M19" s="74">
        <v>838.14</v>
      </c>
      <c r="N19" s="59" t="s">
        <v>60</v>
      </c>
      <c r="O19" s="56"/>
      <c r="P19" s="47">
        <f t="shared" si="2"/>
        <v>0</v>
      </c>
      <c r="Q19" s="12"/>
      <c r="R19" s="50"/>
    </row>
    <row r="20" spans="1:18" x14ac:dyDescent="0.25">
      <c r="A20" s="76" t="s">
        <v>75</v>
      </c>
      <c r="B20" s="60" t="s">
        <v>91</v>
      </c>
      <c r="C20" s="78" t="s">
        <v>74</v>
      </c>
      <c r="D20" s="79"/>
      <c r="E20" s="68">
        <v>45046</v>
      </c>
      <c r="F20" s="69">
        <v>451.47</v>
      </c>
      <c r="G20" s="69">
        <v>0</v>
      </c>
      <c r="H20" s="69">
        <v>451.47</v>
      </c>
      <c r="I20" s="70" t="s">
        <v>36</v>
      </c>
      <c r="J20" s="71">
        <v>60</v>
      </c>
      <c r="K20" s="72">
        <v>1.74</v>
      </c>
      <c r="L20" s="75" t="s">
        <v>92</v>
      </c>
      <c r="M20" s="74">
        <v>9277.64</v>
      </c>
      <c r="N20" s="59" t="s">
        <v>60</v>
      </c>
      <c r="O20" s="56"/>
      <c r="P20" s="47">
        <f t="shared" si="2"/>
        <v>0</v>
      </c>
      <c r="Q20" s="12"/>
      <c r="R20" s="50"/>
    </row>
    <row r="21" spans="1:18" ht="15.75" thickBot="1" x14ac:dyDescent="0.3">
      <c r="A21" s="26"/>
      <c r="B21" s="27"/>
      <c r="C21" s="28"/>
      <c r="D21" s="29"/>
      <c r="E21" s="29"/>
      <c r="F21" s="30"/>
      <c r="G21" s="30"/>
      <c r="H21" s="54">
        <f>SUM(H13:H20)</f>
        <v>964.82</v>
      </c>
      <c r="I21" s="31"/>
      <c r="J21" s="27"/>
      <c r="K21" s="27"/>
      <c r="L21" s="28"/>
      <c r="M21" s="37"/>
      <c r="N21" s="33"/>
      <c r="O21" s="36"/>
      <c r="P21" s="37"/>
      <c r="Q21" s="12"/>
    </row>
    <row r="22" spans="1:18" ht="60.75" thickBot="1" x14ac:dyDescent="0.3">
      <c r="A22" s="45"/>
      <c r="B22" s="34"/>
      <c r="C22" s="34"/>
      <c r="D22" s="34"/>
      <c r="E22" s="34"/>
      <c r="F22" s="34"/>
      <c r="G22" s="34"/>
      <c r="H22" s="34"/>
      <c r="I22" s="34"/>
      <c r="J22" s="34"/>
      <c r="K22" s="136" t="s">
        <v>13</v>
      </c>
      <c r="L22" s="136"/>
      <c r="M22" s="37">
        <f>SUM(M13:M20)</f>
        <v>20108.05</v>
      </c>
      <c r="N22" s="35"/>
      <c r="O22" s="77" t="s">
        <v>70</v>
      </c>
      <c r="P22" s="57">
        <f>SUM(P13:P20)</f>
        <v>0</v>
      </c>
      <c r="Q22" s="12" t="str">
        <f>IF(P22&gt;M22,"prekročená cena","nižšia ako stanovená")</f>
        <v>nižšia ako stanovená</v>
      </c>
    </row>
    <row r="23" spans="1:18" ht="15.75" thickBot="1" x14ac:dyDescent="0.3">
      <c r="A23" s="137" t="s">
        <v>14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32">
        <f>P24-P22</f>
        <v>0</v>
      </c>
    </row>
    <row r="24" spans="1:18" ht="15.75" thickBot="1" x14ac:dyDescent="0.3">
      <c r="A24" s="137" t="s">
        <v>15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32">
        <f>IF("nie"=MID(I32,1,3),P22,(P22*1.2))</f>
        <v>0</v>
      </c>
    </row>
    <row r="25" spans="1:18" x14ac:dyDescent="0.25">
      <c r="A25" s="121" t="s">
        <v>16</v>
      </c>
      <c r="B25" s="121"/>
      <c r="C25" s="121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8" x14ac:dyDescent="0.25">
      <c r="A26" s="140" t="s">
        <v>64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8" ht="25.5" customHeight="1" x14ac:dyDescent="0.25">
      <c r="A27" s="135" t="s">
        <v>56</v>
      </c>
      <c r="B27" s="135"/>
      <c r="C27" s="135"/>
      <c r="D27" s="135"/>
      <c r="E27" s="135"/>
      <c r="F27" s="135"/>
      <c r="G27" s="135"/>
      <c r="H27" s="40" t="s">
        <v>54</v>
      </c>
      <c r="I27" s="39"/>
      <c r="J27" s="39"/>
      <c r="K27" s="41"/>
      <c r="L27" s="41"/>
      <c r="M27" s="41"/>
      <c r="N27" s="41"/>
      <c r="O27" s="41"/>
      <c r="P27" s="41"/>
    </row>
    <row r="28" spans="1:18" ht="15" customHeight="1" x14ac:dyDescent="0.25">
      <c r="A28" s="126" t="s">
        <v>65</v>
      </c>
      <c r="B28" s="127"/>
      <c r="C28" s="127"/>
      <c r="D28" s="127"/>
      <c r="E28" s="127"/>
      <c r="F28" s="128"/>
      <c r="G28" s="122" t="s">
        <v>55</v>
      </c>
      <c r="H28" s="42" t="s">
        <v>17</v>
      </c>
      <c r="I28" s="123"/>
      <c r="J28" s="124"/>
      <c r="K28" s="124"/>
      <c r="L28" s="124"/>
      <c r="M28" s="124"/>
      <c r="N28" s="124"/>
      <c r="O28" s="124"/>
      <c r="P28" s="125"/>
    </row>
    <row r="29" spans="1:18" x14ac:dyDescent="0.25">
      <c r="A29" s="129"/>
      <c r="B29" s="130"/>
      <c r="C29" s="130"/>
      <c r="D29" s="130"/>
      <c r="E29" s="130"/>
      <c r="F29" s="131"/>
      <c r="G29" s="122"/>
      <c r="H29" s="42" t="s">
        <v>18</v>
      </c>
      <c r="I29" s="123"/>
      <c r="J29" s="124"/>
      <c r="K29" s="124"/>
      <c r="L29" s="124"/>
      <c r="M29" s="124"/>
      <c r="N29" s="124"/>
      <c r="O29" s="124"/>
      <c r="P29" s="125"/>
    </row>
    <row r="30" spans="1:18" ht="18" customHeight="1" x14ac:dyDescent="0.25">
      <c r="A30" s="129"/>
      <c r="B30" s="130"/>
      <c r="C30" s="130"/>
      <c r="D30" s="130"/>
      <c r="E30" s="130"/>
      <c r="F30" s="131"/>
      <c r="G30" s="122"/>
      <c r="H30" s="42" t="s">
        <v>19</v>
      </c>
      <c r="I30" s="123"/>
      <c r="J30" s="124"/>
      <c r="K30" s="124"/>
      <c r="L30" s="124"/>
      <c r="M30" s="124"/>
      <c r="N30" s="124"/>
      <c r="O30" s="124"/>
      <c r="P30" s="125"/>
    </row>
    <row r="31" spans="1:18" x14ac:dyDescent="0.25">
      <c r="A31" s="129"/>
      <c r="B31" s="130"/>
      <c r="C31" s="130"/>
      <c r="D31" s="130"/>
      <c r="E31" s="130"/>
      <c r="F31" s="131"/>
      <c r="G31" s="122"/>
      <c r="H31" s="42" t="s">
        <v>20</v>
      </c>
      <c r="I31" s="123"/>
      <c r="J31" s="124"/>
      <c r="K31" s="124"/>
      <c r="L31" s="124"/>
      <c r="M31" s="124"/>
      <c r="N31" s="124"/>
      <c r="O31" s="124"/>
      <c r="P31" s="125"/>
    </row>
    <row r="32" spans="1:18" x14ac:dyDescent="0.25">
      <c r="A32" s="129"/>
      <c r="B32" s="130"/>
      <c r="C32" s="130"/>
      <c r="D32" s="130"/>
      <c r="E32" s="130"/>
      <c r="F32" s="131"/>
      <c r="G32" s="122"/>
      <c r="H32" s="42" t="s">
        <v>21</v>
      </c>
      <c r="I32" s="123"/>
      <c r="J32" s="124"/>
      <c r="K32" s="124"/>
      <c r="L32" s="124"/>
      <c r="M32" s="124"/>
      <c r="N32" s="124"/>
      <c r="O32" s="124"/>
      <c r="P32" s="125"/>
    </row>
    <row r="33" spans="1:16" x14ac:dyDescent="0.25">
      <c r="A33" s="129"/>
      <c r="B33" s="130"/>
      <c r="C33" s="130"/>
      <c r="D33" s="130"/>
      <c r="E33" s="130"/>
      <c r="F33" s="131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25">
      <c r="A34" s="129"/>
      <c r="B34" s="130"/>
      <c r="C34" s="130"/>
      <c r="D34" s="130"/>
      <c r="E34" s="130"/>
      <c r="F34" s="131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31.5" customHeight="1" x14ac:dyDescent="0.25">
      <c r="A35" s="132"/>
      <c r="B35" s="133"/>
      <c r="C35" s="133"/>
      <c r="D35" s="133"/>
      <c r="E35" s="133"/>
      <c r="F35" s="134"/>
      <c r="G35" s="41"/>
      <c r="H35" s="24"/>
      <c r="I35" s="18"/>
      <c r="J35" s="24"/>
      <c r="K35" s="24" t="s">
        <v>22</v>
      </c>
      <c r="L35" s="24"/>
      <c r="M35" s="118"/>
      <c r="N35" s="119"/>
      <c r="O35" s="120"/>
      <c r="P35" s="24"/>
    </row>
    <row r="36" spans="1:16" x14ac:dyDescent="0.25">
      <c r="A36" s="41"/>
      <c r="B36" s="41"/>
      <c r="C36" s="41"/>
      <c r="D36" s="41"/>
      <c r="E36" s="41"/>
      <c r="F36" s="41"/>
      <c r="G36" s="41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21"/>
      <c r="B37" s="21"/>
      <c r="C37" s="21"/>
      <c r="D37" s="21"/>
      <c r="E37" s="21"/>
      <c r="F37" s="21"/>
      <c r="G37" s="21"/>
      <c r="H37" s="24"/>
      <c r="I37" s="24"/>
      <c r="J37" s="24"/>
      <c r="K37" s="24"/>
      <c r="L37" s="24"/>
      <c r="M37" s="24"/>
      <c r="N37" s="24"/>
      <c r="O37" s="24"/>
      <c r="P37" s="24"/>
    </row>
  </sheetData>
  <sheetProtection selectLockedCells="1"/>
  <mergeCells count="44">
    <mergeCell ref="K22:L22"/>
    <mergeCell ref="A23:O23"/>
    <mergeCell ref="A24:O24"/>
    <mergeCell ref="A26:P26"/>
    <mergeCell ref="I32:P32"/>
    <mergeCell ref="M35:O35"/>
    <mergeCell ref="A25:C25"/>
    <mergeCell ref="G28:G32"/>
    <mergeCell ref="I28:P28"/>
    <mergeCell ref="I29:P29"/>
    <mergeCell ref="I30:P30"/>
    <mergeCell ref="I31:P31"/>
    <mergeCell ref="A28:F35"/>
    <mergeCell ref="A27:G2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19:D19"/>
    <mergeCell ref="C20:D20"/>
    <mergeCell ref="C17:D17"/>
    <mergeCell ref="C13:D13"/>
    <mergeCell ref="C14:D14"/>
    <mergeCell ref="C15:D15"/>
    <mergeCell ref="C16:D16"/>
    <mergeCell ref="C18:D18"/>
  </mergeCells>
  <pageMargins left="0.25" right="0.25" top="0.44374999999999998" bottom="0.16875000000000001" header="0.3" footer="0.3"/>
  <pageSetup paperSize="9" scale="72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5" t="s">
        <v>50</v>
      </c>
      <c r="M2" s="145"/>
    </row>
    <row r="3" spans="1:14" x14ac:dyDescent="0.25">
      <c r="A3" s="5" t="s">
        <v>24</v>
      </c>
      <c r="B3" s="142" t="s">
        <v>25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26</v>
      </c>
      <c r="B4" s="142" t="s">
        <v>27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28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29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2" t="s">
        <v>31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32</v>
      </c>
      <c r="B9" s="142" t="s">
        <v>33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34</v>
      </c>
      <c r="B10" s="142" t="s">
        <v>35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36</v>
      </c>
      <c r="B11" s="142" t="s">
        <v>37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38</v>
      </c>
      <c r="B12" s="142" t="s">
        <v>39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40</v>
      </c>
      <c r="B13" s="142" t="s">
        <v>41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42</v>
      </c>
      <c r="B15" s="142" t="s">
        <v>43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44</v>
      </c>
      <c r="B16" s="142" t="s">
        <v>45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46</v>
      </c>
      <c r="B17" s="142" t="s">
        <v>47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48</v>
      </c>
      <c r="B18" s="142" t="s">
        <v>49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3" t="s">
        <v>61</v>
      </c>
      <c r="B19" s="141" t="s">
        <v>62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2023-02-21T07:35:52Z</cp:lastPrinted>
  <dcterms:created xsi:type="dcterms:W3CDTF">2012-08-13T12:29:09Z</dcterms:created>
  <dcterms:modified xsi:type="dcterms:W3CDTF">2023-02-21T08:10:10Z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