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kapustova\Desktop\nové Konzervatórium BB\"/>
    </mc:Choice>
  </mc:AlternateContent>
  <bookViews>
    <workbookView xWindow="0" yWindow="0" windowWidth="20490" windowHeight="7905" tabRatio="480" activeTab="2"/>
  </bookViews>
  <sheets>
    <sheet name="Kryci list" sheetId="1" r:id="rId1"/>
    <sheet name="Rekapitulacia" sheetId="2" r:id="rId2"/>
    <sheet name="Prehlad" sheetId="3" r:id="rId3"/>
  </sheets>
  <definedNames>
    <definedName name="__xlnm._FilterDatabase">"#REF!"</definedName>
    <definedName name="__xlnm.Print_Area">'Kryci list'!$A:$M</definedName>
    <definedName name="__xlnm.Print_Area_1">Prehlad!$A:$T</definedName>
    <definedName name="__xlnm.Print_Area_2">Rekapitulacia!$A:$F</definedName>
    <definedName name="__xlnm.Print_Titles">Prehlad!$10:$12</definedName>
    <definedName name="__xlnm.Print_Titles_1">Rekapitulacia!$7:$9</definedName>
    <definedName name="fakt1R">"#REF!"</definedName>
    <definedName name="_xlnm.Print_Titles" localSheetId="2">Prehlad!$10:$12</definedName>
    <definedName name="_xlnm.Print_Titles" localSheetId="1">Rekapitulacia!$7:$9</definedName>
  </definedNames>
  <calcPr calcId="152511" iterateCount="1"/>
</workbook>
</file>

<file path=xl/calcChain.xml><?xml version="1.0" encoding="utf-8"?>
<calcChain xmlns="http://schemas.openxmlformats.org/spreadsheetml/2006/main">
  <c r="H1" i="1" l="1"/>
  <c r="F8" i="1"/>
  <c r="I8" i="1"/>
  <c r="M8" i="1"/>
  <c r="F9" i="1"/>
  <c r="I9" i="1"/>
  <c r="M9" i="1"/>
  <c r="I15" i="1"/>
  <c r="M15" i="1"/>
  <c r="M21" i="1"/>
  <c r="L25" i="1"/>
  <c r="M25" i="1" s="1"/>
  <c r="D10" i="3"/>
  <c r="I17" i="3"/>
  <c r="I18" i="3"/>
  <c r="I21" i="3"/>
  <c r="I25" i="3"/>
  <c r="I31" i="3"/>
  <c r="I54" i="3"/>
  <c r="I56" i="3"/>
  <c r="I59" i="3"/>
  <c r="I62" i="3"/>
  <c r="I66" i="3"/>
  <c r="I69" i="3"/>
  <c r="I70" i="3"/>
  <c r="I71" i="3"/>
  <c r="I72" i="3"/>
  <c r="I74" i="3"/>
  <c r="I75" i="3"/>
  <c r="I76" i="3"/>
  <c r="F14" i="2"/>
  <c r="I82" i="3"/>
  <c r="I85" i="3"/>
  <c r="I86" i="3"/>
  <c r="I89" i="3"/>
  <c r="C17" i="2"/>
  <c r="E17" i="2"/>
  <c r="I94" i="3"/>
  <c r="I95" i="3"/>
  <c r="I99" i="3"/>
  <c r="E102" i="3"/>
  <c r="I106" i="3"/>
  <c r="E21" i="2"/>
  <c r="I120" i="3"/>
  <c r="I124" i="3"/>
  <c r="I129" i="3"/>
  <c r="I159" i="3"/>
  <c r="C24" i="2"/>
  <c r="E23" i="2"/>
  <c r="B25" i="2"/>
  <c r="E205" i="3"/>
  <c r="D26" i="2" s="1"/>
  <c r="B27" i="2"/>
  <c r="E221" i="3"/>
  <c r="D29" i="2" s="1"/>
  <c r="E229" i="3"/>
  <c r="D32" i="2" s="1"/>
  <c r="E233" i="3"/>
  <c r="D14" i="1"/>
  <c r="F14" i="1" s="1"/>
  <c r="B7" i="2"/>
  <c r="G11" i="2"/>
  <c r="E12" i="2"/>
  <c r="F12" i="2"/>
  <c r="G12" i="2"/>
  <c r="C13" i="2"/>
  <c r="E13" i="2"/>
  <c r="G13" i="2"/>
  <c r="G14" i="2"/>
  <c r="E15" i="2"/>
  <c r="E16" i="2"/>
  <c r="F16" i="2"/>
  <c r="G16" i="2"/>
  <c r="F17" i="2"/>
  <c r="G17" i="2"/>
  <c r="B18" i="2"/>
  <c r="C18" i="2"/>
  <c r="E18" i="2"/>
  <c r="F18" i="2"/>
  <c r="G18" i="2"/>
  <c r="B19" i="2"/>
  <c r="C19" i="2"/>
  <c r="E19" i="2"/>
  <c r="F19" i="2"/>
  <c r="G19" i="2"/>
  <c r="B20" i="2"/>
  <c r="C20" i="2"/>
  <c r="E20" i="2"/>
  <c r="F20" i="2"/>
  <c r="G20" i="2"/>
  <c r="C21" i="2"/>
  <c r="F21" i="2"/>
  <c r="G21" i="2"/>
  <c r="F22" i="2"/>
  <c r="G22" i="2"/>
  <c r="C23" i="2"/>
  <c r="F24" i="2"/>
  <c r="G24" i="2"/>
  <c r="E25" i="2"/>
  <c r="F25" i="2"/>
  <c r="G25" i="2"/>
  <c r="B26" i="2"/>
  <c r="C26" i="2"/>
  <c r="E26" i="2"/>
  <c r="F26" i="2"/>
  <c r="G26" i="2"/>
  <c r="E27" i="2"/>
  <c r="F27" i="2"/>
  <c r="G27" i="2"/>
  <c r="F28" i="2"/>
  <c r="G28" i="2"/>
  <c r="B29" i="2"/>
  <c r="F30" i="2"/>
  <c r="G30" i="2"/>
  <c r="F31" i="2"/>
  <c r="G31" i="2"/>
  <c r="C32" i="2"/>
  <c r="E32" i="2"/>
  <c r="F32" i="2"/>
  <c r="G32" i="2"/>
  <c r="C33" i="2"/>
  <c r="E33" i="2"/>
  <c r="F33" i="2"/>
  <c r="G33" i="2"/>
  <c r="B34" i="2"/>
  <c r="C34" i="2"/>
  <c r="D34" i="2"/>
  <c r="E34" i="2"/>
  <c r="F34" i="2"/>
  <c r="G34" i="2"/>
  <c r="G35" i="2"/>
  <c r="B32" i="2" l="1"/>
  <c r="B22" i="2"/>
  <c r="E97" i="3"/>
  <c r="D18" i="2" s="1"/>
  <c r="C16" i="2"/>
  <c r="E91" i="3"/>
  <c r="D16" i="2" s="1"/>
  <c r="B16" i="2"/>
  <c r="E77" i="3"/>
  <c r="D13" i="2" s="1"/>
  <c r="B13" i="2"/>
  <c r="F13" i="2"/>
  <c r="F35" i="2"/>
  <c r="C12" i="2"/>
  <c r="E52" i="3"/>
  <c r="D12" i="2" s="1"/>
  <c r="B12" i="2"/>
  <c r="E171" i="3"/>
  <c r="D23" i="2" s="1"/>
  <c r="C22" i="2"/>
  <c r="E199" i="3"/>
  <c r="D25" i="2" s="1"/>
  <c r="E14" i="2"/>
  <c r="C30" i="2"/>
  <c r="E218" i="3"/>
  <c r="D28" i="2" s="1"/>
  <c r="B28" i="2"/>
  <c r="E28" i="2"/>
  <c r="C27" i="2"/>
  <c r="C25" i="2"/>
  <c r="E161" i="3"/>
  <c r="E117" i="3"/>
  <c r="D21" i="2" s="1"/>
  <c r="B21" i="2"/>
  <c r="E103" i="3"/>
  <c r="D19" i="2"/>
  <c r="D20" i="2"/>
  <c r="E83" i="3"/>
  <c r="B17" i="2"/>
  <c r="B15" i="2"/>
  <c r="D15" i="2"/>
  <c r="C28" i="2"/>
  <c r="E230" i="3"/>
  <c r="D33" i="2" s="1"/>
  <c r="D13" i="1" l="1"/>
  <c r="F13" i="1" s="1"/>
  <c r="B33" i="2"/>
  <c r="B23" i="2"/>
  <c r="B24" i="2"/>
  <c r="E11" i="1"/>
  <c r="C14" i="2"/>
  <c r="E222" i="3"/>
  <c r="D30" i="2" s="1"/>
  <c r="B30" i="2"/>
  <c r="E78" i="3"/>
  <c r="D11" i="1"/>
  <c r="B35" i="2"/>
  <c r="B14" i="2"/>
  <c r="E172" i="3"/>
  <c r="D24" i="2" s="1"/>
  <c r="D22" i="2"/>
  <c r="E30" i="2"/>
  <c r="E92" i="3"/>
  <c r="D17" i="2" s="1"/>
  <c r="E206" i="3"/>
  <c r="D27" i="2" s="1"/>
  <c r="E12" i="1" l="1"/>
  <c r="E15" i="1" s="1"/>
  <c r="C31" i="2"/>
  <c r="C35" i="2"/>
  <c r="E22" i="2"/>
  <c r="D14" i="2"/>
  <c r="D12" i="1"/>
  <c r="D15" i="1" s="1"/>
  <c r="E223" i="3"/>
  <c r="D31" i="2" s="1"/>
  <c r="B31" i="2"/>
  <c r="F11" i="1"/>
  <c r="F12" i="1" l="1"/>
  <c r="F15" i="1" s="1"/>
  <c r="M23" i="1" s="1"/>
  <c r="L24" i="1" s="1"/>
  <c r="M24" i="1" s="1"/>
  <c r="M26" i="1" s="1"/>
  <c r="E234" i="3"/>
  <c r="D35" i="2" s="1"/>
  <c r="E24" i="2"/>
  <c r="E31" i="2" l="1"/>
  <c r="E35" i="2"/>
</calcChain>
</file>

<file path=xl/sharedStrings.xml><?xml version="1.0" encoding="utf-8"?>
<sst xmlns="http://schemas.openxmlformats.org/spreadsheetml/2006/main" count="1049" uniqueCount="460">
  <si>
    <t>V module</t>
  </si>
  <si>
    <t>Hlavička1</t>
  </si>
  <si>
    <t>Mena</t>
  </si>
  <si>
    <t>Hlavička2</t>
  </si>
  <si>
    <t>Obdobie</t>
  </si>
  <si>
    <t>Miesto:</t>
  </si>
  <si>
    <t>Banská Bystrica</t>
  </si>
  <si>
    <t>Rozpočet:</t>
  </si>
  <si>
    <t>Rozpočet</t>
  </si>
  <si>
    <t>Krycí list rozpočtu v</t>
  </si>
  <si>
    <t>EUR</t>
  </si>
  <si>
    <t xml:space="preserve"> Objekt : Konzervatórium J.L.BELLU, Banská Bystrica</t>
  </si>
  <si>
    <t>JKSO : 801.3</t>
  </si>
  <si>
    <t>Spracoval:</t>
  </si>
  <si>
    <t>Čerpanie</t>
  </si>
  <si>
    <t>Krycí list splátky v</t>
  </si>
  <si>
    <t>za obdobie</t>
  </si>
  <si>
    <t>Mesiac 2011</t>
  </si>
  <si>
    <t xml:space="preserve"> Časť : SO 02 III. Etapa vnútorné práce</t>
  </si>
  <si>
    <t>Dňa:</t>
  </si>
  <si>
    <t>Zmluva č.:</t>
  </si>
  <si>
    <t>VK</t>
  </si>
  <si>
    <t>Krycí list výrobnej kalkulácie v</t>
  </si>
  <si>
    <t xml:space="preserve"> Odberateľ:</t>
  </si>
  <si>
    <t>KONZERVATÓRIUM J.L.BELLU</t>
  </si>
  <si>
    <t>97401</t>
  </si>
  <si>
    <t>IČO:</t>
  </si>
  <si>
    <t>DIČ:</t>
  </si>
  <si>
    <t>VF</t>
  </si>
  <si>
    <t xml:space="preserve"> Dodávateľ:</t>
  </si>
  <si>
    <t xml:space="preserve"> Projektant:</t>
  </si>
  <si>
    <t>A</t>
  </si>
  <si>
    <t xml:space="preserve"> ZRN</t>
  </si>
  <si>
    <t>Konštrukcie</t>
  </si>
  <si>
    <t>Špecifikovaný materiál</t>
  </si>
  <si>
    <t>Spolu ZRN</t>
  </si>
  <si>
    <t>B</t>
  </si>
  <si>
    <t>IN - Individuálne náklady</t>
  </si>
  <si>
    <t>C</t>
  </si>
  <si>
    <t>NUS - náklady umiestnenia stavby</t>
  </si>
  <si>
    <t xml:space="preserve"> HSV:</t>
  </si>
  <si>
    <t xml:space="preserve"> Práce nadčas</t>
  </si>
  <si>
    <t xml:space="preserve"> Zariadenie staveniska</t>
  </si>
  <si>
    <t xml:space="preserve"> PSV:</t>
  </si>
  <si>
    <t xml:space="preserve"> Murárske výpomoce</t>
  </si>
  <si>
    <t xml:space="preserve"> Prevádzkové vplyvy</t>
  </si>
  <si>
    <t xml:space="preserve"> MCE:</t>
  </si>
  <si>
    <t xml:space="preserve"> Bez pevnej podlahy</t>
  </si>
  <si>
    <t xml:space="preserve"> Sťažené podmienky</t>
  </si>
  <si>
    <t>Iiné:</t>
  </si>
  <si>
    <t xml:space="preserve"> </t>
  </si>
  <si>
    <t xml:space="preserve"> Súčet:</t>
  </si>
  <si>
    <t xml:space="preserve">Súčet riadkov 6 až 9: </t>
  </si>
  <si>
    <t xml:space="preserve">Súčet riadkov 11 až 14: </t>
  </si>
  <si>
    <t>projektant, rozpočtár, cenár</t>
  </si>
  <si>
    <t>dodávateľ, zhotoviteľ</t>
  </si>
  <si>
    <t>D</t>
  </si>
  <si>
    <t>ON - ostatné náklady</t>
  </si>
  <si>
    <t>dátum:</t>
  </si>
  <si>
    <t>podpis:</t>
  </si>
  <si>
    <t xml:space="preserve"> Ostatné náklady uvedené v rozpočte</t>
  </si>
  <si>
    <t>pečiatka:</t>
  </si>
  <si>
    <t xml:space="preserve"> Inžinierska činnosť</t>
  </si>
  <si>
    <t xml:space="preserve"> Projektové práce</t>
  </si>
  <si>
    <t xml:space="preserve">Súčet riadkov 16 až 19: </t>
  </si>
  <si>
    <t>odberateľ, obstarávateľ</t>
  </si>
  <si>
    <t>E</t>
  </si>
  <si>
    <t>Celkové náklady</t>
  </si>
  <si>
    <t xml:space="preserve">Súčet riadkov 5, 10, 15 a 20: </t>
  </si>
  <si>
    <t xml:space="preserve"> DPH   20% z:</t>
  </si>
  <si>
    <t xml:space="preserve"> DPH    0% z:</t>
  </si>
  <si>
    <t xml:space="preserve">Súčet riadkov 21 až 23: </t>
  </si>
  <si>
    <t>F</t>
  </si>
  <si>
    <t xml:space="preserve"> Odpočet - prípočet</t>
  </si>
  <si>
    <t>Odberateľ: KONZERVATÓRIUM J.L.BELLU</t>
  </si>
  <si>
    <t xml:space="preserve">Projektant: </t>
  </si>
  <si>
    <t>Rekapitulácia rozpočtu v</t>
  </si>
  <si>
    <t xml:space="preserve">Dodávateľ: </t>
  </si>
  <si>
    <t>Dátum: 14.02.2019</t>
  </si>
  <si>
    <t>Rekapitulácia splátky v</t>
  </si>
  <si>
    <t>Objekt : Konzervatórium J.L.BELLU, Banská Bystrica</t>
  </si>
  <si>
    <t>Časť : SO 02 III. etapa vnútorné práce</t>
  </si>
  <si>
    <t>Popis položky, stavebného dielu, remesla</t>
  </si>
  <si>
    <t>Špecifikovaný</t>
  </si>
  <si>
    <t>Spolu</t>
  </si>
  <si>
    <t xml:space="preserve">Hmotnosť ton </t>
  </si>
  <si>
    <t>Suť v tonách</t>
  </si>
  <si>
    <t>materiál</t>
  </si>
  <si>
    <t>Nh</t>
  </si>
  <si>
    <t>6 - ÚPRAVY POVRCHOV, PODLAHY, VÝPLNE spolu :</t>
  </si>
  <si>
    <t>9 - OSTATNÉ KONŠTRUKCIE A PRÁCE spolu :</t>
  </si>
  <si>
    <t>PRÁCE A DODÁVKY HSV spolu :</t>
  </si>
  <si>
    <t xml:space="preserve">711 - Izolácie proti vode a vlhkosti  spolu: </t>
  </si>
  <si>
    <t>713 - Izolácie tepelné spolu :</t>
  </si>
  <si>
    <t>71 - IZOLÁCIE spolu :</t>
  </si>
  <si>
    <t>72 - ZDRAVOTNO - TECHNICKÉ INŠTALÁCIE spolu :</t>
  </si>
  <si>
    <t>735 -Vykurovacie telesá spolu :</t>
  </si>
  <si>
    <t>73 - ÚSTREDNE VYKUROVANIE spolu :</t>
  </si>
  <si>
    <t>763 - Konštrukcie  - drevostavby spolu :</t>
  </si>
  <si>
    <t>766 - Konštrukcie stolárske spolu :</t>
  </si>
  <si>
    <t>767 - Konštrukcie doplnk. kovové stavebné spolu :</t>
  </si>
  <si>
    <t>76 - KONŠTRUKCIE spolu :</t>
  </si>
  <si>
    <t>771 - Podlahy z dlaždíc  keramických spolu :</t>
  </si>
  <si>
    <t>776 - Podlahy povlakové spolu :</t>
  </si>
  <si>
    <t>77 - PODLAHY spolu :</t>
  </si>
  <si>
    <t>781 - Obklady z obkladačiek a dosiek spolu :</t>
  </si>
  <si>
    <t>784 - Maľby spolu :</t>
  </si>
  <si>
    <t>78 - DOKONČOVACIE PRÁCE spolu :</t>
  </si>
  <si>
    <t>PRÁCE A DODÁVKY PSV spolu :</t>
  </si>
  <si>
    <t>M21 - 155 Elektromontáže spolu :</t>
  </si>
  <si>
    <t>PRÁCE A DODÁVKY M spolu :</t>
  </si>
  <si>
    <t>OSTATNÉ spolu :</t>
  </si>
  <si>
    <t>Rozpočet celkom :</t>
  </si>
  <si>
    <t>Prehľad rozpočtových nákladov v</t>
  </si>
  <si>
    <t>Súpis vykonaných prác a dodávok v</t>
  </si>
  <si>
    <t>Prehľad kalkulovaných nákladov v</t>
  </si>
  <si>
    <t>Por.</t>
  </si>
  <si>
    <t>Kód</t>
  </si>
  <si>
    <t>Kód položky</t>
  </si>
  <si>
    <t>Popis položky, stavebného dielu, remesla,</t>
  </si>
  <si>
    <t>Množstvo</t>
  </si>
  <si>
    <t>Merná</t>
  </si>
  <si>
    <t xml:space="preserve">Jednotk </t>
  </si>
  <si>
    <t xml:space="preserve">Špecifik </t>
  </si>
  <si>
    <t xml:space="preserve">Hmotnosť  ton </t>
  </si>
  <si>
    <t>DPH</t>
  </si>
  <si>
    <t>Pozícia</t>
  </si>
  <si>
    <t>Vyňatý</t>
  </si>
  <si>
    <t>Vysoká sadzba</t>
  </si>
  <si>
    <t>Typ</t>
  </si>
  <si>
    <t>X</t>
  </si>
  <si>
    <t>Y</t>
  </si>
  <si>
    <t xml:space="preserve">čís </t>
  </si>
  <si>
    <t xml:space="preserve">cen </t>
  </si>
  <si>
    <t>výkaz-výmer</t>
  </si>
  <si>
    <t>výmera</t>
  </si>
  <si>
    <t xml:space="preserve">jednot </t>
  </si>
  <si>
    <t>cena</t>
  </si>
  <si>
    <t>%</t>
  </si>
  <si>
    <t>rozpočtované</t>
  </si>
  <si>
    <t>od začiatku</t>
  </si>
  <si>
    <t>dodatok</t>
  </si>
  <si>
    <t>z režimu stavba</t>
  </si>
  <si>
    <t>DPH ( materiál )</t>
  </si>
  <si>
    <t>položky</t>
  </si>
  <si>
    <t>Ceny</t>
  </si>
  <si>
    <t>PRÁCE A DODÁVKY HSV</t>
  </si>
  <si>
    <t>6 - ÚPRAVY POVRCHOV, PODLAHY, VÝPLNE</t>
  </si>
  <si>
    <t>011</t>
  </si>
  <si>
    <t xml:space="preserve">63247-7005   </t>
  </si>
  <si>
    <t xml:space="preserve">Nivelačná stierka 2-4 mm                                                              </t>
  </si>
  <si>
    <t xml:space="preserve">m2     </t>
  </si>
  <si>
    <t xml:space="preserve">E6                  </t>
  </si>
  <si>
    <t>45.41.10</t>
  </si>
  <si>
    <t xml:space="preserve">61142-1122   </t>
  </si>
  <si>
    <t xml:space="preserve">Omietka vnút. váp. stropov rovných hladká                                                                               </t>
  </si>
  <si>
    <t xml:space="preserve">3NP                                                                                                                     </t>
  </si>
  <si>
    <t>a</t>
  </si>
  <si>
    <t>+14,61+16,96 =   31,570</t>
  </si>
  <si>
    <t xml:space="preserve">61142-5122   </t>
  </si>
  <si>
    <t xml:space="preserve">Omietka vnút. vápcem. schodisk. konštr. hladká                                                                             </t>
  </si>
  <si>
    <t xml:space="preserve">1NP-2NP                                                                                                                 </t>
  </si>
  <si>
    <t>+6,5*3 =   19,500</t>
  </si>
  <si>
    <t>+4,55*0,2*2 =   1,820</t>
  </si>
  <si>
    <t>61246-5111</t>
  </si>
  <si>
    <t>Príprava podkladu,prednástrek ,pod omietky vnút.stien,miešanie strojne,nanášanie ručne hr.2 mm</t>
  </si>
  <si>
    <t>+((4,018+0,8)*2+6,35*2)*3,25*2 =   145,184</t>
  </si>
  <si>
    <t>+(115,76-3)*3,5+3*7,14 =   416,080</t>
  </si>
  <si>
    <t>-2,18*2,4*20-0,78*2,4*4-2,05*3-2,18*2,95-2,18*0,8 =   -126,453</t>
  </si>
  <si>
    <t>61246-5136</t>
  </si>
  <si>
    <t>Vnútorná omietka stien ,vápennocementová, nanášanie,jadrová hr.1,5 cm</t>
  </si>
  <si>
    <t>m2</t>
  </si>
  <si>
    <t>61246-5138</t>
  </si>
  <si>
    <t>Vnútorná omietka stien ,vápenná biela,jemná štuková,miešanie strojne,nanášanie ručne hr.3 mm</t>
  </si>
  <si>
    <t>612473185</t>
  </si>
  <si>
    <t>Príplatok za zabudované omietniky v ploche stien (meria sa v m2 plochy)</t>
  </si>
  <si>
    <t>014</t>
  </si>
  <si>
    <t xml:space="preserve">61242-592R   </t>
  </si>
  <si>
    <t>Stierka vnútorného ostenia okien,kontakt lepidlo XPS 2cm,sieťka</t>
  </si>
  <si>
    <t>+((2,18+2,4*2)*20+(0,78+2,4*2)*4+(0,95+2,05*2)*3+(2,18+2,95*2))*0,4 =   74,060</t>
  </si>
  <si>
    <t>612473186</t>
  </si>
  <si>
    <t>Príplatok za zabudované rohovníky na hrany ostenia(meria sa v m dľ.)</t>
  </si>
  <si>
    <t>m</t>
  </si>
  <si>
    <t xml:space="preserve">62099-1121   </t>
  </si>
  <si>
    <t xml:space="preserve">Zakrývanie výplní vonkajších otvorov z lešenia    SZ + SV                                                                           </t>
  </si>
  <si>
    <t>63245-7303*</t>
  </si>
  <si>
    <t>Podliatie parapetov vyrovávajúci poter hr.2-4cm      n</t>
  </si>
  <si>
    <t xml:space="preserve">  m2</t>
  </si>
  <si>
    <t xml:space="preserve">63247-70PC </t>
  </si>
  <si>
    <t xml:space="preserve">Vyrovn. poter z ANHYDRITU  C2F6 v ploche  stropu hr. do 6 cm                                                  </t>
  </si>
  <si>
    <t>63247-7001</t>
  </si>
  <si>
    <t>Penetrácia a poter savých podkladov  557,00+615,32=1172,32</t>
  </si>
  <si>
    <t xml:space="preserve">64895-2421   </t>
  </si>
  <si>
    <t xml:space="preserve">Osadenie parapetných dosák   š. do 50 cm                                                                        </t>
  </si>
  <si>
    <t xml:space="preserve">m      </t>
  </si>
  <si>
    <t>+1,48*3+1,5+3+0,78*4+2,18+2,18*10+2,18*10+2,18 =   60,020</t>
  </si>
  <si>
    <t>MAT</t>
  </si>
  <si>
    <t xml:space="preserve">611 9A0104R </t>
  </si>
  <si>
    <t xml:space="preserve">Parapeta vnútorná drev. poplastovaná šír.250 mm                                                                         </t>
  </si>
  <si>
    <t>+60,02*1,05 =   63,021</t>
  </si>
  <si>
    <t xml:space="preserve">611 9A0112   </t>
  </si>
  <si>
    <t xml:space="preserve">Parapeta vnútorná - ukončenie parapiet plast.koncovkou pár (ks)                                                         </t>
  </si>
  <si>
    <t xml:space="preserve">kus    </t>
  </si>
  <si>
    <t>25.23.14</t>
  </si>
  <si>
    <t xml:space="preserve">                    </t>
  </si>
  <si>
    <t>9 - OSTATNÉ KONŠTRUKCIE A PRÁCE</t>
  </si>
  <si>
    <t>003</t>
  </si>
  <si>
    <t xml:space="preserve">94195-5003   </t>
  </si>
  <si>
    <t xml:space="preserve">Lešenie ľahké prac. pomocné výš. podlahy do 2,5 m                                                                       </t>
  </si>
  <si>
    <t>+1258*0,25 =   314,500</t>
  </si>
  <si>
    <t xml:space="preserve">E9                  </t>
  </si>
  <si>
    <t>45.25.10</t>
  </si>
  <si>
    <t xml:space="preserve">95394-8161   </t>
  </si>
  <si>
    <t xml:space="preserve">Kotvy chemickým tmelom M6 hl 80 mm do bet s vyvŕtaním otvoru kotvenie okien pod parapetnou doskou 2ks okno                                   </t>
  </si>
  <si>
    <t>45.45.13</t>
  </si>
  <si>
    <t xml:space="preserve">  .  .  </t>
  </si>
  <si>
    <t>26*2 =   62</t>
  </si>
  <si>
    <t>013</t>
  </si>
  <si>
    <t xml:space="preserve">96806-1125   </t>
  </si>
  <si>
    <t xml:space="preserve">Vyvesenie  drev. krídiel dvier do 2 m2                                                                   </t>
  </si>
  <si>
    <t>45.11.11</t>
  </si>
  <si>
    <t xml:space="preserve">2NP                                                                                                                     </t>
  </si>
  <si>
    <t>+1+1+1+1 =   4,000</t>
  </si>
  <si>
    <t xml:space="preserve">96807-2455   </t>
  </si>
  <si>
    <t xml:space="preserve">Vybúranie  dverných zárubní do 2 m2                                                                                 </t>
  </si>
  <si>
    <t>1,8*3 = 5,4</t>
  </si>
  <si>
    <t>1,6*1 =1,6</t>
  </si>
  <si>
    <t xml:space="preserve">97103-3651   </t>
  </si>
  <si>
    <t xml:space="preserve">Vybúr. otvorov do 4 m2 v murive tehl. MV, MVC hr. do 60 cm                                                              </t>
  </si>
  <si>
    <t xml:space="preserve">m3     </t>
  </si>
  <si>
    <t>0,60*2,2*0,50 =   0,66</t>
  </si>
  <si>
    <t xml:space="preserve">97901-1111   </t>
  </si>
  <si>
    <t xml:space="preserve">Zvislá doprava sute a vybúr. hmôt za prvé podlažie                                                                      </t>
  </si>
  <si>
    <t xml:space="preserve">t      </t>
  </si>
  <si>
    <t xml:space="preserve">97901-1121   </t>
  </si>
  <si>
    <t xml:space="preserve">Zvislá doprava sute a vybúr. hmôt za každé ďalšie podlažie                                                              </t>
  </si>
  <si>
    <t xml:space="preserve">97908-1111   </t>
  </si>
  <si>
    <t xml:space="preserve">Odvoz sute a vybúraných hmôt na skládku do 1 km                                                                         </t>
  </si>
  <si>
    <t xml:space="preserve">97908-1121   </t>
  </si>
  <si>
    <t xml:space="preserve">Odvoz sute a vybúraných hmôt na skládku každý ďalší 1 km                                                                </t>
  </si>
  <si>
    <t>25,109*9 =  225,981</t>
  </si>
  <si>
    <t xml:space="preserve">97908-2111   </t>
  </si>
  <si>
    <t xml:space="preserve">Vnútrostavenisková doprava sute a vybúraných hmôt do 10 m                                                               </t>
  </si>
  <si>
    <t xml:space="preserve">97913-1409   </t>
  </si>
  <si>
    <t xml:space="preserve">Poplatok za ulož.a znešk.staveb.sute na vymedzených skládkach "O"-ostatný odpad                                         </t>
  </si>
  <si>
    <t xml:space="preserve">99801-1002   </t>
  </si>
  <si>
    <t xml:space="preserve">Presun hmôt pre budovy murované výšky do 12 m                                                                           </t>
  </si>
  <si>
    <t>45.21.6*</t>
  </si>
  <si>
    <t>PRÁCE A DODÁVKY PSV</t>
  </si>
  <si>
    <t>71 - IZOLÁCIE</t>
  </si>
  <si>
    <t>711 - Izolácie proti vode a vlhkosti</t>
  </si>
  <si>
    <t>711</t>
  </si>
  <si>
    <t xml:space="preserve">71111-1123   </t>
  </si>
  <si>
    <t xml:space="preserve">Zhotov. izolácie proti vlhkosti za studena vodor. Tekutou lepenkou  </t>
  </si>
  <si>
    <t xml:space="preserve">m2      </t>
  </si>
  <si>
    <t>713 - Izolácie tepelné</t>
  </si>
  <si>
    <t>713</t>
  </si>
  <si>
    <t xml:space="preserve">71312-1111   </t>
  </si>
  <si>
    <t xml:space="preserve">Montáž tep. izolácie podláh 1 x položenie                                                                               </t>
  </si>
  <si>
    <t xml:space="preserve">I71 3               </t>
  </si>
  <si>
    <t>I</t>
  </si>
  <si>
    <t>45.32.11</t>
  </si>
  <si>
    <t>283 1SF801</t>
  </si>
  <si>
    <t xml:space="preserve">Doska izolačná polystyrén PSE 100 S   hr. 10cm                                                                                 </t>
  </si>
  <si>
    <t>557*1,05 =  584,85</t>
  </si>
  <si>
    <t xml:space="preserve">71319-1120   </t>
  </si>
  <si>
    <t xml:space="preserve">Izolácia tepelná podláh, strop, vrchom, polož PE fólia vr. Dodávky, dilat pás    557*1,3=724                                                </t>
  </si>
  <si>
    <t xml:space="preserve">99871-3202   </t>
  </si>
  <si>
    <t xml:space="preserve">Presun hmôt pre izolácie tepelné v objektoch výšky do 12 m                                                              </t>
  </si>
  <si>
    <t xml:space="preserve">%      </t>
  </si>
  <si>
    <t>72 - ZDRAVOTNO - TECHNICKÉ INŠTALÁCIE</t>
  </si>
  <si>
    <t>72129-1109*</t>
  </si>
  <si>
    <t>Vnútorná KANALIZÁCIA, rozvody, potrubia + tlak.skúšky + napojenie                Rúra HT 110 - 22 m,                                                                            Rúra HT 40,50,75 - 55 m,                                                                      HT koleno 40,50,75,87 st.,45 st.,30 st.,15 st. - 24 ks,                                HT odbočka 50,745,110 - 12 ks,                                           Odvetrávacie hlavice - 3ks,                                                          Prechod lis. 20/ 3/4" - 20 ks,                                                                  GK 3/4" - 12 ks,                                                                                         Gebo spojka 1" - 2 ks,                                                                 Cirkulačné čerpadlo 1 ks,                                                             Kotvenie vetiev UV - 5 ks</t>
  </si>
  <si>
    <t xml:space="preserve">Eur    </t>
  </si>
  <si>
    <t>721</t>
  </si>
  <si>
    <t>72213-0212*</t>
  </si>
  <si>
    <t>Vnútorný VODOVOD, rozvody, potrubia + tlak.skúšky + napojenie                    Rúra s izol.9 mm Pex 32 - 84 m,                                                           Pex 26 - 88 m,                                                                                       Pex 20 - 127 m,                                                                                     Nástenka 20x3/4" - 32 ks,                                                                          Koleno lis. 20 - 74 ks,                                                                              T kus lis.20 - 26 ks,                                                                                          T kus 32/32/26 - 6 ks,                                                                               T kus 32/26/32 - 8 ks,                                                                      Spojka 26/20 - 8 ks,                                                                           Spojka 32/26 - 8 ks,</t>
  </si>
  <si>
    <t xml:space="preserve">I72                 </t>
  </si>
  <si>
    <t>72511-9305*</t>
  </si>
  <si>
    <t>ZTI - Zariaďovacie predmety -    SANITA                                                  umývadlo 60 cm biele, sada pre úchyt - 10 ks,                       umývadlová páková batéria - 10 ks,                                                  Sifón chróm - 10 ks,                                                                                  WC kombi + sedátko + flexi manžeta + sada pre úchyt - 5 ks,         Pisoár, vtoková armatúra, sada pre úchyt - 3 ks,                  Porcelánové predelenie pisoárov - 2 ks,                                      Výlevka, výlevková batéria, sada pre úchyt - 1 ks,                   Sprchový žľab 80 cm + sprchová batéria - 5 ks,                       Sprchové sklenené dvere 90 cm - 5 ks,                                     Sprchová tyč, hadica, ružica - 5 ks,                                                Bidet, bidetová batéria, sada pre úchyt - 1 ks,                           Práčkový sifón - 1 ks,                                                                  Práčkový ventil - 1 ks</t>
  </si>
  <si>
    <t>73 - ÚSTREDNE VYKUROVANIE</t>
  </si>
  <si>
    <t>731</t>
  </si>
  <si>
    <t xml:space="preserve">73515-1821 </t>
  </si>
  <si>
    <t xml:space="preserve">Demontáž doskových radiatorov       </t>
  </si>
  <si>
    <t>ks</t>
  </si>
  <si>
    <t xml:space="preserve">  </t>
  </si>
  <si>
    <t>73515-8120</t>
  </si>
  <si>
    <t xml:space="preserve">Vypustenie , napustenie systému, regulácia, tlakovanie </t>
  </si>
  <si>
    <t>sub</t>
  </si>
  <si>
    <t xml:space="preserve">I73                 </t>
  </si>
  <si>
    <t>73519-2923</t>
  </si>
  <si>
    <t>Montáž spätná doskových radiatorov</t>
  </si>
  <si>
    <t>735 - Vykurovacie telesá spolu :</t>
  </si>
  <si>
    <t>76 - KONŠTRUKCIE</t>
  </si>
  <si>
    <t>763 - Konštrukcie  - drevostavby</t>
  </si>
  <si>
    <t>763</t>
  </si>
  <si>
    <t>76311-141</t>
  </si>
  <si>
    <t>Priečky SDK 75mm - s izol. 1x 40 mm, 2x oceľ profil, dosky 2x1GKFI 12,5mm, Kod: 3.40.01b</t>
  </si>
  <si>
    <t>2.NP  (3,7+1,2+0,9)*4,0 =   23,200</t>
  </si>
  <si>
    <t>76311-2123</t>
  </si>
  <si>
    <t>Priečky SDK 125mm - s izol. 1x75 mm, 2x oceľ profil, dosky 2x1GKFI 12,5mm, Kod: 3.40.03d</t>
  </si>
  <si>
    <t>3.NP  (3,8+1,445+0,9+4,7+2,0+1,925+2,0+1,3+1,75*4+7,13+0,60)*3,3 =   108,240</t>
  </si>
  <si>
    <t xml:space="preserve">76311-3121   </t>
  </si>
  <si>
    <t xml:space="preserve">Priečky SDK 215mm - s izol.2x75mm,2x oceľ profil, dosky 1x2 RB 12,5mm, 1xRF12,5mm,1x2RF12,5mm celk. hr. 215 mm RW 62 Db,     Kod: 3.41.02+       </t>
  </si>
  <si>
    <t>3NP(8,985+2*10,45+3*3,803+7,685+10,25+5,625+3,652+2*3,865+2*7,0)*3,3*1,1 = 327,557</t>
  </si>
  <si>
    <t>2NP (9,95+7,165+14,212+3,30+3,62+10,236)*4,0*1,1 =  213,325</t>
  </si>
  <si>
    <t xml:space="preserve">76313-6090   </t>
  </si>
  <si>
    <t xml:space="preserve">Montáž a dodávka protipož doplnkov jestv. roštu  podhľadu                                                                     </t>
  </si>
  <si>
    <t xml:space="preserve">3NP   /napr.doska cetris 8mm,  alt. SDK GF12,5mm /                                                                                                                </t>
  </si>
  <si>
    <t xml:space="preserve">I76 3               </t>
  </si>
  <si>
    <t xml:space="preserve"> 466,29*1,05 =  489,60</t>
  </si>
  <si>
    <t>26.65.11</t>
  </si>
  <si>
    <t xml:space="preserve">99876-3201   </t>
  </si>
  <si>
    <t xml:space="preserve">Presun hmôt pre drevostavby v objektoch výšky do 12 m                                                                   </t>
  </si>
  <si>
    <t>45.42.13</t>
  </si>
  <si>
    <t>766 - Konštrukcie stolárske</t>
  </si>
  <si>
    <t>766</t>
  </si>
  <si>
    <t xml:space="preserve">76623-1113   </t>
  </si>
  <si>
    <t xml:space="preserve">Montáž sklápacích pôjdnych schodov                                                                                      </t>
  </si>
  <si>
    <t xml:space="preserve">I76 6               </t>
  </si>
  <si>
    <t xml:space="preserve">SV2                                                                                                                     </t>
  </si>
  <si>
    <t>+1 =   1,000</t>
  </si>
  <si>
    <t xml:space="preserve">614 9A0165   </t>
  </si>
  <si>
    <t xml:space="preserve">Schody sklápacie stropné nožnicové + zateplený PO poklop                                                                </t>
  </si>
  <si>
    <t>20.30.13</t>
  </si>
  <si>
    <t xml:space="preserve">611 6D0801   </t>
  </si>
  <si>
    <t xml:space="preserve">Dvere DÝHA jaseň štandard - 60-90, kov  zámok+ klučka nerez                                             </t>
  </si>
  <si>
    <r>
      <t xml:space="preserve">Dvere DÝHA jaseň  </t>
    </r>
    <r>
      <rPr>
        <b/>
        <sz val="8"/>
        <rFont val="Arial"/>
        <family val="2"/>
        <charset val="238"/>
      </rPr>
      <t>nepriezvučné 27-32Db  900/2000</t>
    </r>
    <r>
      <rPr>
        <sz val="8"/>
        <rFont val="Arial"/>
        <family val="2"/>
        <charset val="238"/>
      </rPr>
      <t xml:space="preserve">, kompl.kov.zámok FAB+ klučka nerez + MONTÁŽ                                                 </t>
    </r>
  </si>
  <si>
    <t xml:space="preserve">76666-1422   </t>
  </si>
  <si>
    <t xml:space="preserve">Montáž dvier kompl. otv. protipož. do zár. 1-kr. nad 0,8m                                                                 </t>
  </si>
  <si>
    <t>20.30.11</t>
  </si>
  <si>
    <t xml:space="preserve">kpl montáž so zárubňou do muriva, 2 NP 1+1 </t>
  </si>
  <si>
    <t>45.42.11</t>
  </si>
  <si>
    <t xml:space="preserve">611 6D0803   </t>
  </si>
  <si>
    <t xml:space="preserve">Dvere DÝHA jaseň štandard - EW 30 D3 - 950, kovanie ozn. pol. 14a                                                     </t>
  </si>
  <si>
    <t xml:space="preserve">76666-9116   </t>
  </si>
  <si>
    <t xml:space="preserve">Dokovanie samozatv. na zárubeň drevenú pri mont. komp. dvier                                                            </t>
  </si>
  <si>
    <t xml:space="preserve">2NP                                                                                                                    </t>
  </si>
  <si>
    <t xml:space="preserve">549 180005   </t>
  </si>
  <si>
    <t xml:space="preserve">Samozatvárač dverový                                                                                                    </t>
  </si>
  <si>
    <t xml:space="preserve">76668-2112   </t>
  </si>
  <si>
    <t xml:space="preserve">Montáž zárubní obložkových pre dvere jednokrídl. hr. steny do 350 mm                                                    </t>
  </si>
  <si>
    <t>28.63.14</t>
  </si>
  <si>
    <t xml:space="preserve">14soc.+11uN =  25,00 </t>
  </si>
  <si>
    <t xml:space="preserve"> 1 soc.+10 uN =  11,00 </t>
  </si>
  <si>
    <t xml:space="preserve">611 6D2702   </t>
  </si>
  <si>
    <t xml:space="preserve">Zárubňa PO-95 cm - hr.steny 16-25 cm - DÝHA jaseň                                                                       </t>
  </si>
  <si>
    <t xml:space="preserve">76668-2211   </t>
  </si>
  <si>
    <t xml:space="preserve">Montáž zárubní obložkových protipož pre dvere jednokrídl. hr. steny do 170mm                                            </t>
  </si>
  <si>
    <t>+1+1 =   2,000</t>
  </si>
  <si>
    <t xml:space="preserve">611 6D2701p </t>
  </si>
  <si>
    <t xml:space="preserve">Zárubňa PO 95 cm - hr.steny 7-15 cm - DÝHA jaseň                                                                        </t>
  </si>
  <si>
    <t xml:space="preserve">76259-1110   </t>
  </si>
  <si>
    <t xml:space="preserve">Dodávka konštrukcie odpruženej šport.podlahy s nosnými prvkami, kotvením a debnením, 2x OSB 12mm perodr.+ odpružená podložka v cene                                                                           </t>
  </si>
  <si>
    <t>611 6D27PC</t>
  </si>
  <si>
    <t xml:space="preserve">Interierové okno dvojsklo 1000/1000 – plast,  odsúvacie  + Montáž                                                           </t>
  </si>
  <si>
    <t>Zvukotesný svetlík s izolačným trojsklom 4-80-4-80- 4; 1xmat; 300x2018</t>
  </si>
  <si>
    <t xml:space="preserve">831 E06102   </t>
  </si>
  <si>
    <t xml:space="preserve">Lišta prechodová    AL                                                                                </t>
  </si>
  <si>
    <t xml:space="preserve">99876-6202   </t>
  </si>
  <si>
    <t xml:space="preserve">Presun hmôt pre konštr. stolárske v objektoch výšky do 12 m                                                             </t>
  </si>
  <si>
    <t>767 - Konštrukcie doplnk. kovové stavebné</t>
  </si>
  <si>
    <t>767</t>
  </si>
  <si>
    <t xml:space="preserve">76722-1105   </t>
  </si>
  <si>
    <t xml:space="preserve">Montáž a dodávka oceľ. zábradlia schodíšť z tyčových prvkov + povrch. úprava, kotvenie ozn. pol. Z1                     </t>
  </si>
  <si>
    <t xml:space="preserve">Z1                                                                                                                      </t>
  </si>
  <si>
    <t>+4+4,37+0,6+0,2+1,4 =   10,570</t>
  </si>
  <si>
    <t xml:space="preserve">99876-7202   </t>
  </si>
  <si>
    <t xml:space="preserve">Presun hmôt pre kovové doplnk. konštr. v objektoch výšky do 12 m                                                  </t>
  </si>
  <si>
    <t>77 - PODLAHY</t>
  </si>
  <si>
    <t>771 - Podlahy z dlaždíc  keramických</t>
  </si>
  <si>
    <t>771</t>
  </si>
  <si>
    <t xml:space="preserve">77127-4123   </t>
  </si>
  <si>
    <t xml:space="preserve">Montáž obkl.stupňov nástupnice protisklz do flex.lep.do 30cm                                                                      </t>
  </si>
  <si>
    <t xml:space="preserve">schodisko 2NP - 3NP                                                                                                     </t>
  </si>
  <si>
    <t xml:space="preserve">I77 1               </t>
  </si>
  <si>
    <t>45.43.12</t>
  </si>
  <si>
    <t>1,4*14*2 =39,2</t>
  </si>
  <si>
    <t xml:space="preserve">77127-4242   </t>
  </si>
  <si>
    <t xml:space="preserve">Montáž obkl.podstupnice protisklz. do flex.lep.do 20cm                                                                      </t>
  </si>
  <si>
    <t>58582-1440</t>
  </si>
  <si>
    <t>Flexibilné lep. na dorovnanie nerovností stupňov</t>
  </si>
  <si>
    <t>kg</t>
  </si>
  <si>
    <t xml:space="preserve">77144-4113   </t>
  </si>
  <si>
    <t xml:space="preserve">Montáž soklov hutn.rovných do flexib.lep.do 12cm                                                                        </t>
  </si>
  <si>
    <t xml:space="preserve">3NP   - chodba                                                                                                                  </t>
  </si>
  <si>
    <t xml:space="preserve">77144-4133   </t>
  </si>
  <si>
    <t xml:space="preserve">Montáž soklov hutn.stupňov.do flexib.lep.do 12cm                                                                        </t>
  </si>
  <si>
    <t>+3,8*2+28*0,2 =   13,200</t>
  </si>
  <si>
    <t>59764-1800</t>
  </si>
  <si>
    <t xml:space="preserve">Dlaždica keramická 300x300x8 mm protišmykové  schodisko 2NP-3NP  nástupnice,  podstupnice, sokle stupňov                                                                             </t>
  </si>
  <si>
    <r>
      <t xml:space="preserve"> (39,2*0,3+39,2*0,2+13,2*0,2)*1,08=</t>
    </r>
    <r>
      <rPr>
        <b/>
        <sz val="8"/>
        <rFont val="Arial"/>
        <family val="2"/>
        <charset val="238"/>
      </rPr>
      <t>24,02</t>
    </r>
  </si>
  <si>
    <t xml:space="preserve">77157-5206   </t>
  </si>
  <si>
    <t xml:space="preserve">Montáž podláh z dlaždíc keram. rež. relief. do flexibil. tmelu                                                          </t>
  </si>
  <si>
    <t xml:space="preserve">2NP-3NP                                                                                                                 </t>
  </si>
  <si>
    <t xml:space="preserve">podesta schodiska                                                                                                       </t>
  </si>
  <si>
    <r>
      <t xml:space="preserve"> 1,63*3 =</t>
    </r>
    <r>
      <rPr>
        <b/>
        <sz val="8"/>
        <rFont val="Arial"/>
        <family val="2"/>
        <charset val="238"/>
      </rPr>
      <t>4,89</t>
    </r>
  </si>
  <si>
    <t xml:space="preserve">3NP  -P6  KD                                                                                                                    </t>
  </si>
  <si>
    <r>
      <t>(14,61+16,96+39,84+28,66+17,14+9,6+5,19+23,83+ 4+6,16+1,48+2,32+2,7+3,92+1,71+4,61+1,16+1,16)</t>
    </r>
    <r>
      <rPr>
        <b/>
        <sz val="8"/>
        <rFont val="Arial"/>
        <family val="2"/>
        <charset val="238"/>
      </rPr>
      <t>=185,05</t>
    </r>
  </si>
  <si>
    <t xml:space="preserve">597 640485   </t>
  </si>
  <si>
    <t xml:space="preserve">Dlaždica keramická 330x330x8 mm protišmykové  dlažba + sokle                                                                            </t>
  </si>
  <si>
    <r>
      <t>(189,94*1,08+25,00)=</t>
    </r>
    <r>
      <rPr>
        <b/>
        <sz val="8"/>
        <rFont val="Arial"/>
        <family val="2"/>
        <charset val="238"/>
      </rPr>
      <t>225,135</t>
    </r>
  </si>
  <si>
    <t>26.30.10</t>
  </si>
  <si>
    <t>58582-14PC</t>
  </si>
  <si>
    <t>Tmel KERALEP</t>
  </si>
  <si>
    <t>58582-147PC</t>
  </si>
  <si>
    <t>Tmel KERALEPFIX</t>
  </si>
  <si>
    <t xml:space="preserve">77157-9793   </t>
  </si>
  <si>
    <t xml:space="preserve">Prípl. za flexibil. škárovanie pri montáži podláh keram                                                                 </t>
  </si>
  <si>
    <t xml:space="preserve">77157-9794   </t>
  </si>
  <si>
    <t xml:space="preserve">Prípl. za lišty pri montáži podláh keram                                                                                </t>
  </si>
  <si>
    <t xml:space="preserve">99877-1202   </t>
  </si>
  <si>
    <t xml:space="preserve">Presun hmôt pre podlahy z dlaždíc v objektoch výšky do 12 m                                                             </t>
  </si>
  <si>
    <t>776 - Podlahy povlakové</t>
  </si>
  <si>
    <t>775</t>
  </si>
  <si>
    <t xml:space="preserve">77656-1212   </t>
  </si>
  <si>
    <t xml:space="preserve">Povlakové podlahy - krytina homogénna hr. 4 mm dodávka a montáž, doplnky, soklíky, kpl.                                 </t>
  </si>
  <si>
    <t xml:space="preserve">3.NP     P8                                                                                                                      </t>
  </si>
  <si>
    <t xml:space="preserve">I77 6               </t>
  </si>
  <si>
    <r>
      <t xml:space="preserve">19,03+17,74+45,98+45,95+17,74+13,73+14,68+14,68+ 14,70+19,98+31,35 =  </t>
    </r>
    <r>
      <rPr>
        <b/>
        <sz val="8"/>
        <rFont val="Arial"/>
        <family val="2"/>
        <charset val="238"/>
      </rPr>
      <t>255,56</t>
    </r>
  </si>
  <si>
    <t xml:space="preserve">99877-6202   </t>
  </si>
  <si>
    <t xml:space="preserve">Presun hmôt pre podlahy povlakové v objektoch výšky do 12 m                                                             </t>
  </si>
  <si>
    <t>45.43.22</t>
  </si>
  <si>
    <t>78 - DOKONČOVACIE PRÁCE</t>
  </si>
  <si>
    <t>781 - Obklady z obkladačiek a dosiek</t>
  </si>
  <si>
    <t xml:space="preserve">78141-5014   </t>
  </si>
  <si>
    <t xml:space="preserve">Montáž obkladov vnút. z obklad. pórovin. do flexibil. tmelu                                                             </t>
  </si>
  <si>
    <t xml:space="preserve">I78 1               </t>
  </si>
  <si>
    <r>
      <t xml:space="preserve"> +((3,8*2+1,9*2+3,4)+2*4+1,75*6+2,3+4+2,2+1,3+3,9*3+6,6+5,2+4)*2,2 =   </t>
    </r>
    <r>
      <rPr>
        <b/>
        <sz val="8"/>
        <rFont val="Arial"/>
        <family val="2"/>
        <charset val="238"/>
      </rPr>
      <t>124,32</t>
    </r>
  </si>
  <si>
    <t>2NP</t>
  </si>
  <si>
    <r>
      <t xml:space="preserve">(3,7*2+2,1+1,9+3)*2,2 =   </t>
    </r>
    <r>
      <rPr>
        <b/>
        <sz val="8"/>
        <rFont val="Arial"/>
        <family val="2"/>
        <charset val="238"/>
      </rPr>
      <t>31,48</t>
    </r>
  </si>
  <si>
    <t xml:space="preserve">78141-9705   </t>
  </si>
  <si>
    <t xml:space="preserve">Prípl. za flexibil. Škárovanie + lišty. obkl.                                                              </t>
  </si>
  <si>
    <t xml:space="preserve">597 813505   </t>
  </si>
  <si>
    <t xml:space="preserve">Obkl. pórovinové 1 far. 1A                                                                                              </t>
  </si>
  <si>
    <r>
      <t xml:space="preserve"> 189,86*1,15 = </t>
    </r>
    <r>
      <rPr>
        <b/>
        <sz val="8"/>
        <rFont val="Arial"/>
        <family val="2"/>
        <charset val="238"/>
      </rPr>
      <t>218,339</t>
    </r>
  </si>
  <si>
    <t xml:space="preserve">99878-1202   </t>
  </si>
  <si>
    <t xml:space="preserve">Presun hmôt pre obklady keramické v objektoch výšky do 12 m                                                             </t>
  </si>
  <si>
    <t>784 - Maľby</t>
  </si>
  <si>
    <t>784</t>
  </si>
  <si>
    <t xml:space="preserve">78441-1301   </t>
  </si>
  <si>
    <t xml:space="preserve">Pačok váp. mliekom s obrúsením a presádr. v miest. do 3,8m +  maľba z tekutých zmesí dvojnásobná, materiál+práca                                                      </t>
  </si>
  <si>
    <t>PRÁCE A DODÁVKY M</t>
  </si>
  <si>
    <t>M21 - 155 Elektromontáže</t>
  </si>
  <si>
    <t>921</t>
  </si>
  <si>
    <t xml:space="preserve">210  -       </t>
  </si>
  <si>
    <t xml:space="preserve">El. rozvodnica RP, dodávka a montáž, HR montáž, napojenie                                                     VYP. 3P 20A DX3 IS 1 ks
1 TX36kA 10,0B/1 istič 18 ks
CHRAN 2p 16/1N/0,03B-AC DX3 10 ks
Prep.sys.3P+N vid. 16/1m 1 ks
Prep.sys.3P vid. 10/57M 1m 1 ks
Svorka 2,5mm2 sivá 18 ks
Svorka 4mm2 sivá 13 ks
POD 72M Pln IP30 BF-U 3R Bi 1 ks
</t>
  </si>
  <si>
    <t xml:space="preserve">211  -       </t>
  </si>
  <si>
    <t xml:space="preserve">Elektroinštalácia + svietidlá, dodávka, montáž                                                               Ne-J 3x 1,5 N2XH kruh 800 bm
Ne-J 4x 1,5 N2XH 200 bm
Ne-J 3x 2,5 N2XH kruh 600 bm                                                                Rúrka ohybná FX 25  200 bm                                                               Kr.univ. 70x 45 KP67/1-ASD70 34 ks
Kr.sádr.1nás 73x 45 KUL 68-45 37 ks
Kr.sádr.2nás 68x138x50 žltá 23 ks
1zás. D.O. biela 80 ks
Vyp.č.1 biely 17 ks
Vyp.č.5 biely 20 ks
Rám.1nás. biely 37 ks
Rám.2nás. biely 40 ks                                                                            Okrúhle stropné svietidlo LED, Senzor (integrovaný mikrovlnný),min. 24W, 4000K, Svetelný tok (svietidlo): min. 1625 lm, IP min. 20, L min. 70, CRI (RA) min. 80, priemer min. 360, -  34 ks
Stropné svietidlo LED, PIR (detekcia prítomnosti), TP3,min. 52,5 W, 4000 K, Svetelný tok (svietidlo): min. 5626 lm, IP min. 20, L min 70, CRI (RA) min. 80, dĺžka min. 1600, šírka min. 60,  - 3 ks
Podhľadové  LED panely, min. 40 W, 4000K, rozmery: 600mm x 600mm, Svetelný tok (svietidlo):min. 3200 lm, IP min. 20,L min. 70,CRI (RA)min.80- 89 ks
Rám montážny 600  x  600, -  89 ks
</t>
  </si>
  <si>
    <t xml:space="preserve">M21                 </t>
  </si>
  <si>
    <t>M</t>
  </si>
  <si>
    <t>OSTATNÉ PRÁCE</t>
  </si>
  <si>
    <t>OST</t>
  </si>
  <si>
    <t xml:space="preserve">99999-9906   </t>
  </si>
  <si>
    <t xml:space="preserve">Ostatné konštrukcie a práce, dodávka a montáž /osadenie na stenu Hydrant s navijákom A33/30 – 3 kusy + rozvod na podlažia rúrou 32“ v dĺžke 25 m a napojenie na jestvujúci vodovod           </t>
  </si>
  <si>
    <t xml:space="preserve">U                   </t>
  </si>
  <si>
    <t>U</t>
  </si>
  <si>
    <t xml:space="preserve">Spracoval:  </t>
  </si>
  <si>
    <t xml:space="preserve">Dátum: </t>
  </si>
  <si>
    <t>Príloha č.4-Výkaz výmer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</si>
</sst>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quot; Sk&quot;;[Red]\-#,##0&quot; Sk&quot;"/>
    <numFmt numFmtId="165" formatCode="_-* #,##0&quot; Sk&quot;_-;\-* #,##0&quot; Sk&quot;_-;_-* &quot;- Sk&quot;_-;_-@_-"/>
    <numFmt numFmtId="166" formatCode="#,##0\ _S_k"/>
    <numFmt numFmtId="167" formatCode="#,##0&quot; Sk&quot;"/>
    <numFmt numFmtId="168" formatCode="#,##0\ "/>
    <numFmt numFmtId="169" formatCode="#,##0.00000"/>
    <numFmt numFmtId="170" formatCode="#,##0.000"/>
  </numFmts>
  <fonts count="46">
    <font>
      <sz val="10"/>
      <name val="Arial"/>
      <family val="2"/>
    </font>
    <font>
      <b/>
      <sz val="7"/>
      <name val="Letter Gothic CE"/>
      <family val="2"/>
      <charset val="238"/>
    </font>
    <font>
      <sz val="10"/>
      <name val="Arial Unicode MS"/>
      <family val="2"/>
    </font>
    <font>
      <sz val="11"/>
      <color indexed="20"/>
      <name val="Calibri"/>
      <family val="2"/>
      <charset val="238"/>
    </font>
    <font>
      <sz val="10"/>
      <name val="Arial CE"/>
      <family val="2"/>
      <charset val="238"/>
    </font>
    <font>
      <b/>
      <sz val="11"/>
      <color indexed="9"/>
      <name val="Calibri"/>
      <family val="2"/>
      <charset val="238"/>
    </font>
    <font>
      <sz val="11"/>
      <color indexed="19"/>
      <name val="Calibri"/>
      <family val="2"/>
      <charset val="238"/>
    </font>
    <font>
      <sz val="11"/>
      <color indexed="10"/>
      <name val="Calibri"/>
      <family val="2"/>
      <charset val="238"/>
    </font>
    <font>
      <sz val="11"/>
      <color indexed="17"/>
      <name val="Calibri"/>
      <family val="2"/>
      <charset val="238"/>
    </font>
    <font>
      <i/>
      <sz val="11"/>
      <color indexed="23"/>
      <name val="Calibri"/>
      <family val="2"/>
      <charset val="238"/>
    </font>
    <font>
      <sz val="11"/>
      <color indexed="9"/>
      <name val="Calibri"/>
      <family val="2"/>
      <charset val="238"/>
    </font>
    <font>
      <sz val="8"/>
      <name val="Arial Narrow"/>
      <family val="2"/>
      <charset val="238"/>
    </font>
    <font>
      <b/>
      <sz val="10"/>
      <name val="Arial Narrow"/>
      <family val="2"/>
      <charset val="238"/>
    </font>
    <font>
      <sz val="8"/>
      <color indexed="9"/>
      <name val="Arial Narrow"/>
      <family val="2"/>
      <charset val="238"/>
    </font>
    <font>
      <b/>
      <sz val="8"/>
      <name val="Arial"/>
      <family val="2"/>
      <charset val="238"/>
    </font>
    <font>
      <b/>
      <sz val="8"/>
      <color indexed="9"/>
      <name val="Arial Narrow"/>
      <family val="2"/>
      <charset val="238"/>
    </font>
    <font>
      <sz val="8"/>
      <name val="Arial"/>
      <family val="2"/>
      <charset val="238"/>
    </font>
    <font>
      <b/>
      <sz val="8"/>
      <name val="Arial Narrow"/>
      <family val="2"/>
      <charset val="238"/>
    </font>
    <font>
      <sz val="8"/>
      <color indexed="59"/>
      <name val="Arial"/>
      <family val="2"/>
      <charset val="238"/>
    </font>
    <font>
      <b/>
      <sz val="10"/>
      <name val="Arial"/>
      <family val="2"/>
      <charset val="238"/>
    </font>
    <font>
      <b/>
      <sz val="8"/>
      <color indexed="59"/>
      <name val="Arial"/>
      <family val="2"/>
      <charset val="238"/>
    </font>
    <font>
      <b/>
      <sz val="8"/>
      <color indexed="60"/>
      <name val="Arial"/>
      <family val="2"/>
      <charset val="238"/>
    </font>
    <font>
      <sz val="8"/>
      <color indexed="53"/>
      <name val="Arial Narrow"/>
      <family val="2"/>
      <charset val="238"/>
    </font>
    <font>
      <b/>
      <sz val="9"/>
      <color indexed="16"/>
      <name val="Arial"/>
      <family val="2"/>
      <charset val="238"/>
    </font>
    <font>
      <sz val="8"/>
      <color indexed="12"/>
      <name val="Arial Narrow"/>
      <family val="2"/>
      <charset val="238"/>
    </font>
    <font>
      <sz val="9"/>
      <color indexed="56"/>
      <name val="Arial"/>
      <family val="2"/>
      <charset val="238"/>
    </font>
    <font>
      <b/>
      <sz val="9"/>
      <color indexed="56"/>
      <name val="Arial Narrow"/>
      <family val="2"/>
      <charset val="238"/>
    </font>
    <font>
      <b/>
      <sz val="8"/>
      <color indexed="56"/>
      <name val="Arial"/>
      <family val="2"/>
      <charset val="238"/>
    </font>
    <font>
      <b/>
      <sz val="8"/>
      <color indexed="30"/>
      <name val="Arial"/>
      <family val="2"/>
      <charset val="238"/>
    </font>
    <font>
      <sz val="9"/>
      <name val="Arial"/>
      <family val="2"/>
      <charset val="238"/>
    </font>
    <font>
      <b/>
      <sz val="9"/>
      <color indexed="59"/>
      <name val="Arial"/>
      <family val="2"/>
      <charset val="238"/>
    </font>
    <font>
      <sz val="8"/>
      <color indexed="59"/>
      <name val="Arial Narrow"/>
      <family val="2"/>
      <charset val="238"/>
    </font>
    <font>
      <sz val="10"/>
      <name val="Arial"/>
      <family val="2"/>
      <charset val="238"/>
    </font>
    <font>
      <sz val="8"/>
      <color indexed="25"/>
      <name val="Arial"/>
      <family val="2"/>
      <charset val="238"/>
    </font>
    <font>
      <b/>
      <sz val="8"/>
      <color indexed="60"/>
      <name val="Arial Narrow"/>
      <family val="2"/>
      <charset val="238"/>
    </font>
    <font>
      <sz val="8"/>
      <color indexed="60"/>
      <name val="Arial Narrow"/>
      <family val="2"/>
      <charset val="238"/>
    </font>
    <font>
      <sz val="8"/>
      <color indexed="60"/>
      <name val="Arial"/>
      <family val="2"/>
      <charset val="238"/>
    </font>
    <font>
      <sz val="8"/>
      <color indexed="53"/>
      <name val="Arial"/>
      <family val="2"/>
      <charset val="238"/>
    </font>
    <font>
      <b/>
      <sz val="9"/>
      <color indexed="60"/>
      <name val="Arial"/>
      <family val="2"/>
      <charset val="238"/>
    </font>
    <font>
      <b/>
      <sz val="9"/>
      <color indexed="56"/>
      <name val="Arial"/>
      <family val="2"/>
      <charset val="238"/>
    </font>
    <font>
      <b/>
      <sz val="8"/>
      <color indexed="56"/>
      <name val="Arial Narrow"/>
      <family val="2"/>
      <charset val="238"/>
    </font>
    <font>
      <sz val="9"/>
      <color indexed="10"/>
      <name val="Arial"/>
      <family val="2"/>
      <charset val="238"/>
    </font>
    <font>
      <b/>
      <sz val="9"/>
      <color indexed="10"/>
      <name val="Arial"/>
      <family val="2"/>
      <charset val="238"/>
    </font>
    <font>
      <b/>
      <sz val="9"/>
      <color indexed="10"/>
      <name val="Arial Narrow"/>
      <family val="2"/>
      <charset val="238"/>
    </font>
    <font>
      <sz val="9"/>
      <color indexed="10"/>
      <name val="Arial Narrow"/>
      <family val="2"/>
      <charset val="238"/>
    </font>
    <font>
      <sz val="12"/>
      <name val="Arial"/>
      <family val="2"/>
      <charset val="238"/>
    </font>
  </fonts>
  <fills count="16">
    <fill>
      <patternFill patternType="none"/>
    </fill>
    <fill>
      <patternFill patternType="gray125"/>
    </fill>
    <fill>
      <patternFill patternType="solid">
        <fgColor indexed="46"/>
        <bgColor indexed="24"/>
      </patternFill>
    </fill>
    <fill>
      <patternFill patternType="solid">
        <fgColor indexed="55"/>
        <bgColor indexed="23"/>
      </patternFill>
    </fill>
    <fill>
      <patternFill patternType="solid">
        <fgColor indexed="43"/>
        <bgColor indexed="42"/>
      </patternFill>
    </fill>
    <fill>
      <patternFill patternType="solid">
        <fgColor indexed="44"/>
        <bgColor indexed="31"/>
      </patternFill>
    </fill>
    <fill>
      <patternFill patternType="solid">
        <fgColor indexed="62"/>
        <bgColor indexed="30"/>
      </patternFill>
    </fill>
    <fill>
      <patternFill patternType="solid">
        <fgColor indexed="61"/>
        <bgColor indexed="23"/>
      </patternFill>
    </fill>
    <fill>
      <patternFill patternType="solid">
        <fgColor indexed="50"/>
        <bgColor indexed="19"/>
      </patternFill>
    </fill>
    <fill>
      <patternFill patternType="solid">
        <fgColor indexed="54"/>
        <bgColor indexed="23"/>
      </patternFill>
    </fill>
    <fill>
      <patternFill patternType="solid">
        <fgColor indexed="49"/>
        <bgColor indexed="40"/>
      </patternFill>
    </fill>
    <fill>
      <patternFill patternType="solid">
        <fgColor indexed="10"/>
        <bgColor indexed="16"/>
      </patternFill>
    </fill>
    <fill>
      <patternFill patternType="solid">
        <fgColor indexed="9"/>
        <bgColor indexed="26"/>
      </patternFill>
    </fill>
    <fill>
      <patternFill patternType="solid">
        <fgColor indexed="13"/>
        <bgColor indexed="34"/>
      </patternFill>
    </fill>
    <fill>
      <patternFill patternType="solid">
        <fgColor indexed="42"/>
        <bgColor indexed="26"/>
      </patternFill>
    </fill>
    <fill>
      <patternFill patternType="solid">
        <fgColor indexed="26"/>
        <bgColor indexed="42"/>
      </patternFill>
    </fill>
  </fills>
  <borders count="61">
    <border>
      <left/>
      <right/>
      <top/>
      <bottom/>
      <diagonal/>
    </border>
    <border>
      <left style="thin">
        <color indexed="8"/>
      </left>
      <right style="hair">
        <color indexed="8"/>
      </right>
      <top style="hair">
        <color indexed="8"/>
      </top>
      <bottom style="hair">
        <color indexed="8"/>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hair">
        <color indexed="8"/>
      </left>
      <right style="hair">
        <color indexed="8"/>
      </right>
      <top style="hair">
        <color indexed="8"/>
      </top>
      <bottom style="hair">
        <color indexed="8"/>
      </bottom>
      <diagonal/>
    </border>
    <border>
      <left style="double">
        <color indexed="8"/>
      </left>
      <right/>
      <top style="double">
        <color indexed="8"/>
      </top>
      <bottom style="hair">
        <color indexed="8"/>
      </bottom>
      <diagonal/>
    </border>
    <border>
      <left/>
      <right/>
      <top style="double">
        <color indexed="8"/>
      </top>
      <bottom style="hair">
        <color indexed="8"/>
      </bottom>
      <diagonal/>
    </border>
    <border>
      <left/>
      <right style="double">
        <color indexed="8"/>
      </right>
      <top style="double">
        <color indexed="8"/>
      </top>
      <bottom style="hair">
        <color indexed="8"/>
      </bottom>
      <diagonal/>
    </border>
    <border>
      <left style="double">
        <color indexed="8"/>
      </left>
      <right/>
      <top style="hair">
        <color indexed="8"/>
      </top>
      <bottom style="hair">
        <color indexed="8"/>
      </bottom>
      <diagonal/>
    </border>
    <border>
      <left/>
      <right/>
      <top style="hair">
        <color indexed="8"/>
      </top>
      <bottom style="hair">
        <color indexed="8"/>
      </bottom>
      <diagonal/>
    </border>
    <border>
      <left/>
      <right style="double">
        <color indexed="8"/>
      </right>
      <top style="hair">
        <color indexed="8"/>
      </top>
      <bottom style="hair">
        <color indexed="8"/>
      </bottom>
      <diagonal/>
    </border>
    <border>
      <left style="double">
        <color indexed="8"/>
      </left>
      <right/>
      <top style="hair">
        <color indexed="8"/>
      </top>
      <bottom style="double">
        <color indexed="8"/>
      </bottom>
      <diagonal/>
    </border>
    <border>
      <left/>
      <right/>
      <top style="hair">
        <color indexed="8"/>
      </top>
      <bottom style="double">
        <color indexed="8"/>
      </bottom>
      <diagonal/>
    </border>
    <border>
      <left/>
      <right style="double">
        <color indexed="8"/>
      </right>
      <top style="hair">
        <color indexed="8"/>
      </top>
      <bottom style="double">
        <color indexed="8"/>
      </bottom>
      <diagonal/>
    </border>
    <border>
      <left/>
      <right style="hair">
        <color indexed="8"/>
      </right>
      <top style="double">
        <color indexed="8"/>
      </top>
      <bottom style="hair">
        <color indexed="8"/>
      </bottom>
      <diagonal/>
    </border>
    <border>
      <left style="double">
        <color indexed="8"/>
      </left>
      <right/>
      <top/>
      <bottom style="double">
        <color indexed="8"/>
      </bottom>
      <diagonal/>
    </border>
    <border>
      <left/>
      <right/>
      <top/>
      <bottom style="double">
        <color indexed="8"/>
      </bottom>
      <diagonal/>
    </border>
    <border>
      <left/>
      <right style="hair">
        <color indexed="8"/>
      </right>
      <top/>
      <bottom style="double">
        <color indexed="8"/>
      </bottom>
      <diagonal/>
    </border>
    <border>
      <left/>
      <right style="double">
        <color indexed="8"/>
      </right>
      <top/>
      <bottom style="double">
        <color indexed="8"/>
      </bottom>
      <diagonal/>
    </border>
    <border>
      <left style="double">
        <color indexed="8"/>
      </left>
      <right style="hair">
        <color indexed="8"/>
      </right>
      <top style="double">
        <color indexed="8"/>
      </top>
      <bottom style="thin">
        <color indexed="8"/>
      </bottom>
      <diagonal/>
    </border>
    <border>
      <left style="hair">
        <color indexed="8"/>
      </left>
      <right style="hair">
        <color indexed="8"/>
      </right>
      <top style="double">
        <color indexed="8"/>
      </top>
      <bottom style="thin">
        <color indexed="8"/>
      </bottom>
      <diagonal/>
    </border>
    <border>
      <left style="hair">
        <color indexed="8"/>
      </left>
      <right style="double">
        <color indexed="8"/>
      </right>
      <top style="double">
        <color indexed="8"/>
      </top>
      <bottom style="thin">
        <color indexed="8"/>
      </bottom>
      <diagonal/>
    </border>
    <border>
      <left style="double">
        <color indexed="8"/>
      </left>
      <right style="hair">
        <color indexed="8"/>
      </right>
      <top/>
      <bottom style="hair">
        <color indexed="8"/>
      </bottom>
      <diagonal/>
    </border>
    <border>
      <left style="hair">
        <color indexed="8"/>
      </left>
      <right/>
      <top/>
      <bottom style="hair">
        <color indexed="8"/>
      </bottom>
      <diagonal/>
    </border>
    <border>
      <left style="thin">
        <color indexed="8"/>
      </left>
      <right style="thin">
        <color indexed="8"/>
      </right>
      <top style="thin">
        <color indexed="8"/>
      </top>
      <bottom style="thin">
        <color indexed="8"/>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double">
        <color indexed="8"/>
      </right>
      <top/>
      <bottom style="hair">
        <color indexed="8"/>
      </bottom>
      <diagonal/>
    </border>
    <border>
      <left style="double">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double">
        <color indexed="8"/>
      </right>
      <top style="hair">
        <color indexed="8"/>
      </top>
      <bottom style="hair">
        <color indexed="8"/>
      </bottom>
      <diagonal/>
    </border>
    <border>
      <left style="double">
        <color indexed="8"/>
      </left>
      <right style="hair">
        <color indexed="8"/>
      </right>
      <top style="hair">
        <color indexed="8"/>
      </top>
      <bottom style="double">
        <color indexed="8"/>
      </bottom>
      <diagonal/>
    </border>
    <border>
      <left style="hair">
        <color indexed="8"/>
      </left>
      <right/>
      <top style="hair">
        <color indexed="8"/>
      </top>
      <bottom style="double">
        <color indexed="8"/>
      </bottom>
      <diagonal/>
    </border>
    <border>
      <left/>
      <right style="hair">
        <color indexed="8"/>
      </right>
      <top style="hair">
        <color indexed="8"/>
      </top>
      <bottom style="double">
        <color indexed="8"/>
      </bottom>
      <diagonal/>
    </border>
    <border>
      <left style="hair">
        <color indexed="8"/>
      </left>
      <right style="hair">
        <color indexed="8"/>
      </right>
      <top style="hair">
        <color indexed="8"/>
      </top>
      <bottom style="double">
        <color indexed="8"/>
      </bottom>
      <diagonal/>
    </border>
    <border>
      <left style="medium">
        <color indexed="8"/>
      </left>
      <right style="double">
        <color indexed="8"/>
      </right>
      <top style="medium">
        <color indexed="8"/>
      </top>
      <bottom style="double">
        <color indexed="8"/>
      </bottom>
      <diagonal/>
    </border>
    <border>
      <left style="double">
        <color indexed="8"/>
      </left>
      <right/>
      <top style="double">
        <color indexed="8"/>
      </top>
      <bottom/>
      <diagonal/>
    </border>
    <border>
      <left style="double">
        <color indexed="8"/>
      </left>
      <right style="double">
        <color indexed="8"/>
      </right>
      <top style="double">
        <color indexed="8"/>
      </top>
      <bottom/>
      <diagonal/>
    </border>
    <border>
      <left style="double">
        <color indexed="8"/>
      </left>
      <right/>
      <top/>
      <bottom/>
      <diagonal/>
    </border>
    <border>
      <left/>
      <right/>
      <top/>
      <bottom style="hair">
        <color indexed="8"/>
      </bottom>
      <diagonal/>
    </border>
    <border>
      <left/>
      <right style="double">
        <color indexed="8"/>
      </right>
      <top/>
      <bottom style="hair">
        <color indexed="8"/>
      </bottom>
      <diagonal/>
    </border>
    <border>
      <left/>
      <right style="double">
        <color indexed="8"/>
      </right>
      <top/>
      <bottom/>
      <diagonal/>
    </border>
    <border>
      <left/>
      <right/>
      <top style="hair">
        <color indexed="8"/>
      </top>
      <bottom/>
      <diagonal/>
    </border>
    <border>
      <left/>
      <right/>
      <top style="double">
        <color indexed="8"/>
      </top>
      <bottom/>
      <diagonal/>
    </border>
    <border>
      <left style="double">
        <color indexed="8"/>
      </left>
      <right style="hair">
        <color indexed="8"/>
      </right>
      <top style="double">
        <color indexed="8"/>
      </top>
      <bottom style="double">
        <color indexed="8"/>
      </bottom>
      <diagonal/>
    </border>
    <border>
      <left style="hair">
        <color indexed="8"/>
      </left>
      <right/>
      <top style="double">
        <color indexed="8"/>
      </top>
      <bottom style="double">
        <color indexed="8"/>
      </bottom>
      <diagonal/>
    </border>
    <border>
      <left/>
      <right/>
      <top style="double">
        <color indexed="8"/>
      </top>
      <bottom style="double">
        <color indexed="8"/>
      </bottom>
      <diagonal/>
    </border>
    <border>
      <left style="hair">
        <color indexed="8"/>
      </left>
      <right style="double">
        <color indexed="8"/>
      </right>
      <top style="double">
        <color indexed="8"/>
      </top>
      <bottom style="double">
        <color indexed="8"/>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style="thin">
        <color indexed="8"/>
      </right>
      <top/>
      <bottom style="thick">
        <color indexed="8"/>
      </bottom>
      <diagonal/>
    </border>
    <border>
      <left style="thin">
        <color indexed="8"/>
      </left>
      <right style="thin">
        <color indexed="8"/>
      </right>
      <top/>
      <bottom style="thick">
        <color indexed="8"/>
      </bottom>
      <diagonal/>
    </border>
    <border>
      <left style="thin">
        <color indexed="8"/>
      </left>
      <right style="thick">
        <color indexed="8"/>
      </right>
      <top/>
      <bottom style="thick">
        <color indexed="8"/>
      </bottom>
      <diagonal/>
    </border>
    <border>
      <left style="thin">
        <color indexed="8"/>
      </left>
      <right/>
      <top style="thick">
        <color indexed="8"/>
      </top>
      <bottom/>
      <diagonal/>
    </border>
    <border>
      <left/>
      <right style="thin">
        <color indexed="8"/>
      </right>
      <top style="thick">
        <color indexed="8"/>
      </top>
      <bottom style="thin">
        <color indexed="8"/>
      </bottom>
      <diagonal/>
    </border>
    <border>
      <left/>
      <right style="thick">
        <color indexed="8"/>
      </right>
      <top style="thick">
        <color indexed="8"/>
      </top>
      <bottom/>
      <diagonal/>
    </border>
    <border>
      <left/>
      <right style="thin">
        <color indexed="8"/>
      </right>
      <top/>
      <bottom style="thick">
        <color indexed="8"/>
      </bottom>
      <diagonal/>
    </border>
    <border>
      <left/>
      <right style="thick">
        <color indexed="8"/>
      </right>
      <top/>
      <bottom style="thick">
        <color indexed="8"/>
      </bottom>
      <diagonal/>
    </border>
  </borders>
  <cellStyleXfs count="24">
    <xf numFmtId="0" fontId="0" fillId="0" borderId="0"/>
    <xf numFmtId="0" fontId="2" fillId="0" borderId="0" applyNumberFormat="0" applyFill="0" applyBorder="0" applyAlignment="0" applyProtection="0"/>
    <xf numFmtId="0" fontId="1" fillId="0" borderId="1">
      <alignment vertical="center"/>
    </xf>
    <xf numFmtId="0" fontId="2" fillId="0" borderId="0" applyFill="0" applyBorder="0">
      <alignment vertical="center"/>
    </xf>
    <xf numFmtId="164" fontId="1" fillId="0" borderId="1"/>
    <xf numFmtId="0" fontId="2" fillId="0" borderId="1" applyFill="0"/>
    <xf numFmtId="165" fontId="2" fillId="0" borderId="0" applyFill="0" applyBorder="0" applyAlignment="0" applyProtection="0"/>
    <xf numFmtId="0" fontId="3" fillId="2" borderId="0" applyNumberFormat="0" applyBorder="0" applyAlignment="0" applyProtection="0"/>
    <xf numFmtId="0" fontId="4" fillId="0" borderId="0"/>
    <xf numFmtId="0" fontId="4" fillId="0" borderId="0"/>
    <xf numFmtId="0" fontId="5" fillId="3" borderId="2" applyNumberFormat="0" applyAlignment="0" applyProtection="0"/>
    <xf numFmtId="0" fontId="6" fillId="4" borderId="0" applyNumberFormat="0" applyBorder="0" applyAlignment="0" applyProtection="0"/>
    <xf numFmtId="0" fontId="4" fillId="0" borderId="0"/>
    <xf numFmtId="0" fontId="7" fillId="0" borderId="3" applyNumberFormat="0" applyFill="0" applyAlignment="0" applyProtection="0"/>
    <xf numFmtId="0" fontId="8" fillId="5" borderId="0" applyNumberFormat="0" applyBorder="0" applyAlignment="0" applyProtection="0"/>
    <xf numFmtId="0" fontId="1" fillId="0" borderId="0" applyBorder="0">
      <alignment vertical="center"/>
    </xf>
    <xf numFmtId="0" fontId="1" fillId="0" borderId="4">
      <alignment vertical="center"/>
    </xf>
    <xf numFmtId="0" fontId="9" fillId="0" borderId="0" applyNumberFormat="0" applyFill="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cellStyleXfs>
  <cellXfs count="366">
    <xf numFmtId="0" fontId="0" fillId="0" borderId="0" xfId="0"/>
    <xf numFmtId="0" fontId="11" fillId="0" borderId="0" xfId="12" applyFont="1"/>
    <xf numFmtId="0" fontId="11" fillId="0" borderId="0" xfId="12" applyFont="1" applyAlignment="1">
      <alignment horizontal="left" vertical="center"/>
    </xf>
    <xf numFmtId="0" fontId="12" fillId="0" borderId="0" xfId="12" applyFont="1" applyAlignment="1">
      <alignment horizontal="left" vertical="center"/>
    </xf>
    <xf numFmtId="0" fontId="13" fillId="0" borderId="0" xfId="12" applyFont="1"/>
    <xf numFmtId="0" fontId="14" fillId="0" borderId="5" xfId="12" applyFont="1" applyBorder="1" applyAlignment="1">
      <alignment horizontal="left" vertical="center"/>
    </xf>
    <xf numFmtId="0" fontId="14" fillId="0" borderId="6" xfId="12" applyFont="1" applyBorder="1" applyAlignment="1">
      <alignment horizontal="left" vertical="center"/>
    </xf>
    <xf numFmtId="0" fontId="14" fillId="0" borderId="6" xfId="12" applyFont="1" applyBorder="1" applyAlignment="1">
      <alignment horizontal="right" vertical="center"/>
    </xf>
    <xf numFmtId="0" fontId="14" fillId="0" borderId="7" xfId="12" applyFont="1" applyBorder="1" applyAlignment="1">
      <alignment horizontal="left" vertical="center"/>
    </xf>
    <xf numFmtId="0" fontId="15" fillId="0" borderId="0" xfId="12" applyFont="1"/>
    <xf numFmtId="49" fontId="15" fillId="0" borderId="0" xfId="12" applyNumberFormat="1" applyFont="1"/>
    <xf numFmtId="0" fontId="14" fillId="0" borderId="8" xfId="12" applyFont="1" applyBorder="1" applyAlignment="1">
      <alignment horizontal="left" vertical="center"/>
    </xf>
    <xf numFmtId="0" fontId="14" fillId="0" borderId="9" xfId="12" applyFont="1" applyBorder="1" applyAlignment="1">
      <alignment horizontal="left" vertical="center"/>
    </xf>
    <xf numFmtId="0" fontId="14" fillId="0" borderId="9" xfId="12" applyFont="1" applyBorder="1" applyAlignment="1">
      <alignment horizontal="right" vertical="center"/>
    </xf>
    <xf numFmtId="0" fontId="14" fillId="0" borderId="10" xfId="12" applyFont="1" applyBorder="1" applyAlignment="1">
      <alignment horizontal="left" vertical="center"/>
    </xf>
    <xf numFmtId="0" fontId="14" fillId="0" borderId="11" xfId="12" applyFont="1" applyBorder="1" applyAlignment="1">
      <alignment horizontal="left" vertical="center"/>
    </xf>
    <xf numFmtId="0" fontId="14" fillId="0" borderId="12" xfId="12" applyFont="1" applyBorder="1" applyAlignment="1">
      <alignment horizontal="left" vertical="center"/>
    </xf>
    <xf numFmtId="0" fontId="14" fillId="0" borderId="12" xfId="12" applyFont="1" applyBorder="1" applyAlignment="1">
      <alignment horizontal="right" vertical="center"/>
    </xf>
    <xf numFmtId="14" fontId="14" fillId="0" borderId="12" xfId="12" applyNumberFormat="1" applyFont="1" applyBorder="1" applyAlignment="1">
      <alignment horizontal="left" vertical="center"/>
    </xf>
    <xf numFmtId="0" fontId="14" fillId="0" borderId="13" xfId="12" applyFont="1" applyBorder="1" applyAlignment="1">
      <alignment horizontal="left" vertical="center"/>
    </xf>
    <xf numFmtId="49" fontId="14" fillId="0" borderId="6" xfId="12" applyNumberFormat="1" applyFont="1" applyBorder="1" applyAlignment="1">
      <alignment horizontal="right" vertical="center"/>
    </xf>
    <xf numFmtId="49" fontId="14" fillId="0" borderId="9" xfId="12" applyNumberFormat="1" applyFont="1" applyBorder="1" applyAlignment="1">
      <alignment horizontal="right" vertical="center"/>
    </xf>
    <xf numFmtId="49" fontId="14" fillId="0" borderId="12" xfId="12" applyNumberFormat="1" applyFont="1" applyBorder="1" applyAlignment="1">
      <alignment horizontal="right" vertical="center"/>
    </xf>
    <xf numFmtId="0" fontId="14" fillId="0" borderId="5" xfId="12" applyFont="1" applyBorder="1" applyAlignment="1">
      <alignment horizontal="right" vertical="center"/>
    </xf>
    <xf numFmtId="0" fontId="14" fillId="0" borderId="6" xfId="12" applyFont="1" applyBorder="1" applyAlignment="1">
      <alignment vertical="center"/>
    </xf>
    <xf numFmtId="166" fontId="14" fillId="0" borderId="6" xfId="12" applyNumberFormat="1" applyFont="1" applyBorder="1" applyAlignment="1">
      <alignment horizontal="left" vertical="center"/>
    </xf>
    <xf numFmtId="167" fontId="14" fillId="0" borderId="6" xfId="12" applyNumberFormat="1" applyFont="1" applyBorder="1" applyAlignment="1">
      <alignment horizontal="right" vertical="center"/>
    </xf>
    <xf numFmtId="3" fontId="14" fillId="0" borderId="14" xfId="12" applyNumberFormat="1" applyFont="1" applyBorder="1" applyAlignment="1">
      <alignment horizontal="right" vertical="center"/>
    </xf>
    <xf numFmtId="3" fontId="14" fillId="0" borderId="7" xfId="12" applyNumberFormat="1" applyFont="1" applyBorder="1" applyAlignment="1">
      <alignment vertical="center"/>
    </xf>
    <xf numFmtId="0" fontId="14" fillId="0" borderId="15" xfId="12" applyFont="1" applyBorder="1" applyAlignment="1">
      <alignment horizontal="right" vertical="center"/>
    </xf>
    <xf numFmtId="0" fontId="14" fillId="0" borderId="16" xfId="12" applyFont="1" applyBorder="1" applyAlignment="1">
      <alignment vertical="center"/>
    </xf>
    <xf numFmtId="166" fontId="14" fillId="0" borderId="16" xfId="12" applyNumberFormat="1" applyFont="1" applyBorder="1" applyAlignment="1">
      <alignment horizontal="left" vertical="center"/>
    </xf>
    <xf numFmtId="167" fontId="14" fillId="0" borderId="16" xfId="12" applyNumberFormat="1" applyFont="1" applyBorder="1" applyAlignment="1">
      <alignment horizontal="right" vertical="center"/>
    </xf>
    <xf numFmtId="3" fontId="14" fillId="0" borderId="17" xfId="12" applyNumberFormat="1" applyFont="1" applyBorder="1" applyAlignment="1">
      <alignment horizontal="right" vertical="center"/>
    </xf>
    <xf numFmtId="0" fontId="14" fillId="0" borderId="16" xfId="12" applyFont="1" applyBorder="1" applyAlignment="1">
      <alignment horizontal="right" vertical="center"/>
    </xf>
    <xf numFmtId="3" fontId="14" fillId="0" borderId="18" xfId="12" applyNumberFormat="1" applyFont="1" applyBorder="1" applyAlignment="1">
      <alignment vertical="center"/>
    </xf>
    <xf numFmtId="0" fontId="14" fillId="0" borderId="19" xfId="12" applyFont="1" applyBorder="1" applyAlignment="1">
      <alignment horizontal="center" vertical="center"/>
    </xf>
    <xf numFmtId="0" fontId="16" fillId="0" borderId="20" xfId="12" applyFont="1" applyBorder="1" applyAlignment="1">
      <alignment horizontal="left" vertical="center"/>
    </xf>
    <xf numFmtId="0" fontId="16" fillId="0" borderId="20" xfId="12" applyFont="1" applyBorder="1" applyAlignment="1">
      <alignment horizontal="center" vertical="center"/>
    </xf>
    <xf numFmtId="0" fontId="16" fillId="0" borderId="21" xfId="12" applyFont="1" applyBorder="1" applyAlignment="1">
      <alignment horizontal="center" vertical="center"/>
    </xf>
    <xf numFmtId="0" fontId="17" fillId="0" borderId="19" xfId="12" applyFont="1" applyBorder="1" applyAlignment="1">
      <alignment horizontal="center" vertical="center"/>
    </xf>
    <xf numFmtId="0" fontId="16" fillId="0" borderId="22" xfId="12" applyFont="1" applyBorder="1" applyAlignment="1">
      <alignment horizontal="center" vertical="center"/>
    </xf>
    <xf numFmtId="0" fontId="16" fillId="0" borderId="23" xfId="12" applyFont="1" applyBorder="1" applyAlignment="1">
      <alignment horizontal="left" vertical="center"/>
    </xf>
    <xf numFmtId="4" fontId="18" fillId="12" borderId="24" xfId="12" applyNumberFormat="1" applyFont="1" applyFill="1" applyBorder="1" applyAlignment="1" applyProtection="1">
      <alignment vertical="center"/>
    </xf>
    <xf numFmtId="4" fontId="16" fillId="0" borderId="24" xfId="12" applyNumberFormat="1" applyFont="1" applyBorder="1" applyAlignment="1">
      <alignment horizontal="right" vertical="center"/>
    </xf>
    <xf numFmtId="0" fontId="11" fillId="0" borderId="25" xfId="12" applyFont="1" applyBorder="1" applyAlignment="1">
      <alignment horizontal="center" vertical="center"/>
    </xf>
    <xf numFmtId="0" fontId="11" fillId="0" borderId="26" xfId="12" applyFont="1" applyBorder="1" applyAlignment="1">
      <alignment horizontal="left" vertical="center"/>
    </xf>
    <xf numFmtId="4" fontId="11" fillId="0" borderId="27" xfId="12" applyNumberFormat="1" applyFont="1" applyBorder="1" applyAlignment="1">
      <alignment horizontal="right" vertical="center"/>
    </xf>
    <xf numFmtId="0" fontId="11" fillId="0" borderId="22" xfId="12" applyFont="1" applyBorder="1" applyAlignment="1">
      <alignment horizontal="center" vertical="center"/>
    </xf>
    <xf numFmtId="0" fontId="11" fillId="0" borderId="23" xfId="12" applyFont="1" applyBorder="1" applyAlignment="1">
      <alignment horizontal="left" vertical="center"/>
    </xf>
    <xf numFmtId="10" fontId="11" fillId="0" borderId="25" xfId="12" applyNumberFormat="1" applyFont="1" applyBorder="1" applyAlignment="1">
      <alignment horizontal="right" vertical="center"/>
    </xf>
    <xf numFmtId="0" fontId="16" fillId="0" borderId="28" xfId="12" applyFont="1" applyBorder="1" applyAlignment="1">
      <alignment horizontal="center" vertical="center"/>
    </xf>
    <xf numFmtId="0" fontId="16" fillId="0" borderId="29" xfId="12" applyFont="1" applyBorder="1" applyAlignment="1">
      <alignment horizontal="left" vertical="center"/>
    </xf>
    <xf numFmtId="0" fontId="11" fillId="0" borderId="30" xfId="12" applyFont="1" applyBorder="1" applyAlignment="1">
      <alignment horizontal="center" vertical="center"/>
    </xf>
    <xf numFmtId="0" fontId="11" fillId="0" borderId="4" xfId="12" applyFont="1" applyBorder="1" applyAlignment="1">
      <alignment horizontal="left" vertical="center"/>
    </xf>
    <xf numFmtId="4" fontId="11" fillId="0" borderId="31" xfId="12" applyNumberFormat="1" applyFont="1" applyBorder="1" applyAlignment="1">
      <alignment horizontal="right" vertical="center"/>
    </xf>
    <xf numFmtId="0" fontId="11" fillId="0" borderId="28" xfId="12" applyFont="1" applyBorder="1" applyAlignment="1">
      <alignment horizontal="center" vertical="center"/>
    </xf>
    <xf numFmtId="0" fontId="11" fillId="0" borderId="29" xfId="12" applyFont="1" applyBorder="1" applyAlignment="1">
      <alignment horizontal="left" vertical="center"/>
    </xf>
    <xf numFmtId="10" fontId="11" fillId="0" borderId="30" xfId="12" applyNumberFormat="1" applyFont="1" applyBorder="1" applyAlignment="1">
      <alignment horizontal="right" vertical="center"/>
    </xf>
    <xf numFmtId="0" fontId="16" fillId="0" borderId="32" xfId="12" applyFont="1" applyBorder="1" applyAlignment="1">
      <alignment horizontal="center" vertical="center"/>
    </xf>
    <xf numFmtId="0" fontId="16" fillId="0" borderId="33" xfId="12" applyFont="1" applyBorder="1" applyAlignment="1">
      <alignment horizontal="left" vertical="center"/>
    </xf>
    <xf numFmtId="0" fontId="11" fillId="0" borderId="34" xfId="12" applyFont="1" applyBorder="1" applyAlignment="1">
      <alignment horizontal="center" vertical="center"/>
    </xf>
    <xf numFmtId="0" fontId="11" fillId="0" borderId="35" xfId="12" applyFont="1" applyBorder="1" applyAlignment="1">
      <alignment horizontal="right" vertical="center"/>
    </xf>
    <xf numFmtId="4" fontId="11" fillId="0" borderId="36" xfId="12" applyNumberFormat="1" applyFont="1" applyBorder="1" applyAlignment="1">
      <alignment horizontal="right" vertical="center"/>
    </xf>
    <xf numFmtId="0" fontId="11" fillId="0" borderId="32" xfId="12" applyFont="1" applyBorder="1" applyAlignment="1">
      <alignment horizontal="center" vertical="center"/>
    </xf>
    <xf numFmtId="0" fontId="11" fillId="0" borderId="33" xfId="12" applyFont="1" applyBorder="1" applyAlignment="1">
      <alignment horizontal="left" vertical="center"/>
    </xf>
    <xf numFmtId="0" fontId="11" fillId="0" borderId="34" xfId="12" applyFont="1" applyBorder="1" applyAlignment="1">
      <alignment horizontal="right" vertical="center"/>
    </xf>
    <xf numFmtId="0" fontId="11" fillId="0" borderId="0" xfId="12" applyFont="1" applyBorder="1" applyAlignment="1">
      <alignment horizontal="center" vertical="center"/>
    </xf>
    <xf numFmtId="0" fontId="11" fillId="0" borderId="39" xfId="12" applyFont="1" applyBorder="1" applyAlignment="1">
      <alignment horizontal="left" vertical="center"/>
    </xf>
    <xf numFmtId="0" fontId="11" fillId="0" borderId="40" xfId="12" applyFont="1" applyBorder="1" applyAlignment="1">
      <alignment horizontal="left" vertical="center"/>
    </xf>
    <xf numFmtId="0" fontId="11" fillId="0" borderId="41" xfId="12" applyFont="1" applyBorder="1" applyAlignment="1">
      <alignment horizontal="left" vertical="center"/>
    </xf>
    <xf numFmtId="0" fontId="11" fillId="0" borderId="0" xfId="12" applyFont="1" applyBorder="1" applyAlignment="1">
      <alignment horizontal="left" vertical="center"/>
    </xf>
    <xf numFmtId="0" fontId="11" fillId="0" borderId="42" xfId="12" applyFont="1" applyBorder="1" applyAlignment="1">
      <alignment horizontal="left" vertical="center"/>
    </xf>
    <xf numFmtId="0" fontId="16" fillId="0" borderId="30" xfId="12" applyFont="1" applyBorder="1" applyAlignment="1">
      <alignment horizontal="left" vertical="center"/>
    </xf>
    <xf numFmtId="4" fontId="16" fillId="0" borderId="31" xfId="12" applyNumberFormat="1" applyFont="1" applyBorder="1" applyAlignment="1">
      <alignment horizontal="right" vertical="center"/>
    </xf>
    <xf numFmtId="0" fontId="11" fillId="0" borderId="39" xfId="12" applyFont="1" applyBorder="1" applyAlignment="1">
      <alignment horizontal="right" vertical="center"/>
    </xf>
    <xf numFmtId="0" fontId="11" fillId="0" borderId="0" xfId="12" applyFont="1" applyBorder="1" applyAlignment="1">
      <alignment horizontal="right" vertical="center"/>
    </xf>
    <xf numFmtId="0" fontId="11" fillId="0" borderId="30" xfId="12" applyFont="1" applyBorder="1" applyAlignment="1">
      <alignment horizontal="left" vertical="center"/>
    </xf>
    <xf numFmtId="0" fontId="11" fillId="0" borderId="43" xfId="12" applyFont="1" applyBorder="1" applyAlignment="1">
      <alignment horizontal="left" vertical="center"/>
    </xf>
    <xf numFmtId="0" fontId="11" fillId="0" borderId="44" xfId="12" applyFont="1" applyBorder="1" applyAlignment="1">
      <alignment horizontal="center" vertical="center"/>
    </xf>
    <xf numFmtId="0" fontId="14" fillId="0" borderId="22" xfId="12" applyFont="1" applyBorder="1" applyAlignment="1">
      <alignment horizontal="center" vertical="center"/>
    </xf>
    <xf numFmtId="0" fontId="14" fillId="0" borderId="23" xfId="12" applyFont="1" applyBorder="1" applyAlignment="1">
      <alignment horizontal="left" vertical="center"/>
    </xf>
    <xf numFmtId="0" fontId="14" fillId="0" borderId="25" xfId="12" applyFont="1" applyBorder="1" applyAlignment="1">
      <alignment horizontal="right" vertical="center"/>
    </xf>
    <xf numFmtId="4" fontId="14" fillId="0" borderId="27" xfId="12" applyNumberFormat="1" applyFont="1" applyBorder="1" applyAlignment="1">
      <alignment horizontal="right" vertical="center"/>
    </xf>
    <xf numFmtId="0" fontId="14" fillId="0" borderId="28" xfId="12" applyFont="1" applyBorder="1" applyAlignment="1">
      <alignment horizontal="center" vertical="center"/>
    </xf>
    <xf numFmtId="0" fontId="14" fillId="0" borderId="29" xfId="12" applyFont="1" applyBorder="1" applyAlignment="1">
      <alignment horizontal="left" vertical="center"/>
    </xf>
    <xf numFmtId="4" fontId="14" fillId="0" borderId="30" xfId="12" applyNumberFormat="1" applyFont="1" applyBorder="1" applyAlignment="1">
      <alignment horizontal="right" vertical="center"/>
    </xf>
    <xf numFmtId="4" fontId="14" fillId="0" borderId="31" xfId="12" applyNumberFormat="1" applyFont="1" applyBorder="1" applyAlignment="1">
      <alignment horizontal="right" vertical="center"/>
    </xf>
    <xf numFmtId="0" fontId="14" fillId="0" borderId="32" xfId="12" applyFont="1" applyBorder="1" applyAlignment="1">
      <alignment horizontal="center" vertical="center"/>
    </xf>
    <xf numFmtId="0" fontId="14" fillId="0" borderId="33" xfId="12" applyFont="1" applyBorder="1" applyAlignment="1">
      <alignment horizontal="left" vertical="center"/>
    </xf>
    <xf numFmtId="0" fontId="14" fillId="0" borderId="34" xfId="12" applyFont="1" applyBorder="1" applyAlignment="1">
      <alignment horizontal="right" vertical="center"/>
    </xf>
    <xf numFmtId="4" fontId="14" fillId="0" borderId="36" xfId="12" applyNumberFormat="1" applyFont="1" applyBorder="1" applyAlignment="1">
      <alignment horizontal="right" vertical="center"/>
    </xf>
    <xf numFmtId="0" fontId="11" fillId="0" borderId="15" xfId="12" applyFont="1" applyBorder="1" applyAlignment="1">
      <alignment horizontal="left" vertical="center"/>
    </xf>
    <xf numFmtId="0" fontId="11" fillId="0" borderId="16" xfId="12" applyFont="1" applyBorder="1" applyAlignment="1">
      <alignment horizontal="left" vertical="center"/>
    </xf>
    <xf numFmtId="0" fontId="11" fillId="0" borderId="18" xfId="12" applyFont="1" applyBorder="1" applyAlignment="1">
      <alignment horizontal="left" vertical="center"/>
    </xf>
    <xf numFmtId="0" fontId="14" fillId="0" borderId="45" xfId="12" applyFont="1" applyBorder="1" applyAlignment="1">
      <alignment horizontal="center" vertical="center"/>
    </xf>
    <xf numFmtId="0" fontId="16" fillId="0" borderId="46" xfId="12" applyFont="1" applyBorder="1" applyAlignment="1">
      <alignment horizontal="left" vertical="center"/>
    </xf>
    <xf numFmtId="0" fontId="16" fillId="0" borderId="47" xfId="12" applyFont="1" applyBorder="1" applyAlignment="1">
      <alignment horizontal="left" vertical="center"/>
    </xf>
    <xf numFmtId="168" fontId="16" fillId="0" borderId="48" xfId="12" applyNumberFormat="1" applyFont="1" applyBorder="1" applyAlignment="1">
      <alignment horizontal="right" vertical="center"/>
    </xf>
    <xf numFmtId="0" fontId="11" fillId="0" borderId="0" xfId="0" applyFont="1" applyProtection="1"/>
    <xf numFmtId="4" fontId="11" fillId="0" borderId="0" xfId="0" applyNumberFormat="1" applyFont="1" applyProtection="1"/>
    <xf numFmtId="169" fontId="11" fillId="0" borderId="0" xfId="0" applyNumberFormat="1" applyFont="1" applyProtection="1"/>
    <xf numFmtId="170" fontId="11" fillId="0" borderId="0" xfId="0" applyNumberFormat="1" applyFont="1" applyProtection="1"/>
    <xf numFmtId="0" fontId="14" fillId="0" borderId="0" xfId="0" applyFont="1" applyProtection="1"/>
    <xf numFmtId="4" fontId="16" fillId="0" borderId="0" xfId="0" applyNumberFormat="1" applyFont="1" applyProtection="1"/>
    <xf numFmtId="169" fontId="14" fillId="0" borderId="0" xfId="0" applyNumberFormat="1" applyFont="1" applyProtection="1"/>
    <xf numFmtId="170" fontId="16" fillId="0" borderId="0" xfId="0" applyNumberFormat="1" applyFont="1" applyProtection="1"/>
    <xf numFmtId="169" fontId="16" fillId="0" borderId="0" xfId="0" applyNumberFormat="1" applyFont="1" applyProtection="1"/>
    <xf numFmtId="0" fontId="13" fillId="0" borderId="0" xfId="0" applyFont="1" applyProtection="1"/>
    <xf numFmtId="0" fontId="16" fillId="0" borderId="0" xfId="0" applyFont="1" applyProtection="1"/>
    <xf numFmtId="4" fontId="19" fillId="0" borderId="0" xfId="0" applyNumberFormat="1" applyFont="1" applyProtection="1"/>
    <xf numFmtId="0" fontId="11" fillId="0" borderId="0" xfId="0" applyFont="1" applyBorder="1" applyProtection="1"/>
    <xf numFmtId="0" fontId="16" fillId="13" borderId="49" xfId="0" applyFont="1" applyFill="1" applyBorder="1" applyAlignment="1" applyProtection="1">
      <alignment horizontal="center"/>
    </xf>
    <xf numFmtId="4" fontId="16" fillId="13" borderId="50" xfId="0" applyNumberFormat="1" applyFont="1" applyFill="1" applyBorder="1" applyAlignment="1" applyProtection="1">
      <alignment horizontal="center"/>
    </xf>
    <xf numFmtId="169" fontId="16" fillId="13" borderId="51" xfId="0" applyNumberFormat="1" applyFont="1" applyFill="1" applyBorder="1" applyAlignment="1" applyProtection="1">
      <alignment horizontal="center"/>
    </xf>
    <xf numFmtId="170" fontId="16" fillId="13" borderId="52" xfId="0" applyNumberFormat="1" applyFont="1" applyFill="1" applyBorder="1" applyAlignment="1" applyProtection="1">
      <alignment horizontal="center"/>
    </xf>
    <xf numFmtId="0" fontId="16" fillId="12" borderId="0" xfId="0" applyFont="1" applyFill="1" applyBorder="1" applyAlignment="1" applyProtection="1">
      <alignment horizontal="center"/>
    </xf>
    <xf numFmtId="0" fontId="16" fillId="13" borderId="53" xfId="0" applyFont="1" applyFill="1" applyBorder="1" applyAlignment="1" applyProtection="1">
      <alignment horizontal="center"/>
    </xf>
    <xf numFmtId="4" fontId="16" fillId="13" borderId="54" xfId="0" applyNumberFormat="1" applyFont="1" applyFill="1" applyBorder="1" applyAlignment="1" applyProtection="1">
      <alignment horizontal="center"/>
    </xf>
    <xf numFmtId="169" fontId="16" fillId="13" borderId="54" xfId="0" applyNumberFormat="1" applyFont="1" applyFill="1" applyBorder="1" applyAlignment="1" applyProtection="1">
      <alignment horizontal="center"/>
    </xf>
    <xf numFmtId="170" fontId="16" fillId="13" borderId="55" xfId="0" applyNumberFormat="1" applyFont="1" applyFill="1" applyBorder="1" applyAlignment="1" applyProtection="1">
      <alignment horizontal="center"/>
    </xf>
    <xf numFmtId="170" fontId="11" fillId="0" borderId="0" xfId="0" applyNumberFormat="1" applyFont="1" applyAlignment="1" applyProtection="1">
      <alignment horizontal="center"/>
    </xf>
    <xf numFmtId="4" fontId="16" fillId="14" borderId="0" xfId="0" applyNumberFormat="1" applyFont="1" applyFill="1" applyProtection="1"/>
    <xf numFmtId="4" fontId="16" fillId="12" borderId="0" xfId="0" applyNumberFormat="1" applyFont="1" applyFill="1" applyBorder="1" applyProtection="1"/>
    <xf numFmtId="4" fontId="16" fillId="12" borderId="0" xfId="0" applyNumberFormat="1" applyFont="1" applyFill="1" applyProtection="1"/>
    <xf numFmtId="0" fontId="20" fillId="15" borderId="0" xfId="0" applyFont="1" applyFill="1" applyProtection="1"/>
    <xf numFmtId="4" fontId="20" fillId="15" borderId="0" xfId="0" applyNumberFormat="1" applyFont="1" applyFill="1" applyProtection="1"/>
    <xf numFmtId="4" fontId="20" fillId="14" borderId="0" xfId="0" applyNumberFormat="1" applyFont="1" applyFill="1" applyProtection="1"/>
    <xf numFmtId="170" fontId="20" fillId="15" borderId="0" xfId="0" applyNumberFormat="1" applyFont="1" applyFill="1" applyProtection="1"/>
    <xf numFmtId="4" fontId="20" fillId="12" borderId="0" xfId="0" applyNumberFormat="1" applyFont="1" applyFill="1" applyProtection="1"/>
    <xf numFmtId="0" fontId="16" fillId="0" borderId="0" xfId="0" applyFont="1" applyAlignment="1" applyProtection="1">
      <alignment horizontal="left"/>
    </xf>
    <xf numFmtId="170" fontId="20" fillId="12" borderId="0" xfId="0" applyNumberFormat="1" applyFont="1" applyFill="1" applyProtection="1"/>
    <xf numFmtId="0" fontId="21" fillId="0" borderId="0" xfId="0" applyFont="1" applyProtection="1"/>
    <xf numFmtId="4" fontId="21" fillId="0" borderId="0" xfId="0" applyNumberFormat="1" applyFont="1" applyProtection="1"/>
    <xf numFmtId="4" fontId="21" fillId="14" borderId="0" xfId="0" applyNumberFormat="1" applyFont="1" applyFill="1" applyProtection="1"/>
    <xf numFmtId="170" fontId="21" fillId="0" borderId="0" xfId="0" applyNumberFormat="1" applyFont="1" applyProtection="1"/>
    <xf numFmtId="4" fontId="21" fillId="12" borderId="0" xfId="0" applyNumberFormat="1" applyFont="1" applyFill="1" applyProtection="1"/>
    <xf numFmtId="170" fontId="17" fillId="0" borderId="0" xfId="0" applyNumberFormat="1" applyFont="1" applyProtection="1"/>
    <xf numFmtId="0" fontId="17" fillId="0" borderId="0" xfId="0" applyFont="1" applyProtection="1"/>
    <xf numFmtId="0" fontId="16" fillId="0" borderId="0" xfId="0" applyFont="1" applyAlignment="1" applyProtection="1">
      <alignment horizontal="left" vertical="top" wrapText="1"/>
      <protection locked="0"/>
    </xf>
    <xf numFmtId="170" fontId="22" fillId="0" borderId="0" xfId="0" applyNumberFormat="1" applyFont="1" applyProtection="1"/>
    <xf numFmtId="0" fontId="22" fillId="0" borderId="0" xfId="0" applyFont="1" applyProtection="1"/>
    <xf numFmtId="0" fontId="23" fillId="0" borderId="0" xfId="0" applyFont="1" applyProtection="1"/>
    <xf numFmtId="4" fontId="23" fillId="0" borderId="0" xfId="0" applyNumberFormat="1" applyFont="1" applyProtection="1"/>
    <xf numFmtId="4" fontId="23" fillId="14" borderId="0" xfId="0" applyNumberFormat="1" applyFont="1" applyFill="1" applyProtection="1"/>
    <xf numFmtId="170" fontId="23" fillId="0" borderId="0" xfId="0" applyNumberFormat="1" applyFont="1" applyProtection="1"/>
    <xf numFmtId="4" fontId="23" fillId="12" borderId="0" xfId="0" applyNumberFormat="1" applyFont="1" applyFill="1" applyProtection="1"/>
    <xf numFmtId="169" fontId="16" fillId="12" borderId="0" xfId="0" applyNumberFormat="1" applyFont="1" applyFill="1" applyProtection="1"/>
    <xf numFmtId="0" fontId="16" fillId="0" borderId="0" xfId="0" applyFont="1" applyAlignment="1" applyProtection="1">
      <alignment horizontal="right" vertical="top"/>
      <protection locked="0"/>
    </xf>
    <xf numFmtId="49" fontId="11" fillId="0" borderId="0" xfId="0" applyNumberFormat="1" applyFont="1" applyAlignment="1" applyProtection="1">
      <alignment horizontal="center" vertical="top"/>
      <protection locked="0"/>
    </xf>
    <xf numFmtId="49" fontId="11" fillId="0" borderId="0" xfId="0" applyNumberFormat="1" applyFont="1" applyAlignment="1" applyProtection="1">
      <alignment vertical="top"/>
      <protection locked="0"/>
    </xf>
    <xf numFmtId="0" fontId="11" fillId="0" borderId="0" xfId="0" applyFont="1" applyAlignment="1" applyProtection="1">
      <alignment vertical="top" wrapText="1"/>
      <protection locked="0"/>
    </xf>
    <xf numFmtId="170" fontId="11" fillId="0" borderId="0" xfId="0" applyNumberFormat="1" applyFont="1" applyAlignment="1" applyProtection="1">
      <alignment vertical="top"/>
      <protection locked="0"/>
    </xf>
    <xf numFmtId="0" fontId="11" fillId="0" borderId="0" xfId="0" applyFont="1" applyAlignment="1" applyProtection="1">
      <alignment vertical="top"/>
      <protection locked="0"/>
    </xf>
    <xf numFmtId="4" fontId="11" fillId="0" borderId="0" xfId="0" applyNumberFormat="1" applyFont="1" applyAlignment="1" applyProtection="1">
      <alignment vertical="top"/>
      <protection locked="0"/>
    </xf>
    <xf numFmtId="169" fontId="11" fillId="0" borderId="0" xfId="0" applyNumberFormat="1" applyFont="1" applyAlignment="1" applyProtection="1">
      <alignment vertical="top"/>
      <protection locked="0"/>
    </xf>
    <xf numFmtId="0" fontId="11" fillId="0" borderId="0" xfId="0" applyFont="1" applyAlignment="1" applyProtection="1">
      <alignment horizontal="center" vertical="top"/>
      <protection locked="0"/>
    </xf>
    <xf numFmtId="0" fontId="11" fillId="0" borderId="0" xfId="0" applyFont="1" applyAlignment="1" applyProtection="1">
      <alignment vertical="top"/>
    </xf>
    <xf numFmtId="0" fontId="14" fillId="0" borderId="0" xfId="0" applyFont="1" applyAlignment="1" applyProtection="1">
      <alignment horizontal="right" vertical="top"/>
      <protection locked="0"/>
    </xf>
    <xf numFmtId="49" fontId="16" fillId="0" borderId="0" xfId="0" applyNumberFormat="1" applyFont="1" applyAlignment="1" applyProtection="1">
      <alignment horizontal="center" vertical="top"/>
      <protection locked="0"/>
    </xf>
    <xf numFmtId="49" fontId="16" fillId="0" borderId="0" xfId="0" applyNumberFormat="1" applyFont="1" applyAlignment="1" applyProtection="1">
      <alignment vertical="top"/>
      <protection locked="0"/>
    </xf>
    <xf numFmtId="0" fontId="16" fillId="0" borderId="0" xfId="0" applyFont="1" applyAlignment="1" applyProtection="1">
      <alignment vertical="top" wrapText="1"/>
      <protection locked="0"/>
    </xf>
    <xf numFmtId="170" fontId="16" fillId="0" borderId="0" xfId="0" applyNumberFormat="1" applyFont="1" applyAlignment="1" applyProtection="1">
      <alignment vertical="top"/>
      <protection locked="0"/>
    </xf>
    <xf numFmtId="0" fontId="16" fillId="0" borderId="0" xfId="0" applyFont="1" applyAlignment="1" applyProtection="1">
      <alignment horizontal="right"/>
      <protection locked="0"/>
    </xf>
    <xf numFmtId="4" fontId="16" fillId="0" borderId="0" xfId="0" applyNumberFormat="1" applyFont="1" applyAlignment="1" applyProtection="1">
      <alignment vertical="top"/>
      <protection locked="0"/>
    </xf>
    <xf numFmtId="4" fontId="14" fillId="0" borderId="0" xfId="0" applyNumberFormat="1" applyFont="1" applyAlignment="1" applyProtection="1">
      <alignment vertical="top"/>
      <protection locked="0"/>
    </xf>
    <xf numFmtId="169" fontId="16" fillId="0" borderId="0" xfId="0" applyNumberFormat="1" applyFont="1" applyAlignment="1" applyProtection="1">
      <alignment vertical="top"/>
      <protection locked="0"/>
    </xf>
    <xf numFmtId="0" fontId="13" fillId="0" borderId="0" xfId="12" applyFont="1" applyProtection="1">
      <protection locked="0"/>
    </xf>
    <xf numFmtId="0" fontId="15" fillId="0" borderId="0" xfId="12" applyFont="1" applyProtection="1">
      <protection locked="0"/>
    </xf>
    <xf numFmtId="49" fontId="15" fillId="0" borderId="0" xfId="12" applyNumberFormat="1" applyFont="1" applyProtection="1">
      <protection locked="0"/>
    </xf>
    <xf numFmtId="0" fontId="16" fillId="0" borderId="0" xfId="0" applyFont="1" applyAlignment="1" applyProtection="1">
      <alignment horizontal="right" vertical="top"/>
    </xf>
    <xf numFmtId="49" fontId="16" fillId="0" borderId="0" xfId="0" applyNumberFormat="1" applyFont="1" applyAlignment="1" applyProtection="1">
      <alignment horizontal="center"/>
      <protection locked="0"/>
    </xf>
    <xf numFmtId="49" fontId="16" fillId="0" borderId="0" xfId="0" applyNumberFormat="1" applyFont="1" applyAlignment="1" applyProtection="1">
      <protection locked="0"/>
    </xf>
    <xf numFmtId="0" fontId="19" fillId="0" borderId="0" xfId="0" applyFont="1" applyAlignment="1" applyProtection="1">
      <alignment vertical="top" wrapText="1"/>
      <protection locked="0"/>
    </xf>
    <xf numFmtId="0" fontId="16" fillId="13" borderId="49" xfId="0" applyFont="1" applyFill="1" applyBorder="1" applyAlignment="1" applyProtection="1">
      <alignment horizontal="center"/>
      <protection locked="0"/>
    </xf>
    <xf numFmtId="49" fontId="16" fillId="13" borderId="50" xfId="0" applyNumberFormat="1" applyFont="1" applyFill="1" applyBorder="1" applyAlignment="1" applyProtection="1">
      <alignment horizontal="center"/>
      <protection locked="0"/>
    </xf>
    <xf numFmtId="0" fontId="16" fillId="13" borderId="50" xfId="0" applyFont="1" applyFill="1" applyBorder="1" applyAlignment="1" applyProtection="1">
      <alignment horizontal="center"/>
      <protection locked="0"/>
    </xf>
    <xf numFmtId="170" fontId="16" fillId="13" borderId="50" xfId="0" applyNumberFormat="1" applyFont="1" applyFill="1" applyBorder="1" applyAlignment="1" applyProtection="1">
      <alignment horizontal="center"/>
      <protection locked="0"/>
    </xf>
    <xf numFmtId="0" fontId="16" fillId="13" borderId="50" xfId="0" applyFont="1" applyFill="1" applyBorder="1" applyAlignment="1" applyProtection="1">
      <alignment horizontal="right"/>
      <protection locked="0"/>
    </xf>
    <xf numFmtId="4" fontId="16" fillId="13" borderId="50" xfId="0" applyNumberFormat="1" applyFont="1" applyFill="1" applyBorder="1" applyAlignment="1" applyProtection="1">
      <alignment horizontal="center"/>
      <protection locked="0"/>
    </xf>
    <xf numFmtId="4" fontId="16" fillId="13" borderId="56" xfId="0" applyNumberFormat="1" applyFont="1" applyFill="1" applyBorder="1" applyAlignment="1" applyProtection="1">
      <alignment horizontal="center"/>
      <protection locked="0"/>
    </xf>
    <xf numFmtId="0" fontId="11" fillId="0" borderId="58" xfId="0" applyFont="1" applyBorder="1" applyAlignment="1" applyProtection="1">
      <alignment horizontal="center"/>
      <protection locked="0"/>
    </xf>
    <xf numFmtId="0" fontId="11" fillId="0" borderId="49" xfId="0" applyFont="1" applyBorder="1" applyAlignment="1" applyProtection="1">
      <alignment horizontal="center"/>
      <protection locked="0"/>
    </xf>
    <xf numFmtId="0" fontId="11" fillId="0" borderId="50" xfId="0" applyNumberFormat="1" applyFont="1" applyBorder="1" applyAlignment="1" applyProtection="1">
      <alignment horizontal="center"/>
      <protection locked="0"/>
    </xf>
    <xf numFmtId="0" fontId="11" fillId="0" borderId="58" xfId="0" applyNumberFormat="1" applyFont="1" applyBorder="1" applyAlignment="1" applyProtection="1">
      <alignment horizontal="center"/>
      <protection locked="0"/>
    </xf>
    <xf numFmtId="0" fontId="24" fillId="0" borderId="0" xfId="0" applyFont="1" applyAlignment="1" applyProtection="1">
      <alignment horizontal="center"/>
      <protection locked="0"/>
    </xf>
    <xf numFmtId="170" fontId="11" fillId="0" borderId="0" xfId="0" applyNumberFormat="1" applyFont="1" applyAlignment="1" applyProtection="1">
      <alignment horizontal="center"/>
      <protection locked="0"/>
    </xf>
    <xf numFmtId="0" fontId="11" fillId="0" borderId="0" xfId="0" applyFont="1" applyAlignment="1" applyProtection="1">
      <alignment horizontal="center"/>
      <protection locked="0"/>
    </xf>
    <xf numFmtId="0" fontId="16" fillId="13" borderId="53" xfId="0" applyFont="1" applyFill="1" applyBorder="1" applyAlignment="1" applyProtection="1">
      <alignment horizontal="center"/>
      <protection locked="0"/>
    </xf>
    <xf numFmtId="49" fontId="16" fillId="13" borderId="54" xfId="0" applyNumberFormat="1" applyFont="1" applyFill="1" applyBorder="1" applyAlignment="1" applyProtection="1">
      <alignment horizontal="center"/>
      <protection locked="0"/>
    </xf>
    <xf numFmtId="49" fontId="16" fillId="13" borderId="54" xfId="0" applyNumberFormat="1" applyFont="1" applyFill="1" applyBorder="1" applyAlignment="1" applyProtection="1">
      <alignment horizontal="center" vertical="center"/>
      <protection locked="0"/>
    </xf>
    <xf numFmtId="0" fontId="16" fillId="13" borderId="54" xfId="0" applyFont="1" applyFill="1" applyBorder="1" applyAlignment="1" applyProtection="1">
      <alignment horizontal="center"/>
      <protection locked="0"/>
    </xf>
    <xf numFmtId="170" fontId="16" fillId="13" borderId="54" xfId="0" applyNumberFormat="1" applyFont="1" applyFill="1" applyBorder="1" applyAlignment="1" applyProtection="1">
      <alignment horizontal="center"/>
      <protection locked="0"/>
    </xf>
    <xf numFmtId="0" fontId="16" fillId="13" borderId="54" xfId="0" applyFont="1" applyFill="1" applyBorder="1" applyAlignment="1" applyProtection="1">
      <alignment horizontal="right"/>
      <protection locked="0"/>
    </xf>
    <xf numFmtId="4" fontId="16" fillId="13" borderId="54" xfId="0" applyNumberFormat="1" applyFont="1" applyFill="1" applyBorder="1" applyAlignment="1" applyProtection="1">
      <alignment horizontal="center"/>
      <protection locked="0"/>
    </xf>
    <xf numFmtId="169" fontId="16" fillId="13" borderId="54" xfId="0" applyNumberFormat="1" applyFont="1" applyFill="1" applyBorder="1" applyAlignment="1" applyProtection="1">
      <alignment horizontal="center"/>
      <protection locked="0"/>
    </xf>
    <xf numFmtId="170" fontId="16" fillId="13" borderId="59" xfId="0" applyNumberFormat="1" applyFont="1" applyFill="1" applyBorder="1" applyAlignment="1" applyProtection="1">
      <alignment horizontal="center"/>
      <protection locked="0"/>
    </xf>
    <xf numFmtId="0" fontId="11" fillId="0" borderId="60" xfId="0" applyFont="1" applyBorder="1" applyAlignment="1" applyProtection="1">
      <alignment horizontal="center"/>
      <protection locked="0"/>
    </xf>
    <xf numFmtId="0" fontId="11" fillId="0" borderId="53" xfId="0" applyFont="1" applyBorder="1" applyAlignment="1" applyProtection="1">
      <alignment horizontal="center"/>
      <protection locked="0"/>
    </xf>
    <xf numFmtId="0" fontId="11" fillId="0" borderId="54" xfId="0" applyNumberFormat="1" applyFont="1" applyBorder="1" applyAlignment="1" applyProtection="1">
      <alignment horizontal="center"/>
      <protection locked="0"/>
    </xf>
    <xf numFmtId="0" fontId="11" fillId="0" borderId="60" xfId="0" applyNumberFormat="1" applyFont="1" applyBorder="1" applyAlignment="1" applyProtection="1">
      <alignment horizontal="center"/>
      <protection locked="0"/>
    </xf>
    <xf numFmtId="0" fontId="16" fillId="0" borderId="0" xfId="0" applyFont="1" applyAlignment="1" applyProtection="1">
      <alignment horizontal="center" vertical="top"/>
      <protection locked="0"/>
    </xf>
    <xf numFmtId="0" fontId="11" fillId="0" borderId="0" xfId="0" applyFont="1" applyAlignment="1" applyProtection="1">
      <alignment horizontal="right" vertical="top"/>
      <protection locked="0"/>
    </xf>
    <xf numFmtId="49" fontId="25" fillId="0" borderId="0" xfId="0" applyNumberFormat="1" applyFont="1" applyAlignment="1" applyProtection="1">
      <alignment horizontal="center" vertical="top"/>
      <protection locked="0"/>
    </xf>
    <xf numFmtId="49" fontId="25" fillId="0" borderId="0" xfId="0" applyNumberFormat="1" applyFont="1" applyAlignment="1" applyProtection="1">
      <alignment vertical="top"/>
      <protection locked="0"/>
    </xf>
    <xf numFmtId="0" fontId="26" fillId="0" borderId="0" xfId="0" applyFont="1" applyAlignment="1" applyProtection="1">
      <alignment vertical="top" wrapText="1"/>
      <protection locked="0"/>
    </xf>
    <xf numFmtId="0" fontId="17" fillId="0" borderId="0" xfId="0" applyFont="1" applyAlignment="1" applyProtection="1">
      <alignment horizontal="right" vertical="top" wrapText="1"/>
      <protection locked="0"/>
    </xf>
    <xf numFmtId="4" fontId="17" fillId="0" borderId="0" xfId="0" applyNumberFormat="1" applyFont="1" applyAlignment="1" applyProtection="1">
      <alignment vertical="top"/>
      <protection locked="0"/>
    </xf>
    <xf numFmtId="0" fontId="17" fillId="0" borderId="0" xfId="0" applyFont="1" applyAlignment="1" applyProtection="1">
      <alignment horizontal="right" vertical="top"/>
      <protection locked="0"/>
    </xf>
    <xf numFmtId="170" fontId="17" fillId="0" borderId="0" xfId="0" applyNumberFormat="1" applyFont="1" applyAlignment="1" applyProtection="1">
      <alignment vertical="top"/>
      <protection locked="0"/>
    </xf>
    <xf numFmtId="0" fontId="14" fillId="0" borderId="0" xfId="0" applyFont="1" applyAlignment="1" applyProtection="1">
      <alignment vertical="top" wrapText="1"/>
      <protection locked="0"/>
    </xf>
    <xf numFmtId="0" fontId="14" fillId="12" borderId="0" xfId="0" applyFont="1" applyFill="1" applyAlignment="1" applyProtection="1">
      <alignment horizontal="right" vertical="top"/>
      <protection locked="0"/>
    </xf>
    <xf numFmtId="2" fontId="16" fillId="0" borderId="0" xfId="0" applyNumberFormat="1" applyFont="1" applyAlignment="1" applyProtection="1">
      <alignment horizontal="right" vertical="top"/>
      <protection locked="0"/>
    </xf>
    <xf numFmtId="2" fontId="16" fillId="12" borderId="0" xfId="0" applyNumberFormat="1" applyFont="1" applyFill="1" applyAlignment="1" applyProtection="1">
      <alignment horizontal="right" vertical="top"/>
      <protection locked="0"/>
    </xf>
    <xf numFmtId="2" fontId="11" fillId="0" borderId="0" xfId="0" applyNumberFormat="1" applyFont="1" applyAlignment="1" applyProtection="1">
      <alignment horizontal="right" vertical="top"/>
      <protection locked="0"/>
    </xf>
    <xf numFmtId="49" fontId="16" fillId="0" borderId="0" xfId="0" applyNumberFormat="1" applyFont="1" applyBorder="1" applyAlignment="1" applyProtection="1">
      <alignment horizontal="left" vertical="top" wrapText="1"/>
      <protection locked="0"/>
    </xf>
    <xf numFmtId="0" fontId="16" fillId="0" borderId="0" xfId="0" applyFont="1" applyBorder="1" applyAlignment="1" applyProtection="1">
      <alignment horizontal="left" wrapText="1"/>
      <protection locked="0"/>
    </xf>
    <xf numFmtId="49" fontId="16" fillId="0" borderId="0" xfId="0" applyNumberFormat="1" applyFont="1" applyBorder="1" applyAlignment="1" applyProtection="1">
      <alignment horizontal="left" wrapText="1"/>
      <protection locked="0"/>
    </xf>
    <xf numFmtId="0" fontId="16" fillId="0" borderId="0" xfId="0" applyFont="1" applyBorder="1" applyAlignment="1" applyProtection="1">
      <alignment vertical="top" wrapText="1"/>
      <protection locked="0"/>
    </xf>
    <xf numFmtId="4" fontId="16" fillId="12" borderId="0" xfId="0" applyNumberFormat="1" applyFont="1" applyFill="1" applyAlignment="1" applyProtection="1">
      <alignment vertical="top"/>
      <protection locked="0"/>
    </xf>
    <xf numFmtId="170" fontId="16" fillId="12" borderId="0" xfId="0" applyNumberFormat="1" applyFont="1" applyFill="1" applyAlignment="1" applyProtection="1">
      <alignment vertical="top"/>
      <protection locked="0"/>
    </xf>
    <xf numFmtId="0" fontId="16" fillId="0" borderId="0" xfId="0" applyFont="1" applyBorder="1" applyAlignment="1" applyProtection="1">
      <alignment horizontal="left" vertical="top" wrapText="1"/>
      <protection locked="0"/>
    </xf>
    <xf numFmtId="0" fontId="14" fillId="0" borderId="0" xfId="0" applyFont="1" applyAlignment="1" applyProtection="1">
      <alignment horizontal="right" vertical="top" wrapText="1"/>
      <protection locked="0"/>
    </xf>
    <xf numFmtId="2" fontId="14" fillId="12" borderId="0" xfId="0" applyNumberFormat="1" applyFont="1" applyFill="1" applyAlignment="1" applyProtection="1">
      <alignment horizontal="right" vertical="top"/>
      <protection locked="0"/>
    </xf>
    <xf numFmtId="170" fontId="14" fillId="0" borderId="0" xfId="0" applyNumberFormat="1" applyFont="1" applyAlignment="1" applyProtection="1">
      <alignment vertical="top"/>
      <protection locked="0"/>
    </xf>
    <xf numFmtId="2" fontId="11" fillId="12" borderId="0" xfId="0" applyNumberFormat="1" applyFont="1" applyFill="1" applyAlignment="1" applyProtection="1">
      <alignment horizontal="right" vertical="top"/>
      <protection locked="0"/>
    </xf>
    <xf numFmtId="0" fontId="16" fillId="12" borderId="0" xfId="0" applyFont="1" applyFill="1" applyAlignment="1" applyProtection="1">
      <alignment horizontal="center" vertical="top"/>
      <protection locked="0"/>
    </xf>
    <xf numFmtId="49" fontId="16" fillId="12" borderId="0" xfId="0" applyNumberFormat="1" applyFont="1" applyFill="1" applyAlignment="1" applyProtection="1">
      <alignment horizontal="center" vertical="top"/>
      <protection locked="0"/>
    </xf>
    <xf numFmtId="49" fontId="16" fillId="12" borderId="0" xfId="0" applyNumberFormat="1" applyFont="1" applyFill="1" applyAlignment="1" applyProtection="1">
      <alignment vertical="top"/>
      <protection locked="0"/>
    </xf>
    <xf numFmtId="0" fontId="16" fillId="12" borderId="0" xfId="0" applyFont="1" applyFill="1" applyAlignment="1" applyProtection="1">
      <alignment vertical="top" wrapText="1"/>
      <protection locked="0"/>
    </xf>
    <xf numFmtId="0" fontId="16" fillId="12" borderId="0" xfId="0" applyFont="1" applyFill="1" applyAlignment="1" applyProtection="1">
      <alignment horizontal="right" vertical="top"/>
      <protection locked="0"/>
    </xf>
    <xf numFmtId="170" fontId="11" fillId="12" borderId="0" xfId="0" applyNumberFormat="1" applyFont="1" applyFill="1" applyAlignment="1" applyProtection="1">
      <alignment vertical="top"/>
      <protection locked="0"/>
    </xf>
    <xf numFmtId="0" fontId="11" fillId="12" borderId="0" xfId="0" applyFont="1" applyFill="1" applyAlignment="1" applyProtection="1">
      <alignment vertical="top"/>
      <protection locked="0"/>
    </xf>
    <xf numFmtId="0" fontId="11" fillId="12" borderId="0" xfId="0" applyFont="1" applyFill="1" applyAlignment="1" applyProtection="1">
      <alignment horizontal="center" vertical="top"/>
      <protection locked="0"/>
    </xf>
    <xf numFmtId="0" fontId="11" fillId="12" borderId="0" xfId="0" applyFont="1" applyFill="1" applyAlignment="1" applyProtection="1">
      <alignment vertical="top"/>
    </xf>
    <xf numFmtId="0" fontId="11" fillId="12" borderId="0" xfId="0" applyFont="1" applyFill="1" applyProtection="1"/>
    <xf numFmtId="4" fontId="11" fillId="12" borderId="0" xfId="0" applyNumberFormat="1" applyFont="1" applyFill="1" applyAlignment="1" applyProtection="1">
      <alignment vertical="top"/>
      <protection locked="0"/>
    </xf>
    <xf numFmtId="170" fontId="11" fillId="12" borderId="0" xfId="0" applyNumberFormat="1" applyFont="1" applyFill="1" applyAlignment="1" applyProtection="1">
      <alignment horizontal="center" vertical="top"/>
      <protection locked="0"/>
    </xf>
    <xf numFmtId="170" fontId="11" fillId="0" borderId="0" xfId="0" applyNumberFormat="1" applyFont="1" applyAlignment="1" applyProtection="1">
      <alignment horizontal="center" vertical="top"/>
      <protection locked="0"/>
    </xf>
    <xf numFmtId="170" fontId="11" fillId="0" borderId="0" xfId="0" applyNumberFormat="1" applyFont="1" applyAlignment="1" applyProtection="1">
      <alignment vertical="top"/>
    </xf>
    <xf numFmtId="2" fontId="14" fillId="0" borderId="0" xfId="0" applyNumberFormat="1" applyFont="1" applyAlignment="1" applyProtection="1">
      <alignment horizontal="right" vertical="top"/>
      <protection locked="0"/>
    </xf>
    <xf numFmtId="0" fontId="14" fillId="0" borderId="0" xfId="0" applyFont="1" applyAlignment="1" applyProtection="1">
      <alignment horizontal="center" vertical="top"/>
      <protection locked="0"/>
    </xf>
    <xf numFmtId="49" fontId="27" fillId="0" borderId="0" xfId="0" applyNumberFormat="1" applyFont="1" applyAlignment="1" applyProtection="1">
      <alignment horizontal="center" vertical="top"/>
      <protection locked="0"/>
    </xf>
    <xf numFmtId="49" fontId="27" fillId="0" borderId="0" xfId="0" applyNumberFormat="1" applyFont="1" applyAlignment="1" applyProtection="1">
      <alignment vertical="top"/>
      <protection locked="0"/>
    </xf>
    <xf numFmtId="0" fontId="20" fillId="0" borderId="0" xfId="0" applyFont="1" applyAlignment="1" applyProtection="1">
      <alignment horizontal="right" vertical="top" wrapText="1"/>
      <protection locked="0"/>
    </xf>
    <xf numFmtId="4" fontId="20" fillId="0" borderId="0" xfId="0" applyNumberFormat="1" applyFont="1" applyAlignment="1" applyProtection="1">
      <alignment horizontal="right" vertical="top"/>
      <protection locked="0"/>
    </xf>
    <xf numFmtId="0" fontId="27" fillId="0" borderId="0" xfId="0" applyFont="1" applyAlignment="1" applyProtection="1">
      <alignment horizontal="right" vertical="top"/>
      <protection locked="0"/>
    </xf>
    <xf numFmtId="2" fontId="27" fillId="12" borderId="0" xfId="0" applyNumberFormat="1" applyFont="1" applyFill="1" applyAlignment="1" applyProtection="1">
      <alignment horizontal="right" vertical="top"/>
      <protection locked="0"/>
    </xf>
    <xf numFmtId="4" fontId="27" fillId="0" borderId="0" xfId="0" applyNumberFormat="1" applyFont="1" applyAlignment="1" applyProtection="1">
      <alignment vertical="top"/>
      <protection locked="0"/>
    </xf>
    <xf numFmtId="4" fontId="20" fillId="0" borderId="0" xfId="0" applyNumberFormat="1" applyFont="1" applyAlignment="1" applyProtection="1">
      <alignment vertical="top"/>
      <protection locked="0"/>
    </xf>
    <xf numFmtId="4" fontId="28" fillId="0" borderId="0" xfId="0" applyNumberFormat="1" applyFont="1" applyAlignment="1" applyProtection="1">
      <alignment vertical="top"/>
      <protection locked="0"/>
    </xf>
    <xf numFmtId="170" fontId="20" fillId="0" borderId="0" xfId="0" applyNumberFormat="1" applyFont="1" applyAlignment="1" applyProtection="1">
      <alignment vertical="top"/>
      <protection locked="0"/>
    </xf>
    <xf numFmtId="49" fontId="29" fillId="0" borderId="0" xfId="0" applyNumberFormat="1" applyFont="1" applyAlignment="1" applyProtection="1">
      <alignment horizontal="center" vertical="top"/>
      <protection locked="0"/>
    </xf>
    <xf numFmtId="49" fontId="29" fillId="0" borderId="0" xfId="0" applyNumberFormat="1" applyFont="1" applyAlignment="1" applyProtection="1">
      <alignment vertical="top"/>
      <protection locked="0"/>
    </xf>
    <xf numFmtId="0" fontId="30" fillId="0" borderId="0" xfId="0" applyFont="1" applyAlignment="1" applyProtection="1">
      <alignment vertical="top" wrapText="1"/>
      <protection locked="0"/>
    </xf>
    <xf numFmtId="170" fontId="31" fillId="0" borderId="0" xfId="0" applyNumberFormat="1" applyFont="1" applyAlignment="1" applyProtection="1">
      <alignment vertical="top"/>
      <protection locked="0"/>
    </xf>
    <xf numFmtId="0" fontId="21" fillId="0" borderId="0" xfId="0" applyFont="1" applyAlignment="1" applyProtection="1">
      <alignment vertical="top" wrapText="1"/>
      <protection locked="0"/>
    </xf>
    <xf numFmtId="49" fontId="16" fillId="0" borderId="0" xfId="0" applyNumberFormat="1" applyFont="1" applyAlignment="1" applyProtection="1"/>
    <xf numFmtId="49" fontId="32" fillId="0" borderId="0" xfId="0" applyNumberFormat="1" applyFont="1" applyAlignment="1" applyProtection="1">
      <alignment vertical="top"/>
      <protection locked="0"/>
    </xf>
    <xf numFmtId="2" fontId="11" fillId="12" borderId="0" xfId="0" applyNumberFormat="1" applyFont="1" applyFill="1" applyAlignment="1" applyProtection="1">
      <alignment vertical="top"/>
      <protection locked="0"/>
    </xf>
    <xf numFmtId="49" fontId="16" fillId="0" borderId="0" xfId="0" applyNumberFormat="1" applyFont="1" applyAlignment="1" applyProtection="1">
      <alignment horizontal="center"/>
    </xf>
    <xf numFmtId="0" fontId="16" fillId="0" borderId="0" xfId="0" applyFont="1" applyAlignment="1" applyProtection="1">
      <alignment vertical="top" wrapText="1"/>
    </xf>
    <xf numFmtId="170" fontId="16" fillId="0" borderId="0" xfId="0" applyNumberFormat="1" applyFont="1" applyAlignment="1" applyProtection="1">
      <alignment vertical="top"/>
    </xf>
    <xf numFmtId="0" fontId="16" fillId="0" borderId="0" xfId="0" applyFont="1" applyAlignment="1" applyProtection="1">
      <alignment vertical="top"/>
    </xf>
    <xf numFmtId="4" fontId="16" fillId="0" borderId="0" xfId="0" applyNumberFormat="1" applyFont="1" applyAlignment="1" applyProtection="1">
      <alignment vertical="top"/>
    </xf>
    <xf numFmtId="4" fontId="32" fillId="0" borderId="0" xfId="0" applyNumberFormat="1" applyFont="1" applyAlignment="1" applyProtection="1">
      <alignment vertical="top"/>
      <protection locked="0"/>
    </xf>
    <xf numFmtId="169" fontId="16" fillId="0" borderId="0" xfId="0" applyNumberFormat="1" applyFont="1" applyAlignment="1" applyProtection="1">
      <alignment vertical="top"/>
    </xf>
    <xf numFmtId="49" fontId="32" fillId="0" borderId="0" xfId="0" applyNumberFormat="1" applyFont="1" applyAlignment="1" applyProtection="1">
      <alignment horizontal="center" vertical="top"/>
      <protection locked="0"/>
    </xf>
    <xf numFmtId="0" fontId="14" fillId="0" borderId="0" xfId="0" applyFont="1" applyAlignment="1" applyProtection="1">
      <alignment horizontal="right"/>
    </xf>
    <xf numFmtId="0" fontId="19" fillId="0" borderId="0" xfId="0" applyFont="1" applyAlignment="1" applyProtection="1">
      <alignment vertical="top"/>
      <protection locked="0"/>
    </xf>
    <xf numFmtId="2" fontId="19" fillId="12" borderId="0" xfId="0" applyNumberFormat="1" applyFont="1" applyFill="1" applyAlignment="1" applyProtection="1">
      <alignment vertical="top"/>
      <protection locked="0"/>
    </xf>
    <xf numFmtId="4" fontId="19" fillId="0" borderId="0" xfId="0" applyNumberFormat="1" applyFont="1" applyAlignment="1" applyProtection="1">
      <alignment vertical="top"/>
      <protection locked="0"/>
    </xf>
    <xf numFmtId="4" fontId="14" fillId="0" borderId="0" xfId="0" applyNumberFormat="1" applyFont="1" applyAlignment="1" applyProtection="1">
      <alignment vertical="top"/>
    </xf>
    <xf numFmtId="169" fontId="14" fillId="0" borderId="0" xfId="0" applyNumberFormat="1" applyFont="1" applyAlignment="1" applyProtection="1">
      <alignment vertical="top"/>
    </xf>
    <xf numFmtId="2" fontId="19" fillId="0" borderId="0" xfId="0" applyNumberFormat="1" applyFont="1" applyAlignment="1" applyProtection="1">
      <alignment vertical="top"/>
    </xf>
    <xf numFmtId="0" fontId="16" fillId="0" borderId="0" xfId="0" applyFont="1" applyAlignment="1" applyProtection="1">
      <alignment vertical="top"/>
      <protection locked="0"/>
    </xf>
    <xf numFmtId="170" fontId="33" fillId="0" borderId="0" xfId="0" applyNumberFormat="1" applyFont="1" applyAlignment="1" applyProtection="1">
      <alignment vertical="top"/>
      <protection locked="0"/>
    </xf>
    <xf numFmtId="4" fontId="27" fillId="0" borderId="0" xfId="0" applyNumberFormat="1" applyFont="1" applyAlignment="1" applyProtection="1">
      <alignment horizontal="right" vertical="top"/>
      <protection locked="0"/>
    </xf>
    <xf numFmtId="0" fontId="34" fillId="0" borderId="0" xfId="0" applyFont="1" applyAlignment="1" applyProtection="1">
      <alignment horizontal="right" vertical="top" wrapText="1"/>
      <protection locked="0"/>
    </xf>
    <xf numFmtId="4" fontId="21" fillId="0" borderId="0" xfId="0" applyNumberFormat="1" applyFont="1" applyAlignment="1" applyProtection="1">
      <alignment vertical="top"/>
      <protection locked="0"/>
    </xf>
    <xf numFmtId="0" fontId="35" fillId="0" borderId="0" xfId="0" applyFont="1" applyAlignment="1" applyProtection="1">
      <alignment horizontal="right" vertical="top"/>
      <protection locked="0"/>
    </xf>
    <xf numFmtId="2" fontId="35" fillId="12" borderId="0" xfId="0" applyNumberFormat="1" applyFont="1" applyFill="1" applyAlignment="1" applyProtection="1">
      <alignment horizontal="right" vertical="top"/>
      <protection locked="0"/>
    </xf>
    <xf numFmtId="4" fontId="35" fillId="0" borderId="0" xfId="0" applyNumberFormat="1" applyFont="1" applyAlignment="1" applyProtection="1">
      <alignment vertical="top"/>
      <protection locked="0"/>
    </xf>
    <xf numFmtId="170" fontId="35" fillId="0" borderId="0" xfId="0" applyNumberFormat="1" applyFont="1" applyAlignment="1" applyProtection="1">
      <alignment vertical="top"/>
      <protection locked="0"/>
    </xf>
    <xf numFmtId="170" fontId="21" fillId="0" borderId="0" xfId="0" applyNumberFormat="1" applyFont="1" applyAlignment="1" applyProtection="1">
      <alignment vertical="top"/>
      <protection locked="0"/>
    </xf>
    <xf numFmtId="170" fontId="34" fillId="0" borderId="0" xfId="0" applyNumberFormat="1" applyFont="1" applyAlignment="1" applyProtection="1">
      <alignment vertical="top"/>
      <protection locked="0"/>
    </xf>
    <xf numFmtId="0" fontId="16" fillId="12" borderId="0" xfId="1" applyFont="1" applyFill="1" applyBorder="1" applyAlignment="1" applyProtection="1">
      <alignment vertical="top"/>
      <protection locked="0"/>
    </xf>
    <xf numFmtId="0" fontId="16" fillId="12" borderId="0" xfId="1" applyFont="1" applyFill="1" applyBorder="1" applyAlignment="1" applyProtection="1">
      <alignment horizontal="right"/>
      <protection locked="0"/>
    </xf>
    <xf numFmtId="0" fontId="21" fillId="0" borderId="0" xfId="0" applyFont="1" applyAlignment="1" applyProtection="1">
      <alignment horizontal="right" vertical="top" wrapText="1"/>
      <protection locked="0"/>
    </xf>
    <xf numFmtId="4" fontId="21" fillId="0" borderId="0" xfId="0" applyNumberFormat="1" applyFont="1" applyAlignment="1" applyProtection="1">
      <alignment horizontal="right" vertical="top"/>
      <protection locked="0"/>
    </xf>
    <xf numFmtId="0" fontId="36" fillId="0" borderId="0" xfId="0" applyFont="1" applyAlignment="1" applyProtection="1">
      <alignment horizontal="right" vertical="top"/>
      <protection locked="0"/>
    </xf>
    <xf numFmtId="2" fontId="36" fillId="12" borderId="0" xfId="0" applyNumberFormat="1" applyFont="1" applyFill="1" applyAlignment="1" applyProtection="1">
      <alignment horizontal="right" vertical="top"/>
      <protection locked="0"/>
    </xf>
    <xf numFmtId="4" fontId="36" fillId="0" borderId="0" xfId="0" applyNumberFormat="1" applyFont="1" applyAlignment="1" applyProtection="1">
      <alignment horizontal="right" vertical="top"/>
      <protection locked="0"/>
    </xf>
    <xf numFmtId="169" fontId="36" fillId="0" borderId="0" xfId="0" applyNumberFormat="1" applyFont="1" applyAlignment="1" applyProtection="1">
      <alignment horizontal="right" vertical="top"/>
      <protection locked="0"/>
    </xf>
    <xf numFmtId="170" fontId="21" fillId="0" borderId="0" xfId="0" applyNumberFormat="1" applyFont="1" applyAlignment="1" applyProtection="1">
      <alignment horizontal="right" vertical="top"/>
      <protection locked="0"/>
    </xf>
    <xf numFmtId="170" fontId="36" fillId="0" borderId="0" xfId="0" applyNumberFormat="1" applyFont="1" applyAlignment="1" applyProtection="1">
      <alignment horizontal="right" vertical="top"/>
      <protection locked="0"/>
    </xf>
    <xf numFmtId="4" fontId="14" fillId="0" borderId="0" xfId="0" applyNumberFormat="1" applyFont="1" applyAlignment="1" applyProtection="1">
      <alignment horizontal="right" vertical="top"/>
      <protection locked="0"/>
    </xf>
    <xf numFmtId="0" fontId="21" fillId="0" borderId="0" xfId="0" applyFont="1" applyAlignment="1" applyProtection="1">
      <alignment horizontal="right" vertical="top"/>
      <protection locked="0"/>
    </xf>
    <xf numFmtId="2" fontId="21" fillId="12" borderId="0" xfId="0" applyNumberFormat="1" applyFont="1" applyFill="1" applyAlignment="1" applyProtection="1">
      <alignment horizontal="right" vertical="top"/>
      <protection locked="0"/>
    </xf>
    <xf numFmtId="4" fontId="36" fillId="0" borderId="0" xfId="0" applyNumberFormat="1" applyFont="1" applyAlignment="1" applyProtection="1">
      <alignment vertical="top"/>
      <protection locked="0"/>
    </xf>
    <xf numFmtId="170" fontId="36" fillId="0" borderId="0" xfId="0" applyNumberFormat="1" applyFont="1" applyAlignment="1" applyProtection="1">
      <alignment vertical="top"/>
      <protection locked="0"/>
    </xf>
    <xf numFmtId="0" fontId="35" fillId="0" borderId="0" xfId="0" applyFont="1" applyAlignment="1" applyProtection="1">
      <alignment vertical="top"/>
      <protection locked="0"/>
    </xf>
    <xf numFmtId="0" fontId="35" fillId="0" borderId="0" xfId="0" applyFont="1" applyAlignment="1" applyProtection="1">
      <alignment horizontal="center" vertical="top"/>
      <protection locked="0"/>
    </xf>
    <xf numFmtId="0" fontId="35" fillId="0" borderId="0" xfId="0" applyFont="1" applyAlignment="1" applyProtection="1">
      <alignment vertical="top"/>
    </xf>
    <xf numFmtId="2" fontId="17" fillId="12" borderId="0" xfId="0" applyNumberFormat="1" applyFont="1" applyFill="1" applyAlignment="1" applyProtection="1">
      <alignment horizontal="right" vertical="top"/>
      <protection locked="0"/>
    </xf>
    <xf numFmtId="0" fontId="11" fillId="12" borderId="0" xfId="0" applyFont="1" applyFill="1" applyAlignment="1" applyProtection="1">
      <alignment vertical="top" wrapText="1"/>
    </xf>
    <xf numFmtId="170" fontId="11" fillId="12" borderId="0" xfId="0" applyNumberFormat="1" applyFont="1" applyFill="1" applyAlignment="1" applyProtection="1">
      <alignment vertical="top"/>
    </xf>
    <xf numFmtId="0" fontId="11" fillId="0" borderId="0" xfId="0" applyFont="1" applyAlignment="1" applyProtection="1">
      <alignment vertical="top" wrapText="1"/>
    </xf>
    <xf numFmtId="2" fontId="11" fillId="12" borderId="0" xfId="0" applyNumberFormat="1" applyFont="1" applyFill="1" applyAlignment="1" applyProtection="1">
      <alignment vertical="top"/>
    </xf>
    <xf numFmtId="4" fontId="11" fillId="0" borderId="0" xfId="0" applyNumberFormat="1" applyFont="1" applyAlignment="1" applyProtection="1">
      <alignment vertical="top"/>
    </xf>
    <xf numFmtId="2" fontId="11" fillId="0" borderId="0" xfId="0" applyNumberFormat="1" applyFont="1" applyAlignment="1" applyProtection="1">
      <alignment vertical="top"/>
    </xf>
    <xf numFmtId="0" fontId="17" fillId="0" borderId="0" xfId="0" applyFont="1" applyAlignment="1" applyProtection="1">
      <alignment vertical="top" wrapText="1"/>
      <protection locked="0"/>
    </xf>
    <xf numFmtId="49" fontId="37" fillId="0" borderId="0" xfId="0" applyNumberFormat="1" applyFont="1" applyAlignment="1" applyProtection="1">
      <alignment horizontal="center" vertical="top"/>
      <protection locked="0"/>
    </xf>
    <xf numFmtId="49" fontId="37" fillId="0" borderId="0" xfId="0" applyNumberFormat="1" applyFont="1" applyAlignment="1" applyProtection="1">
      <alignment vertical="top"/>
      <protection locked="0"/>
    </xf>
    <xf numFmtId="2" fontId="36" fillId="0" borderId="0" xfId="0" applyNumberFormat="1" applyFont="1" applyAlignment="1" applyProtection="1">
      <alignment horizontal="right" vertical="top"/>
      <protection locked="0"/>
    </xf>
    <xf numFmtId="0" fontId="14" fillId="0" borderId="0" xfId="0" applyFont="1" applyAlignment="1" applyProtection="1">
      <alignment horizontal="right"/>
      <protection locked="0"/>
    </xf>
    <xf numFmtId="0" fontId="38" fillId="0" borderId="0" xfId="0" applyFont="1" applyAlignment="1" applyProtection="1">
      <alignment horizontal="right" vertical="top" wrapText="1"/>
      <protection locked="0"/>
    </xf>
    <xf numFmtId="4" fontId="38" fillId="0" borderId="0" xfId="0" applyNumberFormat="1" applyFont="1" applyAlignment="1" applyProtection="1">
      <alignment vertical="top"/>
      <protection locked="0"/>
    </xf>
    <xf numFmtId="0" fontId="38" fillId="0" borderId="0" xfId="0" applyFont="1" applyAlignment="1" applyProtection="1">
      <alignment horizontal="right" vertical="top"/>
      <protection locked="0"/>
    </xf>
    <xf numFmtId="2" fontId="38" fillId="12" borderId="0" xfId="0" applyNumberFormat="1" applyFont="1" applyFill="1" applyAlignment="1" applyProtection="1">
      <alignment horizontal="right" vertical="top"/>
      <protection locked="0"/>
    </xf>
    <xf numFmtId="2" fontId="38" fillId="0" borderId="0" xfId="0" applyNumberFormat="1" applyFont="1" applyAlignment="1" applyProtection="1">
      <alignment horizontal="right" vertical="top"/>
      <protection locked="0"/>
    </xf>
    <xf numFmtId="2" fontId="21" fillId="0" borderId="0" xfId="0" applyNumberFormat="1" applyFont="1" applyAlignment="1" applyProtection="1">
      <alignment horizontal="right" vertical="top"/>
      <protection locked="0"/>
    </xf>
    <xf numFmtId="0" fontId="27" fillId="0" borderId="0" xfId="0" applyFont="1" applyAlignment="1" applyProtection="1">
      <alignment horizontal="right" vertical="top" wrapText="1"/>
      <protection locked="0"/>
    </xf>
    <xf numFmtId="4" fontId="30" fillId="0" borderId="0" xfId="0" applyNumberFormat="1" applyFont="1" applyAlignment="1" applyProtection="1">
      <alignment vertical="top"/>
      <protection locked="0"/>
    </xf>
    <xf numFmtId="0" fontId="20" fillId="0" borderId="0" xfId="0" applyFont="1" applyAlignment="1" applyProtection="1">
      <alignment horizontal="right" vertical="top"/>
      <protection locked="0"/>
    </xf>
    <xf numFmtId="2" fontId="20" fillId="0" borderId="0" xfId="0" applyNumberFormat="1" applyFont="1" applyAlignment="1" applyProtection="1">
      <alignment horizontal="right" vertical="top"/>
      <protection locked="0"/>
    </xf>
    <xf numFmtId="0" fontId="31" fillId="0" borderId="0" xfId="0" applyFont="1" applyAlignment="1" applyProtection="1">
      <alignment vertical="top"/>
      <protection locked="0"/>
    </xf>
    <xf numFmtId="0" fontId="31" fillId="0" borderId="0" xfId="0" applyFont="1" applyAlignment="1" applyProtection="1">
      <alignment horizontal="center" vertical="top"/>
      <protection locked="0"/>
    </xf>
    <xf numFmtId="0" fontId="31" fillId="0" borderId="0" xfId="0" applyFont="1" applyAlignment="1" applyProtection="1">
      <alignment vertical="top"/>
    </xf>
    <xf numFmtId="0" fontId="39" fillId="0" borderId="0" xfId="0" applyFont="1" applyAlignment="1" applyProtection="1">
      <alignment vertical="top" wrapText="1"/>
      <protection locked="0"/>
    </xf>
    <xf numFmtId="0" fontId="11" fillId="12" borderId="0" xfId="0" applyFont="1" applyFill="1" applyAlignment="1" applyProtection="1">
      <alignment vertical="top" wrapText="1"/>
      <protection locked="0"/>
    </xf>
    <xf numFmtId="2" fontId="14" fillId="0" borderId="0" xfId="0" applyNumberFormat="1" applyFont="1" applyAlignment="1" applyProtection="1">
      <alignment horizontal="center" vertical="top"/>
      <protection locked="0"/>
    </xf>
    <xf numFmtId="4" fontId="14" fillId="0" borderId="0" xfId="0" applyNumberFormat="1" applyFont="1" applyAlignment="1" applyProtection="1">
      <alignment horizontal="center" vertical="top"/>
      <protection locked="0"/>
    </xf>
    <xf numFmtId="0" fontId="27" fillId="0" borderId="0" xfId="0" applyFont="1" applyAlignment="1" applyProtection="1">
      <alignment horizontal="center" vertical="top"/>
      <protection locked="0"/>
    </xf>
    <xf numFmtId="2" fontId="27" fillId="0" borderId="0" xfId="0" applyNumberFormat="1" applyFont="1" applyAlignment="1" applyProtection="1">
      <alignment horizontal="center" vertical="top"/>
      <protection locked="0"/>
    </xf>
    <xf numFmtId="4" fontId="27" fillId="0" borderId="0" xfId="0" applyNumberFormat="1" applyFont="1" applyAlignment="1" applyProtection="1">
      <alignment horizontal="center" vertical="top"/>
      <protection locked="0"/>
    </xf>
    <xf numFmtId="4" fontId="40" fillId="0" borderId="0" xfId="0" applyNumberFormat="1" applyFont="1" applyAlignment="1" applyProtection="1">
      <alignment vertical="top"/>
      <protection locked="0"/>
    </xf>
    <xf numFmtId="170" fontId="40" fillId="0" borderId="0" xfId="0" applyNumberFormat="1" applyFont="1" applyAlignment="1" applyProtection="1">
      <alignment vertical="top"/>
      <protection locked="0"/>
    </xf>
    <xf numFmtId="4" fontId="16" fillId="0" borderId="0" xfId="0" applyNumberFormat="1" applyFont="1" applyAlignment="1" applyProtection="1">
      <alignment horizontal="right" vertical="top"/>
      <protection locked="0"/>
    </xf>
    <xf numFmtId="2" fontId="27" fillId="0" borderId="0" xfId="0" applyNumberFormat="1" applyFont="1" applyAlignment="1" applyProtection="1">
      <alignment horizontal="right" vertical="top"/>
      <protection locked="0"/>
    </xf>
    <xf numFmtId="0" fontId="40" fillId="0" borderId="0" xfId="0" applyFont="1" applyAlignment="1" applyProtection="1">
      <alignment vertical="top"/>
      <protection locked="0"/>
    </xf>
    <xf numFmtId="0" fontId="40" fillId="0" borderId="0" xfId="0" applyFont="1" applyAlignment="1" applyProtection="1">
      <alignment horizontal="center" vertical="top"/>
      <protection locked="0"/>
    </xf>
    <xf numFmtId="0" fontId="40" fillId="0" borderId="0" xfId="0" applyFont="1" applyAlignment="1" applyProtection="1">
      <alignment vertical="top"/>
    </xf>
    <xf numFmtId="49" fontId="41" fillId="0" borderId="0" xfId="0" applyNumberFormat="1" applyFont="1" applyAlignment="1" applyProtection="1">
      <alignment horizontal="center" vertical="top"/>
      <protection locked="0"/>
    </xf>
    <xf numFmtId="49" fontId="41" fillId="0" borderId="0" xfId="0" applyNumberFormat="1" applyFont="1" applyAlignment="1" applyProtection="1">
      <alignment vertical="top"/>
      <protection locked="0"/>
    </xf>
    <xf numFmtId="0" fontId="42" fillId="0" borderId="0" xfId="0" applyFont="1" applyAlignment="1" applyProtection="1">
      <alignment horizontal="right" vertical="top" wrapText="1"/>
      <protection locked="0"/>
    </xf>
    <xf numFmtId="4" fontId="42" fillId="0" borderId="0" xfId="0" applyNumberFormat="1" applyFont="1" applyAlignment="1" applyProtection="1">
      <alignment vertical="top"/>
      <protection locked="0"/>
    </xf>
    <xf numFmtId="0" fontId="42" fillId="0" borderId="0" xfId="0" applyFont="1" applyAlignment="1" applyProtection="1">
      <alignment horizontal="right" vertical="top"/>
      <protection locked="0"/>
    </xf>
    <xf numFmtId="4" fontId="43" fillId="0" borderId="0" xfId="0" applyNumberFormat="1" applyFont="1" applyAlignment="1" applyProtection="1">
      <alignment vertical="top"/>
      <protection locked="0"/>
    </xf>
    <xf numFmtId="170" fontId="43" fillId="0" borderId="0" xfId="0" applyNumberFormat="1" applyFont="1" applyAlignment="1" applyProtection="1">
      <alignment vertical="top"/>
      <protection locked="0"/>
    </xf>
    <xf numFmtId="0" fontId="44" fillId="0" borderId="0" xfId="0" applyFont="1" applyAlignment="1" applyProtection="1">
      <alignment vertical="top"/>
      <protection locked="0"/>
    </xf>
    <xf numFmtId="170" fontId="44" fillId="0" borderId="0" xfId="0" applyNumberFormat="1" applyFont="1" applyAlignment="1" applyProtection="1">
      <alignment vertical="top"/>
      <protection locked="0"/>
    </xf>
    <xf numFmtId="0" fontId="44" fillId="0" borderId="0" xfId="0" applyFont="1" applyAlignment="1" applyProtection="1">
      <alignment horizontal="center" vertical="top"/>
      <protection locked="0"/>
    </xf>
    <xf numFmtId="0" fontId="44" fillId="0" borderId="0" xfId="0" applyFont="1" applyAlignment="1" applyProtection="1">
      <alignment vertical="top"/>
    </xf>
    <xf numFmtId="49" fontId="11" fillId="12" borderId="0" xfId="0" applyNumberFormat="1" applyFont="1" applyFill="1" applyAlignment="1" applyProtection="1">
      <alignment vertical="top"/>
      <protection locked="0"/>
    </xf>
    <xf numFmtId="0" fontId="14" fillId="0" borderId="0" xfId="0" applyFont="1" applyAlignment="1" applyProtection="1">
      <alignment horizontal="left" vertical="top"/>
      <protection locked="0"/>
    </xf>
    <xf numFmtId="0" fontId="16" fillId="0" borderId="0" xfId="0" applyFont="1" applyAlignment="1" applyProtection="1">
      <alignment horizontal="left" vertical="top"/>
      <protection locked="0"/>
    </xf>
    <xf numFmtId="0" fontId="16" fillId="0" borderId="0" xfId="0" applyFont="1" applyAlignment="1" applyProtection="1">
      <alignment horizontal="left" vertical="top"/>
    </xf>
    <xf numFmtId="0" fontId="11" fillId="0" borderId="37" xfId="12" applyFont="1" applyBorder="1" applyAlignment="1">
      <alignment horizontal="center" vertical="center"/>
    </xf>
    <xf numFmtId="0" fontId="16" fillId="0" borderId="21" xfId="12" applyFont="1" applyBorder="1" applyAlignment="1">
      <alignment horizontal="center" vertical="center"/>
    </xf>
    <xf numFmtId="0" fontId="11" fillId="0" borderId="21" xfId="12" applyFont="1" applyBorder="1" applyAlignment="1">
      <alignment horizontal="center" vertical="center"/>
    </xf>
    <xf numFmtId="0" fontId="11" fillId="0" borderId="38" xfId="12" applyFont="1" applyBorder="1" applyAlignment="1">
      <alignment horizontal="center" vertical="center"/>
    </xf>
    <xf numFmtId="169" fontId="16" fillId="13" borderId="51" xfId="0" applyNumberFormat="1" applyFont="1" applyFill="1" applyBorder="1" applyAlignment="1" applyProtection="1">
      <alignment horizontal="center"/>
      <protection locked="0"/>
    </xf>
    <xf numFmtId="170" fontId="16" fillId="13" borderId="57" xfId="0" applyNumberFormat="1" applyFont="1" applyFill="1" applyBorder="1" applyAlignment="1" applyProtection="1">
      <alignment horizontal="center"/>
      <protection locked="0"/>
    </xf>
    <xf numFmtId="49" fontId="11" fillId="12" borderId="0" xfId="0" applyNumberFormat="1" applyFont="1" applyFill="1" applyBorder="1" applyAlignment="1" applyProtection="1">
      <alignment horizontal="center" vertical="top"/>
      <protection locked="0"/>
    </xf>
    <xf numFmtId="0" fontId="45" fillId="0" borderId="0" xfId="0" applyFont="1" applyAlignment="1" applyProtection="1">
      <alignment horizontal="left" vertical="top"/>
      <protection locked="0"/>
    </xf>
  </cellXfs>
  <cellStyles count="24">
    <cellStyle name="1 000 Sk" xfId="2"/>
    <cellStyle name="1 000,-  Sk" xfId="3"/>
    <cellStyle name="1 000,- Kč" xfId="4"/>
    <cellStyle name="1 000,- Sk" xfId="5"/>
    <cellStyle name="1000 Sk_fakturuj99" xfId="6"/>
    <cellStyle name="Čiarka" xfId="1" builtinId="3"/>
    <cellStyle name="data" xfId="8"/>
    <cellStyle name="data 2" xfId="9"/>
    <cellStyle name="Dobrá" xfId="14" builtinId="26" customBuiltin="1"/>
    <cellStyle name="Kontrolná bunka" xfId="10" builtinId="23" customBuiltin="1"/>
    <cellStyle name="Neutrálna" xfId="11" builtinId="28" customBuiltin="1"/>
    <cellStyle name="Normálne" xfId="0" builtinId="0"/>
    <cellStyle name="normálne_KLs" xfId="12"/>
    <cellStyle name="Prepojená bunka" xfId="13" builtinId="24" customBuiltin="1"/>
    <cellStyle name="TEXT" xfId="15"/>
    <cellStyle name="TEXT1" xfId="16"/>
    <cellStyle name="Vysvetľujúci text" xfId="17" builtinId="53" customBuiltin="1"/>
    <cellStyle name="Zlá" xfId="7" builtinId="27" customBuiltin="1"/>
    <cellStyle name="Zvýraznenie1" xfId="18" builtinId="29" customBuiltin="1"/>
    <cellStyle name="Zvýraznenie2" xfId="19" builtinId="33" customBuiltin="1"/>
    <cellStyle name="Zvýraznenie3" xfId="20" builtinId="37" customBuiltin="1"/>
    <cellStyle name="Zvýraznenie4" xfId="21" builtinId="41" customBuiltin="1"/>
    <cellStyle name="Zvýraznenie5" xfId="22" builtinId="45" customBuiltin="1"/>
    <cellStyle name="Zvýraznenie6" xfId="23" builtinId="49"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00000"/>
      <rgbColor rgb="00008000"/>
      <rgbColor rgb="00000080"/>
      <rgbColor rgb="00808000"/>
      <rgbColor rgb="00800080"/>
      <rgbColor rgb="00008080"/>
      <rgbColor rgb="00C0C0C0"/>
      <rgbColor rgb="00808080"/>
      <rgbColor rgb="009999FF"/>
      <rgbColor rgb="007030A0"/>
      <rgbColor rgb="00F2F2F2"/>
      <rgbColor rgb="00CCFFFF"/>
      <rgbColor rgb="00660066"/>
      <rgbColor rgb="00FF8080"/>
      <rgbColor rgb="001F4E79"/>
      <rgbColor rgb="00CCCCFF"/>
      <rgbColor rgb="00000080"/>
      <rgbColor rgb="00FF00FF"/>
      <rgbColor rgb="00FFFF00"/>
      <rgbColor rgb="0000FFFF"/>
      <rgbColor rgb="00800080"/>
      <rgbColor rgb="00800000"/>
      <rgbColor rgb="00008080"/>
      <rgbColor rgb="000000FF"/>
      <rgbColor rgb="0000CCFF"/>
      <rgbColor rgb="00CCFFFF"/>
      <rgbColor rgb="00E2F0D9"/>
      <rgbColor rgb="00FFFF99"/>
      <rgbColor rgb="00A0E0E0"/>
      <rgbColor rgb="00FF99CC"/>
      <rgbColor rgb="00CC99FF"/>
      <rgbColor rgb="00FFCC99"/>
      <rgbColor rgb="003366FF"/>
      <rgbColor rgb="0033CCCC"/>
      <rgbColor rgb="00999933"/>
      <rgbColor rgb="00FFCC00"/>
      <rgbColor rgb="00FF9900"/>
      <rgbColor rgb="00ED7D31"/>
      <rgbColor rgb="00666699"/>
      <rgbColor rgb="00969696"/>
      <rgbColor rgb="00002060"/>
      <rgbColor rgb="00339966"/>
      <rgbColor rgb="00003300"/>
      <rgbColor rgb="00203864"/>
      <rgbColor rgb="00843C0B"/>
      <rgbColor rgb="00996666"/>
      <rgbColor rgb="003333CC"/>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9"/>
  <sheetViews>
    <sheetView showGridLines="0" topLeftCell="A16" workbookViewId="0">
      <selection activeCell="F4" sqref="F4"/>
    </sheetView>
  </sheetViews>
  <sheetFormatPr defaultRowHeight="12.75"/>
  <cols>
    <col min="1" max="1" width="0.7109375" style="1" customWidth="1"/>
    <col min="2" max="2" width="3.7109375" style="1" customWidth="1"/>
    <col min="3" max="3" width="6.85546875" style="1" customWidth="1"/>
    <col min="4" max="4" width="14.7109375" style="1" customWidth="1"/>
    <col min="5" max="5" width="15.140625" style="1" customWidth="1"/>
    <col min="6" max="6" width="14" style="1" customWidth="1"/>
    <col min="7" max="7" width="3.85546875" style="1" customWidth="1"/>
    <col min="8" max="8" width="22.7109375" style="1" customWidth="1"/>
    <col min="9" max="9" width="12.42578125" style="1" customWidth="1"/>
    <col min="10" max="10" width="4.28515625" style="1" customWidth="1"/>
    <col min="11" max="11" width="19.7109375" style="1" customWidth="1"/>
    <col min="12" max="12" width="9.7109375" style="1" customWidth="1"/>
    <col min="13" max="13" width="14.85546875" style="1" customWidth="1"/>
    <col min="14" max="14" width="0.7109375" style="1" customWidth="1"/>
    <col min="15" max="15" width="1.42578125" style="1" customWidth="1"/>
    <col min="16" max="23" width="9.140625" style="1"/>
    <col min="24" max="25" width="5.7109375" style="1" customWidth="1"/>
    <col min="26" max="26" width="6.5703125" style="1" customWidth="1"/>
    <col min="27" max="27" width="21.42578125" style="1" customWidth="1"/>
    <col min="28" max="28" width="4.28515625" style="1" customWidth="1"/>
    <col min="29" max="29" width="8.28515625" style="1" customWidth="1"/>
    <col min="30" max="30" width="8.7109375" style="1" customWidth="1"/>
    <col min="31" max="16384" width="9.140625" style="1"/>
  </cols>
  <sheetData>
    <row r="1" spans="2:30" ht="28.5" customHeight="1">
      <c r="B1" s="2"/>
      <c r="C1" s="2"/>
      <c r="D1" s="2"/>
      <c r="E1" s="2"/>
      <c r="F1" s="2"/>
      <c r="G1" s="2"/>
      <c r="H1" s="3" t="str">
        <f>CONCATENATE(AA2," ",AB2," ",AC2," ",AD2)</f>
        <v xml:space="preserve">Krycí list rozpočtu v EUR  </v>
      </c>
      <c r="I1" s="2"/>
      <c r="J1" s="2"/>
      <c r="K1" s="2"/>
      <c r="L1" s="2"/>
      <c r="M1" s="2"/>
      <c r="Z1" s="4" t="s">
        <v>0</v>
      </c>
      <c r="AA1" s="4" t="s">
        <v>1</v>
      </c>
      <c r="AB1" s="4" t="s">
        <v>2</v>
      </c>
      <c r="AC1" s="4" t="s">
        <v>3</v>
      </c>
      <c r="AD1" s="4" t="s">
        <v>4</v>
      </c>
    </row>
    <row r="2" spans="2:30" ht="18" customHeight="1">
      <c r="B2" s="5"/>
      <c r="C2" s="6"/>
      <c r="D2" s="6"/>
      <c r="E2" s="6"/>
      <c r="F2" s="6"/>
      <c r="G2" s="7" t="s">
        <v>5</v>
      </c>
      <c r="H2" s="6" t="s">
        <v>6</v>
      </c>
      <c r="I2" s="6"/>
      <c r="J2" s="7" t="s">
        <v>7</v>
      </c>
      <c r="K2" s="6"/>
      <c r="L2" s="6"/>
      <c r="M2" s="8"/>
      <c r="Z2" s="4" t="s">
        <v>8</v>
      </c>
      <c r="AA2" s="9" t="s">
        <v>9</v>
      </c>
      <c r="AB2" s="9" t="s">
        <v>10</v>
      </c>
      <c r="AC2" s="9"/>
      <c r="AD2" s="10"/>
    </row>
    <row r="3" spans="2:30" ht="18" customHeight="1">
      <c r="B3" s="11" t="s">
        <v>11</v>
      </c>
      <c r="C3" s="12"/>
      <c r="D3" s="12"/>
      <c r="E3" s="12"/>
      <c r="F3" s="12"/>
      <c r="G3" s="13" t="s">
        <v>12</v>
      </c>
      <c r="H3" s="12"/>
      <c r="I3" s="12"/>
      <c r="J3" s="13" t="s">
        <v>13</v>
      </c>
      <c r="K3" s="12"/>
      <c r="L3" s="12"/>
      <c r="M3" s="14"/>
      <c r="Z3" s="4" t="s">
        <v>14</v>
      </c>
      <c r="AA3" s="9" t="s">
        <v>15</v>
      </c>
      <c r="AB3" s="9" t="s">
        <v>10</v>
      </c>
      <c r="AC3" s="9" t="s">
        <v>16</v>
      </c>
      <c r="AD3" s="10" t="s">
        <v>17</v>
      </c>
    </row>
    <row r="4" spans="2:30" ht="18" customHeight="1">
      <c r="B4" s="15" t="s">
        <v>18</v>
      </c>
      <c r="C4" s="16"/>
      <c r="D4" s="16"/>
      <c r="E4" s="16"/>
      <c r="F4" s="16"/>
      <c r="G4" s="17"/>
      <c r="H4" s="16"/>
      <c r="I4" s="16"/>
      <c r="J4" s="17" t="s">
        <v>19</v>
      </c>
      <c r="K4" s="18">
        <v>43510</v>
      </c>
      <c r="L4" s="16" t="s">
        <v>20</v>
      </c>
      <c r="M4" s="19"/>
      <c r="Z4" s="4" t="s">
        <v>21</v>
      </c>
      <c r="AA4" s="9" t="s">
        <v>22</v>
      </c>
      <c r="AB4" s="9" t="s">
        <v>10</v>
      </c>
      <c r="AC4" s="9"/>
      <c r="AD4" s="10"/>
    </row>
    <row r="5" spans="2:30" ht="18" customHeight="1">
      <c r="B5" s="5" t="s">
        <v>23</v>
      </c>
      <c r="C5" s="6"/>
      <c r="D5" s="6" t="s">
        <v>24</v>
      </c>
      <c r="E5" s="6"/>
      <c r="F5" s="6"/>
      <c r="G5" s="20" t="s">
        <v>25</v>
      </c>
      <c r="H5" s="6" t="s">
        <v>6</v>
      </c>
      <c r="I5" s="6"/>
      <c r="J5" s="6" t="s">
        <v>26</v>
      </c>
      <c r="K5" s="6"/>
      <c r="L5" s="6" t="s">
        <v>27</v>
      </c>
      <c r="M5" s="8"/>
      <c r="Z5" s="4" t="s">
        <v>28</v>
      </c>
      <c r="AA5" s="9" t="s">
        <v>15</v>
      </c>
      <c r="AB5" s="9" t="s">
        <v>10</v>
      </c>
      <c r="AC5" s="9" t="s">
        <v>16</v>
      </c>
      <c r="AD5" s="10" t="s">
        <v>17</v>
      </c>
    </row>
    <row r="6" spans="2:30" ht="18" customHeight="1">
      <c r="B6" s="11" t="s">
        <v>29</v>
      </c>
      <c r="C6" s="12"/>
      <c r="D6" s="12"/>
      <c r="E6" s="12"/>
      <c r="F6" s="12"/>
      <c r="G6" s="21"/>
      <c r="H6" s="12"/>
      <c r="I6" s="12"/>
      <c r="J6" s="12" t="s">
        <v>26</v>
      </c>
      <c r="K6" s="12"/>
      <c r="L6" s="12" t="s">
        <v>27</v>
      </c>
      <c r="M6" s="14"/>
    </row>
    <row r="7" spans="2:30" ht="18" customHeight="1">
      <c r="B7" s="15" t="s">
        <v>30</v>
      </c>
      <c r="C7" s="16"/>
      <c r="D7" s="16"/>
      <c r="E7" s="16"/>
      <c r="F7" s="16"/>
      <c r="G7" s="22"/>
      <c r="H7" s="16"/>
      <c r="I7" s="16"/>
      <c r="J7" s="16" t="s">
        <v>26</v>
      </c>
      <c r="K7" s="16"/>
      <c r="L7" s="16" t="s">
        <v>27</v>
      </c>
      <c r="M7" s="19"/>
    </row>
    <row r="8" spans="2:30" ht="18" customHeight="1">
      <c r="B8" s="23"/>
      <c r="C8" s="24"/>
      <c r="D8" s="25"/>
      <c r="E8" s="26"/>
      <c r="F8" s="27">
        <f>IF(B8&lt;&gt;0,ROUND($M$26/B8,0),0)</f>
        <v>0</v>
      </c>
      <c r="G8" s="20"/>
      <c r="H8" s="24"/>
      <c r="I8" s="27">
        <f>IF(G8&lt;&gt;0,ROUND($M$26/G8,0),0)</f>
        <v>0</v>
      </c>
      <c r="J8" s="7"/>
      <c r="K8" s="24"/>
      <c r="L8" s="26"/>
      <c r="M8" s="28">
        <f>IF(J8&lt;&gt;0,ROUND($M$26/J8,0),0)</f>
        <v>0</v>
      </c>
    </row>
    <row r="9" spans="2:30" ht="18" customHeight="1">
      <c r="B9" s="29"/>
      <c r="C9" s="30"/>
      <c r="D9" s="31"/>
      <c r="E9" s="32"/>
      <c r="F9" s="33">
        <f>IF(B9&lt;&gt;0,ROUND($M$26/B9,0),0)</f>
        <v>0</v>
      </c>
      <c r="G9" s="34"/>
      <c r="H9" s="30"/>
      <c r="I9" s="33">
        <f>IF(G9&lt;&gt;0,ROUND($M$26/G9,0),0)</f>
        <v>0</v>
      </c>
      <c r="J9" s="34"/>
      <c r="K9" s="30"/>
      <c r="L9" s="32"/>
      <c r="M9" s="35">
        <f>IF(J9&lt;&gt;0,ROUND($M$26/J9,0),0)</f>
        <v>0</v>
      </c>
    </row>
    <row r="10" spans="2:30" ht="18" customHeight="1">
      <c r="B10" s="36" t="s">
        <v>31</v>
      </c>
      <c r="C10" s="37" t="s">
        <v>32</v>
      </c>
      <c r="D10" s="38" t="s">
        <v>33</v>
      </c>
      <c r="E10" s="38" t="s">
        <v>34</v>
      </c>
      <c r="F10" s="39" t="s">
        <v>35</v>
      </c>
      <c r="G10" s="40" t="s">
        <v>36</v>
      </c>
      <c r="H10" s="360" t="s">
        <v>37</v>
      </c>
      <c r="I10" s="360"/>
      <c r="J10" s="40" t="s">
        <v>38</v>
      </c>
      <c r="K10" s="360" t="s">
        <v>39</v>
      </c>
      <c r="L10" s="360"/>
      <c r="M10" s="360"/>
    </row>
    <row r="11" spans="2:30" ht="18" customHeight="1">
      <c r="B11" s="41">
        <v>1</v>
      </c>
      <c r="C11" s="42" t="s">
        <v>40</v>
      </c>
      <c r="D11" s="43">
        <f>Prehlad!L78</f>
        <v>0</v>
      </c>
      <c r="E11" s="43">
        <f>Prehlad!M78</f>
        <v>0</v>
      </c>
      <c r="F11" s="44">
        <f>D11+E11</f>
        <v>0</v>
      </c>
      <c r="G11" s="45">
        <v>6</v>
      </c>
      <c r="H11" s="46" t="s">
        <v>41</v>
      </c>
      <c r="I11" s="47">
        <v>0</v>
      </c>
      <c r="J11" s="48">
        <v>11</v>
      </c>
      <c r="K11" s="49" t="s">
        <v>42</v>
      </c>
      <c r="L11" s="50">
        <v>0</v>
      </c>
      <c r="M11" s="47">
        <v>0</v>
      </c>
    </row>
    <row r="12" spans="2:30" ht="18" customHeight="1">
      <c r="B12" s="51">
        <v>2</v>
      </c>
      <c r="C12" s="52" t="s">
        <v>43</v>
      </c>
      <c r="D12" s="43">
        <f>Prehlad!L223</f>
        <v>0</v>
      </c>
      <c r="E12" s="43">
        <f>Prehlad!M223</f>
        <v>0</v>
      </c>
      <c r="F12" s="44">
        <f>D12+E12</f>
        <v>0</v>
      </c>
      <c r="G12" s="53">
        <v>7</v>
      </c>
      <c r="H12" s="54" t="s">
        <v>44</v>
      </c>
      <c r="I12" s="55">
        <v>0</v>
      </c>
      <c r="J12" s="56">
        <v>12</v>
      </c>
      <c r="K12" s="57" t="s">
        <v>45</v>
      </c>
      <c r="L12" s="58">
        <v>0</v>
      </c>
      <c r="M12" s="55">
        <v>0</v>
      </c>
    </row>
    <row r="13" spans="2:30" ht="18" customHeight="1">
      <c r="B13" s="51">
        <v>3</v>
      </c>
      <c r="C13" s="52" t="s">
        <v>46</v>
      </c>
      <c r="D13" s="43">
        <f>Prehlad!L230</f>
        <v>0</v>
      </c>
      <c r="E13" s="44">
        <v>0</v>
      </c>
      <c r="F13" s="44">
        <f>D13+E13</f>
        <v>0</v>
      </c>
      <c r="G13" s="53">
        <v>8</v>
      </c>
      <c r="H13" s="54" t="s">
        <v>47</v>
      </c>
      <c r="I13" s="55">
        <v>0</v>
      </c>
      <c r="J13" s="56">
        <v>13</v>
      </c>
      <c r="K13" s="57" t="s">
        <v>48</v>
      </c>
      <c r="L13" s="58">
        <v>0</v>
      </c>
      <c r="M13" s="55">
        <v>0</v>
      </c>
    </row>
    <row r="14" spans="2:30" ht="18" customHeight="1">
      <c r="B14" s="51">
        <v>4</v>
      </c>
      <c r="C14" s="52" t="s">
        <v>49</v>
      </c>
      <c r="D14" s="43">
        <f>Prehlad!L233</f>
        <v>0</v>
      </c>
      <c r="E14" s="44">
        <v>0</v>
      </c>
      <c r="F14" s="44">
        <f>D14+E14</f>
        <v>0</v>
      </c>
      <c r="G14" s="53">
        <v>9</v>
      </c>
      <c r="H14" s="54" t="s">
        <v>50</v>
      </c>
      <c r="I14" s="55">
        <v>0</v>
      </c>
      <c r="J14" s="56">
        <v>14</v>
      </c>
      <c r="K14" s="57" t="s">
        <v>50</v>
      </c>
      <c r="L14" s="58">
        <v>0</v>
      </c>
      <c r="M14" s="55">
        <v>0</v>
      </c>
    </row>
    <row r="15" spans="2:30" ht="18" customHeight="1">
      <c r="B15" s="59">
        <v>5</v>
      </c>
      <c r="C15" s="60" t="s">
        <v>51</v>
      </c>
      <c r="D15" s="44">
        <f>SUM(D11:D14)</f>
        <v>0</v>
      </c>
      <c r="E15" s="44">
        <f>SUM(E11:E14)</f>
        <v>0</v>
      </c>
      <c r="F15" s="44">
        <f>SUM(F11:F14)</f>
        <v>0</v>
      </c>
      <c r="G15" s="61">
        <v>10</v>
      </c>
      <c r="H15" s="62" t="s">
        <v>52</v>
      </c>
      <c r="I15" s="63">
        <f>SUM(I11:I14)</f>
        <v>0</v>
      </c>
      <c r="J15" s="64">
        <v>15</v>
      </c>
      <c r="K15" s="65"/>
      <c r="L15" s="66" t="s">
        <v>53</v>
      </c>
      <c r="M15" s="63">
        <f>SUM(M11:M14)</f>
        <v>0</v>
      </c>
    </row>
    <row r="16" spans="2:30" ht="18" customHeight="1">
      <c r="B16" s="358" t="s">
        <v>54</v>
      </c>
      <c r="C16" s="358"/>
      <c r="D16" s="358"/>
      <c r="E16" s="358"/>
      <c r="F16" s="67"/>
      <c r="G16" s="361" t="s">
        <v>55</v>
      </c>
      <c r="H16" s="361"/>
      <c r="I16" s="361"/>
      <c r="J16" s="40" t="s">
        <v>56</v>
      </c>
      <c r="K16" s="360" t="s">
        <v>57</v>
      </c>
      <c r="L16" s="360"/>
      <c r="M16" s="360"/>
    </row>
    <row r="17" spans="2:17" ht="18" customHeight="1">
      <c r="B17" s="68"/>
      <c r="C17" s="69" t="s">
        <v>58</v>
      </c>
      <c r="D17" s="69"/>
      <c r="E17" s="69" t="s">
        <v>59</v>
      </c>
      <c r="F17" s="70"/>
      <c r="G17" s="68"/>
      <c r="H17" s="71"/>
      <c r="I17" s="72"/>
      <c r="J17" s="56">
        <v>16</v>
      </c>
      <c r="K17" s="52" t="s">
        <v>60</v>
      </c>
      <c r="L17" s="73"/>
      <c r="M17" s="74" t="s">
        <v>50</v>
      </c>
    </row>
    <row r="18" spans="2:17" ht="18" customHeight="1">
      <c r="B18" s="75"/>
      <c r="C18" s="71" t="s">
        <v>61</v>
      </c>
      <c r="D18" s="71"/>
      <c r="E18" s="71"/>
      <c r="F18" s="76"/>
      <c r="G18" s="75"/>
      <c r="H18" s="71" t="s">
        <v>58</v>
      </c>
      <c r="I18" s="72"/>
      <c r="J18" s="56">
        <v>17</v>
      </c>
      <c r="K18" s="57" t="s">
        <v>62</v>
      </c>
      <c r="L18" s="77"/>
      <c r="M18" s="55">
        <v>0</v>
      </c>
    </row>
    <row r="19" spans="2:17" ht="18" customHeight="1">
      <c r="B19" s="75"/>
      <c r="C19" s="71"/>
      <c r="D19" s="71"/>
      <c r="E19" s="71"/>
      <c r="F19" s="76"/>
      <c r="G19" s="75"/>
      <c r="H19" s="78"/>
      <c r="I19" s="72"/>
      <c r="J19" s="56">
        <v>18</v>
      </c>
      <c r="K19" s="57" t="s">
        <v>63</v>
      </c>
      <c r="L19" s="77"/>
      <c r="M19" s="55">
        <v>0</v>
      </c>
    </row>
    <row r="20" spans="2:17" ht="18" customHeight="1">
      <c r="B20" s="75"/>
      <c r="C20" s="71"/>
      <c r="D20" s="71"/>
      <c r="E20" s="71"/>
      <c r="F20" s="76"/>
      <c r="G20" s="75"/>
      <c r="H20" s="69" t="s">
        <v>59</v>
      </c>
      <c r="I20" s="72"/>
      <c r="J20" s="56">
        <v>19</v>
      </c>
      <c r="K20" s="57" t="s">
        <v>50</v>
      </c>
      <c r="L20" s="77"/>
      <c r="M20" s="55">
        <v>0</v>
      </c>
    </row>
    <row r="21" spans="2:17" ht="18" customHeight="1">
      <c r="B21" s="68"/>
      <c r="C21" s="71"/>
      <c r="D21" s="71"/>
      <c r="E21" s="71"/>
      <c r="F21" s="71"/>
      <c r="G21" s="68"/>
      <c r="H21" s="71" t="s">
        <v>61</v>
      </c>
      <c r="I21" s="72"/>
      <c r="J21" s="64">
        <v>20</v>
      </c>
      <c r="K21" s="65"/>
      <c r="L21" s="66" t="s">
        <v>64</v>
      </c>
      <c r="M21" s="63">
        <f>SUM(M17:M20)</f>
        <v>0</v>
      </c>
      <c r="Q21" s="1" t="s">
        <v>50</v>
      </c>
    </row>
    <row r="22" spans="2:17" ht="18" customHeight="1">
      <c r="B22" s="358" t="s">
        <v>65</v>
      </c>
      <c r="C22" s="358"/>
      <c r="D22" s="358"/>
      <c r="E22" s="358"/>
      <c r="F22" s="79"/>
      <c r="G22" s="68"/>
      <c r="H22" s="71"/>
      <c r="I22" s="72"/>
      <c r="J22" s="36" t="s">
        <v>66</v>
      </c>
      <c r="K22" s="359" t="s">
        <v>67</v>
      </c>
      <c r="L22" s="359"/>
      <c r="M22" s="359"/>
    </row>
    <row r="23" spans="2:17" ht="18" customHeight="1">
      <c r="B23" s="68"/>
      <c r="C23" s="69" t="s">
        <v>58</v>
      </c>
      <c r="D23" s="69"/>
      <c r="E23" s="69" t="s">
        <v>59</v>
      </c>
      <c r="F23" s="70"/>
      <c r="G23" s="68"/>
      <c r="H23" s="71"/>
      <c r="I23" s="72"/>
      <c r="J23" s="80">
        <v>21</v>
      </c>
      <c r="K23" s="81"/>
      <c r="L23" s="82" t="s">
        <v>68</v>
      </c>
      <c r="M23" s="83">
        <f>ROUND(F15,2)+I15+M15+M21</f>
        <v>0</v>
      </c>
    </row>
    <row r="24" spans="2:17" ht="18" customHeight="1">
      <c r="B24" s="75"/>
      <c r="C24" s="71" t="s">
        <v>61</v>
      </c>
      <c r="D24" s="71"/>
      <c r="E24" s="71"/>
      <c r="F24" s="76"/>
      <c r="G24" s="68"/>
      <c r="H24" s="71"/>
      <c r="I24" s="72"/>
      <c r="J24" s="84">
        <v>22</v>
      </c>
      <c r="K24" s="85" t="s">
        <v>69</v>
      </c>
      <c r="L24" s="86">
        <f>M23-L25</f>
        <v>0</v>
      </c>
      <c r="M24" s="87">
        <f>ROUND((L24*20)/100,2)</f>
        <v>0</v>
      </c>
    </row>
    <row r="25" spans="2:17" ht="18" customHeight="1">
      <c r="B25" s="75"/>
      <c r="C25" s="71"/>
      <c r="D25" s="71"/>
      <c r="E25" s="71"/>
      <c r="F25" s="76"/>
      <c r="G25" s="68"/>
      <c r="H25" s="71"/>
      <c r="I25" s="72"/>
      <c r="J25" s="84">
        <v>23</v>
      </c>
      <c r="K25" s="85" t="s">
        <v>70</v>
      </c>
      <c r="L25" s="86">
        <f>SUMIF(Prehlad!T13:T9557,0,Prehlad!N13:N9557)</f>
        <v>0</v>
      </c>
      <c r="M25" s="87">
        <f>ROUND((L25*0)/100,1)</f>
        <v>0</v>
      </c>
    </row>
    <row r="26" spans="2:17" ht="18" customHeight="1">
      <c r="B26" s="75"/>
      <c r="C26" s="71"/>
      <c r="D26" s="71"/>
      <c r="E26" s="71"/>
      <c r="F26" s="76"/>
      <c r="G26" s="68"/>
      <c r="H26" s="71"/>
      <c r="I26" s="72"/>
      <c r="J26" s="88">
        <v>24</v>
      </c>
      <c r="K26" s="89"/>
      <c r="L26" s="90" t="s">
        <v>71</v>
      </c>
      <c r="M26" s="91">
        <f>M23+M24+M25</f>
        <v>0</v>
      </c>
    </row>
    <row r="27" spans="2:17" ht="17.100000000000001" customHeight="1">
      <c r="B27" s="92"/>
      <c r="C27" s="93"/>
      <c r="D27" s="93"/>
      <c r="E27" s="93"/>
      <c r="F27" s="93"/>
      <c r="G27" s="92"/>
      <c r="H27" s="93"/>
      <c r="I27" s="94"/>
      <c r="J27" s="95" t="s">
        <v>72</v>
      </c>
      <c r="K27" s="96" t="s">
        <v>73</v>
      </c>
      <c r="L27" s="97"/>
      <c r="M27" s="98">
        <v>0</v>
      </c>
    </row>
    <row r="28" spans="2:17" ht="14.25" customHeight="1"/>
    <row r="29" spans="2:17" ht="2.25" customHeight="1"/>
  </sheetData>
  <mergeCells count="7">
    <mergeCell ref="B22:E22"/>
    <mergeCell ref="K22:M22"/>
    <mergeCell ref="H10:I10"/>
    <mergeCell ref="K10:M10"/>
    <mergeCell ref="B16:E16"/>
    <mergeCell ref="G16:I16"/>
    <mergeCell ref="K16:M16"/>
  </mergeCells>
  <printOptions horizontalCentered="1" verticalCentered="1"/>
  <pageMargins left="0.25" right="0.39027777777777778" top="0.35416666666666669" bottom="0.43333333333333335" header="0.51180555555555551" footer="0.51180555555555551"/>
  <pageSetup paperSize="9"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showGridLines="0" workbookViewId="0">
      <pane ySplit="9" topLeftCell="A10" activePane="bottomLeft" state="frozen"/>
      <selection pane="bottomLeft" activeCell="A7" sqref="A7"/>
    </sheetView>
  </sheetViews>
  <sheetFormatPr defaultRowHeight="12.75"/>
  <cols>
    <col min="1" max="1" width="43.42578125" style="99" customWidth="1"/>
    <col min="2" max="3" width="12.7109375" style="100" customWidth="1"/>
    <col min="4" max="4" width="13" style="100" customWidth="1"/>
    <col min="5" max="5" width="12.28515625" style="101" customWidth="1"/>
    <col min="6" max="6" width="11.28515625" style="102" customWidth="1"/>
    <col min="7" max="7" width="0" style="102" hidden="1" customWidth="1"/>
    <col min="8" max="9" width="9.140625" style="99"/>
    <col min="10" max="10" width="13.28515625" style="99" customWidth="1"/>
    <col min="11" max="23" width="9.140625" style="99"/>
    <col min="24" max="25" width="5.7109375" style="99" customWidth="1"/>
    <col min="26" max="26" width="6.5703125" style="99" customWidth="1"/>
    <col min="27" max="27" width="24.28515625" style="99" customWidth="1"/>
    <col min="28" max="28" width="4.28515625" style="99" customWidth="1"/>
    <col min="29" max="29" width="8.28515625" style="99" customWidth="1"/>
    <col min="30" max="30" width="8.7109375" style="99" customWidth="1"/>
    <col min="31" max="16384" width="9.140625" style="99"/>
  </cols>
  <sheetData>
    <row r="1" spans="1:30">
      <c r="A1" s="103" t="s">
        <v>74</v>
      </c>
      <c r="B1" s="104"/>
      <c r="C1" s="104"/>
      <c r="D1" s="104"/>
      <c r="E1" s="105" t="s">
        <v>457</v>
      </c>
      <c r="F1" s="106"/>
      <c r="Z1" s="4" t="s">
        <v>0</v>
      </c>
      <c r="AA1" s="4" t="s">
        <v>1</v>
      </c>
      <c r="AB1" s="4" t="s">
        <v>2</v>
      </c>
      <c r="AC1" s="4" t="s">
        <v>3</v>
      </c>
      <c r="AD1" s="4" t="s">
        <v>4</v>
      </c>
    </row>
    <row r="2" spans="1:30">
      <c r="A2" s="103" t="s">
        <v>75</v>
      </c>
      <c r="B2" s="104"/>
      <c r="C2" s="104"/>
      <c r="D2" s="104"/>
      <c r="E2" s="105" t="s">
        <v>12</v>
      </c>
      <c r="F2" s="106"/>
      <c r="Z2" s="4" t="s">
        <v>8</v>
      </c>
      <c r="AA2" s="9" t="s">
        <v>76</v>
      </c>
      <c r="AB2" s="9" t="s">
        <v>10</v>
      </c>
      <c r="AC2" s="9"/>
      <c r="AD2" s="10"/>
    </row>
    <row r="3" spans="1:30">
      <c r="A3" s="103" t="s">
        <v>77</v>
      </c>
      <c r="B3" s="104"/>
      <c r="C3" s="104"/>
      <c r="D3" s="104"/>
      <c r="E3" s="105" t="s">
        <v>78</v>
      </c>
      <c r="F3" s="106"/>
      <c r="Z3" s="4" t="s">
        <v>14</v>
      </c>
      <c r="AA3" s="9" t="s">
        <v>79</v>
      </c>
      <c r="AB3" s="9" t="s">
        <v>10</v>
      </c>
      <c r="AC3" s="9" t="s">
        <v>16</v>
      </c>
      <c r="AD3" s="10" t="s">
        <v>17</v>
      </c>
    </row>
    <row r="4" spans="1:30">
      <c r="A4" s="103"/>
      <c r="B4" s="104"/>
      <c r="C4" s="104"/>
      <c r="D4" s="104"/>
      <c r="E4" s="107"/>
      <c r="F4" s="106"/>
      <c r="Z4" s="4" t="s">
        <v>28</v>
      </c>
      <c r="AA4" s="9" t="s">
        <v>79</v>
      </c>
      <c r="AB4" s="9" t="s">
        <v>10</v>
      </c>
      <c r="AC4" s="9" t="s">
        <v>16</v>
      </c>
      <c r="AD4" s="10" t="s">
        <v>17</v>
      </c>
    </row>
    <row r="5" spans="1:30">
      <c r="A5" s="103" t="s">
        <v>80</v>
      </c>
      <c r="B5" s="104"/>
      <c r="C5" s="104"/>
      <c r="D5" s="104"/>
      <c r="E5" s="107"/>
      <c r="F5" s="106"/>
      <c r="Z5" s="108"/>
      <c r="AA5" s="108"/>
      <c r="AB5" s="108"/>
      <c r="AC5" s="108"/>
      <c r="AD5" s="108"/>
    </row>
    <row r="6" spans="1:30">
      <c r="A6" s="103" t="s">
        <v>81</v>
      </c>
      <c r="B6" s="104"/>
      <c r="C6" s="104"/>
      <c r="D6" s="104"/>
      <c r="E6" s="107"/>
      <c r="F6" s="106"/>
    </row>
    <row r="7" spans="1:30" ht="13.5">
      <c r="A7" s="109"/>
      <c r="B7" s="110" t="str">
        <f>CONCATENATE(AA2," ",AB2," ",AC2," ",AD2)</f>
        <v xml:space="preserve">Rekapitulácia rozpočtu v EUR  </v>
      </c>
      <c r="C7" s="104"/>
      <c r="D7" s="104"/>
      <c r="E7" s="107"/>
      <c r="F7" s="106"/>
      <c r="J7" s="111"/>
    </row>
    <row r="8" spans="1:30" ht="15.75" customHeight="1">
      <c r="A8" s="112" t="s">
        <v>82</v>
      </c>
      <c r="B8" s="113" t="s">
        <v>33</v>
      </c>
      <c r="C8" s="113" t="s">
        <v>83</v>
      </c>
      <c r="D8" s="113" t="s">
        <v>84</v>
      </c>
      <c r="E8" s="114" t="s">
        <v>85</v>
      </c>
      <c r="F8" s="115" t="s">
        <v>86</v>
      </c>
      <c r="J8" s="116"/>
    </row>
    <row r="9" spans="1:30" ht="15.75" customHeight="1">
      <c r="A9" s="117"/>
      <c r="B9" s="118"/>
      <c r="C9" s="118" t="s">
        <v>87</v>
      </c>
      <c r="D9" s="118"/>
      <c r="E9" s="119" t="s">
        <v>84</v>
      </c>
      <c r="F9" s="120" t="s">
        <v>84</v>
      </c>
      <c r="G9" s="121" t="s">
        <v>88</v>
      </c>
      <c r="J9" s="116"/>
      <c r="K9" s="111"/>
    </row>
    <row r="10" spans="1:30" ht="9.75" customHeight="1">
      <c r="A10" s="109"/>
      <c r="B10" s="104"/>
      <c r="C10" s="104"/>
      <c r="D10" s="122"/>
      <c r="E10" s="106"/>
      <c r="F10" s="106"/>
      <c r="J10" s="123"/>
      <c r="K10" s="111"/>
    </row>
    <row r="11" spans="1:30">
      <c r="A11" s="109"/>
      <c r="B11" s="104"/>
      <c r="C11" s="104"/>
      <c r="D11" s="122"/>
      <c r="E11" s="106"/>
      <c r="F11" s="106"/>
      <c r="G11" s="102" t="e">
        <f>#N/A</f>
        <v>#N/A</v>
      </c>
      <c r="J11" s="124"/>
    </row>
    <row r="12" spans="1:30">
      <c r="A12" s="109" t="s">
        <v>89</v>
      </c>
      <c r="B12" s="104">
        <f>Prehlad!L52</f>
        <v>0</v>
      </c>
      <c r="C12" s="104">
        <f>Prehlad!M52</f>
        <v>0</v>
      </c>
      <c r="D12" s="122">
        <f>Prehlad!E52</f>
        <v>0</v>
      </c>
      <c r="E12" s="106">
        <f>Prehlad!Q52</f>
        <v>0</v>
      </c>
      <c r="F12" s="106">
        <f>Prehlad!S52</f>
        <v>0</v>
      </c>
      <c r="G12" s="102">
        <f>Prehlad!AB53</f>
        <v>806.74640499999998</v>
      </c>
      <c r="J12" s="124"/>
    </row>
    <row r="13" spans="1:30">
      <c r="A13" s="109" t="s">
        <v>90</v>
      </c>
      <c r="B13" s="104">
        <f>Prehlad!L77</f>
        <v>0</v>
      </c>
      <c r="C13" s="104">
        <f>Prehlad!M77</f>
        <v>0</v>
      </c>
      <c r="D13" s="122">
        <f>Prehlad!E77</f>
        <v>0</v>
      </c>
      <c r="E13" s="106">
        <f>Prehlad!Q77</f>
        <v>0</v>
      </c>
      <c r="F13" s="106">
        <f>Prehlad!S77</f>
        <v>0</v>
      </c>
      <c r="G13" s="102">
        <f>Prehlad!AB78</f>
        <v>1874.9507639999999</v>
      </c>
      <c r="J13" s="124"/>
    </row>
    <row r="14" spans="1:30">
      <c r="A14" s="125" t="s">
        <v>91</v>
      </c>
      <c r="B14" s="126">
        <f>Prehlad!L78</f>
        <v>0</v>
      </c>
      <c r="C14" s="126">
        <f>Prehlad!M78</f>
        <v>0</v>
      </c>
      <c r="D14" s="127">
        <f>Prehlad!E78</f>
        <v>0</v>
      </c>
      <c r="E14" s="128">
        <f>Prehlad!Q78</f>
        <v>0</v>
      </c>
      <c r="F14" s="128">
        <f>Prehlad!S78</f>
        <v>0</v>
      </c>
      <c r="G14" s="102">
        <f>Prehlad!AB79</f>
        <v>4187.153225</v>
      </c>
      <c r="J14" s="129"/>
    </row>
    <row r="15" spans="1:30">
      <c r="A15" s="130" t="s">
        <v>92</v>
      </c>
      <c r="B15" s="104">
        <f>Prehlad!L83</f>
        <v>0</v>
      </c>
      <c r="C15" s="104" t="s">
        <v>50</v>
      </c>
      <c r="D15" s="122">
        <f>Prehlad!L83</f>
        <v>0</v>
      </c>
      <c r="E15" s="106">
        <f>Prehlad!Q83</f>
        <v>0</v>
      </c>
      <c r="F15" s="131"/>
      <c r="J15" s="124"/>
    </row>
    <row r="16" spans="1:30">
      <c r="A16" s="109" t="s">
        <v>93</v>
      </c>
      <c r="B16" s="104">
        <f>Prehlad!L91</f>
        <v>0</v>
      </c>
      <c r="C16" s="104">
        <f>Prehlad!M91</f>
        <v>0</v>
      </c>
      <c r="D16" s="122">
        <f>Prehlad!E91</f>
        <v>0</v>
      </c>
      <c r="E16" s="106">
        <f>Prehlad!Q91</f>
        <v>0</v>
      </c>
      <c r="F16" s="106">
        <f>Prehlad!S91</f>
        <v>0</v>
      </c>
      <c r="G16" s="102">
        <f>Prehlad!AB92</f>
        <v>146.99096</v>
      </c>
      <c r="I16" s="99" t="s">
        <v>50</v>
      </c>
      <c r="J16" s="124"/>
    </row>
    <row r="17" spans="1:12">
      <c r="A17" s="132" t="s">
        <v>94</v>
      </c>
      <c r="B17" s="133">
        <f>Prehlad!L92</f>
        <v>0</v>
      </c>
      <c r="C17" s="133">
        <f>Prehlad!M92</f>
        <v>0</v>
      </c>
      <c r="D17" s="134">
        <f>Prehlad!E92</f>
        <v>0</v>
      </c>
      <c r="E17" s="135">
        <f>Prehlad!Q92</f>
        <v>0</v>
      </c>
      <c r="F17" s="135">
        <f>Prehlad!S92</f>
        <v>0</v>
      </c>
      <c r="G17" s="102">
        <f>Prehlad!AB93</f>
        <v>0</v>
      </c>
      <c r="J17" s="136"/>
    </row>
    <row r="18" spans="1:12">
      <c r="A18" s="132" t="s">
        <v>95</v>
      </c>
      <c r="B18" s="133">
        <f>Prehlad!L97</f>
        <v>0</v>
      </c>
      <c r="C18" s="133">
        <f>Prehlad!M97</f>
        <v>0</v>
      </c>
      <c r="D18" s="134">
        <f>Prehlad!E97</f>
        <v>0</v>
      </c>
      <c r="E18" s="135">
        <f>Prehlad!Q97</f>
        <v>0</v>
      </c>
      <c r="F18" s="135">
        <f>Prehlad!S97</f>
        <v>0</v>
      </c>
      <c r="G18" s="102">
        <f>Prehlad!AB98</f>
        <v>0</v>
      </c>
      <c r="J18" s="136"/>
    </row>
    <row r="19" spans="1:12">
      <c r="A19" s="109" t="s">
        <v>96</v>
      </c>
      <c r="B19" s="104">
        <f>Prehlad!L102</f>
        <v>0</v>
      </c>
      <c r="C19" s="104">
        <f>Prehlad!M103</f>
        <v>0</v>
      </c>
      <c r="D19" s="122">
        <f>Prehlad!E102</f>
        <v>0</v>
      </c>
      <c r="E19" s="106">
        <f>Prehlad!Q103</f>
        <v>0</v>
      </c>
      <c r="F19" s="106">
        <f>Prehlad!S102</f>
        <v>0</v>
      </c>
      <c r="G19" s="102">
        <f>Prehlad!AB103</f>
        <v>0</v>
      </c>
      <c r="J19" s="124"/>
    </row>
    <row r="20" spans="1:12">
      <c r="A20" s="132" t="s">
        <v>97</v>
      </c>
      <c r="B20" s="133">
        <f>Prehlad!L102</f>
        <v>0</v>
      </c>
      <c r="C20" s="133">
        <f>Prehlad!M102</f>
        <v>0</v>
      </c>
      <c r="D20" s="134">
        <f>Prehlad!E102</f>
        <v>0</v>
      </c>
      <c r="E20" s="135">
        <f>Prehlad!Q104</f>
        <v>0</v>
      </c>
      <c r="F20" s="135">
        <f>Prehlad!S103</f>
        <v>0</v>
      </c>
      <c r="G20" s="137">
        <f>Prehlad!AB104</f>
        <v>0</v>
      </c>
      <c r="H20" s="138"/>
      <c r="J20" s="136"/>
    </row>
    <row r="21" spans="1:12">
      <c r="A21" s="109" t="s">
        <v>98</v>
      </c>
      <c r="B21" s="104">
        <f>Prehlad!L117</f>
        <v>0</v>
      </c>
      <c r="C21" s="104" t="str">
        <f>Prehlad!M117</f>
        <v xml:space="preserve"> </v>
      </c>
      <c r="D21" s="122">
        <f>Prehlad!E117</f>
        <v>0</v>
      </c>
      <c r="E21" s="106">
        <f>Prehlad!Q117</f>
        <v>0</v>
      </c>
      <c r="F21" s="106">
        <f>Prehlad!S118</f>
        <v>0</v>
      </c>
      <c r="G21" s="102">
        <f>Prehlad!AB118</f>
        <v>982.79682700000001</v>
      </c>
      <c r="J21" s="124"/>
    </row>
    <row r="22" spans="1:12">
      <c r="A22" s="109" t="s">
        <v>99</v>
      </c>
      <c r="B22" s="104">
        <f>Prehlad!L161</f>
        <v>0</v>
      </c>
      <c r="C22" s="104">
        <f>Prehlad!M161</f>
        <v>0</v>
      </c>
      <c r="D22" s="122">
        <f>Prehlad!E161</f>
        <v>0</v>
      </c>
      <c r="E22" s="106">
        <f>Prehlad!Q161</f>
        <v>0</v>
      </c>
      <c r="F22" s="106" t="str">
        <f>Prehlad!S161</f>
        <v xml:space="preserve"> </v>
      </c>
      <c r="G22" s="102" t="e">
        <f>#N/A</f>
        <v>#N/A</v>
      </c>
      <c r="J22" s="124"/>
    </row>
    <row r="23" spans="1:12">
      <c r="A23" s="139" t="s">
        <v>100</v>
      </c>
      <c r="B23" s="104">
        <f>Prehlad!L171</f>
        <v>0</v>
      </c>
      <c r="C23" s="104">
        <f>Prehlad!M171</f>
        <v>0</v>
      </c>
      <c r="D23" s="122">
        <f>Prehlad!E171</f>
        <v>0</v>
      </c>
      <c r="E23" s="106">
        <f>Prehlad!Q171</f>
        <v>0</v>
      </c>
      <c r="F23" s="106"/>
      <c r="J23" s="124"/>
    </row>
    <row r="24" spans="1:12">
      <c r="A24" s="132" t="s">
        <v>101</v>
      </c>
      <c r="B24" s="133">
        <f>Prehlad!L172</f>
        <v>0</v>
      </c>
      <c r="C24" s="133">
        <f>Prehlad!M172</f>
        <v>0</v>
      </c>
      <c r="D24" s="134">
        <f>Prehlad!E172</f>
        <v>0</v>
      </c>
      <c r="E24" s="135">
        <f>Prehlad!Q172</f>
        <v>0</v>
      </c>
      <c r="F24" s="135">
        <f>Prehlad!S173</f>
        <v>0</v>
      </c>
      <c r="G24" s="102">
        <f>Prehlad!AB173</f>
        <v>0</v>
      </c>
      <c r="J24" s="136"/>
    </row>
    <row r="25" spans="1:12">
      <c r="A25" s="109" t="s">
        <v>102</v>
      </c>
      <c r="B25" s="104">
        <f>Prehlad!P198</f>
        <v>0</v>
      </c>
      <c r="C25" s="104">
        <f>Prehlad!M199</f>
        <v>0</v>
      </c>
      <c r="D25" s="122">
        <f>Prehlad!E199</f>
        <v>0</v>
      </c>
      <c r="E25" s="106">
        <f>Prehlad!Q199</f>
        <v>0</v>
      </c>
      <c r="F25" s="106" t="str">
        <f>Prehlad!S199</f>
        <v xml:space="preserve"> </v>
      </c>
      <c r="G25" s="102">
        <f>Prehlad!AB200</f>
        <v>101.583512</v>
      </c>
      <c r="J25" s="124"/>
    </row>
    <row r="26" spans="1:12">
      <c r="A26" s="109" t="s">
        <v>103</v>
      </c>
      <c r="B26" s="104">
        <f>Prehlad!L205</f>
        <v>0</v>
      </c>
      <c r="C26" s="104">
        <f>Prehlad!M205</f>
        <v>0</v>
      </c>
      <c r="D26" s="122">
        <f>Prehlad!E205</f>
        <v>0</v>
      </c>
      <c r="E26" s="106">
        <f>Prehlad!Q205</f>
        <v>0</v>
      </c>
      <c r="F26" s="106">
        <f>Prehlad!S205</f>
        <v>0</v>
      </c>
      <c r="G26" s="102">
        <f>Prehlad!AB206</f>
        <v>80.565550000000002</v>
      </c>
      <c r="J26" s="124"/>
    </row>
    <row r="27" spans="1:12">
      <c r="A27" s="132" t="s">
        <v>104</v>
      </c>
      <c r="B27" s="133">
        <f>Prehlad!L206</f>
        <v>0</v>
      </c>
      <c r="C27" s="133">
        <f>Prehlad!M206</f>
        <v>0</v>
      </c>
      <c r="D27" s="134">
        <f>Prehlad!E206</f>
        <v>0</v>
      </c>
      <c r="E27" s="135">
        <f>Prehlad!Q206</f>
        <v>0</v>
      </c>
      <c r="F27" s="135">
        <f>Prehlad!S206</f>
        <v>0</v>
      </c>
      <c r="G27" s="140">
        <f>Prehlad!AB207</f>
        <v>182.14906199999999</v>
      </c>
      <c r="H27" s="141"/>
      <c r="J27" s="136"/>
    </row>
    <row r="28" spans="1:12">
      <c r="A28" s="109" t="s">
        <v>105</v>
      </c>
      <c r="B28" s="104">
        <f>Prehlad!L218</f>
        <v>0</v>
      </c>
      <c r="C28" s="104">
        <f>Prehlad!M218</f>
        <v>0</v>
      </c>
      <c r="D28" s="122">
        <f>Prehlad!E218</f>
        <v>0</v>
      </c>
      <c r="E28" s="106">
        <f>Prehlad!Q218</f>
        <v>0</v>
      </c>
      <c r="F28" s="106" t="str">
        <f>Prehlad!S218</f>
        <v xml:space="preserve"> </v>
      </c>
      <c r="G28" s="102" t="e">
        <f>#N/A</f>
        <v>#N/A</v>
      </c>
      <c r="J28" s="124"/>
      <c r="L28" s="109"/>
    </row>
    <row r="29" spans="1:12">
      <c r="A29" s="139" t="s">
        <v>106</v>
      </c>
      <c r="B29" s="104">
        <f>Prehlad!L221</f>
        <v>0</v>
      </c>
      <c r="C29" s="104"/>
      <c r="D29" s="122">
        <f>Prehlad!E221</f>
        <v>0</v>
      </c>
      <c r="E29" s="106"/>
      <c r="F29" s="106"/>
      <c r="J29" s="124"/>
      <c r="L29" s="109"/>
    </row>
    <row r="30" spans="1:12">
      <c r="A30" s="132" t="s">
        <v>107</v>
      </c>
      <c r="B30" s="133">
        <f>Prehlad!L222</f>
        <v>0</v>
      </c>
      <c r="C30" s="133">
        <f>Prehlad!M222</f>
        <v>0</v>
      </c>
      <c r="D30" s="134">
        <f>Prehlad!E222</f>
        <v>0</v>
      </c>
      <c r="E30" s="135">
        <f>Prehlad!Q222</f>
        <v>0</v>
      </c>
      <c r="F30" s="135">
        <f>Prehlad!S222</f>
        <v>0</v>
      </c>
      <c r="G30" s="102">
        <f>Prehlad!AB223</f>
        <v>143.656024</v>
      </c>
      <c r="J30" s="136"/>
    </row>
    <row r="31" spans="1:12">
      <c r="A31" s="125" t="s">
        <v>108</v>
      </c>
      <c r="B31" s="126">
        <f>Prehlad!L223</f>
        <v>0</v>
      </c>
      <c r="C31" s="126">
        <f>Prehlad!M223</f>
        <v>0</v>
      </c>
      <c r="D31" s="127">
        <f>Prehlad!E223</f>
        <v>0</v>
      </c>
      <c r="E31" s="128">
        <f>Prehlad!Q223</f>
        <v>0</v>
      </c>
      <c r="F31" s="128">
        <f>Prehlad!S223</f>
        <v>0</v>
      </c>
      <c r="G31" s="102">
        <f>Prehlad!AB224</f>
        <v>0</v>
      </c>
      <c r="J31" s="129"/>
    </row>
    <row r="32" spans="1:12">
      <c r="A32" s="109" t="s">
        <v>109</v>
      </c>
      <c r="B32" s="104">
        <f>Prehlad!L229</f>
        <v>0</v>
      </c>
      <c r="C32" s="104">
        <f>Prehlad!M230</f>
        <v>0</v>
      </c>
      <c r="D32" s="122">
        <f>Prehlad!E229</f>
        <v>0</v>
      </c>
      <c r="E32" s="106">
        <f>Prehlad!Q230</f>
        <v>0</v>
      </c>
      <c r="F32" s="106">
        <f>Prehlad!S230</f>
        <v>0</v>
      </c>
      <c r="G32" s="102">
        <f>Prehlad!AB230</f>
        <v>0</v>
      </c>
      <c r="J32" s="124"/>
    </row>
    <row r="33" spans="1:10">
      <c r="A33" s="125" t="s">
        <v>110</v>
      </c>
      <c r="B33" s="126">
        <f>Prehlad!L230</f>
        <v>0</v>
      </c>
      <c r="C33" s="126">
        <f>Prehlad!M231</f>
        <v>0</v>
      </c>
      <c r="D33" s="127">
        <f>Prehlad!E230</f>
        <v>0</v>
      </c>
      <c r="E33" s="128">
        <f>Prehlad!Q231</f>
        <v>0</v>
      </c>
      <c r="F33" s="128">
        <f>Prehlad!S231</f>
        <v>0</v>
      </c>
      <c r="G33" s="102">
        <f>Prehlad!AB231</f>
        <v>0</v>
      </c>
      <c r="J33" s="129"/>
    </row>
    <row r="34" spans="1:10">
      <c r="A34" s="125" t="s">
        <v>111</v>
      </c>
      <c r="B34" s="126">
        <f>Prehlad!L233</f>
        <v>0</v>
      </c>
      <c r="C34" s="126">
        <f>Prehlad!M233</f>
        <v>0</v>
      </c>
      <c r="D34" s="127">
        <f>Prehlad!E233</f>
        <v>0</v>
      </c>
      <c r="E34" s="128">
        <f>Prehlad!Q233</f>
        <v>0</v>
      </c>
      <c r="F34" s="128">
        <f>Prehlad!S233</f>
        <v>0</v>
      </c>
      <c r="G34" s="102">
        <f>Prehlad!AB234</f>
        <v>1</v>
      </c>
      <c r="J34" s="129"/>
    </row>
    <row r="35" spans="1:10">
      <c r="A35" s="142" t="s">
        <v>112</v>
      </c>
      <c r="B35" s="143">
        <f>Prehlad!L234</f>
        <v>0</v>
      </c>
      <c r="C35" s="143">
        <f>Prehlad!M234</f>
        <v>0</v>
      </c>
      <c r="D35" s="144">
        <f>Prehlad!E234</f>
        <v>0</v>
      </c>
      <c r="E35" s="145">
        <f>Prehlad!Q234</f>
        <v>0</v>
      </c>
      <c r="F35" s="145">
        <f>Prehlad!S234</f>
        <v>0</v>
      </c>
      <c r="G35" s="102">
        <f>Prehlad!AB235</f>
        <v>7486.3630810000004</v>
      </c>
      <c r="J35" s="146"/>
    </row>
    <row r="36" spans="1:10">
      <c r="A36" s="109"/>
      <c r="B36" s="104"/>
      <c r="C36" s="124"/>
      <c r="D36" s="124"/>
      <c r="E36" s="147"/>
      <c r="F36" s="106"/>
    </row>
    <row r="37" spans="1:10">
      <c r="A37" s="109"/>
      <c r="B37" s="104"/>
      <c r="C37" s="124"/>
      <c r="D37" s="124"/>
      <c r="E37" s="147"/>
      <c r="F37" s="106"/>
    </row>
    <row r="38" spans="1:10">
      <c r="A38" s="109"/>
      <c r="B38" s="104"/>
      <c r="C38" s="104"/>
      <c r="D38" s="104"/>
      <c r="E38" s="107"/>
      <c r="F38" s="106"/>
    </row>
  </sheetData>
  <printOptions horizontalCentered="1"/>
  <pageMargins left="0.39374999999999999" right="0.35416666666666669" top="0.62986111111111109" bottom="0.59027777777777779" header="0.51180555555555551" footer="0.35416666666666669"/>
  <pageSetup paperSize="9" scale="95" firstPageNumber="0" orientation="landscape" horizontalDpi="300" verticalDpi="300"/>
  <headerFooter alignWithMargins="0">
    <oddFooter>&amp;R&amp;"Arial Narrow,obyčejné"&amp;8Strana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5525"/>
  <sheetViews>
    <sheetView showGridLines="0" tabSelected="1" workbookViewId="0">
      <pane ySplit="12" topLeftCell="A13" activePane="bottomLeft" state="frozen"/>
      <selection pane="bottomLeft" activeCell="P25" sqref="P25"/>
    </sheetView>
  </sheetViews>
  <sheetFormatPr defaultRowHeight="12.75"/>
  <cols>
    <col min="1" max="1" width="4" style="148" customWidth="1"/>
    <col min="2" max="2" width="4.28515625" style="149" customWidth="1"/>
    <col min="3" max="3" width="10.28515625" style="150" customWidth="1"/>
    <col min="4" max="4" width="49.28515625" style="151" customWidth="1"/>
    <col min="5" max="5" width="10" style="152" customWidth="1"/>
    <col min="6" max="6" width="5.85546875" style="153" customWidth="1"/>
    <col min="7" max="7" width="9.28515625" style="153" customWidth="1"/>
    <col min="8" max="8" width="0" style="153" hidden="1" customWidth="1"/>
    <col min="9" max="11" width="0" style="154" hidden="1" customWidth="1"/>
    <col min="12" max="13" width="10.28515625" style="154" customWidth="1"/>
    <col min="14" max="15" width="0" style="154" hidden="1" customWidth="1"/>
    <col min="16" max="16" width="6.5703125" style="155" customWidth="1"/>
    <col min="17" max="17" width="7" style="155" customWidth="1"/>
    <col min="18" max="18" width="6" style="152" customWidth="1"/>
    <col min="19" max="19" width="6.28515625" style="152" customWidth="1"/>
    <col min="20" max="21" width="0" style="153" hidden="1" customWidth="1"/>
    <col min="22" max="24" width="0" style="152" hidden="1" customWidth="1"/>
    <col min="25" max="27" width="0" style="156" hidden="1" customWidth="1"/>
    <col min="28" max="28" width="0" style="152" hidden="1" customWidth="1"/>
    <col min="29" max="33" width="0" style="153" hidden="1" customWidth="1"/>
    <col min="34" max="34" width="11" style="157" customWidth="1"/>
    <col min="35" max="35" width="12.140625" style="157" customWidth="1"/>
    <col min="36" max="39" width="9.140625" style="157"/>
    <col min="40" max="16384" width="9.140625" style="99"/>
  </cols>
  <sheetData>
    <row r="1" spans="1:36">
      <c r="A1" s="365" t="s">
        <v>459</v>
      </c>
      <c r="B1" s="365"/>
      <c r="C1" s="365"/>
      <c r="D1" s="365"/>
    </row>
    <row r="2" spans="1:36">
      <c r="A2" s="365"/>
      <c r="B2" s="365"/>
      <c r="C2" s="365"/>
      <c r="D2" s="365"/>
    </row>
    <row r="3" spans="1:36">
      <c r="A3" s="165" t="s">
        <v>74</v>
      </c>
      <c r="B3" s="159"/>
      <c r="C3" s="160"/>
      <c r="D3" s="161"/>
      <c r="E3" s="162"/>
      <c r="F3" s="163" t="s">
        <v>50</v>
      </c>
      <c r="G3" s="163"/>
      <c r="H3" s="163"/>
      <c r="I3" s="164"/>
      <c r="J3" s="164"/>
      <c r="K3" s="164"/>
      <c r="L3" s="164"/>
      <c r="M3" s="165"/>
      <c r="N3" s="164"/>
      <c r="O3" s="164"/>
      <c r="P3" s="166"/>
      <c r="Q3" s="166"/>
      <c r="R3" s="162"/>
      <c r="S3" s="162"/>
      <c r="AE3" s="167" t="s">
        <v>0</v>
      </c>
      <c r="AF3" s="167" t="s">
        <v>1</v>
      </c>
      <c r="AG3" s="167" t="s">
        <v>2</v>
      </c>
      <c r="AH3" s="167" t="s">
        <v>3</v>
      </c>
      <c r="AI3" s="167" t="s">
        <v>4</v>
      </c>
    </row>
    <row r="4" spans="1:36">
      <c r="A4" s="355" t="s">
        <v>75</v>
      </c>
      <c r="B4" s="159"/>
      <c r="C4" s="160"/>
      <c r="D4" s="161"/>
      <c r="E4" s="162"/>
      <c r="F4" s="163"/>
      <c r="G4" s="163"/>
      <c r="H4" s="163"/>
      <c r="I4" s="164"/>
      <c r="J4" s="164"/>
      <c r="K4" s="164"/>
      <c r="L4" s="160"/>
      <c r="M4" s="165"/>
      <c r="N4" s="164"/>
      <c r="O4" s="164"/>
      <c r="P4" s="166"/>
      <c r="Q4" s="166"/>
      <c r="R4" s="162"/>
      <c r="S4" s="162"/>
      <c r="AE4" s="167" t="s">
        <v>8</v>
      </c>
      <c r="AF4" s="168" t="s">
        <v>113</v>
      </c>
      <c r="AG4" s="168" t="s">
        <v>10</v>
      </c>
      <c r="AH4" s="168"/>
      <c r="AI4" s="169"/>
    </row>
    <row r="5" spans="1:36">
      <c r="A5" s="355" t="s">
        <v>77</v>
      </c>
      <c r="B5" s="159"/>
      <c r="C5" s="160"/>
      <c r="D5" s="161"/>
      <c r="E5" s="162"/>
      <c r="F5" s="163"/>
      <c r="G5" s="163"/>
      <c r="H5" s="163"/>
      <c r="I5" s="164"/>
      <c r="J5" s="164"/>
      <c r="K5" s="164"/>
      <c r="L5" s="164"/>
      <c r="M5" s="165" t="s">
        <v>458</v>
      </c>
      <c r="N5" s="164"/>
      <c r="O5" s="164"/>
      <c r="P5" s="166"/>
      <c r="Q5" s="166"/>
      <c r="R5" s="162"/>
      <c r="S5" s="162"/>
      <c r="AE5" s="167" t="s">
        <v>14</v>
      </c>
      <c r="AF5" s="168" t="s">
        <v>114</v>
      </c>
      <c r="AG5" s="168" t="s">
        <v>10</v>
      </c>
      <c r="AH5" s="168" t="s">
        <v>16</v>
      </c>
      <c r="AI5" s="169" t="s">
        <v>17</v>
      </c>
    </row>
    <row r="6" spans="1:36">
      <c r="A6" s="356"/>
      <c r="B6" s="159"/>
      <c r="C6" s="160"/>
      <c r="D6" s="161"/>
      <c r="E6" s="162"/>
      <c r="F6" s="163"/>
      <c r="G6" s="163"/>
      <c r="H6" s="163"/>
      <c r="I6" s="164"/>
      <c r="J6" s="164"/>
      <c r="K6" s="164"/>
      <c r="L6" s="164"/>
      <c r="M6" s="164"/>
      <c r="N6" s="164"/>
      <c r="O6" s="164"/>
      <c r="P6" s="166"/>
      <c r="Q6" s="166"/>
      <c r="R6" s="162"/>
      <c r="S6" s="162"/>
      <c r="AE6" s="167" t="s">
        <v>21</v>
      </c>
      <c r="AF6" s="168" t="s">
        <v>115</v>
      </c>
      <c r="AG6" s="168" t="s">
        <v>10</v>
      </c>
      <c r="AH6" s="168"/>
      <c r="AI6" s="169"/>
    </row>
    <row r="7" spans="1:36" ht="3.75" customHeight="1">
      <c r="A7" s="355"/>
      <c r="B7" s="159"/>
      <c r="C7" s="160"/>
      <c r="D7" s="161"/>
      <c r="E7" s="162"/>
      <c r="F7" s="163"/>
      <c r="G7" s="163"/>
      <c r="H7" s="163"/>
      <c r="I7" s="164"/>
      <c r="J7" s="164"/>
      <c r="K7" s="164"/>
      <c r="L7" s="164"/>
      <c r="M7" s="164"/>
      <c r="N7" s="164"/>
      <c r="O7" s="164"/>
      <c r="P7" s="166"/>
      <c r="Q7" s="166"/>
      <c r="R7" s="162"/>
      <c r="S7" s="162"/>
      <c r="AE7" s="167" t="s">
        <v>28</v>
      </c>
      <c r="AF7" s="168" t="s">
        <v>114</v>
      </c>
      <c r="AG7" s="168" t="s">
        <v>10</v>
      </c>
      <c r="AH7" s="168" t="s">
        <v>16</v>
      </c>
      <c r="AI7" s="169" t="s">
        <v>17</v>
      </c>
    </row>
    <row r="8" spans="1:36">
      <c r="A8" s="355" t="s">
        <v>80</v>
      </c>
      <c r="B8" s="159"/>
      <c r="C8" s="160"/>
      <c r="D8" s="161"/>
      <c r="E8" s="162"/>
      <c r="F8" s="163"/>
      <c r="G8" s="163"/>
      <c r="H8" s="163"/>
      <c r="I8" s="164"/>
      <c r="J8" s="164"/>
      <c r="K8" s="164"/>
      <c r="L8" s="164"/>
      <c r="M8" s="164"/>
      <c r="N8" s="164"/>
      <c r="O8" s="164"/>
      <c r="P8" s="166"/>
      <c r="Q8" s="166"/>
      <c r="R8" s="162"/>
      <c r="S8" s="162"/>
    </row>
    <row r="9" spans="1:36">
      <c r="A9" s="355" t="s">
        <v>81</v>
      </c>
      <c r="B9" s="159"/>
      <c r="C9" s="160"/>
      <c r="D9" s="161"/>
      <c r="E9" s="162"/>
      <c r="F9" s="163"/>
      <c r="G9" s="163"/>
      <c r="H9" s="163"/>
      <c r="I9" s="164"/>
      <c r="J9" s="164"/>
      <c r="K9" s="164"/>
      <c r="L9" s="164"/>
      <c r="M9" s="164"/>
      <c r="N9" s="164"/>
      <c r="O9" s="164"/>
      <c r="P9" s="166"/>
      <c r="Q9" s="166"/>
      <c r="R9" s="162"/>
      <c r="S9" s="162"/>
    </row>
    <row r="10" spans="1:36">
      <c r="A10" s="357"/>
      <c r="B10" s="171"/>
      <c r="C10" s="172"/>
      <c r="D10" s="173" t="str">
        <f>CONCATENATE(AF4," ",AG4," ",AH4," ",AI4)</f>
        <v xml:space="preserve">Prehľad rozpočtových nákladov v EUR  </v>
      </c>
      <c r="E10" s="162"/>
      <c r="F10" s="163"/>
      <c r="G10" s="163"/>
      <c r="H10" s="163"/>
      <c r="I10" s="164"/>
      <c r="J10" s="164"/>
      <c r="K10" s="164"/>
      <c r="L10" s="164"/>
      <c r="M10" s="164"/>
      <c r="N10" s="164"/>
      <c r="O10" s="164"/>
      <c r="P10" s="166"/>
      <c r="Q10" s="166"/>
      <c r="R10" s="162"/>
      <c r="S10" s="162"/>
    </row>
    <row r="11" spans="1:36" ht="16.5" customHeight="1">
      <c r="A11" s="174" t="s">
        <v>116</v>
      </c>
      <c r="B11" s="175" t="s">
        <v>117</v>
      </c>
      <c r="C11" s="175" t="s">
        <v>118</v>
      </c>
      <c r="D11" s="176" t="s">
        <v>119</v>
      </c>
      <c r="E11" s="177" t="s">
        <v>120</v>
      </c>
      <c r="F11" s="178" t="s">
        <v>121</v>
      </c>
      <c r="G11" s="176" t="s">
        <v>122</v>
      </c>
      <c r="H11" s="178"/>
      <c r="I11" s="179"/>
      <c r="J11" s="179"/>
      <c r="K11" s="179"/>
      <c r="L11" s="179" t="s">
        <v>33</v>
      </c>
      <c r="M11" s="179" t="s">
        <v>123</v>
      </c>
      <c r="N11" s="179" t="s">
        <v>84</v>
      </c>
      <c r="O11" s="180" t="s">
        <v>84</v>
      </c>
      <c r="P11" s="362" t="s">
        <v>124</v>
      </c>
      <c r="Q11" s="362"/>
      <c r="R11" s="363" t="s">
        <v>86</v>
      </c>
      <c r="S11" s="363"/>
      <c r="T11" s="181" t="s">
        <v>125</v>
      </c>
      <c r="U11" s="182" t="s">
        <v>126</v>
      </c>
      <c r="V11" s="183" t="s">
        <v>120</v>
      </c>
      <c r="W11" s="183" t="s">
        <v>120</v>
      </c>
      <c r="X11" s="184" t="s">
        <v>120</v>
      </c>
      <c r="Y11" s="185" t="s">
        <v>127</v>
      </c>
      <c r="Z11" s="185" t="s">
        <v>128</v>
      </c>
      <c r="AA11" s="185" t="s">
        <v>129</v>
      </c>
      <c r="AB11" s="186" t="s">
        <v>88</v>
      </c>
      <c r="AC11" s="187" t="s">
        <v>130</v>
      </c>
      <c r="AD11" s="187" t="s">
        <v>131</v>
      </c>
      <c r="AG11" s="153" t="s">
        <v>129</v>
      </c>
    </row>
    <row r="12" spans="1:36" ht="15" customHeight="1">
      <c r="A12" s="188" t="s">
        <v>132</v>
      </c>
      <c r="B12" s="189" t="s">
        <v>133</v>
      </c>
      <c r="C12" s="190"/>
      <c r="D12" s="191" t="s">
        <v>134</v>
      </c>
      <c r="E12" s="192" t="s">
        <v>135</v>
      </c>
      <c r="F12" s="193" t="s">
        <v>136</v>
      </c>
      <c r="G12" s="191" t="s">
        <v>137</v>
      </c>
      <c r="H12" s="193"/>
      <c r="I12" s="194"/>
      <c r="J12" s="194"/>
      <c r="K12" s="194"/>
      <c r="L12" s="194"/>
      <c r="M12" s="194" t="s">
        <v>87</v>
      </c>
      <c r="N12" s="194"/>
      <c r="O12" s="194"/>
      <c r="P12" s="195" t="s">
        <v>122</v>
      </c>
      <c r="Q12" s="195" t="s">
        <v>84</v>
      </c>
      <c r="R12" s="196" t="s">
        <v>122</v>
      </c>
      <c r="S12" s="192" t="s">
        <v>84</v>
      </c>
      <c r="T12" s="197" t="s">
        <v>138</v>
      </c>
      <c r="U12" s="198"/>
      <c r="V12" s="199" t="s">
        <v>139</v>
      </c>
      <c r="W12" s="199" t="s">
        <v>140</v>
      </c>
      <c r="X12" s="200" t="s">
        <v>141</v>
      </c>
      <c r="Y12" s="185" t="s">
        <v>142</v>
      </c>
      <c r="Z12" s="185" t="s">
        <v>143</v>
      </c>
      <c r="AA12" s="185" t="s">
        <v>144</v>
      </c>
      <c r="AB12" s="186"/>
      <c r="AG12" s="153" t="s">
        <v>145</v>
      </c>
    </row>
    <row r="13" spans="1:36">
      <c r="A13" s="201"/>
      <c r="B13" s="159"/>
      <c r="C13" s="160"/>
      <c r="F13" s="202"/>
      <c r="G13" s="202"/>
      <c r="H13" s="202"/>
      <c r="P13" s="152"/>
      <c r="Q13" s="152"/>
    </row>
    <row r="14" spans="1:36" ht="13.5">
      <c r="A14" s="201"/>
      <c r="B14" s="203"/>
      <c r="C14" s="204"/>
      <c r="D14" s="205" t="s">
        <v>146</v>
      </c>
      <c r="F14" s="202"/>
      <c r="G14" s="202"/>
      <c r="H14" s="202"/>
      <c r="P14" s="152"/>
      <c r="Q14" s="152"/>
    </row>
    <row r="15" spans="1:36">
      <c r="A15" s="201"/>
      <c r="B15" s="159"/>
      <c r="C15" s="160"/>
      <c r="D15" s="206"/>
      <c r="E15" s="207"/>
      <c r="F15" s="208"/>
      <c r="G15" s="208"/>
      <c r="H15" s="208"/>
      <c r="I15" s="207"/>
      <c r="J15" s="207"/>
      <c r="K15" s="207"/>
      <c r="L15" s="207"/>
      <c r="M15" s="207"/>
      <c r="N15" s="207"/>
      <c r="O15" s="207"/>
      <c r="P15" s="209"/>
      <c r="Q15" s="209"/>
      <c r="AB15" s="152">
        <v>719.44457399999999</v>
      </c>
    </row>
    <row r="16" spans="1:36">
      <c r="A16" s="201"/>
      <c r="B16" s="159"/>
      <c r="C16" s="160"/>
      <c r="D16" s="210" t="s">
        <v>147</v>
      </c>
      <c r="E16" s="209"/>
      <c r="F16" s="208"/>
      <c r="G16" s="211"/>
      <c r="H16" s="208"/>
      <c r="I16" s="207"/>
      <c r="J16" s="207"/>
      <c r="K16" s="207"/>
      <c r="L16" s="207"/>
      <c r="M16" s="207"/>
      <c r="N16" s="207"/>
      <c r="O16" s="207"/>
      <c r="P16" s="209"/>
      <c r="Q16" s="209"/>
      <c r="AI16" s="212"/>
      <c r="AJ16" s="208"/>
    </row>
    <row r="17" spans="1:36">
      <c r="A17" s="201">
        <v>1</v>
      </c>
      <c r="B17" s="159" t="s">
        <v>148</v>
      </c>
      <c r="C17" s="160" t="s">
        <v>149</v>
      </c>
      <c r="D17" s="161" t="s">
        <v>150</v>
      </c>
      <c r="E17" s="162">
        <v>404.59</v>
      </c>
      <c r="F17" s="148" t="s">
        <v>151</v>
      </c>
      <c r="G17" s="212"/>
      <c r="H17" s="148">
        <v>0.97</v>
      </c>
      <c r="I17" s="164">
        <f>SUM(K17*J17)</f>
        <v>0.93280000000000007</v>
      </c>
      <c r="J17" s="164">
        <v>0.88</v>
      </c>
      <c r="K17" s="164">
        <v>1.06</v>
      </c>
      <c r="L17" s="164"/>
      <c r="M17" s="164"/>
      <c r="N17" s="164">
        <v>296.8</v>
      </c>
      <c r="O17" s="164"/>
      <c r="P17" s="212"/>
      <c r="Q17" s="164"/>
      <c r="T17" s="153">
        <v>20</v>
      </c>
      <c r="U17" s="153" t="s">
        <v>152</v>
      </c>
      <c r="AA17" s="156" t="s">
        <v>66</v>
      </c>
      <c r="AB17" s="152">
        <v>21.84</v>
      </c>
      <c r="AE17" s="153" t="s">
        <v>153</v>
      </c>
      <c r="AF17" s="153">
        <v>1303900000001</v>
      </c>
      <c r="AG17" s="153">
        <v>1</v>
      </c>
      <c r="AH17" s="162" t="s">
        <v>50</v>
      </c>
      <c r="AI17" s="212"/>
      <c r="AJ17" s="209"/>
    </row>
    <row r="18" spans="1:36">
      <c r="A18" s="201">
        <v>2</v>
      </c>
      <c r="B18" s="159" t="s">
        <v>148</v>
      </c>
      <c r="C18" s="160" t="s">
        <v>154</v>
      </c>
      <c r="D18" s="161" t="s">
        <v>155</v>
      </c>
      <c r="E18" s="162">
        <v>31.57</v>
      </c>
      <c r="F18" s="148" t="s">
        <v>151</v>
      </c>
      <c r="G18" s="213"/>
      <c r="H18" s="148">
        <v>0.97</v>
      </c>
      <c r="I18" s="164">
        <f>SUM(K18*J18)</f>
        <v>8.8263999999999996</v>
      </c>
      <c r="J18" s="164">
        <v>0.88</v>
      </c>
      <c r="K18" s="164">
        <v>10.029999999999999</v>
      </c>
      <c r="L18" s="164"/>
      <c r="M18" s="164"/>
      <c r="N18" s="164">
        <v>316.64999999999998</v>
      </c>
      <c r="O18" s="164"/>
      <c r="P18" s="162"/>
      <c r="Q18" s="164"/>
      <c r="T18" s="153">
        <v>20</v>
      </c>
      <c r="U18" s="153" t="s">
        <v>152</v>
      </c>
      <c r="AA18" s="156" t="s">
        <v>66</v>
      </c>
      <c r="AB18" s="152">
        <v>25.287569999999999</v>
      </c>
      <c r="AE18" s="153" t="s">
        <v>153</v>
      </c>
      <c r="AF18" s="153">
        <v>13010303</v>
      </c>
      <c r="AG18" s="153">
        <v>1</v>
      </c>
      <c r="AH18" s="162"/>
      <c r="AI18" s="212"/>
      <c r="AJ18" s="162"/>
    </row>
    <row r="19" spans="1:36">
      <c r="A19" s="201"/>
      <c r="B19" s="159"/>
      <c r="C19" s="160"/>
      <c r="D19" s="161" t="s">
        <v>156</v>
      </c>
      <c r="F19" s="202"/>
      <c r="G19" s="213"/>
      <c r="H19" s="202"/>
      <c r="I19" s="164"/>
      <c r="J19" s="164" t="s">
        <v>50</v>
      </c>
      <c r="P19" s="152"/>
      <c r="Q19" s="152"/>
      <c r="AA19" s="156" t="s">
        <v>157</v>
      </c>
      <c r="AH19" s="152"/>
      <c r="AI19" s="214"/>
      <c r="AJ19" s="162"/>
    </row>
    <row r="20" spans="1:36">
      <c r="A20" s="201"/>
      <c r="B20" s="159"/>
      <c r="C20" s="160"/>
      <c r="D20" s="161" t="s">
        <v>158</v>
      </c>
      <c r="F20" s="202"/>
      <c r="G20" s="213"/>
      <c r="H20" s="202"/>
      <c r="I20" s="164"/>
      <c r="J20" s="164"/>
      <c r="P20" s="152"/>
      <c r="Q20" s="152"/>
      <c r="AA20" s="156" t="s">
        <v>157</v>
      </c>
      <c r="AH20" s="152"/>
      <c r="AI20" s="214"/>
      <c r="AJ20" s="152"/>
    </row>
    <row r="21" spans="1:36">
      <c r="A21" s="201">
        <v>3</v>
      </c>
      <c r="B21" s="159" t="s">
        <v>148</v>
      </c>
      <c r="C21" s="160" t="s">
        <v>159</v>
      </c>
      <c r="D21" s="161" t="s">
        <v>160</v>
      </c>
      <c r="E21" s="162">
        <v>21.32</v>
      </c>
      <c r="F21" s="148" t="s">
        <v>151</v>
      </c>
      <c r="G21" s="213"/>
      <c r="H21" s="148">
        <v>0.97</v>
      </c>
      <c r="I21" s="164">
        <f>SUM(K21*J21)</f>
        <v>8.5183999999999997</v>
      </c>
      <c r="J21" s="164">
        <v>0.88</v>
      </c>
      <c r="K21" s="164">
        <v>9.68</v>
      </c>
      <c r="L21" s="164"/>
      <c r="M21" s="164"/>
      <c r="N21" s="164">
        <v>206.38</v>
      </c>
      <c r="O21" s="164"/>
      <c r="P21" s="162"/>
      <c r="Q21" s="164"/>
      <c r="R21" s="162"/>
      <c r="T21" s="153">
        <v>20</v>
      </c>
      <c r="U21" s="153" t="s">
        <v>152</v>
      </c>
      <c r="AA21" s="156" t="s">
        <v>66</v>
      </c>
      <c r="AB21" s="152">
        <v>16.18188</v>
      </c>
      <c r="AE21" s="153" t="s">
        <v>153</v>
      </c>
      <c r="AF21" s="153">
        <v>13010303</v>
      </c>
      <c r="AG21" s="153">
        <v>1</v>
      </c>
      <c r="AH21" s="162"/>
      <c r="AI21" s="212"/>
      <c r="AJ21" s="152"/>
    </row>
    <row r="22" spans="1:36">
      <c r="A22" s="201"/>
      <c r="B22" s="159"/>
      <c r="C22" s="160"/>
      <c r="D22" s="161" t="s">
        <v>161</v>
      </c>
      <c r="E22" s="162"/>
      <c r="F22" s="148"/>
      <c r="G22" s="213"/>
      <c r="H22" s="148"/>
      <c r="I22" s="164"/>
      <c r="J22" s="164"/>
      <c r="K22" s="164"/>
      <c r="L22" s="164"/>
      <c r="M22" s="164"/>
      <c r="N22" s="164"/>
      <c r="O22" s="164"/>
      <c r="P22" s="162"/>
      <c r="Q22" s="162"/>
      <c r="R22" s="162"/>
      <c r="AA22" s="156" t="s">
        <v>157</v>
      </c>
      <c r="AH22" s="162"/>
      <c r="AI22" s="212"/>
      <c r="AJ22" s="162"/>
    </row>
    <row r="23" spans="1:36">
      <c r="A23" s="201"/>
      <c r="B23" s="159"/>
      <c r="C23" s="160"/>
      <c r="D23" s="161" t="s">
        <v>162</v>
      </c>
      <c r="E23" s="162"/>
      <c r="F23" s="148"/>
      <c r="G23" s="213"/>
      <c r="H23" s="148"/>
      <c r="I23" s="164"/>
      <c r="J23" s="164"/>
      <c r="K23" s="164"/>
      <c r="L23" s="164"/>
      <c r="M23" s="164"/>
      <c r="N23" s="164"/>
      <c r="O23" s="164"/>
      <c r="P23" s="162"/>
      <c r="Q23" s="162"/>
      <c r="R23" s="162"/>
      <c r="AA23" s="156" t="s">
        <v>157</v>
      </c>
      <c r="AH23" s="162"/>
      <c r="AI23" s="212"/>
      <c r="AJ23" s="162"/>
    </row>
    <row r="24" spans="1:36">
      <c r="A24" s="201"/>
      <c r="B24" s="159"/>
      <c r="C24" s="160"/>
      <c r="D24" s="161" t="s">
        <v>163</v>
      </c>
      <c r="E24" s="162"/>
      <c r="F24" s="148"/>
      <c r="G24" s="213"/>
      <c r="H24" s="148"/>
      <c r="I24" s="164"/>
      <c r="J24" s="164"/>
      <c r="K24" s="164"/>
      <c r="L24" s="164"/>
      <c r="M24" s="164"/>
      <c r="N24" s="164"/>
      <c r="O24" s="164"/>
      <c r="P24" s="162"/>
      <c r="Q24" s="162"/>
      <c r="R24" s="162"/>
      <c r="AA24" s="156" t="s">
        <v>157</v>
      </c>
      <c r="AH24" s="162"/>
      <c r="AI24" s="212"/>
      <c r="AJ24" s="162"/>
    </row>
    <row r="25" spans="1:36" ht="23.25">
      <c r="A25" s="201">
        <v>4</v>
      </c>
      <c r="B25" s="215" t="s">
        <v>148</v>
      </c>
      <c r="C25" s="215" t="s">
        <v>164</v>
      </c>
      <c r="D25" s="216" t="s">
        <v>165</v>
      </c>
      <c r="E25" s="162">
        <v>459.99</v>
      </c>
      <c r="F25" s="148" t="s">
        <v>151</v>
      </c>
      <c r="G25" s="213"/>
      <c r="H25" s="148">
        <v>0.97</v>
      </c>
      <c r="I25" s="164">
        <f>SUM(K25*J25)</f>
        <v>1.6280000000000001</v>
      </c>
      <c r="J25" s="164">
        <v>0.88</v>
      </c>
      <c r="K25" s="164">
        <v>1.85</v>
      </c>
      <c r="L25" s="164"/>
      <c r="M25" s="164"/>
      <c r="N25" s="164"/>
      <c r="O25" s="164"/>
      <c r="P25" s="162"/>
      <c r="Q25" s="164"/>
      <c r="R25" s="162"/>
      <c r="AH25" s="162"/>
      <c r="AI25" s="212"/>
      <c r="AJ25" s="162"/>
    </row>
    <row r="26" spans="1:36">
      <c r="A26" s="201"/>
      <c r="B26" s="217"/>
      <c r="C26" s="217"/>
      <c r="D26" s="218" t="s">
        <v>156</v>
      </c>
      <c r="E26" s="162"/>
      <c r="F26" s="148"/>
      <c r="G26" s="213"/>
      <c r="H26" s="148"/>
      <c r="I26" s="164"/>
      <c r="J26" s="164"/>
      <c r="K26" s="164"/>
      <c r="L26" s="219"/>
      <c r="M26" s="164"/>
      <c r="N26" s="164"/>
      <c r="O26" s="164"/>
      <c r="P26" s="162"/>
      <c r="Q26" s="162"/>
      <c r="R26" s="162"/>
      <c r="AH26" s="162"/>
      <c r="AI26" s="212"/>
      <c r="AJ26" s="162"/>
    </row>
    <row r="27" spans="1:36">
      <c r="A27" s="201"/>
      <c r="B27" s="217"/>
      <c r="C27" s="217"/>
      <c r="D27" s="218" t="s">
        <v>166</v>
      </c>
      <c r="E27" s="162"/>
      <c r="F27" s="148"/>
      <c r="G27" s="213"/>
      <c r="H27" s="148"/>
      <c r="I27" s="164"/>
      <c r="J27" s="164"/>
      <c r="K27" s="164"/>
      <c r="L27" s="219"/>
      <c r="M27" s="164"/>
      <c r="N27" s="164"/>
      <c r="O27" s="164"/>
      <c r="P27" s="162"/>
      <c r="Q27" s="162"/>
      <c r="R27" s="162"/>
      <c r="AH27" s="162"/>
      <c r="AI27" s="212"/>
      <c r="AJ27" s="162"/>
    </row>
    <row r="28" spans="1:36">
      <c r="A28" s="201"/>
      <c r="B28" s="217"/>
      <c r="C28" s="217"/>
      <c r="D28" s="218" t="s">
        <v>167</v>
      </c>
      <c r="E28" s="162"/>
      <c r="F28" s="148"/>
      <c r="G28" s="213"/>
      <c r="H28" s="148"/>
      <c r="I28" s="164"/>
      <c r="J28" s="164"/>
      <c r="K28" s="164"/>
      <c r="L28" s="219"/>
      <c r="M28" s="164"/>
      <c r="N28" s="164"/>
      <c r="O28" s="164"/>
      <c r="P28" s="162"/>
      <c r="Q28" s="162"/>
      <c r="R28" s="162"/>
      <c r="AH28" s="162"/>
      <c r="AI28" s="212"/>
      <c r="AJ28" s="162"/>
    </row>
    <row r="29" spans="1:36">
      <c r="A29" s="201"/>
      <c r="B29" s="217"/>
      <c r="C29" s="217"/>
      <c r="D29" s="218" t="s">
        <v>168</v>
      </c>
      <c r="E29" s="162"/>
      <c r="F29" s="148"/>
      <c r="G29" s="213"/>
      <c r="H29" s="148"/>
      <c r="I29" s="164"/>
      <c r="J29" s="164"/>
      <c r="K29" s="164"/>
      <c r="L29" s="219"/>
      <c r="M29" s="164"/>
      <c r="N29" s="164"/>
      <c r="O29" s="164"/>
      <c r="P29" s="162"/>
      <c r="Q29" s="162"/>
      <c r="R29" s="162"/>
      <c r="AH29" s="162"/>
      <c r="AI29" s="212"/>
      <c r="AJ29" s="162"/>
    </row>
    <row r="30" spans="1:36">
      <c r="A30" s="201"/>
      <c r="B30" s="217"/>
      <c r="C30" s="217"/>
      <c r="D30" s="216"/>
      <c r="E30" s="162"/>
      <c r="F30" s="148"/>
      <c r="G30" s="213"/>
      <c r="H30" s="148"/>
      <c r="I30" s="164"/>
      <c r="J30" s="164"/>
      <c r="K30" s="164"/>
      <c r="L30" s="219"/>
      <c r="M30" s="164"/>
      <c r="N30" s="164"/>
      <c r="O30" s="164"/>
      <c r="P30" s="162"/>
      <c r="Q30" s="162"/>
      <c r="R30" s="162"/>
      <c r="AH30" s="162"/>
      <c r="AI30" s="212"/>
      <c r="AJ30" s="162"/>
    </row>
    <row r="31" spans="1:36" ht="23.25">
      <c r="A31" s="201">
        <v>5</v>
      </c>
      <c r="B31" s="215" t="s">
        <v>148</v>
      </c>
      <c r="C31" s="215" t="s">
        <v>169</v>
      </c>
      <c r="D31" s="216" t="s">
        <v>170</v>
      </c>
      <c r="E31" s="220">
        <v>459.99</v>
      </c>
      <c r="F31" s="148" t="s">
        <v>171</v>
      </c>
      <c r="G31" s="213"/>
      <c r="H31" s="148">
        <v>0.97</v>
      </c>
      <c r="I31" s="164">
        <f>SUM(K31*J31)</f>
        <v>6.6</v>
      </c>
      <c r="J31" s="164">
        <v>0.88</v>
      </c>
      <c r="K31" s="164">
        <v>7.5</v>
      </c>
      <c r="L31" s="164"/>
      <c r="M31" s="164"/>
      <c r="N31" s="164"/>
      <c r="O31" s="164"/>
      <c r="P31" s="162"/>
      <c r="Q31" s="164"/>
      <c r="R31" s="162"/>
      <c r="AH31" s="220"/>
      <c r="AI31" s="212"/>
      <c r="AJ31" s="162"/>
    </row>
    <row r="32" spans="1:36" ht="23.25">
      <c r="A32" s="201">
        <v>6</v>
      </c>
      <c r="B32" s="215" t="s">
        <v>148</v>
      </c>
      <c r="C32" s="215" t="s">
        <v>172</v>
      </c>
      <c r="D32" s="216" t="s">
        <v>173</v>
      </c>
      <c r="E32" s="220">
        <v>459.99</v>
      </c>
      <c r="F32" s="148" t="s">
        <v>171</v>
      </c>
      <c r="G32" s="213"/>
      <c r="H32" s="148"/>
      <c r="I32" s="164"/>
      <c r="J32" s="164"/>
      <c r="K32" s="164"/>
      <c r="L32" s="164"/>
      <c r="M32" s="164"/>
      <c r="N32" s="164"/>
      <c r="O32" s="164"/>
      <c r="P32" s="162"/>
      <c r="Q32" s="164"/>
      <c r="R32" s="162"/>
      <c r="AH32" s="220"/>
      <c r="AI32" s="212"/>
      <c r="AJ32" s="220"/>
    </row>
    <row r="33" spans="1:36" ht="23.25">
      <c r="A33" s="201">
        <v>7</v>
      </c>
      <c r="B33" s="215" t="s">
        <v>148</v>
      </c>
      <c r="C33" s="215" t="s">
        <v>174</v>
      </c>
      <c r="D33" s="216" t="s">
        <v>175</v>
      </c>
      <c r="E33" s="220">
        <v>459.99</v>
      </c>
      <c r="F33" s="148" t="s">
        <v>171</v>
      </c>
      <c r="G33" s="213"/>
      <c r="H33" s="148"/>
      <c r="I33" s="164"/>
      <c r="J33" s="164"/>
      <c r="K33" s="164"/>
      <c r="L33" s="164"/>
      <c r="M33" s="164"/>
      <c r="N33" s="164"/>
      <c r="O33" s="164"/>
      <c r="P33" s="162"/>
      <c r="Q33" s="162"/>
      <c r="R33" s="162"/>
      <c r="AH33" s="220"/>
      <c r="AI33" s="212"/>
      <c r="AJ33" s="220"/>
    </row>
    <row r="34" spans="1:36">
      <c r="A34" s="201"/>
      <c r="B34" s="159" t="s">
        <v>50</v>
      </c>
      <c r="C34" s="160"/>
      <c r="D34" s="161" t="s">
        <v>156</v>
      </c>
      <c r="E34" s="162"/>
      <c r="F34" s="148"/>
      <c r="G34" s="213"/>
      <c r="H34" s="148"/>
      <c r="I34" s="164"/>
      <c r="J34" s="164"/>
      <c r="K34" s="164"/>
      <c r="L34" s="164"/>
      <c r="M34" s="164"/>
      <c r="N34" s="164"/>
      <c r="O34" s="164"/>
      <c r="P34" s="162"/>
      <c r="Q34" s="162"/>
      <c r="R34" s="162"/>
      <c r="AA34" s="156" t="s">
        <v>157</v>
      </c>
      <c r="AH34" s="162"/>
      <c r="AI34" s="212"/>
      <c r="AJ34" s="220"/>
    </row>
    <row r="35" spans="1:36">
      <c r="A35" s="201"/>
      <c r="B35" s="159"/>
      <c r="C35" s="160"/>
      <c r="D35" s="161" t="s">
        <v>166</v>
      </c>
      <c r="E35" s="162"/>
      <c r="F35" s="148"/>
      <c r="G35" s="213"/>
      <c r="H35" s="148"/>
      <c r="I35" s="164"/>
      <c r="J35" s="164"/>
      <c r="K35" s="164"/>
      <c r="L35" s="164"/>
      <c r="M35" s="164"/>
      <c r="N35" s="164"/>
      <c r="O35" s="164"/>
      <c r="P35" s="162"/>
      <c r="Q35" s="162"/>
      <c r="R35" s="162"/>
      <c r="AA35" s="156" t="s">
        <v>157</v>
      </c>
      <c r="AH35" s="162"/>
      <c r="AI35" s="212"/>
      <c r="AJ35" s="162"/>
    </row>
    <row r="36" spans="1:36">
      <c r="A36" s="201"/>
      <c r="B36" s="159"/>
      <c r="C36" s="160"/>
      <c r="D36" s="161" t="s">
        <v>167</v>
      </c>
      <c r="E36" s="162"/>
      <c r="F36" s="148"/>
      <c r="G36" s="213"/>
      <c r="H36" s="148"/>
      <c r="I36" s="164"/>
      <c r="J36" s="164"/>
      <c r="K36" s="164"/>
      <c r="L36" s="164"/>
      <c r="M36" s="164"/>
      <c r="N36" s="164"/>
      <c r="O36" s="164"/>
      <c r="P36" s="162"/>
      <c r="Q36" s="162"/>
      <c r="R36" s="162"/>
      <c r="AA36" s="156" t="s">
        <v>157</v>
      </c>
      <c r="AH36" s="162"/>
      <c r="AI36" s="212"/>
      <c r="AJ36" s="162"/>
    </row>
    <row r="37" spans="1:36">
      <c r="A37" s="201"/>
      <c r="B37" s="159"/>
      <c r="C37" s="160"/>
      <c r="D37" s="161" t="s">
        <v>168</v>
      </c>
      <c r="E37" s="162"/>
      <c r="F37" s="148"/>
      <c r="G37" s="213"/>
      <c r="H37" s="148"/>
      <c r="I37" s="164"/>
      <c r="J37" s="164"/>
      <c r="K37" s="164"/>
      <c r="L37" s="164"/>
      <c r="M37" s="164"/>
      <c r="N37" s="164"/>
      <c r="O37" s="164"/>
      <c r="P37" s="162"/>
      <c r="Q37" s="162"/>
      <c r="R37" s="162"/>
      <c r="AA37" s="156" t="s">
        <v>157</v>
      </c>
      <c r="AH37" s="162"/>
      <c r="AI37" s="212"/>
      <c r="AJ37" s="162"/>
    </row>
    <row r="38" spans="1:36">
      <c r="A38" s="201">
        <v>8</v>
      </c>
      <c r="B38" s="159" t="s">
        <v>176</v>
      </c>
      <c r="C38" s="160" t="s">
        <v>177</v>
      </c>
      <c r="D38" s="161" t="s">
        <v>178</v>
      </c>
      <c r="E38" s="220">
        <v>74.06</v>
      </c>
      <c r="F38" s="148" t="s">
        <v>151</v>
      </c>
      <c r="G38" s="213"/>
      <c r="H38" s="148"/>
      <c r="I38" s="164"/>
      <c r="J38" s="164"/>
      <c r="K38" s="164"/>
      <c r="L38" s="164"/>
      <c r="M38" s="164"/>
      <c r="N38" s="164"/>
      <c r="O38" s="164"/>
      <c r="P38" s="162"/>
      <c r="Q38" s="164"/>
      <c r="R38" s="162"/>
      <c r="AA38" s="156" t="s">
        <v>157</v>
      </c>
      <c r="AH38" s="220"/>
      <c r="AI38" s="212"/>
      <c r="AJ38" s="162"/>
    </row>
    <row r="39" spans="1:36">
      <c r="A39" s="201"/>
      <c r="B39" s="159"/>
      <c r="C39" s="160"/>
      <c r="D39" s="161" t="s">
        <v>156</v>
      </c>
      <c r="E39" s="162"/>
      <c r="F39" s="148"/>
      <c r="G39" s="213"/>
      <c r="H39" s="148"/>
      <c r="I39" s="164"/>
      <c r="J39" s="164"/>
      <c r="K39" s="164"/>
      <c r="L39" s="164"/>
      <c r="M39" s="164"/>
      <c r="N39" s="164"/>
      <c r="O39" s="164"/>
      <c r="P39" s="162"/>
      <c r="Q39" s="162"/>
      <c r="R39" s="162"/>
      <c r="AA39" s="156" t="s">
        <v>157</v>
      </c>
      <c r="AH39" s="162"/>
      <c r="AI39" s="212"/>
      <c r="AJ39" s="220"/>
    </row>
    <row r="40" spans="1:36" ht="22.5">
      <c r="A40" s="201"/>
      <c r="B40" s="159"/>
      <c r="C40" s="160"/>
      <c r="D40" s="161" t="s">
        <v>179</v>
      </c>
      <c r="E40" s="162"/>
      <c r="F40" s="148"/>
      <c r="G40" s="213"/>
      <c r="H40" s="148"/>
      <c r="I40" s="164"/>
      <c r="J40" s="164"/>
      <c r="K40" s="164"/>
      <c r="L40" s="164"/>
      <c r="M40" s="164"/>
      <c r="N40" s="164"/>
      <c r="O40" s="164"/>
      <c r="P40" s="162"/>
      <c r="Q40" s="162"/>
      <c r="R40" s="162"/>
      <c r="AH40" s="162"/>
      <c r="AI40" s="212"/>
      <c r="AJ40" s="162"/>
    </row>
    <row r="41" spans="1:36" ht="15" customHeight="1">
      <c r="A41" s="201">
        <v>9</v>
      </c>
      <c r="B41" s="215" t="s">
        <v>148</v>
      </c>
      <c r="C41" s="215" t="s">
        <v>180</v>
      </c>
      <c r="D41" s="221" t="s">
        <v>181</v>
      </c>
      <c r="E41" s="162">
        <v>296</v>
      </c>
      <c r="F41" s="201" t="s">
        <v>182</v>
      </c>
      <c r="G41" s="213"/>
      <c r="H41" s="148"/>
      <c r="I41" s="164"/>
      <c r="J41" s="164"/>
      <c r="K41" s="164"/>
      <c r="L41" s="164"/>
      <c r="M41" s="164"/>
      <c r="N41" s="164"/>
      <c r="O41" s="164"/>
      <c r="P41" s="162"/>
      <c r="Q41" s="162"/>
      <c r="R41" s="162"/>
      <c r="AA41" s="156" t="s">
        <v>157</v>
      </c>
      <c r="AH41" s="162"/>
      <c r="AI41" s="212"/>
      <c r="AJ41" s="162"/>
    </row>
    <row r="42" spans="1:36">
      <c r="A42" s="201">
        <v>10</v>
      </c>
      <c r="B42" s="159" t="s">
        <v>148</v>
      </c>
      <c r="C42" s="160" t="s">
        <v>183</v>
      </c>
      <c r="D42" s="161" t="s">
        <v>184</v>
      </c>
      <c r="E42" s="162">
        <v>134.96600000000001</v>
      </c>
      <c r="F42" s="148" t="s">
        <v>151</v>
      </c>
      <c r="G42" s="213"/>
      <c r="H42" s="148"/>
      <c r="I42" s="164"/>
      <c r="J42" s="164"/>
      <c r="K42" s="164"/>
      <c r="L42" s="164"/>
      <c r="M42" s="164"/>
      <c r="N42" s="164"/>
      <c r="O42" s="164"/>
      <c r="P42" s="162"/>
      <c r="Q42" s="162"/>
      <c r="R42" s="162"/>
      <c r="AH42" s="162"/>
      <c r="AI42" s="212"/>
      <c r="AJ42" s="162"/>
    </row>
    <row r="43" spans="1:36">
      <c r="A43" s="201">
        <v>11</v>
      </c>
      <c r="B43" s="159" t="s">
        <v>148</v>
      </c>
      <c r="C43" s="160" t="s">
        <v>185</v>
      </c>
      <c r="D43" s="161" t="s">
        <v>186</v>
      </c>
      <c r="E43" s="162">
        <v>65.331000000000003</v>
      </c>
      <c r="F43" s="201" t="s">
        <v>187</v>
      </c>
      <c r="G43" s="213"/>
      <c r="H43" s="148"/>
      <c r="I43" s="164"/>
      <c r="J43" s="164"/>
      <c r="K43" s="164"/>
      <c r="L43" s="164"/>
      <c r="M43" s="164"/>
      <c r="N43" s="164"/>
      <c r="O43" s="164"/>
      <c r="P43" s="162"/>
      <c r="Q43" s="164"/>
      <c r="R43" s="162"/>
      <c r="AH43" s="162"/>
      <c r="AI43" s="212"/>
      <c r="AJ43" s="162"/>
    </row>
    <row r="44" spans="1:36">
      <c r="A44" s="201">
        <v>12</v>
      </c>
      <c r="B44" s="159" t="s">
        <v>148</v>
      </c>
      <c r="C44" s="160" t="s">
        <v>188</v>
      </c>
      <c r="D44" s="161" t="s">
        <v>189</v>
      </c>
      <c r="E44" s="162">
        <v>557</v>
      </c>
      <c r="F44" s="148" t="s">
        <v>151</v>
      </c>
      <c r="G44" s="213"/>
      <c r="H44" s="148"/>
      <c r="I44" s="164"/>
      <c r="J44" s="164"/>
      <c r="K44" s="219"/>
      <c r="L44" s="164"/>
      <c r="M44" s="164"/>
      <c r="N44" s="164"/>
      <c r="O44" s="164"/>
      <c r="P44" s="162"/>
      <c r="Q44" s="164"/>
      <c r="AA44" s="156" t="s">
        <v>157</v>
      </c>
      <c r="AH44" s="162"/>
      <c r="AI44" s="212"/>
      <c r="AJ44" s="162"/>
    </row>
    <row r="45" spans="1:36">
      <c r="A45" s="201">
        <v>13</v>
      </c>
      <c r="B45" s="159" t="s">
        <v>148</v>
      </c>
      <c r="C45" s="160" t="s">
        <v>190</v>
      </c>
      <c r="D45" s="161" t="s">
        <v>191</v>
      </c>
      <c r="E45" s="162">
        <v>1172.32</v>
      </c>
      <c r="F45" s="148" t="s">
        <v>151</v>
      </c>
      <c r="G45" s="213"/>
      <c r="H45" s="148"/>
      <c r="I45" s="164"/>
      <c r="J45" s="164"/>
      <c r="K45" s="164"/>
      <c r="L45" s="164"/>
      <c r="M45" s="164"/>
      <c r="N45" s="164"/>
      <c r="O45" s="164"/>
      <c r="P45" s="162"/>
      <c r="Q45" s="164"/>
      <c r="AH45" s="162"/>
      <c r="AI45" s="212"/>
      <c r="AJ45" s="162"/>
    </row>
    <row r="46" spans="1:36">
      <c r="A46" s="201">
        <v>14</v>
      </c>
      <c r="B46" s="159" t="s">
        <v>148</v>
      </c>
      <c r="C46" s="160" t="s">
        <v>192</v>
      </c>
      <c r="D46" s="161" t="s">
        <v>193</v>
      </c>
      <c r="E46" s="220">
        <v>60.02</v>
      </c>
      <c r="F46" s="148" t="s">
        <v>194</v>
      </c>
      <c r="G46" s="219"/>
      <c r="H46" s="164"/>
      <c r="I46" s="164"/>
      <c r="J46" s="164"/>
      <c r="K46" s="164"/>
      <c r="L46" s="164"/>
      <c r="M46" s="164"/>
      <c r="N46" s="162"/>
      <c r="O46" s="164"/>
      <c r="P46" s="162"/>
      <c r="Q46" s="164"/>
      <c r="AI46" s="164"/>
      <c r="AJ46" s="162"/>
    </row>
    <row r="47" spans="1:36">
      <c r="A47" s="201"/>
      <c r="B47" s="159"/>
      <c r="C47" s="160"/>
      <c r="D47" s="161" t="s">
        <v>156</v>
      </c>
      <c r="E47" s="162"/>
      <c r="F47" s="148"/>
      <c r="G47" s="219"/>
      <c r="H47" s="164"/>
      <c r="I47" s="164"/>
      <c r="J47" s="164"/>
      <c r="K47" s="164"/>
      <c r="L47" s="164"/>
      <c r="M47" s="164"/>
      <c r="N47" s="162"/>
      <c r="O47" s="152"/>
      <c r="P47" s="162"/>
      <c r="Q47" s="152"/>
      <c r="AI47" s="164"/>
    </row>
    <row r="48" spans="1:36">
      <c r="A48" s="201"/>
      <c r="B48" s="159"/>
      <c r="C48" s="160"/>
      <c r="D48" s="161" t="s">
        <v>195</v>
      </c>
      <c r="E48" s="162"/>
      <c r="F48" s="148"/>
      <c r="G48" s="219"/>
      <c r="H48" s="164"/>
      <c r="I48" s="164"/>
      <c r="J48" s="164"/>
      <c r="K48" s="164"/>
      <c r="L48" s="164"/>
      <c r="M48" s="164"/>
      <c r="N48" s="162"/>
      <c r="O48" s="152"/>
      <c r="P48" s="162"/>
      <c r="Q48" s="152"/>
      <c r="AI48" s="164"/>
    </row>
    <row r="49" spans="1:39">
      <c r="A49" s="201">
        <v>15</v>
      </c>
      <c r="B49" s="159" t="s">
        <v>196</v>
      </c>
      <c r="C49" s="160" t="s">
        <v>197</v>
      </c>
      <c r="D49" s="161" t="s">
        <v>198</v>
      </c>
      <c r="E49" s="162">
        <v>63.021000000000001</v>
      </c>
      <c r="F49" s="148" t="s">
        <v>194</v>
      </c>
      <c r="G49" s="219"/>
      <c r="H49" s="164"/>
      <c r="I49" s="164"/>
      <c r="J49" s="164"/>
      <c r="K49" s="164"/>
      <c r="L49" s="164"/>
      <c r="M49" s="164"/>
      <c r="N49" s="162"/>
      <c r="O49" s="164"/>
      <c r="P49" s="162"/>
      <c r="Q49" s="164"/>
      <c r="AI49" s="164"/>
    </row>
    <row r="50" spans="1:39">
      <c r="A50" s="201" t="s">
        <v>50</v>
      </c>
      <c r="B50" s="159"/>
      <c r="C50" s="160"/>
      <c r="D50" s="161" t="s">
        <v>199</v>
      </c>
      <c r="E50" s="162"/>
      <c r="F50" s="148"/>
      <c r="G50" s="219"/>
      <c r="H50" s="164"/>
      <c r="I50" s="164"/>
      <c r="J50" s="164"/>
      <c r="K50" s="164"/>
      <c r="L50" s="164"/>
      <c r="M50" s="164"/>
      <c r="N50" s="162"/>
      <c r="O50" s="164"/>
      <c r="P50" s="162"/>
      <c r="Q50" s="164"/>
      <c r="AI50" s="164"/>
    </row>
    <row r="51" spans="1:39">
      <c r="A51" s="201">
        <v>16</v>
      </c>
      <c r="B51" s="159" t="s">
        <v>196</v>
      </c>
      <c r="C51" s="160" t="s">
        <v>200</v>
      </c>
      <c r="D51" s="161" t="s">
        <v>201</v>
      </c>
      <c r="E51" s="162">
        <v>31</v>
      </c>
      <c r="F51" s="148" t="s">
        <v>202</v>
      </c>
      <c r="G51" s="219"/>
      <c r="H51" s="164"/>
      <c r="I51" s="164"/>
      <c r="J51" s="164"/>
      <c r="K51" s="164"/>
      <c r="L51" s="164"/>
      <c r="M51" s="164"/>
      <c r="N51" s="162"/>
      <c r="O51" s="164"/>
      <c r="P51" s="162"/>
      <c r="Q51" s="164"/>
      <c r="AI51" s="164"/>
    </row>
    <row r="52" spans="1:39">
      <c r="A52" s="201" t="s">
        <v>50</v>
      </c>
      <c r="B52" s="159"/>
      <c r="C52" s="160"/>
      <c r="D52" s="222" t="s">
        <v>89</v>
      </c>
      <c r="E52" s="165">
        <f>SUM(L52+M52)</f>
        <v>0</v>
      </c>
      <c r="F52" s="158"/>
      <c r="G52" s="223"/>
      <c r="H52" s="148"/>
      <c r="I52" s="165"/>
      <c r="J52" s="165"/>
      <c r="K52" s="165"/>
      <c r="L52" s="165"/>
      <c r="M52" s="165"/>
      <c r="N52" s="165">
        <v>106.95</v>
      </c>
      <c r="O52" s="165"/>
      <c r="P52" s="224"/>
      <c r="Q52" s="165"/>
      <c r="S52" s="165"/>
      <c r="T52" s="153">
        <v>20</v>
      </c>
      <c r="U52" s="153" t="s">
        <v>152</v>
      </c>
      <c r="AA52" s="156" t="s">
        <v>56</v>
      </c>
      <c r="AE52" s="153" t="s">
        <v>203</v>
      </c>
      <c r="AF52" s="153" t="s">
        <v>204</v>
      </c>
      <c r="AG52" s="153">
        <v>8</v>
      </c>
    </row>
    <row r="53" spans="1:39">
      <c r="A53" s="201"/>
      <c r="B53" s="159"/>
      <c r="C53" s="160"/>
      <c r="D53" s="210" t="s">
        <v>205</v>
      </c>
      <c r="F53" s="202"/>
      <c r="G53" s="225"/>
      <c r="H53" s="148"/>
      <c r="M53" s="154" t="s">
        <v>50</v>
      </c>
      <c r="N53" s="154">
        <v>15172.54</v>
      </c>
      <c r="P53" s="152"/>
      <c r="Q53" s="152"/>
      <c r="AB53" s="152">
        <v>806.74640499999998</v>
      </c>
      <c r="AI53" s="212"/>
    </row>
    <row r="54" spans="1:39" s="235" customFormat="1">
      <c r="A54" s="226">
        <v>17</v>
      </c>
      <c r="B54" s="227" t="s">
        <v>206</v>
      </c>
      <c r="C54" s="228" t="s">
        <v>207</v>
      </c>
      <c r="D54" s="229" t="s">
        <v>208</v>
      </c>
      <c r="E54" s="220">
        <v>314.5</v>
      </c>
      <c r="F54" s="230" t="s">
        <v>151</v>
      </c>
      <c r="G54" s="213"/>
      <c r="H54" s="230">
        <v>0.97</v>
      </c>
      <c r="I54" s="219">
        <f t="shared" ref="I54:I76" si="0">SUM(K54*J54)</f>
        <v>4.1183999999999994</v>
      </c>
      <c r="J54" s="219">
        <v>0.88</v>
      </c>
      <c r="K54" s="219">
        <v>4.68</v>
      </c>
      <c r="L54" s="219"/>
      <c r="M54" s="219"/>
      <c r="N54" s="219"/>
      <c r="O54" s="219"/>
      <c r="P54" s="220"/>
      <c r="Q54" s="219"/>
      <c r="R54" s="220"/>
      <c r="S54" s="231"/>
      <c r="T54" s="232"/>
      <c r="U54" s="232"/>
      <c r="V54" s="231"/>
      <c r="W54" s="231"/>
      <c r="X54" s="231"/>
      <c r="Y54" s="233"/>
      <c r="Z54" s="233"/>
      <c r="AA54" s="233"/>
      <c r="AB54" s="231"/>
      <c r="AC54" s="232"/>
      <c r="AD54" s="232"/>
      <c r="AE54" s="232"/>
      <c r="AF54" s="232"/>
      <c r="AG54" s="232"/>
      <c r="AH54" s="220"/>
      <c r="AI54" s="213"/>
      <c r="AJ54" s="234"/>
      <c r="AK54" s="234"/>
      <c r="AL54" s="234"/>
      <c r="AM54" s="234"/>
    </row>
    <row r="55" spans="1:39" s="235" customFormat="1">
      <c r="A55" s="226" t="s">
        <v>50</v>
      </c>
      <c r="B55" s="227"/>
      <c r="C55" s="228"/>
      <c r="D55" s="229" t="s">
        <v>209</v>
      </c>
      <c r="E55" s="220"/>
      <c r="F55" s="230"/>
      <c r="G55" s="213"/>
      <c r="H55" s="230"/>
      <c r="I55" s="219"/>
      <c r="J55" s="219"/>
      <c r="K55" s="219"/>
      <c r="L55" s="219"/>
      <c r="M55" s="219"/>
      <c r="N55" s="219">
        <v>1471.86</v>
      </c>
      <c r="O55" s="219"/>
      <c r="P55" s="220"/>
      <c r="Q55" s="220"/>
      <c r="R55" s="220"/>
      <c r="S55" s="231"/>
      <c r="T55" s="232">
        <v>20</v>
      </c>
      <c r="U55" s="232" t="s">
        <v>210</v>
      </c>
      <c r="V55" s="231"/>
      <c r="W55" s="231"/>
      <c r="X55" s="231"/>
      <c r="Y55" s="233"/>
      <c r="Z55" s="233"/>
      <c r="AA55" s="233" t="s">
        <v>66</v>
      </c>
      <c r="AB55" s="231">
        <v>106.301</v>
      </c>
      <c r="AC55" s="232"/>
      <c r="AD55" s="232"/>
      <c r="AE55" s="232" t="s">
        <v>211</v>
      </c>
      <c r="AF55" s="232">
        <v>303010303001</v>
      </c>
      <c r="AG55" s="232">
        <v>1</v>
      </c>
      <c r="AH55" s="220"/>
      <c r="AI55" s="213"/>
      <c r="AJ55" s="234"/>
      <c r="AK55" s="234"/>
      <c r="AL55" s="234"/>
      <c r="AM55" s="234"/>
    </row>
    <row r="56" spans="1:39" ht="22.5">
      <c r="A56" s="201">
        <v>18</v>
      </c>
      <c r="B56" s="159" t="s">
        <v>148</v>
      </c>
      <c r="C56" s="160" t="s">
        <v>212</v>
      </c>
      <c r="D56" s="161" t="s">
        <v>213</v>
      </c>
      <c r="E56" s="162">
        <v>62</v>
      </c>
      <c r="F56" s="148" t="s">
        <v>202</v>
      </c>
      <c r="G56" s="213"/>
      <c r="H56" s="148">
        <v>0.97</v>
      </c>
      <c r="I56" s="164">
        <f t="shared" si="0"/>
        <v>2.2880000000000003</v>
      </c>
      <c r="J56" s="164">
        <v>0.88</v>
      </c>
      <c r="K56" s="164">
        <v>2.6</v>
      </c>
      <c r="L56" s="164"/>
      <c r="N56" s="154">
        <v>450</v>
      </c>
      <c r="P56" s="152"/>
      <c r="Q56" s="152"/>
      <c r="T56" s="153">
        <v>20</v>
      </c>
      <c r="U56" s="153" t="s">
        <v>210</v>
      </c>
      <c r="AA56" s="156" t="s">
        <v>66</v>
      </c>
      <c r="AB56" s="152">
        <v>0.254</v>
      </c>
      <c r="AE56" s="153" t="s">
        <v>214</v>
      </c>
      <c r="AF56" s="153">
        <v>1226063200004</v>
      </c>
      <c r="AG56" s="153">
        <v>7</v>
      </c>
      <c r="AH56" s="162"/>
      <c r="AI56" s="212"/>
    </row>
    <row r="57" spans="1:39">
      <c r="A57" s="201" t="s">
        <v>50</v>
      </c>
      <c r="B57" s="159"/>
      <c r="C57" s="160"/>
      <c r="D57" s="151" t="s">
        <v>156</v>
      </c>
      <c r="F57" s="202"/>
      <c r="G57" s="225"/>
      <c r="H57" s="202"/>
      <c r="I57" s="164"/>
      <c r="N57" s="154">
        <v>41.6</v>
      </c>
      <c r="P57" s="152"/>
      <c r="Q57" s="152"/>
      <c r="T57" s="153">
        <v>20</v>
      </c>
      <c r="U57" s="153" t="s">
        <v>210</v>
      </c>
      <c r="AA57" s="156" t="s">
        <v>66</v>
      </c>
      <c r="AB57" s="152">
        <v>2</v>
      </c>
      <c r="AE57" s="153" t="s">
        <v>215</v>
      </c>
      <c r="AF57" s="153" t="s">
        <v>204</v>
      </c>
      <c r="AG57" s="153">
        <v>1</v>
      </c>
      <c r="AH57" s="152"/>
      <c r="AI57" s="214"/>
    </row>
    <row r="58" spans="1:39">
      <c r="A58" s="201"/>
      <c r="B58" s="159"/>
      <c r="C58" s="160"/>
      <c r="D58" s="151" t="s">
        <v>216</v>
      </c>
      <c r="F58" s="202"/>
      <c r="G58" s="225"/>
      <c r="H58" s="202"/>
      <c r="I58" s="164"/>
      <c r="P58" s="152"/>
      <c r="Q58" s="152"/>
      <c r="AA58" s="156" t="s">
        <v>157</v>
      </c>
      <c r="AH58" s="152"/>
      <c r="AI58" s="214"/>
    </row>
    <row r="59" spans="1:39">
      <c r="A59" s="201">
        <v>19</v>
      </c>
      <c r="B59" s="159" t="s">
        <v>217</v>
      </c>
      <c r="C59" s="160" t="s">
        <v>218</v>
      </c>
      <c r="D59" s="161" t="s">
        <v>219</v>
      </c>
      <c r="E59" s="162">
        <v>4</v>
      </c>
      <c r="F59" s="148" t="s">
        <v>202</v>
      </c>
      <c r="G59" s="213"/>
      <c r="H59" s="148">
        <v>0.97</v>
      </c>
      <c r="I59" s="164">
        <f t="shared" si="0"/>
        <v>0.33440000000000003</v>
      </c>
      <c r="J59" s="164">
        <v>0.88</v>
      </c>
      <c r="K59" s="164">
        <v>0.38</v>
      </c>
      <c r="L59" s="164"/>
      <c r="M59" s="164"/>
      <c r="N59" s="164">
        <v>1.32</v>
      </c>
      <c r="O59" s="164"/>
      <c r="P59" s="162"/>
      <c r="Q59" s="162"/>
      <c r="R59" s="162"/>
      <c r="S59" s="162"/>
      <c r="T59" s="153">
        <v>20</v>
      </c>
      <c r="U59" s="153" t="s">
        <v>210</v>
      </c>
      <c r="AA59" s="156" t="s">
        <v>66</v>
      </c>
      <c r="AB59" s="152">
        <v>0.14400000000000002</v>
      </c>
      <c r="AE59" s="153" t="s">
        <v>220</v>
      </c>
      <c r="AF59" s="153">
        <v>502070600001</v>
      </c>
      <c r="AG59" s="153">
        <v>1</v>
      </c>
      <c r="AH59" s="162"/>
      <c r="AI59" s="212"/>
    </row>
    <row r="60" spans="1:39">
      <c r="A60" s="201" t="s">
        <v>50</v>
      </c>
      <c r="B60" s="159"/>
      <c r="C60" s="160"/>
      <c r="D60" s="161" t="s">
        <v>221</v>
      </c>
      <c r="E60" s="162"/>
      <c r="F60" s="148"/>
      <c r="G60" s="213"/>
      <c r="H60" s="148"/>
      <c r="I60" s="164"/>
      <c r="J60" s="164"/>
      <c r="K60" s="164"/>
      <c r="L60" s="164"/>
      <c r="M60" s="164"/>
      <c r="N60" s="164">
        <v>1.52</v>
      </c>
      <c r="O60" s="164"/>
      <c r="P60" s="162"/>
      <c r="Q60" s="162"/>
      <c r="R60" s="162"/>
      <c r="S60" s="162"/>
      <c r="T60" s="153">
        <v>20</v>
      </c>
      <c r="U60" s="153" t="s">
        <v>210</v>
      </c>
      <c r="AA60" s="156" t="s">
        <v>66</v>
      </c>
      <c r="AB60" s="152">
        <v>0.16</v>
      </c>
      <c r="AE60" s="153" t="s">
        <v>220</v>
      </c>
      <c r="AF60" s="153">
        <v>502070600003</v>
      </c>
      <c r="AG60" s="153">
        <v>1</v>
      </c>
      <c r="AH60" s="162"/>
      <c r="AI60" s="212"/>
    </row>
    <row r="61" spans="1:39">
      <c r="A61" s="201"/>
      <c r="B61" s="159"/>
      <c r="C61" s="160"/>
      <c r="D61" s="161" t="s">
        <v>222</v>
      </c>
      <c r="E61" s="162"/>
      <c r="F61" s="148"/>
      <c r="G61" s="213"/>
      <c r="H61" s="148"/>
      <c r="I61" s="164"/>
      <c r="J61" s="164"/>
      <c r="K61" s="164"/>
      <c r="L61" s="164"/>
      <c r="M61" s="164"/>
      <c r="N61" s="164"/>
      <c r="O61" s="164"/>
      <c r="P61" s="162"/>
      <c r="Q61" s="162"/>
      <c r="R61" s="162"/>
      <c r="S61" s="162"/>
      <c r="AA61" s="156" t="s">
        <v>157</v>
      </c>
      <c r="AH61" s="162"/>
      <c r="AI61" s="212"/>
    </row>
    <row r="62" spans="1:39">
      <c r="A62" s="201">
        <v>20</v>
      </c>
      <c r="B62" s="159" t="s">
        <v>217</v>
      </c>
      <c r="C62" s="160" t="s">
        <v>223</v>
      </c>
      <c r="D62" s="161" t="s">
        <v>224</v>
      </c>
      <c r="E62" s="162">
        <v>7</v>
      </c>
      <c r="F62" s="148" t="s">
        <v>151</v>
      </c>
      <c r="G62" s="213"/>
      <c r="H62" s="148">
        <v>0.97</v>
      </c>
      <c r="I62" s="164">
        <f t="shared" si="0"/>
        <v>7.1808000000000005</v>
      </c>
      <c r="J62" s="164">
        <v>0.88</v>
      </c>
      <c r="K62" s="164">
        <v>8.16</v>
      </c>
      <c r="L62" s="164"/>
      <c r="M62" s="164"/>
      <c r="N62" s="164"/>
      <c r="O62" s="164"/>
      <c r="P62" s="162"/>
      <c r="Q62" s="164"/>
      <c r="R62" s="162"/>
      <c r="S62" s="164"/>
      <c r="AA62" s="156" t="s">
        <v>157</v>
      </c>
      <c r="AH62" s="162"/>
      <c r="AI62" s="212"/>
    </row>
    <row r="63" spans="1:39">
      <c r="A63" s="201" t="s">
        <v>50</v>
      </c>
      <c r="B63" s="159"/>
      <c r="C63" s="160"/>
      <c r="D63" s="161" t="s">
        <v>221</v>
      </c>
      <c r="E63" s="162"/>
      <c r="F63" s="148"/>
      <c r="G63" s="213"/>
      <c r="H63" s="148"/>
      <c r="I63" s="164"/>
      <c r="J63" s="164"/>
      <c r="K63" s="164"/>
      <c r="L63" s="164"/>
      <c r="M63" s="164"/>
      <c r="N63" s="164">
        <v>55.49</v>
      </c>
      <c r="O63" s="164"/>
      <c r="P63" s="162"/>
      <c r="Q63" s="162"/>
      <c r="R63" s="162"/>
      <c r="S63" s="162"/>
      <c r="T63" s="153">
        <v>20</v>
      </c>
      <c r="U63" s="153" t="s">
        <v>210</v>
      </c>
      <c r="AA63" s="156" t="s">
        <v>66</v>
      </c>
      <c r="AB63" s="152">
        <v>5.6848000000000001</v>
      </c>
      <c r="AE63" s="153" t="s">
        <v>220</v>
      </c>
      <c r="AF63" s="153">
        <v>502070700016</v>
      </c>
      <c r="AG63" s="153">
        <v>1</v>
      </c>
      <c r="AH63" s="162"/>
      <c r="AI63" s="212"/>
    </row>
    <row r="64" spans="1:39">
      <c r="A64" s="201"/>
      <c r="B64" s="159"/>
      <c r="C64" s="160"/>
      <c r="D64" s="161" t="s">
        <v>225</v>
      </c>
      <c r="E64" s="162"/>
      <c r="F64" s="148"/>
      <c r="G64" s="213"/>
      <c r="H64" s="148"/>
      <c r="I64" s="164"/>
      <c r="J64" s="164"/>
      <c r="K64" s="164"/>
      <c r="L64" s="164"/>
      <c r="M64" s="164"/>
      <c r="N64" s="164"/>
      <c r="O64" s="164"/>
      <c r="P64" s="162"/>
      <c r="Q64" s="162"/>
      <c r="R64" s="162"/>
      <c r="S64" s="162"/>
      <c r="AA64" s="156" t="s">
        <v>157</v>
      </c>
      <c r="AH64" s="162"/>
      <c r="AI64" s="212"/>
    </row>
    <row r="65" spans="1:37">
      <c r="A65" s="201"/>
      <c r="B65" s="159"/>
      <c r="C65" s="160"/>
      <c r="D65" s="161" t="s">
        <v>226</v>
      </c>
      <c r="E65" s="162"/>
      <c r="F65" s="148"/>
      <c r="G65" s="213"/>
      <c r="H65" s="148"/>
      <c r="I65" s="164"/>
      <c r="J65" s="164"/>
      <c r="K65" s="164"/>
      <c r="L65" s="164"/>
      <c r="M65" s="164"/>
      <c r="N65" s="164"/>
      <c r="O65" s="164"/>
      <c r="P65" s="162"/>
      <c r="Q65" s="162"/>
      <c r="R65" s="162"/>
      <c r="S65" s="162"/>
      <c r="AA65" s="156" t="s">
        <v>157</v>
      </c>
      <c r="AH65" s="162"/>
      <c r="AI65" s="212"/>
    </row>
    <row r="66" spans="1:37">
      <c r="A66" s="201">
        <v>21</v>
      </c>
      <c r="B66" s="159" t="s">
        <v>217</v>
      </c>
      <c r="C66" s="160" t="s">
        <v>227</v>
      </c>
      <c r="D66" s="161" t="s">
        <v>228</v>
      </c>
      <c r="E66" s="162">
        <v>25.31</v>
      </c>
      <c r="F66" s="148" t="s">
        <v>229</v>
      </c>
      <c r="G66" s="213"/>
      <c r="H66" s="148">
        <v>0.97</v>
      </c>
      <c r="I66" s="164">
        <f t="shared" si="0"/>
        <v>61.6</v>
      </c>
      <c r="J66" s="164">
        <v>0.88</v>
      </c>
      <c r="K66" s="164">
        <v>70</v>
      </c>
      <c r="L66" s="164"/>
      <c r="M66" s="164"/>
      <c r="N66" s="164"/>
      <c r="O66" s="164"/>
      <c r="P66" s="162"/>
      <c r="Q66" s="164"/>
      <c r="R66" s="162"/>
      <c r="S66" s="164"/>
      <c r="AA66" s="156" t="s">
        <v>157</v>
      </c>
      <c r="AH66" s="162"/>
      <c r="AI66" s="212"/>
    </row>
    <row r="67" spans="1:37">
      <c r="A67" s="201" t="s">
        <v>50</v>
      </c>
      <c r="B67" s="159"/>
      <c r="C67" s="160"/>
      <c r="D67" s="161" t="s">
        <v>221</v>
      </c>
      <c r="E67" s="162"/>
      <c r="F67" s="148"/>
      <c r="G67" s="213"/>
      <c r="H67" s="148"/>
      <c r="I67" s="164"/>
      <c r="J67" s="164"/>
      <c r="K67" s="164"/>
      <c r="L67" s="164"/>
      <c r="M67" s="164"/>
      <c r="N67" s="164">
        <v>133.13</v>
      </c>
      <c r="O67" s="164"/>
      <c r="P67" s="162"/>
      <c r="Q67" s="162"/>
      <c r="R67" s="162"/>
      <c r="S67" s="162"/>
      <c r="T67" s="153">
        <v>20</v>
      </c>
      <c r="U67" s="153" t="s">
        <v>210</v>
      </c>
      <c r="AA67" s="156" t="s">
        <v>66</v>
      </c>
      <c r="AB67" s="152">
        <v>16.582293</v>
      </c>
      <c r="AE67" s="153" t="s">
        <v>220</v>
      </c>
      <c r="AF67" s="153">
        <v>501070300035</v>
      </c>
      <c r="AG67" s="153">
        <v>1</v>
      </c>
      <c r="AH67" s="162"/>
      <c r="AI67" s="212"/>
    </row>
    <row r="68" spans="1:37">
      <c r="A68" s="201"/>
      <c r="B68" s="159"/>
      <c r="C68" s="160"/>
      <c r="D68" s="161" t="s">
        <v>230</v>
      </c>
      <c r="E68" s="162"/>
      <c r="F68" s="148"/>
      <c r="G68" s="213"/>
      <c r="H68" s="148"/>
      <c r="I68" s="164"/>
      <c r="J68" s="164"/>
      <c r="K68" s="164"/>
      <c r="L68" s="164"/>
      <c r="M68" s="164"/>
      <c r="N68" s="164"/>
      <c r="O68" s="164"/>
      <c r="P68" s="162"/>
      <c r="Q68" s="162"/>
      <c r="R68" s="162"/>
      <c r="S68" s="162"/>
      <c r="AA68" s="156" t="s">
        <v>157</v>
      </c>
      <c r="AH68" s="162"/>
      <c r="AI68" s="212"/>
    </row>
    <row r="69" spans="1:37">
      <c r="A69" s="201">
        <v>22</v>
      </c>
      <c r="B69" s="159" t="s">
        <v>217</v>
      </c>
      <c r="C69" s="160" t="s">
        <v>231</v>
      </c>
      <c r="D69" s="161" t="s">
        <v>232</v>
      </c>
      <c r="E69" s="162">
        <v>41.109000000000002</v>
      </c>
      <c r="F69" s="148" t="s">
        <v>233</v>
      </c>
      <c r="G69" s="213"/>
      <c r="H69" s="148">
        <v>0.97</v>
      </c>
      <c r="I69" s="164">
        <f t="shared" si="0"/>
        <v>8.7471999999999994</v>
      </c>
      <c r="J69" s="164">
        <v>0.88</v>
      </c>
      <c r="K69" s="164">
        <v>9.94</v>
      </c>
      <c r="L69" s="164"/>
      <c r="P69" s="152"/>
      <c r="Q69" s="152"/>
      <c r="AA69" s="156" t="s">
        <v>157</v>
      </c>
      <c r="AH69" s="162"/>
      <c r="AI69" s="212"/>
    </row>
    <row r="70" spans="1:37">
      <c r="A70" s="201">
        <v>23</v>
      </c>
      <c r="B70" s="159" t="s">
        <v>217</v>
      </c>
      <c r="C70" s="160" t="s">
        <v>234</v>
      </c>
      <c r="D70" s="161" t="s">
        <v>235</v>
      </c>
      <c r="E70" s="162">
        <v>41.109000000000002</v>
      </c>
      <c r="F70" s="148" t="s">
        <v>233</v>
      </c>
      <c r="G70" s="213"/>
      <c r="H70" s="148">
        <v>0.97</v>
      </c>
      <c r="I70" s="164">
        <f t="shared" si="0"/>
        <v>5.3064</v>
      </c>
      <c r="J70" s="164">
        <v>0.88</v>
      </c>
      <c r="K70" s="164">
        <v>6.03</v>
      </c>
      <c r="L70" s="164"/>
      <c r="M70" s="164"/>
      <c r="N70" s="154">
        <v>2682.43</v>
      </c>
      <c r="P70" s="152"/>
      <c r="Q70" s="152"/>
      <c r="T70" s="153">
        <v>20</v>
      </c>
      <c r="U70" s="153" t="s">
        <v>210</v>
      </c>
      <c r="AA70" s="156" t="s">
        <v>66</v>
      </c>
      <c r="AB70" s="152">
        <v>347.58225599999997</v>
      </c>
      <c r="AE70" s="153" t="s">
        <v>220</v>
      </c>
      <c r="AF70" s="153">
        <v>508018501001</v>
      </c>
      <c r="AG70" s="153">
        <v>1</v>
      </c>
      <c r="AH70" s="162"/>
      <c r="AI70" s="212"/>
    </row>
    <row r="71" spans="1:37">
      <c r="A71" s="201">
        <v>24</v>
      </c>
      <c r="B71" s="159" t="s">
        <v>217</v>
      </c>
      <c r="C71" s="160" t="s">
        <v>236</v>
      </c>
      <c r="D71" s="161" t="s">
        <v>237</v>
      </c>
      <c r="E71" s="162">
        <v>41.109000000000002</v>
      </c>
      <c r="F71" s="148" t="s">
        <v>233</v>
      </c>
      <c r="G71" s="213"/>
      <c r="H71" s="148">
        <v>0.97</v>
      </c>
      <c r="I71" s="164">
        <f t="shared" si="0"/>
        <v>11</v>
      </c>
      <c r="J71" s="164">
        <v>0.88</v>
      </c>
      <c r="K71" s="164">
        <v>12.5</v>
      </c>
      <c r="L71" s="164"/>
      <c r="M71" s="164"/>
      <c r="N71" s="154">
        <v>1627.27</v>
      </c>
      <c r="P71" s="152"/>
      <c r="Q71" s="152"/>
      <c r="T71" s="153">
        <v>20</v>
      </c>
      <c r="U71" s="153" t="s">
        <v>210</v>
      </c>
      <c r="AA71" s="156" t="s">
        <v>66</v>
      </c>
      <c r="AB71" s="152">
        <v>210.76222200000001</v>
      </c>
      <c r="AE71" s="153" t="s">
        <v>220</v>
      </c>
      <c r="AF71" s="153">
        <v>508018502001</v>
      </c>
      <c r="AG71" s="153">
        <v>1</v>
      </c>
      <c r="AH71" s="162"/>
      <c r="AI71" s="212"/>
    </row>
    <row r="72" spans="1:37">
      <c r="A72" s="201">
        <v>25</v>
      </c>
      <c r="B72" s="159" t="s">
        <v>217</v>
      </c>
      <c r="C72" s="160" t="s">
        <v>238</v>
      </c>
      <c r="D72" s="161" t="s">
        <v>239</v>
      </c>
      <c r="E72" s="162">
        <v>369.98</v>
      </c>
      <c r="F72" s="148" t="s">
        <v>233</v>
      </c>
      <c r="G72" s="213"/>
      <c r="H72" s="148">
        <v>0.97</v>
      </c>
      <c r="I72" s="164">
        <f t="shared" si="0"/>
        <v>0.52800000000000014</v>
      </c>
      <c r="J72" s="164">
        <v>0.88</v>
      </c>
      <c r="K72" s="164">
        <v>0.60000000000000009</v>
      </c>
      <c r="L72" s="164"/>
      <c r="M72" s="164"/>
      <c r="N72" s="154">
        <v>2725.61</v>
      </c>
      <c r="P72" s="152"/>
      <c r="Q72" s="152"/>
      <c r="T72" s="153">
        <v>20</v>
      </c>
      <c r="U72" s="153" t="s">
        <v>210</v>
      </c>
      <c r="AA72" s="156" t="s">
        <v>66</v>
      </c>
      <c r="AB72" s="152">
        <v>145.99534199999999</v>
      </c>
      <c r="AE72" s="153" t="s">
        <v>220</v>
      </c>
      <c r="AF72" s="153">
        <v>508020002001</v>
      </c>
      <c r="AG72" s="153">
        <v>1</v>
      </c>
      <c r="AH72" s="162"/>
      <c r="AI72" s="212"/>
    </row>
    <row r="73" spans="1:37">
      <c r="A73" s="201" t="s">
        <v>50</v>
      </c>
      <c r="B73" s="159"/>
      <c r="C73" s="160"/>
      <c r="D73" s="161" t="s">
        <v>240</v>
      </c>
      <c r="E73" s="162"/>
      <c r="F73" s="148"/>
      <c r="G73" s="213"/>
      <c r="H73" s="148"/>
      <c r="I73" s="164"/>
      <c r="J73" s="164">
        <v>0.88</v>
      </c>
      <c r="K73" s="164"/>
      <c r="L73" s="164"/>
      <c r="M73" s="164"/>
      <c r="N73" s="154">
        <v>752.91</v>
      </c>
      <c r="P73" s="152"/>
      <c r="Q73" s="152"/>
      <c r="T73" s="153">
        <v>20</v>
      </c>
      <c r="U73" s="153" t="s">
        <v>210</v>
      </c>
      <c r="AA73" s="156" t="s">
        <v>66</v>
      </c>
      <c r="AE73" s="153" t="s">
        <v>220</v>
      </c>
      <c r="AF73" s="153">
        <v>508020002002</v>
      </c>
      <c r="AG73" s="153">
        <v>1</v>
      </c>
      <c r="AH73" s="162"/>
      <c r="AI73" s="212"/>
    </row>
    <row r="74" spans="1:37">
      <c r="A74" s="201">
        <v>26</v>
      </c>
      <c r="B74" s="159" t="s">
        <v>217</v>
      </c>
      <c r="C74" s="160" t="s">
        <v>241</v>
      </c>
      <c r="D74" s="161" t="s">
        <v>242</v>
      </c>
      <c r="E74" s="162">
        <v>41.109000000000002</v>
      </c>
      <c r="F74" s="148" t="s">
        <v>233</v>
      </c>
      <c r="G74" s="213"/>
      <c r="H74" s="148">
        <v>0.97</v>
      </c>
      <c r="I74" s="164">
        <f t="shared" si="0"/>
        <v>7.6383999999999999</v>
      </c>
      <c r="J74" s="164">
        <v>0.88</v>
      </c>
      <c r="K74" s="164">
        <v>8.68</v>
      </c>
      <c r="L74" s="164"/>
      <c r="M74" s="164"/>
      <c r="P74" s="152"/>
      <c r="Q74" s="152"/>
      <c r="AA74" s="156" t="s">
        <v>157</v>
      </c>
      <c r="AH74" s="162"/>
      <c r="AI74" s="212"/>
    </row>
    <row r="75" spans="1:37" ht="22.5">
      <c r="A75" s="201">
        <v>27</v>
      </c>
      <c r="B75" s="159" t="s">
        <v>217</v>
      </c>
      <c r="C75" s="160" t="s">
        <v>243</v>
      </c>
      <c r="D75" s="161" t="s">
        <v>244</v>
      </c>
      <c r="E75" s="162">
        <v>41.109000000000002</v>
      </c>
      <c r="F75" s="148" t="s">
        <v>233</v>
      </c>
      <c r="G75" s="213"/>
      <c r="H75" s="148">
        <v>0.97</v>
      </c>
      <c r="I75" s="164">
        <f t="shared" si="0"/>
        <v>17.512</v>
      </c>
      <c r="J75" s="164">
        <v>0.88</v>
      </c>
      <c r="K75" s="164">
        <v>19.899999999999999</v>
      </c>
      <c r="L75" s="164"/>
      <c r="N75" s="154">
        <v>1204.51</v>
      </c>
      <c r="P75" s="152"/>
      <c r="Q75" s="152"/>
      <c r="T75" s="153">
        <v>20</v>
      </c>
      <c r="U75" s="153" t="s">
        <v>210</v>
      </c>
      <c r="AA75" s="156" t="s">
        <v>66</v>
      </c>
      <c r="AE75" s="153" t="s">
        <v>220</v>
      </c>
      <c r="AF75" s="153">
        <v>50803</v>
      </c>
      <c r="AG75" s="153">
        <v>7</v>
      </c>
      <c r="AH75" s="162"/>
      <c r="AI75" s="212"/>
    </row>
    <row r="76" spans="1:37">
      <c r="A76" s="226">
        <v>28</v>
      </c>
      <c r="B76" s="227" t="s">
        <v>148</v>
      </c>
      <c r="C76" s="228" t="s">
        <v>245</v>
      </c>
      <c r="D76" s="229" t="s">
        <v>246</v>
      </c>
      <c r="E76" s="220">
        <v>193.88</v>
      </c>
      <c r="F76" s="230" t="s">
        <v>233</v>
      </c>
      <c r="G76" s="213"/>
      <c r="H76" s="148">
        <v>0.97</v>
      </c>
      <c r="I76" s="164">
        <f t="shared" si="0"/>
        <v>7.7440000000000007</v>
      </c>
      <c r="J76" s="164">
        <v>0.88</v>
      </c>
      <c r="K76" s="219">
        <v>8.8000000000000007</v>
      </c>
      <c r="L76" s="164"/>
      <c r="M76" s="236"/>
      <c r="N76" s="236">
        <v>3597.79</v>
      </c>
      <c r="O76" s="236"/>
      <c r="P76" s="231"/>
      <c r="Q76" s="231"/>
      <c r="R76" s="231"/>
      <c r="S76" s="231"/>
      <c r="T76" s="231">
        <v>20</v>
      </c>
      <c r="U76" s="231" t="s">
        <v>210</v>
      </c>
      <c r="V76" s="231"/>
      <c r="W76" s="231"/>
      <c r="X76" s="231"/>
      <c r="Y76" s="237"/>
      <c r="Z76" s="237"/>
      <c r="AA76" s="237" t="s">
        <v>66</v>
      </c>
      <c r="AB76" s="231"/>
      <c r="AC76" s="231"/>
      <c r="AD76" s="231"/>
      <c r="AE76" s="231" t="s">
        <v>220</v>
      </c>
      <c r="AF76" s="231">
        <v>50803</v>
      </c>
      <c r="AG76" s="231">
        <v>7</v>
      </c>
      <c r="AH76" s="220"/>
      <c r="AI76" s="212"/>
    </row>
    <row r="77" spans="1:37">
      <c r="A77" s="201" t="s">
        <v>50</v>
      </c>
      <c r="B77" s="159"/>
      <c r="C77" s="160"/>
      <c r="D77" s="222" t="s">
        <v>90</v>
      </c>
      <c r="E77" s="165">
        <f>SUM(L77+M77)</f>
        <v>0</v>
      </c>
      <c r="F77" s="158"/>
      <c r="G77" s="223"/>
      <c r="H77" s="158"/>
      <c r="I77" s="165"/>
      <c r="J77" s="165"/>
      <c r="K77" s="165"/>
      <c r="L77" s="165"/>
      <c r="M77" s="165"/>
      <c r="N77" s="165">
        <v>2536.0700000000002</v>
      </c>
      <c r="O77" s="165"/>
      <c r="P77" s="224"/>
      <c r="Q77" s="224"/>
      <c r="R77" s="224"/>
      <c r="S77" s="224"/>
      <c r="T77" s="152">
        <v>20</v>
      </c>
      <c r="U77" s="152" t="s">
        <v>210</v>
      </c>
      <c r="Y77" s="238"/>
      <c r="Z77" s="238"/>
      <c r="AA77" s="238" t="s">
        <v>66</v>
      </c>
      <c r="AB77" s="152">
        <v>141.42565500000001</v>
      </c>
      <c r="AC77" s="152"/>
      <c r="AD77" s="152"/>
      <c r="AE77" s="152" t="s">
        <v>247</v>
      </c>
      <c r="AF77" s="152">
        <v>149914</v>
      </c>
      <c r="AG77" s="152">
        <v>1</v>
      </c>
      <c r="AH77" s="239"/>
      <c r="AI77" s="240"/>
    </row>
    <row r="78" spans="1:37">
      <c r="A78" s="241"/>
      <c r="B78" s="242"/>
      <c r="C78" s="243"/>
      <c r="D78" s="244" t="s">
        <v>91</v>
      </c>
      <c r="E78" s="245">
        <f>SUM(L78+M78)</f>
        <v>0</v>
      </c>
      <c r="F78" s="246"/>
      <c r="G78" s="247"/>
      <c r="H78" s="246"/>
      <c r="I78" s="248"/>
      <c r="J78" s="248"/>
      <c r="K78" s="248"/>
      <c r="L78" s="249"/>
      <c r="M78" s="250"/>
      <c r="N78" s="249">
        <v>25235.4</v>
      </c>
      <c r="O78" s="249"/>
      <c r="P78" s="251"/>
      <c r="Q78" s="251"/>
      <c r="R78" s="251"/>
      <c r="S78" s="251"/>
      <c r="T78" s="152"/>
      <c r="U78" s="152"/>
      <c r="Y78" s="238"/>
      <c r="Z78" s="238"/>
      <c r="AA78" s="238"/>
      <c r="AB78" s="152">
        <v>1874.9507639999999</v>
      </c>
      <c r="AC78" s="152"/>
      <c r="AD78" s="152"/>
      <c r="AE78" s="152"/>
      <c r="AF78" s="152"/>
      <c r="AG78" s="152"/>
      <c r="AH78" s="239"/>
    </row>
    <row r="79" spans="1:37">
      <c r="A79" s="201"/>
      <c r="B79" s="252"/>
      <c r="C79" s="253"/>
      <c r="D79" s="254" t="s">
        <v>248</v>
      </c>
      <c r="E79" s="255"/>
      <c r="F79" s="202"/>
      <c r="G79" s="225"/>
      <c r="H79" s="202"/>
      <c r="N79" s="154">
        <v>82732.149999999994</v>
      </c>
      <c r="P79" s="152"/>
      <c r="Q79" s="152"/>
      <c r="T79" s="152"/>
      <c r="U79" s="152"/>
      <c r="Y79" s="238"/>
      <c r="Z79" s="238"/>
      <c r="AA79" s="238"/>
      <c r="AB79" s="152">
        <v>4187.153225</v>
      </c>
      <c r="AC79" s="152"/>
      <c r="AD79" s="152"/>
      <c r="AE79" s="152"/>
      <c r="AF79" s="152"/>
      <c r="AG79" s="152"/>
      <c r="AH79" s="239"/>
      <c r="AK79" s="157" t="s">
        <v>50</v>
      </c>
    </row>
    <row r="80" spans="1:37">
      <c r="A80" s="201"/>
      <c r="B80" s="159"/>
      <c r="C80" s="160"/>
      <c r="D80" s="256" t="s">
        <v>249</v>
      </c>
      <c r="F80" s="202"/>
      <c r="G80" s="225"/>
      <c r="H80" s="202"/>
      <c r="P80" s="152"/>
      <c r="Q80" s="152"/>
      <c r="T80" s="152"/>
      <c r="U80" s="152"/>
      <c r="Y80" s="238"/>
      <c r="Z80" s="238"/>
      <c r="AA80" s="238"/>
      <c r="AC80" s="152"/>
      <c r="AD80" s="152"/>
      <c r="AE80" s="152"/>
      <c r="AF80" s="152"/>
      <c r="AG80" s="152"/>
      <c r="AH80" s="239"/>
    </row>
    <row r="81" spans="1:37">
      <c r="A81" s="201"/>
      <c r="B81" s="257"/>
      <c r="C81" s="258"/>
      <c r="D81" s="210" t="s">
        <v>250</v>
      </c>
      <c r="G81" s="259"/>
      <c r="T81" s="152"/>
      <c r="U81" s="152"/>
      <c r="Y81" s="238"/>
      <c r="Z81" s="238"/>
      <c r="AA81" s="238"/>
      <c r="AC81" s="152"/>
      <c r="AD81" s="152"/>
      <c r="AE81" s="152"/>
      <c r="AF81" s="152"/>
      <c r="AG81" s="152"/>
      <c r="AH81" s="239"/>
    </row>
    <row r="82" spans="1:37">
      <c r="A82" s="201">
        <v>29</v>
      </c>
      <c r="B82" s="260" t="s">
        <v>251</v>
      </c>
      <c r="C82" s="257" t="s">
        <v>252</v>
      </c>
      <c r="D82" s="261" t="s">
        <v>253</v>
      </c>
      <c r="E82" s="262">
        <v>210</v>
      </c>
      <c r="F82" s="263" t="s">
        <v>254</v>
      </c>
      <c r="G82" s="213"/>
      <c r="H82" s="148">
        <v>0.97</v>
      </c>
      <c r="I82" s="164">
        <f>SUM(K82*J82)</f>
        <v>4.84</v>
      </c>
      <c r="J82" s="164">
        <v>0.88</v>
      </c>
      <c r="K82" s="264">
        <v>5.5</v>
      </c>
      <c r="L82" s="164"/>
      <c r="M82" s="265"/>
      <c r="N82" s="264">
        <v>954.8</v>
      </c>
      <c r="O82" s="266">
        <v>1E-3</v>
      </c>
      <c r="P82" s="262">
        <v>8.0000000000000004E-4</v>
      </c>
      <c r="Q82" s="162"/>
      <c r="R82" s="162"/>
      <c r="S82" s="162"/>
      <c r="T82" s="152"/>
      <c r="U82" s="152"/>
      <c r="Y82" s="238"/>
      <c r="Z82" s="238"/>
      <c r="AA82" s="238"/>
      <c r="AC82" s="152"/>
      <c r="AD82" s="152"/>
      <c r="AE82" s="152"/>
      <c r="AF82" s="152"/>
      <c r="AG82" s="152"/>
      <c r="AH82" s="239"/>
      <c r="AI82" s="212"/>
    </row>
    <row r="83" spans="1:37">
      <c r="A83" s="201"/>
      <c r="B83" s="267"/>
      <c r="C83" s="258"/>
      <c r="D83" s="268" t="s">
        <v>92</v>
      </c>
      <c r="E83" s="165">
        <f>SUM(L83)</f>
        <v>0</v>
      </c>
      <c r="F83" s="269"/>
      <c r="G83" s="270"/>
      <c r="H83" s="269"/>
      <c r="I83" s="271"/>
      <c r="J83" s="271"/>
      <c r="K83" s="271"/>
      <c r="L83" s="165"/>
      <c r="M83" s="272" t="s">
        <v>50</v>
      </c>
      <c r="N83" s="272">
        <v>954.8</v>
      </c>
      <c r="O83" s="271"/>
      <c r="P83" s="273"/>
      <c r="Q83" s="224"/>
      <c r="R83" s="224"/>
      <c r="S83" s="162"/>
      <c r="T83" s="152"/>
      <c r="U83" s="152"/>
      <c r="Y83" s="238"/>
      <c r="Z83" s="238"/>
      <c r="AA83" s="238"/>
      <c r="AC83" s="152"/>
      <c r="AD83" s="152"/>
      <c r="AE83" s="152"/>
      <c r="AF83" s="152"/>
      <c r="AG83" s="152"/>
      <c r="AH83" s="239"/>
      <c r="AI83" s="274"/>
    </row>
    <row r="84" spans="1:37">
      <c r="A84" s="201"/>
      <c r="B84" s="159"/>
      <c r="C84" s="160"/>
      <c r="D84" s="210" t="s">
        <v>255</v>
      </c>
      <c r="F84" s="202"/>
      <c r="G84" s="225"/>
      <c r="H84" s="202"/>
      <c r="P84" s="152"/>
      <c r="Q84" s="152"/>
      <c r="T84" s="152"/>
      <c r="U84" s="152"/>
      <c r="Y84" s="238"/>
      <c r="Z84" s="238"/>
      <c r="AA84" s="238"/>
      <c r="AB84" s="152">
        <v>873.48795600000005</v>
      </c>
      <c r="AC84" s="152"/>
      <c r="AD84" s="152"/>
      <c r="AE84" s="152"/>
      <c r="AF84" s="152"/>
      <c r="AG84" s="152"/>
      <c r="AH84" s="239"/>
      <c r="AI84" s="214"/>
    </row>
    <row r="85" spans="1:37" ht="12" customHeight="1">
      <c r="A85" s="201">
        <v>30</v>
      </c>
      <c r="B85" s="159" t="s">
        <v>256</v>
      </c>
      <c r="C85" s="160" t="s">
        <v>257</v>
      </c>
      <c r="D85" s="161" t="s">
        <v>258</v>
      </c>
      <c r="E85" s="162">
        <v>557</v>
      </c>
      <c r="F85" s="148" t="s">
        <v>151</v>
      </c>
      <c r="G85" s="213"/>
      <c r="H85" s="148">
        <v>0.97</v>
      </c>
      <c r="I85" s="164">
        <f>SUM(K85*J85)</f>
        <v>0.61599999999999999</v>
      </c>
      <c r="J85" s="164">
        <v>0.88</v>
      </c>
      <c r="K85" s="164">
        <v>0.7</v>
      </c>
      <c r="L85" s="164"/>
      <c r="M85" s="164"/>
      <c r="N85" s="164"/>
      <c r="O85" s="164"/>
      <c r="P85" s="162"/>
      <c r="Q85" s="162"/>
      <c r="R85" s="162"/>
      <c r="S85" s="162"/>
      <c r="T85" s="275"/>
      <c r="U85" s="275"/>
      <c r="V85" s="162"/>
      <c r="W85" s="162"/>
      <c r="X85" s="162"/>
      <c r="Y85" s="201"/>
      <c r="Z85" s="201"/>
      <c r="AA85" s="201" t="s">
        <v>157</v>
      </c>
      <c r="AB85" s="162"/>
      <c r="AC85" s="275"/>
      <c r="AD85" s="275"/>
      <c r="AE85" s="275"/>
      <c r="AF85" s="275"/>
      <c r="AG85" s="275"/>
      <c r="AH85" s="263" t="s">
        <v>50</v>
      </c>
      <c r="AI85" s="212"/>
    </row>
    <row r="86" spans="1:37" ht="0.75" customHeight="1">
      <c r="A86" s="201" t="s">
        <v>50</v>
      </c>
      <c r="B86" s="159"/>
      <c r="C86" s="160"/>
      <c r="D86" s="161"/>
      <c r="E86" s="162"/>
      <c r="F86" s="148"/>
      <c r="G86" s="213"/>
      <c r="H86" s="148">
        <v>0.97</v>
      </c>
      <c r="I86" s="164">
        <f>SUM(K86*J86)</f>
        <v>0</v>
      </c>
      <c r="J86" s="164">
        <v>0.88</v>
      </c>
      <c r="K86" s="164"/>
      <c r="L86" s="164"/>
      <c r="M86" s="164"/>
      <c r="N86" s="164">
        <v>169.54</v>
      </c>
      <c r="O86" s="164"/>
      <c r="P86" s="162"/>
      <c r="Q86" s="162"/>
      <c r="R86" s="162"/>
      <c r="S86" s="162"/>
      <c r="T86" s="275">
        <v>20</v>
      </c>
      <c r="U86" s="275" t="s">
        <v>259</v>
      </c>
      <c r="V86" s="162"/>
      <c r="W86" s="162"/>
      <c r="X86" s="162"/>
      <c r="Y86" s="201"/>
      <c r="Z86" s="201"/>
      <c r="AA86" s="201" t="s">
        <v>260</v>
      </c>
      <c r="AB86" s="162">
        <v>14.959199999999999</v>
      </c>
      <c r="AC86" s="275"/>
      <c r="AD86" s="275"/>
      <c r="AE86" s="275" t="s">
        <v>261</v>
      </c>
      <c r="AF86" s="275">
        <v>6103011101010</v>
      </c>
      <c r="AG86" s="275">
        <v>1</v>
      </c>
      <c r="AH86" s="263"/>
      <c r="AI86" s="212"/>
    </row>
    <row r="87" spans="1:37">
      <c r="A87" s="201"/>
      <c r="B87" s="159" t="s">
        <v>196</v>
      </c>
      <c r="C87" s="160" t="s">
        <v>262</v>
      </c>
      <c r="D87" s="161" t="s">
        <v>263</v>
      </c>
      <c r="E87" s="162">
        <v>584.04999999999995</v>
      </c>
      <c r="F87" s="148" t="s">
        <v>151</v>
      </c>
      <c r="G87" s="213"/>
      <c r="H87" s="148">
        <v>0.97</v>
      </c>
      <c r="I87" s="164">
        <v>4.4000000000000004</v>
      </c>
      <c r="J87" s="164">
        <v>0.88</v>
      </c>
      <c r="K87" s="164">
        <v>4.5999999999999996</v>
      </c>
      <c r="L87" s="164"/>
      <c r="M87" s="164"/>
      <c r="N87" s="164"/>
      <c r="O87" s="164"/>
      <c r="P87" s="162"/>
      <c r="Q87" s="276"/>
      <c r="R87" s="276"/>
      <c r="S87" s="276"/>
      <c r="T87" s="275"/>
      <c r="U87" s="275"/>
      <c r="V87" s="162"/>
      <c r="W87" s="162"/>
      <c r="X87" s="162"/>
      <c r="Y87" s="201"/>
      <c r="Z87" s="201"/>
      <c r="AA87" s="201" t="s">
        <v>157</v>
      </c>
      <c r="AB87" s="162"/>
      <c r="AC87" s="275"/>
      <c r="AD87" s="275"/>
      <c r="AE87" s="275"/>
      <c r="AF87" s="275"/>
      <c r="AG87" s="275"/>
      <c r="AH87" s="263"/>
      <c r="AI87" s="212"/>
      <c r="AJ87" s="165"/>
    </row>
    <row r="88" spans="1:37">
      <c r="A88" s="201"/>
      <c r="B88" s="159"/>
      <c r="C88" s="160"/>
      <c r="D88" s="161" t="s">
        <v>264</v>
      </c>
      <c r="E88" s="162"/>
      <c r="F88" s="148"/>
      <c r="G88" s="213"/>
      <c r="H88" s="148"/>
      <c r="I88" s="164" t="s">
        <v>50</v>
      </c>
      <c r="J88" s="164" t="s">
        <v>50</v>
      </c>
      <c r="K88" s="164"/>
      <c r="L88" s="164"/>
      <c r="M88" s="164"/>
      <c r="N88" s="164">
        <v>3595.2</v>
      </c>
      <c r="O88" s="164"/>
      <c r="P88" s="162"/>
      <c r="Q88" s="276"/>
      <c r="R88" s="276"/>
      <c r="S88" s="276"/>
      <c r="T88" s="275">
        <v>20</v>
      </c>
      <c r="U88" s="275" t="s">
        <v>259</v>
      </c>
      <c r="V88" s="162"/>
      <c r="W88" s="162"/>
      <c r="X88" s="162"/>
      <c r="Y88" s="201"/>
      <c r="Z88" s="201"/>
      <c r="AA88" s="201" t="s">
        <v>56</v>
      </c>
      <c r="AB88" s="162"/>
      <c r="AC88" s="275"/>
      <c r="AD88" s="275"/>
      <c r="AE88" s="275" t="s">
        <v>215</v>
      </c>
      <c r="AF88" s="275" t="s">
        <v>204</v>
      </c>
      <c r="AG88" s="275">
        <v>8</v>
      </c>
      <c r="AH88" s="263"/>
      <c r="AI88" s="212"/>
    </row>
    <row r="89" spans="1:37" ht="22.5">
      <c r="A89" s="201">
        <v>31</v>
      </c>
      <c r="B89" s="159" t="s">
        <v>256</v>
      </c>
      <c r="C89" s="160" t="s">
        <v>265</v>
      </c>
      <c r="D89" s="161" t="s">
        <v>266</v>
      </c>
      <c r="E89" s="162">
        <v>724</v>
      </c>
      <c r="F89" s="148" t="s">
        <v>151</v>
      </c>
      <c r="G89" s="213"/>
      <c r="H89" s="148">
        <v>0.97</v>
      </c>
      <c r="I89" s="164">
        <f>SUM(K89*J89)</f>
        <v>2.024</v>
      </c>
      <c r="J89" s="164">
        <v>0.88</v>
      </c>
      <c r="K89" s="164">
        <v>2.2999999999999998</v>
      </c>
      <c r="L89" s="164"/>
      <c r="M89" s="164"/>
      <c r="N89" s="164"/>
      <c r="O89" s="164"/>
      <c r="P89" s="162"/>
      <c r="Q89" s="162"/>
      <c r="R89" s="162"/>
      <c r="S89" s="162"/>
      <c r="T89" s="275"/>
      <c r="U89" s="275"/>
      <c r="V89" s="162"/>
      <c r="W89" s="162"/>
      <c r="X89" s="162"/>
      <c r="Y89" s="201"/>
      <c r="Z89" s="201"/>
      <c r="AA89" s="201" t="s">
        <v>157</v>
      </c>
      <c r="AB89" s="162"/>
      <c r="AC89" s="275"/>
      <c r="AD89" s="275"/>
      <c r="AE89" s="275"/>
      <c r="AF89" s="275"/>
      <c r="AG89" s="275"/>
      <c r="AH89" s="263" t="s">
        <v>50</v>
      </c>
      <c r="AI89" s="212"/>
    </row>
    <row r="90" spans="1:37">
      <c r="A90" s="201">
        <v>32</v>
      </c>
      <c r="B90" s="159" t="s">
        <v>256</v>
      </c>
      <c r="C90" s="160" t="s">
        <v>267</v>
      </c>
      <c r="D90" s="161" t="s">
        <v>268</v>
      </c>
      <c r="E90" s="162">
        <v>42.072000000000003</v>
      </c>
      <c r="F90" s="148" t="s">
        <v>269</v>
      </c>
      <c r="G90" s="213"/>
      <c r="H90" s="148"/>
      <c r="I90" s="164">
        <v>1.5</v>
      </c>
      <c r="J90" s="164">
        <v>0.88</v>
      </c>
      <c r="K90" s="164">
        <v>1.5</v>
      </c>
      <c r="L90" s="164"/>
      <c r="M90" s="164"/>
      <c r="N90" s="164"/>
      <c r="O90" s="164"/>
      <c r="P90" s="162"/>
      <c r="Q90" s="162"/>
      <c r="R90" s="162"/>
      <c r="S90" s="162"/>
      <c r="T90" s="275"/>
      <c r="U90" s="275"/>
      <c r="V90" s="162"/>
      <c r="W90" s="162"/>
      <c r="X90" s="162"/>
      <c r="Y90" s="201"/>
      <c r="Z90" s="201"/>
      <c r="AA90" s="201" t="s">
        <v>157</v>
      </c>
      <c r="AB90" s="162"/>
      <c r="AC90" s="275"/>
      <c r="AD90" s="275"/>
      <c r="AE90" s="275"/>
      <c r="AF90" s="275"/>
      <c r="AG90" s="275"/>
      <c r="AH90" s="263"/>
      <c r="AI90" s="212"/>
    </row>
    <row r="91" spans="1:37">
      <c r="A91" s="201" t="s">
        <v>50</v>
      </c>
      <c r="B91" s="159"/>
      <c r="C91" s="160"/>
      <c r="D91" s="222" t="s">
        <v>93</v>
      </c>
      <c r="E91" s="277">
        <f>SUM(L91+M91)</f>
        <v>0</v>
      </c>
      <c r="F91" s="148"/>
      <c r="G91" s="213"/>
      <c r="H91" s="148"/>
      <c r="I91" s="164"/>
      <c r="J91" s="164"/>
      <c r="K91" s="164"/>
      <c r="L91" s="165"/>
      <c r="M91" s="165"/>
      <c r="N91" s="164"/>
      <c r="O91" s="164"/>
      <c r="P91" s="162"/>
      <c r="Q91" s="224"/>
      <c r="R91" s="162"/>
      <c r="S91" s="224"/>
      <c r="T91" s="275">
        <v>20</v>
      </c>
      <c r="U91" s="275" t="s">
        <v>259</v>
      </c>
      <c r="V91" s="162"/>
      <c r="W91" s="162"/>
      <c r="X91" s="162"/>
      <c r="Y91" s="201"/>
      <c r="Z91" s="201"/>
      <c r="AA91" s="201" t="s">
        <v>260</v>
      </c>
      <c r="AB91" s="162"/>
      <c r="AC91" s="275"/>
      <c r="AD91" s="275"/>
      <c r="AE91" s="275" t="s">
        <v>261</v>
      </c>
      <c r="AF91" s="275">
        <v>6199610301602</v>
      </c>
      <c r="AG91" s="275">
        <v>1</v>
      </c>
      <c r="AH91" s="263"/>
      <c r="AI91" s="212"/>
    </row>
    <row r="92" spans="1:37">
      <c r="A92" s="201"/>
      <c r="B92" s="159"/>
      <c r="C92" s="160"/>
      <c r="D92" s="278" t="s">
        <v>94</v>
      </c>
      <c r="E92" s="279">
        <f>SUM(M92+L92 )</f>
        <v>0</v>
      </c>
      <c r="F92" s="280"/>
      <c r="G92" s="281"/>
      <c r="H92" s="280"/>
      <c r="I92" s="282"/>
      <c r="J92" s="282"/>
      <c r="K92" s="282"/>
      <c r="L92" s="279"/>
      <c r="M92" s="279"/>
      <c r="N92" s="282"/>
      <c r="O92" s="282"/>
      <c r="P92" s="283"/>
      <c r="Q92" s="284"/>
      <c r="R92" s="283"/>
      <c r="S92" s="285"/>
      <c r="AB92" s="152">
        <v>146.99096</v>
      </c>
      <c r="AK92" s="157" t="s">
        <v>50</v>
      </c>
    </row>
    <row r="93" spans="1:37">
      <c r="A93" s="201"/>
      <c r="B93" s="159"/>
      <c r="C93" s="160"/>
      <c r="D93" s="256" t="s">
        <v>270</v>
      </c>
      <c r="E93" s="162"/>
      <c r="F93" s="148"/>
      <c r="G93" s="286"/>
      <c r="H93" s="148"/>
      <c r="I93" s="164"/>
      <c r="J93" s="164"/>
      <c r="K93" s="164"/>
      <c r="L93" s="164"/>
      <c r="P93" s="152"/>
      <c r="Q93" s="152"/>
    </row>
    <row r="94" spans="1:37" ht="123.75">
      <c r="A94" s="201">
        <v>33</v>
      </c>
      <c r="B94" s="159" t="s">
        <v>196</v>
      </c>
      <c r="C94" s="160" t="s">
        <v>271</v>
      </c>
      <c r="D94" s="161" t="s">
        <v>272</v>
      </c>
      <c r="E94" s="162">
        <v>1</v>
      </c>
      <c r="F94" s="148" t="s">
        <v>273</v>
      </c>
      <c r="G94" s="287"/>
      <c r="H94" s="148" t="s">
        <v>50</v>
      </c>
      <c r="I94" s="164">
        <f>SUM(K94*J94)</f>
        <v>1944.8</v>
      </c>
      <c r="J94" s="164">
        <v>0.88</v>
      </c>
      <c r="K94" s="164">
        <v>2210</v>
      </c>
      <c r="L94" s="164"/>
      <c r="M94" s="164"/>
      <c r="N94" s="164"/>
      <c r="O94" s="164"/>
      <c r="P94" s="162"/>
      <c r="Q94" s="152"/>
      <c r="S94" s="152" t="s">
        <v>50</v>
      </c>
      <c r="AH94" s="157" t="s">
        <v>50</v>
      </c>
      <c r="AJ94" s="157" t="s">
        <v>50</v>
      </c>
    </row>
    <row r="95" spans="1:37" ht="123.75">
      <c r="A95" s="201">
        <v>34</v>
      </c>
      <c r="B95" s="159" t="s">
        <v>274</v>
      </c>
      <c r="C95" s="160" t="s">
        <v>275</v>
      </c>
      <c r="D95" s="161" t="s">
        <v>276</v>
      </c>
      <c r="E95" s="162">
        <v>1</v>
      </c>
      <c r="F95" s="148" t="s">
        <v>273</v>
      </c>
      <c r="G95" s="287"/>
      <c r="H95" s="148" t="s">
        <v>50</v>
      </c>
      <c r="I95" s="164">
        <f>SUM(K95*J95)</f>
        <v>3520</v>
      </c>
      <c r="J95" s="164">
        <v>0.88</v>
      </c>
      <c r="K95" s="164">
        <v>4000</v>
      </c>
      <c r="L95" s="164"/>
      <c r="M95" s="164"/>
      <c r="N95" s="164">
        <v>695</v>
      </c>
      <c r="O95" s="164"/>
      <c r="P95" s="162"/>
      <c r="Q95" s="152"/>
      <c r="T95" s="153">
        <v>20</v>
      </c>
      <c r="U95" s="153" t="s">
        <v>277</v>
      </c>
      <c r="AA95" s="156" t="s">
        <v>260</v>
      </c>
      <c r="AE95" s="153" t="s">
        <v>215</v>
      </c>
      <c r="AF95" s="153" t="s">
        <v>204</v>
      </c>
      <c r="AG95" s="153">
        <v>7</v>
      </c>
      <c r="AK95" s="157" t="s">
        <v>50</v>
      </c>
    </row>
    <row r="96" spans="1:37" ht="157.5">
      <c r="A96" s="201">
        <v>35</v>
      </c>
      <c r="B96" s="159" t="s">
        <v>274</v>
      </c>
      <c r="C96" s="160" t="s">
        <v>278</v>
      </c>
      <c r="D96" s="161" t="s">
        <v>279</v>
      </c>
      <c r="E96" s="162">
        <v>1</v>
      </c>
      <c r="F96" s="148" t="s">
        <v>273</v>
      </c>
      <c r="G96" s="287"/>
      <c r="H96" s="148"/>
      <c r="I96" s="164"/>
      <c r="J96" s="164"/>
      <c r="K96" s="164"/>
      <c r="L96" s="164" t="s">
        <v>50</v>
      </c>
      <c r="M96" s="164"/>
      <c r="N96" s="164"/>
      <c r="O96" s="164"/>
      <c r="P96" s="162"/>
      <c r="Q96" s="152"/>
    </row>
    <row r="97" spans="1:37">
      <c r="A97" s="201"/>
      <c r="B97" s="159"/>
      <c r="C97" s="160"/>
      <c r="D97" s="288" t="s">
        <v>95</v>
      </c>
      <c r="E97" s="289">
        <f>SUM(L97+M97)</f>
        <v>0</v>
      </c>
      <c r="F97" s="290"/>
      <c r="G97" s="291"/>
      <c r="H97" s="290"/>
      <c r="I97" s="292"/>
      <c r="J97" s="292"/>
      <c r="K97" s="292"/>
      <c r="L97" s="289"/>
      <c r="M97" s="279"/>
      <c r="N97" s="292">
        <v>23862.41</v>
      </c>
      <c r="O97" s="293"/>
      <c r="P97" s="294" t="s">
        <v>50</v>
      </c>
      <c r="Q97" s="295"/>
      <c r="R97" s="294" t="s">
        <v>50</v>
      </c>
      <c r="S97" s="295"/>
    </row>
    <row r="98" spans="1:37">
      <c r="A98" s="201"/>
      <c r="B98" s="159"/>
      <c r="C98" s="160"/>
      <c r="D98" s="256" t="s">
        <v>280</v>
      </c>
      <c r="E98" s="162"/>
      <c r="F98" s="148"/>
      <c r="G98" s="213"/>
      <c r="H98" s="148"/>
      <c r="I98" s="164"/>
      <c r="J98" s="164"/>
      <c r="K98" s="164"/>
      <c r="L98" s="164"/>
      <c r="M98" s="164"/>
      <c r="N98" s="164">
        <v>695</v>
      </c>
      <c r="O98" s="164"/>
      <c r="P98" s="162"/>
      <c r="Q98" s="152"/>
    </row>
    <row r="99" spans="1:37">
      <c r="A99" s="201">
        <v>36</v>
      </c>
      <c r="B99" s="159" t="s">
        <v>281</v>
      </c>
      <c r="C99" s="160" t="s">
        <v>282</v>
      </c>
      <c r="D99" s="161" t="s">
        <v>283</v>
      </c>
      <c r="E99" s="162">
        <v>27</v>
      </c>
      <c r="F99" s="148" t="s">
        <v>284</v>
      </c>
      <c r="G99" s="213"/>
      <c r="H99" s="148" t="s">
        <v>285</v>
      </c>
      <c r="I99" s="164">
        <f>SUM(K99*J99)</f>
        <v>4.9279999999999999</v>
      </c>
      <c r="J99" s="164">
        <v>0.88</v>
      </c>
      <c r="K99" s="219">
        <v>5.6</v>
      </c>
      <c r="L99" s="164"/>
      <c r="M99" s="164"/>
      <c r="N99" s="164"/>
      <c r="O99" s="164"/>
      <c r="P99" s="162"/>
      <c r="Q99" s="152"/>
      <c r="S99" s="164"/>
      <c r="AI99" s="157" t="s">
        <v>50</v>
      </c>
    </row>
    <row r="100" spans="1:37">
      <c r="A100" s="201">
        <v>37</v>
      </c>
      <c r="B100" s="159" t="s">
        <v>281</v>
      </c>
      <c r="C100" s="160" t="s">
        <v>286</v>
      </c>
      <c r="D100" s="161" t="s">
        <v>287</v>
      </c>
      <c r="E100" s="162">
        <v>1</v>
      </c>
      <c r="F100" s="148" t="s">
        <v>288</v>
      </c>
      <c r="G100" s="213"/>
      <c r="H100" s="148" t="s">
        <v>50</v>
      </c>
      <c r="I100" s="164">
        <v>224</v>
      </c>
      <c r="J100" s="164">
        <v>0.88</v>
      </c>
      <c r="K100" s="219">
        <v>138.19999999999999</v>
      </c>
      <c r="L100" s="164"/>
      <c r="M100" s="164"/>
      <c r="N100" s="164">
        <v>3599.71</v>
      </c>
      <c r="O100" s="164"/>
      <c r="P100" s="162"/>
      <c r="Q100" s="152"/>
      <c r="T100" s="153">
        <v>20</v>
      </c>
      <c r="U100" s="153" t="s">
        <v>289</v>
      </c>
      <c r="AA100" s="156" t="s">
        <v>260</v>
      </c>
      <c r="AE100" s="153" t="s">
        <v>215</v>
      </c>
      <c r="AF100" s="153" t="s">
        <v>204</v>
      </c>
      <c r="AG100" s="153">
        <v>7</v>
      </c>
    </row>
    <row r="101" spans="1:37">
      <c r="A101" s="201">
        <v>38</v>
      </c>
      <c r="B101" s="159" t="s">
        <v>281</v>
      </c>
      <c r="C101" s="160" t="s">
        <v>290</v>
      </c>
      <c r="D101" s="161" t="s">
        <v>291</v>
      </c>
      <c r="E101" s="162">
        <v>27</v>
      </c>
      <c r="F101" s="148" t="s">
        <v>284</v>
      </c>
      <c r="G101" s="213"/>
      <c r="H101" s="148" t="s">
        <v>50</v>
      </c>
      <c r="I101" s="164">
        <v>9</v>
      </c>
      <c r="J101" s="164">
        <v>0.88</v>
      </c>
      <c r="K101" s="219">
        <v>7.8</v>
      </c>
      <c r="L101" s="164"/>
      <c r="M101" s="164"/>
      <c r="N101" s="164"/>
      <c r="O101" s="164"/>
      <c r="P101" s="162"/>
      <c r="Q101" s="164"/>
    </row>
    <row r="102" spans="1:37">
      <c r="A102" s="201"/>
      <c r="B102" s="159"/>
      <c r="C102" s="160"/>
      <c r="D102" s="222" t="s">
        <v>292</v>
      </c>
      <c r="E102" s="277">
        <f>SUM(L102+M102)</f>
        <v>0</v>
      </c>
      <c r="F102" s="148"/>
      <c r="G102" s="213"/>
      <c r="H102" s="148"/>
      <c r="I102" s="164"/>
      <c r="J102" s="164"/>
      <c r="K102" s="164"/>
      <c r="L102" s="296"/>
      <c r="M102" s="164"/>
      <c r="N102" s="164"/>
      <c r="O102" s="164"/>
      <c r="P102" s="162"/>
      <c r="Q102" s="152"/>
      <c r="S102" s="165"/>
    </row>
    <row r="103" spans="1:37">
      <c r="A103" s="201"/>
      <c r="B103" s="159"/>
      <c r="C103" s="160"/>
      <c r="D103" s="288" t="s">
        <v>97</v>
      </c>
      <c r="E103" s="279">
        <f>E102</f>
        <v>0</v>
      </c>
      <c r="F103" s="297"/>
      <c r="G103" s="298"/>
      <c r="H103" s="297"/>
      <c r="I103" s="279"/>
      <c r="J103" s="279"/>
      <c r="K103" s="279"/>
      <c r="L103" s="279"/>
      <c r="M103" s="299"/>
      <c r="N103" s="299">
        <v>10249.58</v>
      </c>
      <c r="O103" s="299"/>
      <c r="P103" s="300"/>
      <c r="Q103" s="283"/>
      <c r="R103" s="283"/>
      <c r="S103" s="279"/>
      <c r="T103" s="301"/>
      <c r="U103" s="301"/>
      <c r="V103" s="283"/>
      <c r="W103" s="283"/>
      <c r="X103" s="283"/>
      <c r="Y103" s="302"/>
      <c r="Z103" s="302"/>
      <c r="AA103" s="302"/>
      <c r="AB103" s="283"/>
      <c r="AC103" s="301"/>
      <c r="AD103" s="301"/>
      <c r="AE103" s="301"/>
      <c r="AF103" s="301"/>
      <c r="AG103" s="301"/>
      <c r="AH103" s="303"/>
      <c r="AJ103" s="165"/>
      <c r="AK103" s="157" t="s">
        <v>50</v>
      </c>
    </row>
    <row r="104" spans="1:37">
      <c r="A104" s="201"/>
      <c r="B104" s="159"/>
      <c r="C104" s="160"/>
      <c r="D104" s="256" t="s">
        <v>293</v>
      </c>
      <c r="E104" s="209"/>
      <c r="F104" s="208"/>
      <c r="G104" s="304"/>
      <c r="H104" s="208"/>
      <c r="I104" s="207"/>
      <c r="J104" s="207"/>
      <c r="K104" s="207"/>
      <c r="L104" s="207"/>
      <c r="M104" s="164"/>
      <c r="N104" s="164">
        <v>13849.29</v>
      </c>
      <c r="O104" s="164"/>
      <c r="P104" s="162"/>
      <c r="Q104" s="152"/>
    </row>
    <row r="105" spans="1:37">
      <c r="A105" s="201"/>
      <c r="B105" s="159"/>
      <c r="C105" s="160"/>
      <c r="D105" s="210" t="s">
        <v>294</v>
      </c>
      <c r="E105" s="162"/>
      <c r="F105" s="148"/>
      <c r="G105" s="213"/>
      <c r="H105" s="148"/>
      <c r="I105" s="164"/>
      <c r="J105" s="164"/>
      <c r="K105" s="164"/>
      <c r="L105" s="164"/>
      <c r="P105" s="152"/>
      <c r="Q105" s="152"/>
    </row>
    <row r="106" spans="1:37" ht="22.5">
      <c r="A106" s="226">
        <v>39</v>
      </c>
      <c r="B106" s="227" t="s">
        <v>295</v>
      </c>
      <c r="C106" s="228" t="s">
        <v>296</v>
      </c>
      <c r="D106" s="229" t="s">
        <v>297</v>
      </c>
      <c r="E106" s="220">
        <v>23.2</v>
      </c>
      <c r="F106" s="230" t="s">
        <v>151</v>
      </c>
      <c r="G106" s="213"/>
      <c r="H106" s="148">
        <v>0.97</v>
      </c>
      <c r="I106" s="164">
        <f>SUM(K106*J106)</f>
        <v>22</v>
      </c>
      <c r="J106" s="164">
        <v>0.88</v>
      </c>
      <c r="K106" s="219">
        <v>25</v>
      </c>
      <c r="L106" s="164"/>
      <c r="M106" s="236"/>
      <c r="N106" s="236"/>
      <c r="O106" s="236"/>
      <c r="P106" s="231"/>
      <c r="Q106" s="231"/>
      <c r="R106" s="231"/>
      <c r="AI106" s="212"/>
    </row>
    <row r="107" spans="1:37">
      <c r="A107" s="226"/>
      <c r="B107" s="227"/>
      <c r="C107" s="228"/>
      <c r="D107" s="305" t="s">
        <v>298</v>
      </c>
      <c r="E107" s="220"/>
      <c r="F107" s="230"/>
      <c r="G107" s="213"/>
      <c r="H107" s="230"/>
      <c r="I107" s="219"/>
      <c r="J107" s="164" t="s">
        <v>50</v>
      </c>
      <c r="K107" s="219"/>
      <c r="L107" s="219"/>
      <c r="M107" s="236"/>
      <c r="N107" s="236"/>
      <c r="O107" s="236"/>
      <c r="P107" s="231"/>
      <c r="Q107" s="231"/>
      <c r="R107" s="231"/>
      <c r="AI107" s="213"/>
    </row>
    <row r="108" spans="1:37" ht="22.5">
      <c r="A108" s="226">
        <v>40</v>
      </c>
      <c r="B108" s="227" t="s">
        <v>295</v>
      </c>
      <c r="C108" s="228" t="s">
        <v>299</v>
      </c>
      <c r="D108" s="229" t="s">
        <v>300</v>
      </c>
      <c r="E108" s="220">
        <v>108.52</v>
      </c>
      <c r="F108" s="230" t="s">
        <v>151</v>
      </c>
      <c r="G108" s="213"/>
      <c r="H108" s="148"/>
      <c r="I108" s="164"/>
      <c r="J108" s="164"/>
      <c r="K108" s="219"/>
      <c r="L108" s="164"/>
      <c r="M108" s="236"/>
      <c r="N108" s="236"/>
      <c r="O108" s="236"/>
      <c r="P108" s="231"/>
      <c r="Q108" s="231"/>
      <c r="R108" s="231"/>
      <c r="AI108" s="212"/>
    </row>
    <row r="109" spans="1:37" ht="25.5">
      <c r="A109" s="226"/>
      <c r="B109" s="227"/>
      <c r="C109" s="228"/>
      <c r="D109" s="305" t="s">
        <v>301</v>
      </c>
      <c r="E109" s="306"/>
      <c r="F109" s="230"/>
      <c r="G109" s="213"/>
      <c r="H109" s="230"/>
      <c r="I109" s="219"/>
      <c r="J109" s="164" t="s">
        <v>50</v>
      </c>
      <c r="K109" s="219"/>
      <c r="L109" s="219"/>
      <c r="M109" s="236"/>
      <c r="N109" s="236"/>
      <c r="O109" s="236"/>
      <c r="P109" s="231"/>
      <c r="Q109" s="231"/>
      <c r="R109" s="231"/>
      <c r="AI109" s="213"/>
    </row>
    <row r="110" spans="1:37" ht="33.75">
      <c r="A110" s="226">
        <v>41</v>
      </c>
      <c r="B110" s="227" t="s">
        <v>295</v>
      </c>
      <c r="C110" s="228" t="s">
        <v>302</v>
      </c>
      <c r="D110" s="229" t="s">
        <v>303</v>
      </c>
      <c r="E110" s="220">
        <v>540.88199999999995</v>
      </c>
      <c r="F110" s="230" t="s">
        <v>151</v>
      </c>
      <c r="G110" s="213"/>
      <c r="H110" s="148"/>
      <c r="I110" s="164"/>
      <c r="J110" s="164"/>
      <c r="K110" s="219"/>
      <c r="L110" s="164"/>
      <c r="M110" s="219"/>
      <c r="N110" s="219"/>
      <c r="O110" s="219"/>
      <c r="P110" s="220"/>
      <c r="Q110" s="231"/>
      <c r="R110" s="220"/>
      <c r="S110" s="162"/>
      <c r="AI110" s="212"/>
    </row>
    <row r="111" spans="1:37" ht="25.5">
      <c r="A111" s="201"/>
      <c r="B111" s="159"/>
      <c r="C111" s="160"/>
      <c r="D111" s="307" t="s">
        <v>304</v>
      </c>
      <c r="E111" s="239"/>
      <c r="F111" s="157"/>
      <c r="G111" s="308"/>
      <c r="H111" s="157"/>
      <c r="I111" s="309"/>
      <c r="J111" s="164"/>
      <c r="K111" s="309"/>
      <c r="L111" s="164"/>
      <c r="M111" s="164"/>
      <c r="N111" s="164"/>
      <c r="O111" s="164"/>
      <c r="P111" s="162"/>
      <c r="Q111" s="152"/>
      <c r="R111" s="162"/>
      <c r="S111" s="162"/>
      <c r="AI111" s="310"/>
    </row>
    <row r="112" spans="1:37">
      <c r="A112" s="201"/>
      <c r="B112" s="159"/>
      <c r="C112" s="160"/>
      <c r="D112" s="307" t="s">
        <v>305</v>
      </c>
      <c r="E112" s="239"/>
      <c r="F112" s="148"/>
      <c r="G112" s="213"/>
      <c r="H112" s="148"/>
      <c r="I112" s="164"/>
      <c r="J112" s="164"/>
      <c r="K112" s="164"/>
      <c r="L112" s="164"/>
      <c r="M112" s="164"/>
      <c r="N112" s="164"/>
      <c r="O112" s="164"/>
      <c r="P112" s="162"/>
      <c r="Q112" s="152"/>
      <c r="R112" s="162"/>
      <c r="S112" s="162"/>
      <c r="AI112" s="212"/>
    </row>
    <row r="113" spans="1:35">
      <c r="A113" s="201">
        <v>42</v>
      </c>
      <c r="B113" s="159" t="s">
        <v>295</v>
      </c>
      <c r="C113" s="160" t="s">
        <v>306</v>
      </c>
      <c r="D113" s="161" t="s">
        <v>307</v>
      </c>
      <c r="E113" s="162">
        <v>500.2</v>
      </c>
      <c r="F113" s="148" t="s">
        <v>151</v>
      </c>
      <c r="G113" s="213"/>
      <c r="H113" s="148"/>
      <c r="I113" s="164"/>
      <c r="J113" s="164"/>
      <c r="K113" s="164"/>
      <c r="L113" s="164"/>
      <c r="M113" s="164"/>
      <c r="N113" s="164"/>
      <c r="O113" s="164"/>
      <c r="P113" s="162"/>
      <c r="Q113" s="152"/>
      <c r="R113" s="162"/>
      <c r="S113" s="162"/>
      <c r="AA113" s="156" t="s">
        <v>157</v>
      </c>
      <c r="AI113" s="212"/>
    </row>
    <row r="114" spans="1:35">
      <c r="A114" s="201"/>
      <c r="B114" s="159"/>
      <c r="C114" s="160"/>
      <c r="D114" s="161" t="s">
        <v>308</v>
      </c>
      <c r="E114" s="162"/>
      <c r="F114" s="148"/>
      <c r="G114" s="213"/>
      <c r="H114" s="148"/>
      <c r="I114" s="164"/>
      <c r="J114" s="164"/>
      <c r="K114" s="164"/>
      <c r="L114" s="164"/>
      <c r="M114" s="164"/>
      <c r="N114" s="164"/>
      <c r="O114" s="164"/>
      <c r="P114" s="162"/>
      <c r="Q114" s="162"/>
      <c r="R114" s="162"/>
      <c r="S114" s="162"/>
      <c r="T114" s="153">
        <v>20</v>
      </c>
      <c r="U114" s="153" t="s">
        <v>309</v>
      </c>
      <c r="AA114" s="156" t="s">
        <v>260</v>
      </c>
      <c r="AB114" s="152">
        <v>219.14988</v>
      </c>
      <c r="AE114" s="153" t="s">
        <v>153</v>
      </c>
      <c r="AF114" s="153">
        <v>690102</v>
      </c>
      <c r="AG114" s="153">
        <v>1</v>
      </c>
    </row>
    <row r="115" spans="1:35">
      <c r="A115" s="201"/>
      <c r="B115" s="159"/>
      <c r="C115" s="160"/>
      <c r="D115" s="161" t="s">
        <v>310</v>
      </c>
      <c r="E115" s="162"/>
      <c r="F115" s="148"/>
      <c r="G115" s="213"/>
      <c r="H115" s="148"/>
      <c r="I115" s="164"/>
      <c r="J115" s="164"/>
      <c r="K115" s="164"/>
      <c r="L115" s="164" t="s">
        <v>50</v>
      </c>
      <c r="M115" s="164"/>
      <c r="N115" s="164"/>
      <c r="O115" s="164"/>
      <c r="P115" s="162"/>
      <c r="Q115" s="162"/>
      <c r="R115" s="162"/>
      <c r="S115" s="162"/>
      <c r="T115" s="153">
        <v>20</v>
      </c>
      <c r="U115" s="153" t="s">
        <v>309</v>
      </c>
      <c r="AA115" s="156" t="s">
        <v>56</v>
      </c>
      <c r="AE115" s="153" t="s">
        <v>311</v>
      </c>
      <c r="AF115" s="153" t="s">
        <v>204</v>
      </c>
      <c r="AG115" s="153">
        <v>8</v>
      </c>
    </row>
    <row r="116" spans="1:35">
      <c r="A116" s="201">
        <v>43</v>
      </c>
      <c r="B116" s="159" t="s">
        <v>295</v>
      </c>
      <c r="C116" s="160" t="s">
        <v>312</v>
      </c>
      <c r="D116" s="161" t="s">
        <v>313</v>
      </c>
      <c r="E116" s="162">
        <v>317.63</v>
      </c>
      <c r="F116" s="148" t="s">
        <v>269</v>
      </c>
      <c r="G116" s="213"/>
      <c r="H116" s="148"/>
      <c r="I116" s="164"/>
      <c r="J116" s="164"/>
      <c r="K116" s="164"/>
      <c r="L116" s="164"/>
      <c r="M116" s="164"/>
      <c r="N116" s="164"/>
      <c r="O116" s="164"/>
      <c r="P116" s="162"/>
      <c r="Q116" s="162"/>
      <c r="R116" s="162"/>
      <c r="S116" s="162" t="s">
        <v>50</v>
      </c>
      <c r="AA116" s="156" t="s">
        <v>157</v>
      </c>
      <c r="AI116" s="296"/>
    </row>
    <row r="117" spans="1:35">
      <c r="A117" s="201"/>
      <c r="B117" s="159"/>
      <c r="C117" s="160"/>
      <c r="D117" s="222" t="s">
        <v>98</v>
      </c>
      <c r="E117" s="165">
        <f>SUM(L117)</f>
        <v>0</v>
      </c>
      <c r="F117" s="158"/>
      <c r="G117" s="223"/>
      <c r="H117" s="158"/>
      <c r="I117" s="165"/>
      <c r="J117" s="164"/>
      <c r="K117" s="165"/>
      <c r="L117" s="165"/>
      <c r="M117" s="165" t="s">
        <v>50</v>
      </c>
      <c r="N117" s="164">
        <v>2495.04</v>
      </c>
      <c r="O117" s="164"/>
      <c r="P117" s="162"/>
      <c r="Q117" s="165"/>
      <c r="R117" s="162"/>
      <c r="S117" s="162"/>
      <c r="T117" s="153">
        <v>20</v>
      </c>
      <c r="U117" s="153" t="s">
        <v>309</v>
      </c>
      <c r="AA117" s="156" t="s">
        <v>260</v>
      </c>
      <c r="AE117" s="153" t="s">
        <v>314</v>
      </c>
      <c r="AF117" s="153">
        <v>6299620</v>
      </c>
      <c r="AG117" s="153">
        <v>1</v>
      </c>
    </row>
    <row r="118" spans="1:35">
      <c r="A118" s="201"/>
      <c r="B118" s="159"/>
      <c r="C118" s="160"/>
      <c r="D118" s="311"/>
      <c r="F118" s="202"/>
      <c r="G118" s="225"/>
      <c r="H118" s="202"/>
      <c r="J118" s="164"/>
      <c r="M118" s="164"/>
      <c r="N118" s="164"/>
      <c r="O118" s="164"/>
      <c r="P118" s="162"/>
      <c r="Q118" s="162"/>
      <c r="R118" s="162"/>
      <c r="S118" s="162"/>
      <c r="AB118" s="152">
        <v>982.79682700000001</v>
      </c>
    </row>
    <row r="119" spans="1:35">
      <c r="A119" s="201"/>
      <c r="B119" s="159"/>
      <c r="C119" s="160"/>
      <c r="D119" s="210" t="s">
        <v>315</v>
      </c>
      <c r="F119" s="202"/>
      <c r="G119" s="225"/>
      <c r="H119" s="202"/>
      <c r="J119" s="164"/>
      <c r="N119" s="154">
        <v>5762.87</v>
      </c>
      <c r="P119" s="152"/>
      <c r="Q119" s="152"/>
      <c r="AB119" s="152">
        <v>235.17412999999999</v>
      </c>
    </row>
    <row r="120" spans="1:35">
      <c r="A120" s="201">
        <v>44</v>
      </c>
      <c r="B120" s="159" t="s">
        <v>316</v>
      </c>
      <c r="C120" s="160" t="s">
        <v>317</v>
      </c>
      <c r="D120" s="161" t="s">
        <v>318</v>
      </c>
      <c r="E120" s="162">
        <v>1</v>
      </c>
      <c r="F120" s="148" t="s">
        <v>202</v>
      </c>
      <c r="G120" s="213"/>
      <c r="H120" s="148">
        <v>0.97</v>
      </c>
      <c r="I120" s="164">
        <f>SUM(K120*J120)</f>
        <v>32.3752</v>
      </c>
      <c r="J120" s="164">
        <v>0.88</v>
      </c>
      <c r="K120" s="164">
        <v>36.79</v>
      </c>
      <c r="L120" s="164"/>
      <c r="M120" s="164"/>
      <c r="N120" s="164"/>
      <c r="O120" s="164"/>
      <c r="P120" s="152"/>
      <c r="Q120" s="152"/>
    </row>
    <row r="121" spans="1:35">
      <c r="A121" s="201" t="s">
        <v>50</v>
      </c>
      <c r="B121" s="159"/>
      <c r="C121" s="160"/>
      <c r="D121" s="161" t="s">
        <v>156</v>
      </c>
      <c r="E121" s="162"/>
      <c r="F121" s="148"/>
      <c r="G121" s="213"/>
      <c r="H121" s="148"/>
      <c r="I121" s="164"/>
      <c r="J121" s="164"/>
      <c r="K121" s="164"/>
      <c r="L121" s="164"/>
      <c r="M121" s="164"/>
      <c r="N121" s="164"/>
      <c r="O121" s="164"/>
      <c r="P121" s="152"/>
      <c r="Q121" s="152"/>
      <c r="T121" s="153">
        <v>20</v>
      </c>
      <c r="U121" s="153" t="s">
        <v>319</v>
      </c>
      <c r="AA121" s="156" t="s">
        <v>260</v>
      </c>
      <c r="AB121" s="152">
        <v>3.4180000000000001</v>
      </c>
      <c r="AE121" s="153" t="s">
        <v>215</v>
      </c>
      <c r="AF121" s="153" t="s">
        <v>204</v>
      </c>
      <c r="AG121" s="153">
        <v>1</v>
      </c>
      <c r="AI121" s="212"/>
    </row>
    <row r="122" spans="1:35">
      <c r="A122" s="201"/>
      <c r="B122" s="159"/>
      <c r="C122" s="160"/>
      <c r="D122" s="161" t="s">
        <v>320</v>
      </c>
      <c r="E122" s="162"/>
      <c r="F122" s="148"/>
      <c r="G122" s="213"/>
      <c r="H122" s="148"/>
      <c r="I122" s="164"/>
      <c r="J122" s="164"/>
      <c r="K122" s="164"/>
      <c r="L122" s="164"/>
      <c r="M122" s="164"/>
      <c r="N122" s="164"/>
      <c r="O122" s="164"/>
      <c r="P122" s="152"/>
      <c r="Q122" s="152"/>
      <c r="AA122" s="156" t="s">
        <v>157</v>
      </c>
      <c r="AI122" s="212"/>
    </row>
    <row r="123" spans="1:35">
      <c r="A123" s="201"/>
      <c r="B123" s="159"/>
      <c r="C123" s="160"/>
      <c r="D123" s="161" t="s">
        <v>321</v>
      </c>
      <c r="E123" s="162"/>
      <c r="F123" s="148"/>
      <c r="G123" s="213"/>
      <c r="H123" s="148"/>
      <c r="I123" s="164"/>
      <c r="J123" s="164"/>
      <c r="K123" s="164"/>
      <c r="L123" s="164"/>
      <c r="M123" s="164"/>
      <c r="N123" s="164"/>
      <c r="O123" s="164"/>
      <c r="P123" s="152"/>
      <c r="Q123" s="152" t="s">
        <v>50</v>
      </c>
      <c r="AA123" s="156" t="s">
        <v>157</v>
      </c>
      <c r="AI123" s="212"/>
    </row>
    <row r="124" spans="1:35">
      <c r="A124" s="201">
        <v>45</v>
      </c>
      <c r="B124" s="159" t="s">
        <v>196</v>
      </c>
      <c r="C124" s="160" t="s">
        <v>322</v>
      </c>
      <c r="D124" s="161" t="s">
        <v>323</v>
      </c>
      <c r="E124" s="162">
        <v>1</v>
      </c>
      <c r="F124" s="148" t="s">
        <v>202</v>
      </c>
      <c r="G124" s="213"/>
      <c r="H124" s="148">
        <v>0.97</v>
      </c>
      <c r="I124" s="164">
        <f>SUM(K124*J124)</f>
        <v>211.55199999999999</v>
      </c>
      <c r="J124" s="164">
        <v>0.88</v>
      </c>
      <c r="K124" s="164">
        <v>240.4</v>
      </c>
      <c r="L124" s="164"/>
      <c r="M124" s="164"/>
      <c r="N124" s="164"/>
      <c r="O124" s="164"/>
      <c r="P124" s="152"/>
      <c r="Q124" s="152"/>
      <c r="AA124" s="156" t="s">
        <v>157</v>
      </c>
      <c r="AI124" s="212"/>
    </row>
    <row r="125" spans="1:35">
      <c r="A125" s="201" t="s">
        <v>50</v>
      </c>
      <c r="B125" s="159"/>
      <c r="C125" s="160"/>
      <c r="D125" s="161" t="s">
        <v>320</v>
      </c>
      <c r="E125" s="162"/>
      <c r="F125" s="148"/>
      <c r="G125" s="213"/>
      <c r="H125" s="148"/>
      <c r="I125" s="164"/>
      <c r="J125" s="164"/>
      <c r="K125" s="164"/>
      <c r="L125" s="164"/>
      <c r="M125" s="164"/>
      <c r="N125" s="164"/>
      <c r="O125" s="164"/>
      <c r="P125" s="152"/>
      <c r="Q125" s="152"/>
      <c r="T125" s="153">
        <v>20</v>
      </c>
      <c r="U125" s="153" t="s">
        <v>319</v>
      </c>
      <c r="AA125" s="156" t="s">
        <v>56</v>
      </c>
      <c r="AE125" s="153" t="s">
        <v>324</v>
      </c>
      <c r="AF125" s="153" t="s">
        <v>204</v>
      </c>
      <c r="AG125" s="153">
        <v>8</v>
      </c>
      <c r="AI125" s="212"/>
    </row>
    <row r="126" spans="1:35">
      <c r="A126" s="201"/>
      <c r="B126" s="159"/>
      <c r="C126" s="160"/>
      <c r="D126" s="161" t="s">
        <v>321</v>
      </c>
      <c r="E126" s="162"/>
      <c r="F126" s="148"/>
      <c r="G126" s="213"/>
      <c r="H126" s="148"/>
      <c r="I126" s="164"/>
      <c r="J126" s="164"/>
      <c r="K126" s="164"/>
      <c r="L126" s="164"/>
      <c r="M126" s="164"/>
      <c r="N126" s="164"/>
      <c r="O126" s="164"/>
      <c r="P126" s="152"/>
      <c r="Q126" s="152"/>
      <c r="AA126" s="156" t="s">
        <v>157</v>
      </c>
    </row>
    <row r="127" spans="1:35">
      <c r="A127" s="201">
        <v>46</v>
      </c>
      <c r="B127" s="159" t="s">
        <v>196</v>
      </c>
      <c r="C127" s="160" t="s">
        <v>325</v>
      </c>
      <c r="D127" s="161" t="s">
        <v>326</v>
      </c>
      <c r="E127" s="162">
        <v>19</v>
      </c>
      <c r="F127" s="148" t="s">
        <v>202</v>
      </c>
      <c r="G127" s="219"/>
      <c r="H127" s="148"/>
      <c r="I127" s="164"/>
      <c r="J127" s="164"/>
      <c r="K127" s="164"/>
      <c r="L127" s="164"/>
      <c r="M127" s="164"/>
      <c r="N127" s="164"/>
      <c r="O127" s="164"/>
      <c r="P127" s="152"/>
      <c r="Q127" s="152"/>
      <c r="AI127" s="164"/>
    </row>
    <row r="128" spans="1:35" ht="22.5">
      <c r="A128" s="201">
        <v>47</v>
      </c>
      <c r="B128" s="159" t="s">
        <v>196</v>
      </c>
      <c r="C128" s="160" t="s">
        <v>325</v>
      </c>
      <c r="D128" s="161" t="s">
        <v>327</v>
      </c>
      <c r="E128" s="162">
        <v>17</v>
      </c>
      <c r="F128" s="148" t="s">
        <v>202</v>
      </c>
      <c r="G128" s="219"/>
      <c r="H128" s="148"/>
      <c r="I128" s="164"/>
      <c r="J128" s="164"/>
      <c r="K128" s="164"/>
      <c r="L128" s="164"/>
      <c r="M128" s="164"/>
      <c r="N128" s="164"/>
      <c r="O128" s="164"/>
      <c r="P128" s="152"/>
      <c r="Q128" s="152"/>
      <c r="AI128" s="164"/>
    </row>
    <row r="129" spans="1:35">
      <c r="A129" s="201">
        <v>48</v>
      </c>
      <c r="B129" s="159" t="s">
        <v>316</v>
      </c>
      <c r="C129" s="160" t="s">
        <v>328</v>
      </c>
      <c r="D129" s="161" t="s">
        <v>329</v>
      </c>
      <c r="E129" s="162">
        <v>2</v>
      </c>
      <c r="F129" s="148" t="s">
        <v>202</v>
      </c>
      <c r="G129" s="213"/>
      <c r="H129" s="148">
        <v>0.97</v>
      </c>
      <c r="I129" s="164">
        <f>SUM(K129*J129)</f>
        <v>17.864000000000001</v>
      </c>
      <c r="J129" s="164">
        <v>0.88</v>
      </c>
      <c r="K129" s="164">
        <v>20.3</v>
      </c>
      <c r="L129" s="164"/>
      <c r="P129" s="152"/>
      <c r="Q129" s="152" t="s">
        <v>50</v>
      </c>
      <c r="T129" s="153">
        <v>20</v>
      </c>
      <c r="U129" s="153" t="s">
        <v>319</v>
      </c>
      <c r="AA129" s="156" t="s">
        <v>56</v>
      </c>
      <c r="AE129" s="153" t="s">
        <v>330</v>
      </c>
      <c r="AF129" s="153" t="s">
        <v>204</v>
      </c>
      <c r="AG129" s="153">
        <v>2</v>
      </c>
    </row>
    <row r="130" spans="1:35">
      <c r="A130" s="201" t="s">
        <v>50</v>
      </c>
      <c r="B130" s="159"/>
      <c r="C130" s="160"/>
      <c r="D130" s="161" t="s">
        <v>331</v>
      </c>
      <c r="E130" s="162"/>
      <c r="F130" s="148"/>
      <c r="G130" s="212"/>
      <c r="H130" s="148"/>
      <c r="I130" s="164"/>
      <c r="J130" s="164"/>
      <c r="K130" s="164"/>
      <c r="P130" s="152"/>
      <c r="Q130" s="152"/>
      <c r="T130" s="153">
        <v>20</v>
      </c>
      <c r="U130" s="153" t="s">
        <v>319</v>
      </c>
      <c r="AA130" s="156" t="s">
        <v>260</v>
      </c>
      <c r="AB130" s="152">
        <v>2.9009999999999998</v>
      </c>
      <c r="AE130" s="153" t="s">
        <v>332</v>
      </c>
      <c r="AF130" s="153">
        <v>6605020101004</v>
      </c>
      <c r="AG130" s="153">
        <v>1</v>
      </c>
    </row>
    <row r="131" spans="1:35">
      <c r="A131" s="201"/>
      <c r="B131" s="159"/>
      <c r="C131" s="160"/>
      <c r="D131" s="161"/>
      <c r="E131" s="162"/>
      <c r="F131" s="148"/>
      <c r="G131" s="212"/>
      <c r="H131" s="148"/>
      <c r="I131" s="164"/>
      <c r="J131" s="164"/>
      <c r="K131" s="164"/>
      <c r="P131" s="152"/>
      <c r="Q131" s="152"/>
      <c r="AA131" s="156" t="s">
        <v>157</v>
      </c>
    </row>
    <row r="132" spans="1:35">
      <c r="A132" s="201"/>
      <c r="B132" s="159"/>
      <c r="C132" s="160"/>
      <c r="D132" s="161"/>
      <c r="E132" s="162"/>
      <c r="F132" s="148"/>
      <c r="G132" s="212"/>
      <c r="H132" s="148"/>
      <c r="I132" s="164"/>
      <c r="J132" s="164"/>
      <c r="K132" s="164"/>
      <c r="P132" s="152"/>
      <c r="Q132" s="152"/>
      <c r="AA132" s="156" t="s">
        <v>157</v>
      </c>
    </row>
    <row r="133" spans="1:35">
      <c r="A133" s="201"/>
      <c r="B133" s="159"/>
      <c r="C133" s="160"/>
      <c r="D133" s="161"/>
      <c r="E133" s="162"/>
      <c r="F133" s="148"/>
      <c r="G133" s="212"/>
      <c r="H133" s="148"/>
      <c r="I133" s="164"/>
      <c r="J133" s="164"/>
      <c r="K133" s="164"/>
      <c r="P133" s="152"/>
      <c r="Q133" s="152"/>
    </row>
    <row r="134" spans="1:35">
      <c r="A134" s="201"/>
      <c r="B134" s="159"/>
      <c r="C134" s="160"/>
      <c r="D134" s="161"/>
      <c r="E134" s="162"/>
      <c r="F134" s="148"/>
      <c r="G134" s="212"/>
      <c r="H134" s="148"/>
      <c r="I134" s="164"/>
      <c r="J134" s="164"/>
      <c r="K134" s="164"/>
      <c r="P134" s="152"/>
      <c r="Q134" s="152"/>
    </row>
    <row r="135" spans="1:35" ht="22.5">
      <c r="A135" s="201">
        <v>49</v>
      </c>
      <c r="B135" s="159" t="s">
        <v>196</v>
      </c>
      <c r="C135" s="160" t="s">
        <v>333</v>
      </c>
      <c r="D135" s="161" t="s">
        <v>334</v>
      </c>
      <c r="E135" s="162">
        <v>2</v>
      </c>
      <c r="F135" s="148" t="s">
        <v>202</v>
      </c>
      <c r="G135" s="212"/>
      <c r="H135" s="148"/>
      <c r="I135" s="164"/>
      <c r="J135" s="164"/>
      <c r="K135" s="164"/>
      <c r="M135" s="164"/>
      <c r="P135" s="152"/>
      <c r="Q135" s="152"/>
      <c r="AI135" s="164"/>
    </row>
    <row r="136" spans="1:35">
      <c r="A136" s="201"/>
      <c r="B136" s="159"/>
      <c r="C136" s="160"/>
      <c r="D136" s="161"/>
      <c r="E136" s="162"/>
      <c r="F136" s="148"/>
      <c r="G136" s="212"/>
      <c r="H136" s="148"/>
      <c r="I136" s="164"/>
      <c r="J136" s="164"/>
      <c r="K136" s="164"/>
      <c r="M136" s="164"/>
      <c r="P136" s="152"/>
      <c r="Q136" s="152"/>
      <c r="AI136" s="164"/>
    </row>
    <row r="137" spans="1:35">
      <c r="A137" s="201">
        <v>51</v>
      </c>
      <c r="B137" s="159" t="s">
        <v>316</v>
      </c>
      <c r="C137" s="160" t="s">
        <v>335</v>
      </c>
      <c r="D137" s="161" t="s">
        <v>336</v>
      </c>
      <c r="E137" s="162">
        <v>2</v>
      </c>
      <c r="F137" s="148" t="s">
        <v>202</v>
      </c>
      <c r="G137" s="213"/>
      <c r="H137" s="148"/>
      <c r="I137" s="164"/>
      <c r="J137" s="164"/>
      <c r="K137" s="164"/>
      <c r="L137" s="164"/>
      <c r="P137" s="152"/>
      <c r="Q137" s="152"/>
      <c r="AA137" s="156" t="s">
        <v>157</v>
      </c>
      <c r="AI137" s="212"/>
    </row>
    <row r="138" spans="1:35">
      <c r="A138" s="201" t="s">
        <v>50</v>
      </c>
      <c r="B138" s="159"/>
      <c r="C138" s="160"/>
      <c r="D138" s="161" t="s">
        <v>337</v>
      </c>
      <c r="E138" s="162"/>
      <c r="F138" s="148"/>
      <c r="G138" s="213"/>
      <c r="H138" s="148"/>
      <c r="I138" s="164"/>
      <c r="J138" s="164"/>
      <c r="K138" s="164"/>
      <c r="N138" s="154">
        <v>39.200000000000003</v>
      </c>
      <c r="P138" s="152"/>
      <c r="Q138" s="152"/>
      <c r="T138" s="153">
        <v>20</v>
      </c>
      <c r="U138" s="153" t="s">
        <v>319</v>
      </c>
      <c r="AA138" s="156" t="s">
        <v>260</v>
      </c>
      <c r="AB138" s="152">
        <v>3.49</v>
      </c>
      <c r="AE138" s="153" t="s">
        <v>332</v>
      </c>
      <c r="AF138" s="153">
        <v>6605020100002</v>
      </c>
      <c r="AG138" s="153">
        <v>1</v>
      </c>
      <c r="AI138" s="212"/>
    </row>
    <row r="139" spans="1:35">
      <c r="A139" s="201">
        <v>52</v>
      </c>
      <c r="B139" s="159" t="s">
        <v>196</v>
      </c>
      <c r="C139" s="160" t="s">
        <v>338</v>
      </c>
      <c r="D139" s="161" t="s">
        <v>339</v>
      </c>
      <c r="E139" s="162">
        <v>2</v>
      </c>
      <c r="F139" s="148" t="s">
        <v>202</v>
      </c>
      <c r="G139" s="213"/>
      <c r="H139" s="148"/>
      <c r="I139" s="164"/>
      <c r="J139" s="164"/>
      <c r="K139" s="219"/>
      <c r="M139" s="164"/>
      <c r="P139" s="152"/>
      <c r="Q139" s="152"/>
      <c r="AA139" s="156" t="s">
        <v>157</v>
      </c>
      <c r="AI139" s="212"/>
    </row>
    <row r="140" spans="1:35" ht="15" customHeight="1">
      <c r="A140" s="201">
        <v>53</v>
      </c>
      <c r="B140" s="159" t="s">
        <v>316</v>
      </c>
      <c r="C140" s="160" t="s">
        <v>340</v>
      </c>
      <c r="D140" s="161" t="s">
        <v>341</v>
      </c>
      <c r="E140" s="162">
        <v>36</v>
      </c>
      <c r="F140" s="148" t="s">
        <v>202</v>
      </c>
      <c r="G140" s="213"/>
      <c r="H140" s="148"/>
      <c r="I140" s="164"/>
      <c r="J140" s="164"/>
      <c r="K140" s="164"/>
      <c r="L140" s="164"/>
      <c r="P140" s="152"/>
      <c r="Q140" s="152"/>
      <c r="T140" s="153">
        <v>20</v>
      </c>
      <c r="U140" s="153" t="s">
        <v>319</v>
      </c>
      <c r="AA140" s="156" t="s">
        <v>56</v>
      </c>
      <c r="AE140" s="153" t="s">
        <v>342</v>
      </c>
      <c r="AF140" s="153" t="s">
        <v>204</v>
      </c>
      <c r="AG140" s="153">
        <v>8</v>
      </c>
      <c r="AI140" s="212"/>
    </row>
    <row r="141" spans="1:35">
      <c r="A141" s="201" t="s">
        <v>50</v>
      </c>
      <c r="B141" s="159"/>
      <c r="C141" s="160"/>
      <c r="D141" s="161" t="s">
        <v>156</v>
      </c>
      <c r="E141" s="162"/>
      <c r="F141" s="148" t="s">
        <v>50</v>
      </c>
      <c r="G141" s="213"/>
      <c r="H141" s="148"/>
      <c r="I141" s="164"/>
      <c r="J141" s="164"/>
      <c r="K141" s="164"/>
      <c r="P141" s="152"/>
      <c r="Q141" s="152"/>
      <c r="T141" s="153">
        <v>20</v>
      </c>
      <c r="U141" s="153" t="s">
        <v>319</v>
      </c>
      <c r="AA141" s="156" t="s">
        <v>260</v>
      </c>
      <c r="AB141" s="152">
        <v>19.097999999999999</v>
      </c>
      <c r="AE141" s="153" t="s">
        <v>215</v>
      </c>
      <c r="AF141" s="153" t="s">
        <v>204</v>
      </c>
      <c r="AG141" s="153">
        <v>1</v>
      </c>
      <c r="AI141" s="212"/>
    </row>
    <row r="142" spans="1:35">
      <c r="A142" s="201"/>
      <c r="B142" s="159"/>
      <c r="C142" s="160"/>
      <c r="D142" s="161" t="s">
        <v>343</v>
      </c>
      <c r="E142" s="162"/>
      <c r="F142" s="148" t="s">
        <v>50</v>
      </c>
      <c r="G142" s="213"/>
      <c r="H142" s="148"/>
      <c r="P142" s="152"/>
      <c r="Q142" s="152"/>
      <c r="AA142" s="156" t="s">
        <v>157</v>
      </c>
      <c r="AI142" s="212"/>
    </row>
    <row r="143" spans="1:35">
      <c r="A143" s="201"/>
      <c r="B143" s="159"/>
      <c r="C143" s="160"/>
      <c r="D143" s="161" t="s">
        <v>221</v>
      </c>
      <c r="E143" s="162"/>
      <c r="F143" s="148"/>
      <c r="G143" s="213"/>
      <c r="H143" s="148"/>
      <c r="I143" s="164"/>
      <c r="J143" s="164"/>
      <c r="K143" s="164"/>
      <c r="P143" s="152"/>
      <c r="Q143" s="152"/>
      <c r="AA143" s="156" t="s">
        <v>157</v>
      </c>
      <c r="AI143" s="212"/>
    </row>
    <row r="144" spans="1:35">
      <c r="A144" s="201"/>
      <c r="B144" s="159"/>
      <c r="C144" s="160"/>
      <c r="D144" s="161" t="s">
        <v>344</v>
      </c>
      <c r="E144" s="162"/>
      <c r="F144" s="148"/>
      <c r="G144" s="213"/>
      <c r="H144" s="148"/>
      <c r="I144" s="164"/>
      <c r="J144" s="164"/>
      <c r="K144" s="164"/>
      <c r="P144" s="152"/>
      <c r="Q144" s="152"/>
      <c r="AA144" s="156" t="s">
        <v>157</v>
      </c>
      <c r="AI144" s="212"/>
    </row>
    <row r="145" spans="1:37">
      <c r="A145" s="201">
        <v>54</v>
      </c>
      <c r="B145" s="159" t="s">
        <v>196</v>
      </c>
      <c r="C145" s="160" t="s">
        <v>345</v>
      </c>
      <c r="D145" s="161" t="s">
        <v>346</v>
      </c>
      <c r="E145" s="162">
        <v>36</v>
      </c>
      <c r="F145" s="148" t="s">
        <v>202</v>
      </c>
      <c r="G145" s="213"/>
      <c r="H145" s="148"/>
      <c r="I145" s="164"/>
      <c r="J145" s="164"/>
      <c r="K145" s="164"/>
      <c r="M145" s="164"/>
      <c r="P145" s="152"/>
      <c r="Q145" s="152"/>
      <c r="AA145" s="156" t="s">
        <v>157</v>
      </c>
      <c r="AI145" s="212"/>
    </row>
    <row r="146" spans="1:37" ht="22.5">
      <c r="A146" s="201">
        <v>55</v>
      </c>
      <c r="B146" s="159" t="s">
        <v>316</v>
      </c>
      <c r="C146" s="160" t="s">
        <v>347</v>
      </c>
      <c r="D146" s="161" t="s">
        <v>348</v>
      </c>
      <c r="E146" s="162">
        <v>2</v>
      </c>
      <c r="F146" s="148" t="s">
        <v>202</v>
      </c>
      <c r="G146" s="213"/>
      <c r="H146" s="148"/>
      <c r="I146" s="164"/>
      <c r="J146" s="164"/>
      <c r="K146" s="164"/>
      <c r="L146" s="164"/>
      <c r="P146" s="152"/>
      <c r="Q146" s="152"/>
      <c r="T146" s="153">
        <v>20</v>
      </c>
      <c r="U146" s="153" t="s">
        <v>319</v>
      </c>
      <c r="AA146" s="156" t="s">
        <v>56</v>
      </c>
      <c r="AE146" s="153" t="s">
        <v>330</v>
      </c>
      <c r="AF146" s="153" t="s">
        <v>204</v>
      </c>
      <c r="AG146" s="153">
        <v>2</v>
      </c>
      <c r="AI146" s="212"/>
    </row>
    <row r="147" spans="1:37">
      <c r="A147" s="201" t="s">
        <v>50</v>
      </c>
      <c r="B147" s="159"/>
      <c r="C147" s="160"/>
      <c r="D147" s="161" t="s">
        <v>221</v>
      </c>
      <c r="E147" s="162"/>
      <c r="F147" s="148"/>
      <c r="G147" s="213"/>
      <c r="H147" s="148"/>
      <c r="I147" s="164"/>
      <c r="J147" s="164"/>
      <c r="K147" s="164"/>
      <c r="P147" s="152"/>
      <c r="Q147" s="152"/>
      <c r="T147" s="153">
        <v>20</v>
      </c>
      <c r="U147" s="153" t="s">
        <v>319</v>
      </c>
      <c r="AA147" s="156" t="s">
        <v>260</v>
      </c>
      <c r="AB147" s="152">
        <v>7.258</v>
      </c>
      <c r="AE147" s="153" t="s">
        <v>215</v>
      </c>
      <c r="AF147" s="153" t="s">
        <v>204</v>
      </c>
      <c r="AG147" s="153">
        <v>1</v>
      </c>
      <c r="AI147" s="212"/>
    </row>
    <row r="148" spans="1:37">
      <c r="A148" s="201"/>
      <c r="B148" s="159"/>
      <c r="C148" s="160"/>
      <c r="D148" s="161" t="s">
        <v>349</v>
      </c>
      <c r="E148" s="162"/>
      <c r="F148" s="148"/>
      <c r="G148" s="213"/>
      <c r="H148" s="148"/>
      <c r="I148" s="164"/>
      <c r="J148" s="164"/>
      <c r="K148" s="164"/>
      <c r="P148" s="152"/>
      <c r="Q148" s="152"/>
      <c r="AA148" s="156" t="s">
        <v>157</v>
      </c>
      <c r="AI148" s="212"/>
    </row>
    <row r="149" spans="1:37">
      <c r="A149" s="201">
        <v>56</v>
      </c>
      <c r="B149" s="159" t="s">
        <v>196</v>
      </c>
      <c r="C149" s="160" t="s">
        <v>350</v>
      </c>
      <c r="D149" s="161" t="s">
        <v>351</v>
      </c>
      <c r="E149" s="162">
        <v>2</v>
      </c>
      <c r="F149" s="148" t="s">
        <v>202</v>
      </c>
      <c r="G149" s="213"/>
      <c r="H149" s="148"/>
      <c r="I149" s="164"/>
      <c r="J149" s="164"/>
      <c r="K149" s="164"/>
      <c r="M149" s="164"/>
      <c r="P149" s="152"/>
      <c r="Q149" s="152"/>
      <c r="AA149" s="156" t="s">
        <v>157</v>
      </c>
      <c r="AI149" s="212"/>
    </row>
    <row r="150" spans="1:37">
      <c r="A150" s="201"/>
      <c r="B150" s="159"/>
      <c r="C150" s="160"/>
      <c r="D150" s="161"/>
      <c r="E150" s="162"/>
      <c r="F150" s="148"/>
      <c r="G150" s="213"/>
      <c r="H150" s="148"/>
      <c r="I150" s="164"/>
      <c r="J150" s="164"/>
      <c r="K150" s="164"/>
      <c r="L150" s="164"/>
      <c r="N150" s="154">
        <v>500</v>
      </c>
      <c r="P150" s="152"/>
      <c r="Q150" s="152"/>
      <c r="T150" s="153">
        <v>20</v>
      </c>
      <c r="U150" s="153" t="s">
        <v>319</v>
      </c>
      <c r="AA150" s="156" t="s">
        <v>56</v>
      </c>
      <c r="AE150" s="153" t="s">
        <v>330</v>
      </c>
      <c r="AF150" s="153" t="s">
        <v>204</v>
      </c>
      <c r="AG150" s="153">
        <v>8</v>
      </c>
      <c r="AI150" s="212"/>
    </row>
    <row r="151" spans="1:37">
      <c r="A151" s="201"/>
      <c r="B151" s="159"/>
      <c r="C151" s="160"/>
      <c r="D151" s="161"/>
      <c r="E151" s="162"/>
      <c r="F151" s="148"/>
      <c r="G151" s="213"/>
      <c r="H151" s="148"/>
      <c r="I151" s="164"/>
      <c r="J151" s="164"/>
      <c r="K151" s="164"/>
      <c r="N151" s="154">
        <v>45.57</v>
      </c>
      <c r="P151" s="152"/>
      <c r="Q151" s="152"/>
      <c r="T151" s="153">
        <v>20</v>
      </c>
      <c r="U151" s="153" t="s">
        <v>319</v>
      </c>
      <c r="AA151" s="156" t="s">
        <v>260</v>
      </c>
      <c r="AB151" s="152">
        <v>4.2939999999999996</v>
      </c>
      <c r="AE151" s="153" t="s">
        <v>215</v>
      </c>
      <c r="AF151" s="153" t="s">
        <v>204</v>
      </c>
      <c r="AG151" s="153">
        <v>1</v>
      </c>
      <c r="AH151" s="157" t="s">
        <v>50</v>
      </c>
      <c r="AI151" s="212"/>
      <c r="AK151" s="157" t="s">
        <v>50</v>
      </c>
    </row>
    <row r="152" spans="1:37">
      <c r="A152" s="201"/>
      <c r="B152" s="159"/>
      <c r="C152" s="160"/>
      <c r="D152" s="161"/>
      <c r="E152" s="162"/>
      <c r="F152" s="148"/>
      <c r="G152" s="213"/>
      <c r="H152" s="148"/>
      <c r="I152" s="164"/>
      <c r="J152" s="164"/>
      <c r="K152" s="164"/>
      <c r="P152" s="152"/>
      <c r="Q152" s="152"/>
      <c r="AA152" s="156" t="s">
        <v>157</v>
      </c>
      <c r="AI152" s="212"/>
    </row>
    <row r="153" spans="1:37">
      <c r="A153" s="201"/>
      <c r="B153" s="159"/>
      <c r="C153" s="160"/>
      <c r="D153" s="161"/>
      <c r="E153" s="162"/>
      <c r="F153" s="148"/>
      <c r="G153" s="213"/>
      <c r="H153" s="148"/>
      <c r="I153" s="164"/>
      <c r="J153" s="164"/>
      <c r="K153" s="164"/>
      <c r="L153" s="164"/>
      <c r="M153" s="164"/>
      <c r="P153" s="152"/>
      <c r="Q153" s="152"/>
      <c r="AA153" s="156" t="s">
        <v>157</v>
      </c>
      <c r="AI153" s="212"/>
    </row>
    <row r="154" spans="1:37" ht="33.75">
      <c r="A154" s="201">
        <v>59</v>
      </c>
      <c r="B154" s="159" t="s">
        <v>196</v>
      </c>
      <c r="C154" s="160" t="s">
        <v>352</v>
      </c>
      <c r="D154" s="161" t="s">
        <v>353</v>
      </c>
      <c r="E154" s="162">
        <v>110</v>
      </c>
      <c r="F154" s="148" t="s">
        <v>171</v>
      </c>
      <c r="G154" s="213"/>
      <c r="H154" s="148"/>
      <c r="I154" s="164"/>
      <c r="J154" s="164"/>
      <c r="K154" s="164"/>
      <c r="L154" s="164"/>
      <c r="M154" s="164"/>
      <c r="P154" s="152"/>
      <c r="Q154" s="152"/>
      <c r="AI154" s="164"/>
      <c r="AJ154" s="157" t="s">
        <v>50</v>
      </c>
    </row>
    <row r="155" spans="1:37">
      <c r="A155" s="201" t="s">
        <v>50</v>
      </c>
      <c r="B155" s="159"/>
      <c r="C155" s="160"/>
      <c r="D155" s="161"/>
      <c r="E155" s="162"/>
      <c r="F155" s="148"/>
      <c r="G155" s="213"/>
      <c r="H155" s="148"/>
      <c r="I155" s="164"/>
      <c r="J155" s="164"/>
      <c r="K155" s="164"/>
      <c r="M155" s="164"/>
      <c r="P155" s="152"/>
      <c r="Q155" s="152"/>
      <c r="AI155" s="164"/>
    </row>
    <row r="156" spans="1:37">
      <c r="A156" s="201"/>
      <c r="B156" s="159"/>
      <c r="C156" s="160"/>
      <c r="D156" s="161"/>
      <c r="E156" s="162"/>
      <c r="F156" s="148"/>
      <c r="G156" s="213"/>
      <c r="H156" s="148"/>
      <c r="I156" s="164"/>
      <c r="J156" s="164"/>
      <c r="K156" s="164"/>
      <c r="M156" s="164"/>
      <c r="P156" s="152"/>
      <c r="Q156" s="152"/>
      <c r="AI156" s="164"/>
    </row>
    <row r="157" spans="1:37">
      <c r="A157" s="201">
        <v>60</v>
      </c>
      <c r="B157" s="159" t="s">
        <v>196</v>
      </c>
      <c r="C157" s="160" t="s">
        <v>354</v>
      </c>
      <c r="D157" s="161" t="s">
        <v>355</v>
      </c>
      <c r="E157" s="162">
        <v>1</v>
      </c>
      <c r="F157" s="148" t="s">
        <v>202</v>
      </c>
      <c r="G157" s="213"/>
      <c r="H157" s="148"/>
      <c r="I157" s="164"/>
      <c r="J157" s="164"/>
      <c r="K157" s="164"/>
      <c r="M157" s="164"/>
      <c r="P157" s="152"/>
      <c r="Q157" s="152"/>
      <c r="AI157" s="164"/>
    </row>
    <row r="158" spans="1:37" ht="22.5">
      <c r="A158" s="201">
        <v>61</v>
      </c>
      <c r="B158" s="159" t="s">
        <v>196</v>
      </c>
      <c r="C158" s="160" t="s">
        <v>354</v>
      </c>
      <c r="D158" s="161" t="s">
        <v>356</v>
      </c>
      <c r="E158" s="162">
        <v>8</v>
      </c>
      <c r="F158" s="148" t="s">
        <v>202</v>
      </c>
      <c r="G158" s="213"/>
      <c r="H158" s="148"/>
      <c r="I158" s="164"/>
      <c r="J158" s="164"/>
      <c r="K158" s="164"/>
      <c r="M158" s="164"/>
      <c r="P158" s="152"/>
      <c r="Q158" s="152"/>
      <c r="S158" s="152" t="s">
        <v>50</v>
      </c>
      <c r="AI158" s="212"/>
    </row>
    <row r="159" spans="1:37">
      <c r="A159" s="201">
        <v>62</v>
      </c>
      <c r="B159" s="260" t="s">
        <v>196</v>
      </c>
      <c r="C159" s="257" t="s">
        <v>357</v>
      </c>
      <c r="D159" s="261" t="s">
        <v>358</v>
      </c>
      <c r="E159" s="262">
        <v>40</v>
      </c>
      <c r="F159" s="170" t="s">
        <v>194</v>
      </c>
      <c r="G159" s="213"/>
      <c r="H159" s="148">
        <v>0.97</v>
      </c>
      <c r="I159" s="164">
        <f>SUM(K159*J159)</f>
        <v>4.2328000000000001</v>
      </c>
      <c r="J159" s="164">
        <v>0.88</v>
      </c>
      <c r="K159" s="264">
        <v>4.8099999999999996</v>
      </c>
      <c r="L159" s="264"/>
      <c r="M159" s="164"/>
      <c r="N159" s="264">
        <v>173.16</v>
      </c>
      <c r="O159" s="266"/>
      <c r="P159" s="266"/>
      <c r="Q159" s="262"/>
      <c r="R159" s="262"/>
      <c r="S159" s="162"/>
      <c r="AI159" s="212"/>
    </row>
    <row r="160" spans="1:37">
      <c r="A160" s="201">
        <v>63</v>
      </c>
      <c r="B160" s="159" t="s">
        <v>316</v>
      </c>
      <c r="C160" s="160" t="s">
        <v>359</v>
      </c>
      <c r="D160" s="161" t="s">
        <v>360</v>
      </c>
      <c r="E160" s="162">
        <v>162.88800000000001</v>
      </c>
      <c r="F160" s="148" t="s">
        <v>269</v>
      </c>
      <c r="G160" s="213"/>
      <c r="H160" s="148"/>
      <c r="I160" s="164">
        <v>1</v>
      </c>
      <c r="J160" s="164"/>
      <c r="K160" s="164"/>
      <c r="L160" s="164"/>
      <c r="M160" s="164"/>
      <c r="N160" s="154">
        <v>473.7</v>
      </c>
      <c r="P160" s="152"/>
      <c r="Q160" s="152"/>
      <c r="T160" s="153">
        <v>20</v>
      </c>
      <c r="U160" s="153" t="s">
        <v>319</v>
      </c>
      <c r="AA160" s="156" t="s">
        <v>56</v>
      </c>
      <c r="AE160" s="153" t="s">
        <v>330</v>
      </c>
      <c r="AF160" s="153" t="s">
        <v>204</v>
      </c>
      <c r="AG160" s="153">
        <v>8</v>
      </c>
      <c r="AH160" s="157" t="s">
        <v>50</v>
      </c>
      <c r="AI160" s="212"/>
    </row>
    <row r="161" spans="1:35">
      <c r="A161" s="201" t="s">
        <v>50</v>
      </c>
      <c r="B161" s="159"/>
      <c r="C161" s="160"/>
      <c r="D161" s="222" t="s">
        <v>99</v>
      </c>
      <c r="E161" s="165">
        <f>SUM(L161+M161)</f>
        <v>0</v>
      </c>
      <c r="F161" s="158"/>
      <c r="G161" s="223"/>
      <c r="H161" s="158"/>
      <c r="I161" s="165"/>
      <c r="J161" s="165"/>
      <c r="K161" s="165"/>
      <c r="L161" s="165"/>
      <c r="M161" s="165"/>
      <c r="N161" s="165">
        <v>5536.19</v>
      </c>
      <c r="O161" s="165"/>
      <c r="P161" s="224"/>
      <c r="Q161" s="162"/>
      <c r="R161" s="224"/>
      <c r="S161" s="224" t="s">
        <v>50</v>
      </c>
      <c r="T161" s="153">
        <v>20</v>
      </c>
      <c r="U161" s="153" t="s">
        <v>319</v>
      </c>
      <c r="AA161" s="156" t="s">
        <v>260</v>
      </c>
      <c r="AE161" s="153" t="s">
        <v>314</v>
      </c>
      <c r="AF161" s="153">
        <v>6699660001602</v>
      </c>
      <c r="AG161" s="153">
        <v>1</v>
      </c>
    </row>
    <row r="162" spans="1:35">
      <c r="A162" s="201"/>
      <c r="B162" s="159"/>
      <c r="C162" s="160"/>
      <c r="D162" s="210" t="s">
        <v>361</v>
      </c>
      <c r="F162" s="202"/>
      <c r="G162" s="223"/>
      <c r="H162" s="158"/>
      <c r="I162" s="165"/>
      <c r="J162" s="165"/>
      <c r="K162" s="165"/>
      <c r="L162" s="165"/>
      <c r="M162" s="165"/>
      <c r="N162" s="165"/>
      <c r="O162" s="165"/>
      <c r="P162" s="224"/>
      <c r="Q162" s="162"/>
      <c r="R162" s="224"/>
      <c r="S162" s="224"/>
    </row>
    <row r="163" spans="1:35" ht="22.5">
      <c r="A163" s="201">
        <v>64</v>
      </c>
      <c r="B163" s="159" t="s">
        <v>362</v>
      </c>
      <c r="C163" s="160" t="s">
        <v>363</v>
      </c>
      <c r="D163" s="161" t="s">
        <v>364</v>
      </c>
      <c r="E163" s="162">
        <v>10.6</v>
      </c>
      <c r="F163" s="148" t="s">
        <v>194</v>
      </c>
      <c r="G163" s="213"/>
      <c r="H163" s="158"/>
      <c r="I163" s="165"/>
      <c r="J163" s="165"/>
      <c r="K163" s="165"/>
      <c r="L163" s="164"/>
      <c r="M163" s="165"/>
      <c r="N163" s="165"/>
      <c r="O163" s="165"/>
      <c r="P163" s="152"/>
      <c r="Q163" s="162"/>
      <c r="S163" s="224"/>
      <c r="AI163" s="164"/>
    </row>
    <row r="164" spans="1:35">
      <c r="A164" s="201" t="s">
        <v>50</v>
      </c>
      <c r="B164" s="159"/>
      <c r="C164" s="160"/>
      <c r="D164" s="161" t="s">
        <v>365</v>
      </c>
      <c r="E164" s="162"/>
      <c r="F164" s="148"/>
      <c r="G164" s="223"/>
      <c r="H164" s="158"/>
      <c r="I164" s="165"/>
      <c r="J164" s="165"/>
      <c r="K164" s="165"/>
      <c r="L164" s="165"/>
      <c r="M164" s="165"/>
      <c r="N164" s="165"/>
      <c r="O164" s="165"/>
      <c r="P164" s="152"/>
      <c r="Q164" s="152"/>
      <c r="S164" s="224"/>
      <c r="AI164" s="164"/>
    </row>
    <row r="165" spans="1:35">
      <c r="A165" s="201"/>
      <c r="B165" s="159"/>
      <c r="C165" s="160"/>
      <c r="D165" s="161" t="s">
        <v>366</v>
      </c>
      <c r="E165" s="162"/>
      <c r="F165" s="148"/>
      <c r="G165" s="240"/>
      <c r="H165" s="158"/>
      <c r="I165" s="165"/>
      <c r="J165" s="165"/>
      <c r="K165" s="165"/>
      <c r="L165" s="165"/>
      <c r="M165" s="165"/>
      <c r="N165" s="165"/>
      <c r="O165" s="165"/>
      <c r="P165" s="152"/>
      <c r="Q165" s="152"/>
      <c r="S165" s="224"/>
      <c r="AI165" s="164"/>
    </row>
    <row r="166" spans="1:35">
      <c r="A166" s="201"/>
      <c r="B166" s="159"/>
      <c r="C166" s="160"/>
      <c r="D166" s="161"/>
      <c r="E166" s="162"/>
      <c r="F166" s="148"/>
      <c r="G166" s="212"/>
      <c r="H166" s="158"/>
      <c r="I166" s="165"/>
      <c r="J166" s="165"/>
      <c r="K166" s="165"/>
      <c r="L166" s="164"/>
      <c r="M166" s="165"/>
      <c r="N166" s="165"/>
      <c r="O166" s="165"/>
      <c r="P166" s="162"/>
      <c r="Q166" s="162"/>
      <c r="R166" s="162"/>
      <c r="S166" s="224"/>
      <c r="AI166" s="164"/>
    </row>
    <row r="167" spans="1:35">
      <c r="A167" s="201"/>
      <c r="B167" s="159"/>
      <c r="C167" s="160"/>
      <c r="D167" s="161"/>
      <c r="E167" s="162"/>
      <c r="F167" s="148"/>
      <c r="G167" s="240"/>
      <c r="H167" s="158"/>
      <c r="I167" s="165"/>
      <c r="J167" s="165"/>
      <c r="K167" s="165"/>
      <c r="L167" s="165"/>
      <c r="M167" s="165"/>
      <c r="N167" s="165"/>
      <c r="O167" s="165"/>
      <c r="P167" s="166"/>
      <c r="Q167" s="162"/>
      <c r="R167" s="162"/>
      <c r="S167" s="224"/>
      <c r="AI167" s="164"/>
    </row>
    <row r="168" spans="1:35">
      <c r="A168" s="201"/>
      <c r="B168" s="159"/>
      <c r="C168" s="160"/>
      <c r="D168" s="161"/>
      <c r="E168" s="162"/>
      <c r="F168" s="148"/>
      <c r="G168" s="240"/>
      <c r="H168" s="158"/>
      <c r="I168" s="165"/>
      <c r="J168" s="165"/>
      <c r="K168" s="165"/>
      <c r="L168" s="165"/>
      <c r="M168" s="165"/>
      <c r="N168" s="165"/>
      <c r="O168" s="165"/>
      <c r="P168" s="166"/>
      <c r="Q168" s="162"/>
      <c r="R168" s="162"/>
      <c r="S168" s="224"/>
      <c r="AI168" s="164"/>
    </row>
    <row r="169" spans="1:35">
      <c r="A169" s="201"/>
      <c r="B169" s="159"/>
      <c r="C169" s="160"/>
      <c r="D169" s="161"/>
      <c r="E169" s="162"/>
      <c r="F169" s="148"/>
      <c r="G169" s="212"/>
      <c r="H169" s="158"/>
      <c r="I169" s="165"/>
      <c r="J169" s="165"/>
      <c r="K169" s="165"/>
      <c r="L169" s="164"/>
      <c r="M169" s="164"/>
      <c r="N169" s="165"/>
      <c r="O169" s="165"/>
      <c r="P169" s="166"/>
      <c r="Q169" s="162"/>
      <c r="R169" s="162"/>
      <c r="S169" s="224"/>
      <c r="AI169" s="164"/>
    </row>
    <row r="170" spans="1:35">
      <c r="A170" s="201">
        <v>67</v>
      </c>
      <c r="B170" s="159" t="s">
        <v>362</v>
      </c>
      <c r="C170" s="160" t="s">
        <v>367</v>
      </c>
      <c r="D170" s="161" t="s">
        <v>368</v>
      </c>
      <c r="E170" s="162">
        <v>8.77</v>
      </c>
      <c r="F170" s="148" t="s">
        <v>269</v>
      </c>
      <c r="G170" s="212"/>
      <c r="H170" s="158"/>
      <c r="I170" s="165"/>
      <c r="J170" s="165"/>
      <c r="K170" s="165"/>
      <c r="L170" s="164"/>
      <c r="M170" s="164"/>
      <c r="N170" s="165"/>
      <c r="O170" s="165"/>
      <c r="P170" s="166"/>
      <c r="Q170" s="162"/>
      <c r="R170" s="162"/>
      <c r="S170" s="224"/>
      <c r="AI170" s="164"/>
    </row>
    <row r="171" spans="1:35">
      <c r="A171" s="201"/>
      <c r="B171" s="159"/>
      <c r="C171" s="160"/>
      <c r="D171" s="222" t="s">
        <v>100</v>
      </c>
      <c r="E171" s="165">
        <f>L171+M171</f>
        <v>0</v>
      </c>
      <c r="F171" s="275"/>
      <c r="G171" s="240"/>
      <c r="H171" s="158"/>
      <c r="I171" s="165"/>
      <c r="J171" s="165"/>
      <c r="K171" s="165"/>
      <c r="L171" s="165"/>
      <c r="M171" s="165"/>
      <c r="N171" s="165"/>
      <c r="O171" s="165"/>
      <c r="P171" s="224"/>
      <c r="Q171" s="224"/>
      <c r="R171" s="224"/>
      <c r="S171" s="224"/>
      <c r="AH171" s="157" t="s">
        <v>50</v>
      </c>
    </row>
    <row r="172" spans="1:35">
      <c r="A172" s="201"/>
      <c r="B172" s="312"/>
      <c r="C172" s="313"/>
      <c r="D172" s="288" t="s">
        <v>101</v>
      </c>
      <c r="E172" s="279">
        <f>SUM(L172+M172)</f>
        <v>0</v>
      </c>
      <c r="F172" s="290"/>
      <c r="G172" s="314"/>
      <c r="H172" s="290"/>
      <c r="I172" s="279"/>
      <c r="J172" s="279"/>
      <c r="K172" s="279"/>
      <c r="L172" s="279"/>
      <c r="M172" s="279"/>
      <c r="N172" s="279"/>
      <c r="O172" s="279"/>
      <c r="P172" s="284"/>
      <c r="Q172" s="279"/>
      <c r="R172" s="300"/>
      <c r="S172" s="300"/>
      <c r="AH172" s="157" t="s">
        <v>50</v>
      </c>
    </row>
    <row r="173" spans="1:35">
      <c r="A173" s="201"/>
      <c r="B173" s="159"/>
      <c r="C173" s="160"/>
      <c r="D173" s="256" t="s">
        <v>369</v>
      </c>
      <c r="E173" s="162"/>
      <c r="F173" s="148"/>
      <c r="G173" s="212"/>
      <c r="H173" s="148"/>
      <c r="I173" s="164"/>
      <c r="J173" s="164"/>
      <c r="K173" s="164"/>
      <c r="L173" s="164"/>
      <c r="M173" s="164"/>
      <c r="N173" s="164"/>
      <c r="O173" s="164"/>
      <c r="P173" s="162"/>
      <c r="Q173" s="162"/>
      <c r="R173" s="162"/>
      <c r="S173" s="162"/>
      <c r="T173" s="275"/>
      <c r="U173" s="275"/>
      <c r="V173" s="162"/>
      <c r="W173" s="162"/>
      <c r="X173" s="162"/>
      <c r="Y173" s="201"/>
      <c r="Z173" s="201"/>
      <c r="AA173" s="201"/>
      <c r="AB173" s="162"/>
      <c r="AC173" s="275"/>
      <c r="AD173" s="275"/>
      <c r="AE173" s="275"/>
      <c r="AF173" s="275"/>
      <c r="AG173" s="275"/>
      <c r="AH173" s="263"/>
    </row>
    <row r="174" spans="1:35">
      <c r="A174" s="201"/>
      <c r="B174" s="159"/>
      <c r="C174" s="160"/>
      <c r="D174" s="210" t="s">
        <v>370</v>
      </c>
      <c r="E174" s="162"/>
      <c r="F174" s="148"/>
      <c r="G174" s="213"/>
      <c r="H174" s="148"/>
      <c r="I174" s="164"/>
      <c r="J174" s="164"/>
      <c r="K174" s="164"/>
      <c r="L174" s="164"/>
      <c r="M174" s="164"/>
      <c r="N174" s="164"/>
      <c r="O174" s="164"/>
      <c r="P174" s="162"/>
      <c r="Q174" s="162"/>
      <c r="R174" s="162"/>
      <c r="S174" s="162"/>
      <c r="T174" s="275"/>
      <c r="U174" s="275"/>
      <c r="V174" s="162"/>
      <c r="W174" s="162"/>
      <c r="X174" s="162"/>
      <c r="Y174" s="201"/>
      <c r="Z174" s="201"/>
      <c r="AA174" s="201"/>
      <c r="AB174" s="162"/>
      <c r="AC174" s="275"/>
      <c r="AD174" s="275"/>
      <c r="AE174" s="275"/>
      <c r="AF174" s="275"/>
      <c r="AG174" s="275"/>
      <c r="AH174" s="263"/>
    </row>
    <row r="175" spans="1:35">
      <c r="A175" s="201">
        <v>68</v>
      </c>
      <c r="B175" s="159" t="s">
        <v>371</v>
      </c>
      <c r="C175" s="160" t="s">
        <v>372</v>
      </c>
      <c r="D175" s="161" t="s">
        <v>373</v>
      </c>
      <c r="E175" s="162">
        <v>39.200000000000003</v>
      </c>
      <c r="F175" s="148" t="s">
        <v>194</v>
      </c>
      <c r="G175" s="213"/>
      <c r="H175" s="148"/>
      <c r="I175" s="164"/>
      <c r="J175" s="164"/>
      <c r="K175" s="164"/>
      <c r="L175" s="164"/>
      <c r="M175" s="164"/>
      <c r="N175" s="164"/>
      <c r="O175" s="164"/>
      <c r="P175" s="162"/>
      <c r="Q175" s="162"/>
      <c r="R175" s="162"/>
      <c r="S175" s="162"/>
      <c r="T175" s="275"/>
      <c r="U175" s="275"/>
      <c r="V175" s="162"/>
      <c r="W175" s="162"/>
      <c r="X175" s="162"/>
      <c r="Y175" s="201"/>
      <c r="Z175" s="201"/>
      <c r="AA175" s="201"/>
      <c r="AB175" s="162"/>
      <c r="AC175" s="275"/>
      <c r="AD175" s="275"/>
      <c r="AE175" s="275"/>
      <c r="AF175" s="275"/>
      <c r="AG175" s="275"/>
      <c r="AH175" s="162"/>
      <c r="AI175" s="212"/>
    </row>
    <row r="176" spans="1:35">
      <c r="A176" s="201" t="s">
        <v>50</v>
      </c>
      <c r="B176" s="159"/>
      <c r="C176" s="160"/>
      <c r="D176" s="161" t="s">
        <v>374</v>
      </c>
      <c r="E176" s="162"/>
      <c r="F176" s="148"/>
      <c r="G176" s="213"/>
      <c r="H176" s="148"/>
      <c r="I176" s="164"/>
      <c r="J176" s="164"/>
      <c r="K176" s="164"/>
      <c r="L176" s="164"/>
      <c r="M176" s="164"/>
      <c r="N176" s="164"/>
      <c r="O176" s="164"/>
      <c r="P176" s="162"/>
      <c r="Q176" s="162"/>
      <c r="R176" s="162"/>
      <c r="S176" s="162"/>
      <c r="T176" s="275">
        <v>20</v>
      </c>
      <c r="U176" s="275" t="s">
        <v>375</v>
      </c>
      <c r="V176" s="162"/>
      <c r="W176" s="162"/>
      <c r="X176" s="162"/>
      <c r="Y176" s="201"/>
      <c r="Z176" s="201"/>
      <c r="AA176" s="201" t="s">
        <v>260</v>
      </c>
      <c r="AB176" s="162">
        <v>16.307200000000002</v>
      </c>
      <c r="AC176" s="275"/>
      <c r="AD176" s="275"/>
      <c r="AE176" s="275" t="s">
        <v>376</v>
      </c>
      <c r="AF176" s="275">
        <v>7101020201</v>
      </c>
      <c r="AG176" s="275">
        <v>1</v>
      </c>
      <c r="AH176" s="162"/>
      <c r="AI176" s="212"/>
    </row>
    <row r="177" spans="1:36">
      <c r="A177" s="201"/>
      <c r="B177" s="159"/>
      <c r="C177" s="160"/>
      <c r="D177" s="161" t="s">
        <v>377</v>
      </c>
      <c r="E177" s="162"/>
      <c r="F177" s="148"/>
      <c r="G177" s="213"/>
      <c r="H177" s="148"/>
      <c r="I177" s="164"/>
      <c r="J177" s="164"/>
      <c r="K177" s="164"/>
      <c r="L177" s="164"/>
      <c r="M177" s="164"/>
      <c r="N177" s="164"/>
      <c r="O177" s="164"/>
      <c r="P177" s="162"/>
      <c r="Q177" s="162"/>
      <c r="R177" s="162"/>
      <c r="S177" s="162"/>
      <c r="T177" s="275"/>
      <c r="U177" s="275"/>
      <c r="V177" s="162"/>
      <c r="W177" s="162"/>
      <c r="X177" s="162"/>
      <c r="Y177" s="201"/>
      <c r="Z177" s="201"/>
      <c r="AA177" s="201" t="s">
        <v>157</v>
      </c>
      <c r="AB177" s="162"/>
      <c r="AC177" s="275"/>
      <c r="AD177" s="275"/>
      <c r="AE177" s="275"/>
      <c r="AF177" s="275"/>
      <c r="AG177" s="275"/>
      <c r="AH177" s="162"/>
      <c r="AI177" s="212"/>
    </row>
    <row r="178" spans="1:36">
      <c r="A178" s="201">
        <v>69</v>
      </c>
      <c r="B178" s="159" t="s">
        <v>371</v>
      </c>
      <c r="C178" s="160" t="s">
        <v>378</v>
      </c>
      <c r="D178" s="161" t="s">
        <v>379</v>
      </c>
      <c r="E178" s="162">
        <v>39.200000000000003</v>
      </c>
      <c r="F178" s="148" t="s">
        <v>194</v>
      </c>
      <c r="G178" s="213"/>
      <c r="H178" s="148"/>
      <c r="I178" s="164"/>
      <c r="J178" s="164"/>
      <c r="K178" s="164"/>
      <c r="L178" s="164"/>
      <c r="M178" s="164"/>
      <c r="N178" s="164"/>
      <c r="O178" s="164"/>
      <c r="P178" s="162"/>
      <c r="Q178" s="162"/>
      <c r="R178" s="162"/>
      <c r="S178" s="162"/>
      <c r="T178" s="275"/>
      <c r="U178" s="275"/>
      <c r="V178" s="162"/>
      <c r="W178" s="162"/>
      <c r="X178" s="162"/>
      <c r="Y178" s="201"/>
      <c r="Z178" s="201"/>
      <c r="AA178" s="201" t="s">
        <v>157</v>
      </c>
      <c r="AB178" s="162"/>
      <c r="AC178" s="275"/>
      <c r="AD178" s="275"/>
      <c r="AE178" s="275"/>
      <c r="AF178" s="275"/>
      <c r="AG178" s="275"/>
      <c r="AH178" s="162"/>
      <c r="AI178" s="212"/>
    </row>
    <row r="179" spans="1:36">
      <c r="A179" s="201">
        <v>70</v>
      </c>
      <c r="B179" s="159" t="s">
        <v>196</v>
      </c>
      <c r="C179" s="160" t="s">
        <v>380</v>
      </c>
      <c r="D179" s="161" t="s">
        <v>381</v>
      </c>
      <c r="E179" s="162">
        <v>200</v>
      </c>
      <c r="F179" s="201" t="s">
        <v>382</v>
      </c>
      <c r="G179" s="213"/>
      <c r="H179" s="148"/>
      <c r="I179" s="164"/>
      <c r="J179" s="164"/>
      <c r="K179" s="164"/>
      <c r="L179" s="164"/>
      <c r="M179" s="164"/>
      <c r="N179" s="164"/>
      <c r="O179" s="164"/>
      <c r="P179" s="162"/>
      <c r="Q179" s="162"/>
      <c r="R179" s="162"/>
      <c r="S179" s="162"/>
      <c r="T179" s="275"/>
      <c r="U179" s="275"/>
      <c r="V179" s="162"/>
      <c r="W179" s="162"/>
      <c r="X179" s="162"/>
      <c r="Y179" s="201"/>
      <c r="Z179" s="201"/>
      <c r="AA179" s="201"/>
      <c r="AB179" s="162"/>
      <c r="AC179" s="275"/>
      <c r="AD179" s="275"/>
      <c r="AE179" s="275"/>
      <c r="AF179" s="275"/>
      <c r="AG179" s="275"/>
      <c r="AH179" s="162"/>
      <c r="AI179" s="212"/>
    </row>
    <row r="180" spans="1:36">
      <c r="A180" s="201">
        <v>71</v>
      </c>
      <c r="B180" s="159" t="s">
        <v>371</v>
      </c>
      <c r="C180" s="160" t="s">
        <v>383</v>
      </c>
      <c r="D180" s="161" t="s">
        <v>384</v>
      </c>
      <c r="E180" s="162">
        <v>106.18</v>
      </c>
      <c r="F180" s="148" t="s">
        <v>194</v>
      </c>
      <c r="G180" s="213"/>
      <c r="H180" s="148"/>
      <c r="I180" s="164"/>
      <c r="J180" s="164"/>
      <c r="K180" s="164"/>
      <c r="L180" s="164"/>
      <c r="M180" s="164"/>
      <c r="N180" s="164"/>
      <c r="O180" s="164"/>
      <c r="P180" s="162"/>
      <c r="Q180" s="162"/>
      <c r="R180" s="162"/>
      <c r="S180" s="162"/>
      <c r="T180" s="275">
        <v>20</v>
      </c>
      <c r="U180" s="275" t="s">
        <v>375</v>
      </c>
      <c r="V180" s="162"/>
      <c r="W180" s="162"/>
      <c r="X180" s="162"/>
      <c r="Y180" s="201"/>
      <c r="Z180" s="201"/>
      <c r="AA180" s="201" t="s">
        <v>260</v>
      </c>
      <c r="AB180" s="162">
        <v>8.3496000000000006</v>
      </c>
      <c r="AC180" s="275"/>
      <c r="AD180" s="275"/>
      <c r="AE180" s="275" t="s">
        <v>376</v>
      </c>
      <c r="AF180" s="275">
        <v>7101020201</v>
      </c>
      <c r="AG180" s="275">
        <v>1</v>
      </c>
      <c r="AH180" s="162"/>
      <c r="AI180" s="212"/>
    </row>
    <row r="181" spans="1:36">
      <c r="A181" s="201" t="s">
        <v>50</v>
      </c>
      <c r="B181" s="159"/>
      <c r="C181" s="160"/>
      <c r="D181" s="161" t="s">
        <v>385</v>
      </c>
      <c r="E181" s="162"/>
      <c r="F181" s="148"/>
      <c r="G181" s="213"/>
      <c r="H181" s="148" t="s">
        <v>50</v>
      </c>
      <c r="I181" s="164"/>
      <c r="J181" s="164" t="s">
        <v>50</v>
      </c>
      <c r="K181" s="164"/>
      <c r="L181" s="164"/>
      <c r="M181" s="164"/>
      <c r="N181" s="164">
        <v>123.21</v>
      </c>
      <c r="O181" s="164"/>
      <c r="P181" s="162"/>
      <c r="Q181" s="162"/>
      <c r="R181" s="162"/>
      <c r="S181" s="162"/>
      <c r="T181" s="275">
        <v>20</v>
      </c>
      <c r="U181" s="275" t="s">
        <v>375</v>
      </c>
      <c r="V181" s="162"/>
      <c r="W181" s="162"/>
      <c r="X181" s="162"/>
      <c r="Y181" s="201"/>
      <c r="Z181" s="201"/>
      <c r="AA181" s="201" t="s">
        <v>260</v>
      </c>
      <c r="AB181" s="162">
        <v>7.1593280000000004</v>
      </c>
      <c r="AC181" s="275"/>
      <c r="AD181" s="275"/>
      <c r="AE181" s="275" t="s">
        <v>376</v>
      </c>
      <c r="AF181" s="275">
        <v>71010303</v>
      </c>
      <c r="AG181" s="275">
        <v>1</v>
      </c>
      <c r="AH181" s="162"/>
      <c r="AI181" s="212"/>
    </row>
    <row r="182" spans="1:36">
      <c r="A182" s="201">
        <v>72</v>
      </c>
      <c r="B182" s="159" t="s">
        <v>371</v>
      </c>
      <c r="C182" s="160" t="s">
        <v>386</v>
      </c>
      <c r="D182" s="161" t="s">
        <v>387</v>
      </c>
      <c r="E182" s="162">
        <v>13.2</v>
      </c>
      <c r="F182" s="148" t="s">
        <v>194</v>
      </c>
      <c r="G182" s="213"/>
      <c r="H182" s="148"/>
      <c r="I182" s="164"/>
      <c r="J182" s="164"/>
      <c r="K182" s="164"/>
      <c r="L182" s="164"/>
      <c r="M182" s="164"/>
      <c r="N182" s="164"/>
      <c r="O182" s="164"/>
      <c r="P182" s="162"/>
      <c r="Q182" s="162"/>
      <c r="R182" s="162"/>
      <c r="S182" s="162"/>
      <c r="T182" s="275"/>
      <c r="U182" s="275"/>
      <c r="V182" s="162"/>
      <c r="W182" s="162"/>
      <c r="X182" s="162"/>
      <c r="Y182" s="201"/>
      <c r="Z182" s="201"/>
      <c r="AA182" s="201" t="s">
        <v>157</v>
      </c>
      <c r="AB182" s="162"/>
      <c r="AC182" s="275"/>
      <c r="AD182" s="275"/>
      <c r="AE182" s="275"/>
      <c r="AF182" s="275"/>
      <c r="AG182" s="275"/>
      <c r="AH182" s="162"/>
      <c r="AI182" s="212"/>
      <c r="AJ182" s="164"/>
    </row>
    <row r="183" spans="1:36">
      <c r="A183" s="201" t="s">
        <v>50</v>
      </c>
      <c r="B183" s="159"/>
      <c r="C183" s="160"/>
      <c r="D183" s="161" t="s">
        <v>388</v>
      </c>
      <c r="E183" s="162"/>
      <c r="F183" s="148"/>
      <c r="G183" s="213"/>
      <c r="H183" s="148"/>
      <c r="I183" s="164"/>
      <c r="J183" s="164"/>
      <c r="K183" s="164"/>
      <c r="L183" s="164"/>
      <c r="M183" s="164"/>
      <c r="N183" s="164"/>
      <c r="O183" s="164"/>
      <c r="P183" s="162"/>
      <c r="Q183" s="162"/>
      <c r="R183" s="162"/>
      <c r="S183" s="162"/>
      <c r="T183" s="275">
        <v>20</v>
      </c>
      <c r="U183" s="275" t="s">
        <v>375</v>
      </c>
      <c r="V183" s="162"/>
      <c r="W183" s="162"/>
      <c r="X183" s="162"/>
      <c r="Y183" s="201"/>
      <c r="Z183" s="201"/>
      <c r="AA183" s="201" t="s">
        <v>260</v>
      </c>
      <c r="AB183" s="162">
        <v>2.8776000000000002</v>
      </c>
      <c r="AC183" s="275"/>
      <c r="AD183" s="275"/>
      <c r="AE183" s="275" t="s">
        <v>376</v>
      </c>
      <c r="AF183" s="275">
        <v>71010303</v>
      </c>
      <c r="AG183" s="275">
        <v>1</v>
      </c>
      <c r="AH183" s="162"/>
      <c r="AI183" s="212"/>
    </row>
    <row r="184" spans="1:36" ht="22.5">
      <c r="A184" s="201">
        <v>73</v>
      </c>
      <c r="B184" s="159" t="s">
        <v>196</v>
      </c>
      <c r="C184" s="160" t="s">
        <v>389</v>
      </c>
      <c r="D184" s="161" t="s">
        <v>390</v>
      </c>
      <c r="E184" s="162">
        <v>24.02</v>
      </c>
      <c r="F184" s="201" t="s">
        <v>171</v>
      </c>
      <c r="G184" s="213"/>
      <c r="H184" s="148"/>
      <c r="I184" s="164"/>
      <c r="J184" s="164"/>
      <c r="K184" s="164"/>
      <c r="L184" s="164"/>
      <c r="M184" s="164"/>
      <c r="N184" s="164"/>
      <c r="O184" s="164"/>
      <c r="P184" s="162"/>
      <c r="Q184" s="162"/>
      <c r="R184" s="162"/>
      <c r="S184" s="162"/>
      <c r="T184" s="275"/>
      <c r="U184" s="275"/>
      <c r="V184" s="162"/>
      <c r="W184" s="162"/>
      <c r="X184" s="162"/>
      <c r="Y184" s="201"/>
      <c r="Z184" s="201"/>
      <c r="AA184" s="201"/>
      <c r="AB184" s="162"/>
      <c r="AC184" s="275"/>
      <c r="AD184" s="275"/>
      <c r="AE184" s="275"/>
      <c r="AF184" s="275"/>
      <c r="AG184" s="275"/>
      <c r="AH184" s="162"/>
      <c r="AI184" s="212"/>
    </row>
    <row r="185" spans="1:36">
      <c r="A185" s="201"/>
      <c r="B185" s="159"/>
      <c r="C185" s="160"/>
      <c r="D185" s="161" t="s">
        <v>391</v>
      </c>
      <c r="E185" s="162"/>
      <c r="F185" s="148"/>
      <c r="G185" s="213"/>
      <c r="H185" s="148"/>
      <c r="I185" s="164"/>
      <c r="J185" s="164"/>
      <c r="K185" s="164"/>
      <c r="L185" s="164"/>
      <c r="M185" s="164"/>
      <c r="N185" s="164"/>
      <c r="O185" s="164"/>
      <c r="P185" s="162"/>
      <c r="Q185" s="162"/>
      <c r="R185" s="162"/>
      <c r="S185" s="162"/>
      <c r="T185" s="275"/>
      <c r="U185" s="275"/>
      <c r="V185" s="162"/>
      <c r="W185" s="162"/>
      <c r="X185" s="162"/>
      <c r="Y185" s="201"/>
      <c r="Z185" s="201"/>
      <c r="AA185" s="201"/>
      <c r="AB185" s="162"/>
      <c r="AC185" s="275"/>
      <c r="AD185" s="275"/>
      <c r="AE185" s="275"/>
      <c r="AF185" s="275"/>
      <c r="AG185" s="275"/>
      <c r="AH185" s="162"/>
      <c r="AI185" s="212"/>
    </row>
    <row r="186" spans="1:36">
      <c r="A186" s="201">
        <v>74</v>
      </c>
      <c r="B186" s="159" t="s">
        <v>371</v>
      </c>
      <c r="C186" s="160" t="s">
        <v>392</v>
      </c>
      <c r="D186" s="161" t="s">
        <v>393</v>
      </c>
      <c r="E186" s="162">
        <v>189.94</v>
      </c>
      <c r="F186" s="148" t="s">
        <v>151</v>
      </c>
      <c r="G186" s="213"/>
      <c r="H186" s="148"/>
      <c r="I186" s="164"/>
      <c r="J186" s="164"/>
      <c r="K186" s="219"/>
      <c r="L186" s="164"/>
      <c r="M186" s="164"/>
      <c r="N186" s="164"/>
      <c r="O186" s="164"/>
      <c r="P186" s="162"/>
      <c r="Q186" s="162"/>
      <c r="R186" s="162"/>
      <c r="S186" s="162"/>
      <c r="T186" s="275"/>
      <c r="U186" s="275"/>
      <c r="V186" s="162"/>
      <c r="W186" s="162"/>
      <c r="X186" s="162"/>
      <c r="Y186" s="201"/>
      <c r="Z186" s="201"/>
      <c r="AA186" s="201" t="s">
        <v>157</v>
      </c>
      <c r="AB186" s="162"/>
      <c r="AC186" s="275"/>
      <c r="AD186" s="275"/>
      <c r="AE186" s="275"/>
      <c r="AF186" s="275"/>
      <c r="AG186" s="275"/>
      <c r="AH186" s="162"/>
      <c r="AI186" s="212"/>
    </row>
    <row r="187" spans="1:36">
      <c r="A187" s="201" t="s">
        <v>50</v>
      </c>
      <c r="B187" s="159"/>
      <c r="C187" s="160"/>
      <c r="D187" s="161" t="s">
        <v>394</v>
      </c>
      <c r="E187" s="162"/>
      <c r="F187" s="148"/>
      <c r="G187" s="213"/>
      <c r="H187" s="148"/>
      <c r="I187" s="164"/>
      <c r="J187" s="164"/>
      <c r="K187" s="164"/>
      <c r="L187" s="164"/>
      <c r="M187" s="164"/>
      <c r="N187" s="164">
        <v>672.8</v>
      </c>
      <c r="O187" s="164"/>
      <c r="P187" s="162"/>
      <c r="Q187" s="162"/>
      <c r="R187" s="162"/>
      <c r="S187" s="162"/>
      <c r="T187" s="275">
        <v>20</v>
      </c>
      <c r="U187" s="275" t="s">
        <v>375</v>
      </c>
      <c r="V187" s="162"/>
      <c r="W187" s="162"/>
      <c r="X187" s="162"/>
      <c r="Y187" s="201"/>
      <c r="Z187" s="201"/>
      <c r="AA187" s="201" t="s">
        <v>260</v>
      </c>
      <c r="AB187" s="162">
        <v>42.573439999999998</v>
      </c>
      <c r="AC187" s="275"/>
      <c r="AD187" s="275"/>
      <c r="AE187" s="275" t="s">
        <v>376</v>
      </c>
      <c r="AF187" s="275">
        <v>7101010202023</v>
      </c>
      <c r="AG187" s="275">
        <v>1</v>
      </c>
      <c r="AH187" s="162"/>
      <c r="AI187" s="212"/>
    </row>
    <row r="188" spans="1:36">
      <c r="A188" s="201"/>
      <c r="B188" s="159"/>
      <c r="C188" s="160"/>
      <c r="D188" s="161" t="s">
        <v>395</v>
      </c>
      <c r="E188" s="162"/>
      <c r="F188" s="148"/>
      <c r="G188" s="213"/>
      <c r="H188" s="148"/>
      <c r="I188" s="164"/>
      <c r="J188" s="164"/>
      <c r="K188" s="164"/>
      <c r="L188" s="164"/>
      <c r="M188" s="164"/>
      <c r="N188" s="164"/>
      <c r="O188" s="164"/>
      <c r="P188" s="162"/>
      <c r="Q188" s="162"/>
      <c r="R188" s="162"/>
      <c r="S188" s="162"/>
      <c r="T188" s="275"/>
      <c r="U188" s="275"/>
      <c r="V188" s="162"/>
      <c r="W188" s="162"/>
      <c r="X188" s="162"/>
      <c r="Y188" s="201"/>
      <c r="Z188" s="201"/>
      <c r="AA188" s="201" t="s">
        <v>157</v>
      </c>
      <c r="AB188" s="162"/>
      <c r="AC188" s="275"/>
      <c r="AD188" s="275"/>
      <c r="AE188" s="275"/>
      <c r="AF188" s="275"/>
      <c r="AG188" s="275"/>
      <c r="AH188" s="162"/>
      <c r="AI188" s="212"/>
    </row>
    <row r="189" spans="1:36">
      <c r="A189" s="201"/>
      <c r="B189" s="159"/>
      <c r="C189" s="160"/>
      <c r="D189" s="161" t="s">
        <v>396</v>
      </c>
      <c r="E189" s="162"/>
      <c r="F189" s="148"/>
      <c r="G189" s="213"/>
      <c r="H189" s="148"/>
      <c r="I189" s="164"/>
      <c r="J189" s="164"/>
      <c r="K189" s="164"/>
      <c r="L189" s="164"/>
      <c r="M189" s="164"/>
      <c r="N189" s="164"/>
      <c r="O189" s="164"/>
      <c r="P189" s="162"/>
      <c r="Q189" s="162"/>
      <c r="R189" s="162"/>
      <c r="S189" s="162"/>
      <c r="T189" s="275"/>
      <c r="U189" s="275"/>
      <c r="V189" s="162"/>
      <c r="W189" s="162"/>
      <c r="X189" s="162"/>
      <c r="Y189" s="201"/>
      <c r="Z189" s="201"/>
      <c r="AA189" s="201" t="s">
        <v>157</v>
      </c>
      <c r="AB189" s="162"/>
      <c r="AC189" s="275"/>
      <c r="AD189" s="275"/>
      <c r="AE189" s="275"/>
      <c r="AF189" s="275"/>
      <c r="AG189" s="275"/>
      <c r="AH189" s="162"/>
      <c r="AI189" s="212"/>
      <c r="AJ189" s="164" t="s">
        <v>50</v>
      </c>
    </row>
    <row r="190" spans="1:36">
      <c r="A190" s="201"/>
      <c r="B190" s="159"/>
      <c r="C190" s="160"/>
      <c r="D190" s="161" t="s">
        <v>397</v>
      </c>
      <c r="E190" s="162"/>
      <c r="F190" s="148"/>
      <c r="G190" s="213"/>
      <c r="H190" s="148"/>
      <c r="I190" s="164"/>
      <c r="J190" s="164"/>
      <c r="K190" s="164"/>
      <c r="L190" s="164"/>
      <c r="M190" s="164"/>
      <c r="N190" s="164"/>
      <c r="O190" s="164"/>
      <c r="P190" s="162"/>
      <c r="Q190" s="162"/>
      <c r="R190" s="162"/>
      <c r="S190" s="162"/>
      <c r="T190" s="275"/>
      <c r="U190" s="275"/>
      <c r="V190" s="162"/>
      <c r="W190" s="162"/>
      <c r="X190" s="162"/>
      <c r="Y190" s="201"/>
      <c r="Z190" s="201"/>
      <c r="AA190" s="201" t="s">
        <v>157</v>
      </c>
      <c r="AB190" s="162"/>
      <c r="AC190" s="275"/>
      <c r="AD190" s="275"/>
      <c r="AE190" s="275"/>
      <c r="AF190" s="275"/>
      <c r="AG190" s="275"/>
      <c r="AH190" s="162"/>
      <c r="AI190" s="212"/>
      <c r="AJ190" s="263"/>
    </row>
    <row r="191" spans="1:36" ht="22.5">
      <c r="A191" s="201"/>
      <c r="B191" s="159"/>
      <c r="C191" s="160"/>
      <c r="D191" s="161" t="s">
        <v>398</v>
      </c>
      <c r="E191" s="162" t="s">
        <v>50</v>
      </c>
      <c r="F191" s="148"/>
      <c r="G191" s="213"/>
      <c r="H191" s="148"/>
      <c r="I191" s="164"/>
      <c r="J191" s="164"/>
      <c r="K191" s="164"/>
      <c r="L191" s="164"/>
      <c r="M191" s="164"/>
      <c r="N191" s="164"/>
      <c r="O191" s="164"/>
      <c r="P191" s="162"/>
      <c r="Q191" s="162"/>
      <c r="R191" s="162"/>
      <c r="S191" s="162"/>
      <c r="T191" s="275"/>
      <c r="U191" s="275"/>
      <c r="V191" s="162"/>
      <c r="W191" s="162"/>
      <c r="X191" s="162"/>
      <c r="Y191" s="201"/>
      <c r="Z191" s="201"/>
      <c r="AA191" s="201" t="s">
        <v>157</v>
      </c>
      <c r="AB191" s="162"/>
      <c r="AC191" s="275"/>
      <c r="AD191" s="275"/>
      <c r="AE191" s="275"/>
      <c r="AF191" s="275"/>
      <c r="AG191" s="275"/>
      <c r="AH191" s="162"/>
      <c r="AI191" s="212"/>
      <c r="AJ191" s="164"/>
    </row>
    <row r="192" spans="1:36">
      <c r="A192" s="201">
        <v>75</v>
      </c>
      <c r="B192" s="159" t="s">
        <v>196</v>
      </c>
      <c r="C192" s="160" t="s">
        <v>399</v>
      </c>
      <c r="D192" s="161" t="s">
        <v>400</v>
      </c>
      <c r="E192" s="162">
        <v>225.13499999999999</v>
      </c>
      <c r="F192" s="148" t="s">
        <v>151</v>
      </c>
      <c r="G192" s="213"/>
      <c r="H192" s="148"/>
      <c r="I192" s="164"/>
      <c r="J192" s="164"/>
      <c r="K192" s="164"/>
      <c r="L192" s="164"/>
      <c r="M192" s="164"/>
      <c r="N192" s="164"/>
      <c r="O192" s="164"/>
      <c r="P192" s="162"/>
      <c r="Q192" s="162"/>
      <c r="R192" s="162"/>
      <c r="S192" s="162"/>
      <c r="T192" s="275"/>
      <c r="U192" s="275"/>
      <c r="V192" s="162"/>
      <c r="W192" s="162"/>
      <c r="X192" s="162"/>
      <c r="Y192" s="201"/>
      <c r="Z192" s="201"/>
      <c r="AA192" s="201" t="s">
        <v>157</v>
      </c>
      <c r="AB192" s="162"/>
      <c r="AC192" s="275"/>
      <c r="AD192" s="275"/>
      <c r="AE192" s="275"/>
      <c r="AF192" s="275"/>
      <c r="AG192" s="275"/>
      <c r="AH192" s="162"/>
      <c r="AI192" s="212"/>
    </row>
    <row r="193" spans="1:35">
      <c r="A193" s="201" t="s">
        <v>50</v>
      </c>
      <c r="B193" s="159"/>
      <c r="C193" s="160"/>
      <c r="D193" s="161" t="s">
        <v>401</v>
      </c>
      <c r="E193" s="162"/>
      <c r="F193" s="148"/>
      <c r="G193" s="213"/>
      <c r="H193" s="148"/>
      <c r="I193" s="164"/>
      <c r="J193" s="164"/>
      <c r="K193" s="164"/>
      <c r="L193" s="164"/>
      <c r="M193" s="164"/>
      <c r="N193" s="164"/>
      <c r="O193" s="164"/>
      <c r="P193" s="162"/>
      <c r="Q193" s="162"/>
      <c r="R193" s="162"/>
      <c r="S193" s="162"/>
      <c r="T193" s="275">
        <v>20</v>
      </c>
      <c r="U193" s="275" t="s">
        <v>375</v>
      </c>
      <c r="V193" s="162"/>
      <c r="W193" s="162"/>
      <c r="X193" s="162"/>
      <c r="Y193" s="201"/>
      <c r="Z193" s="201"/>
      <c r="AA193" s="201" t="s">
        <v>56</v>
      </c>
      <c r="AB193" s="162"/>
      <c r="AC193" s="275"/>
      <c r="AD193" s="275"/>
      <c r="AE193" s="275" t="s">
        <v>402</v>
      </c>
      <c r="AF193" s="275" t="s">
        <v>204</v>
      </c>
      <c r="AG193" s="275">
        <v>8</v>
      </c>
      <c r="AH193" s="162"/>
      <c r="AI193" s="212"/>
    </row>
    <row r="194" spans="1:35">
      <c r="A194" s="201">
        <v>76</v>
      </c>
      <c r="B194" s="159" t="s">
        <v>196</v>
      </c>
      <c r="C194" s="160" t="s">
        <v>403</v>
      </c>
      <c r="D194" s="161" t="s">
        <v>404</v>
      </c>
      <c r="E194" s="162">
        <v>405</v>
      </c>
      <c r="F194" s="201" t="s">
        <v>382</v>
      </c>
      <c r="G194" s="213"/>
      <c r="H194" s="148"/>
      <c r="I194" s="164"/>
      <c r="J194" s="164"/>
      <c r="K194" s="164"/>
      <c r="L194" s="164"/>
      <c r="M194" s="164"/>
      <c r="N194" s="164"/>
      <c r="O194" s="164"/>
      <c r="P194" s="162"/>
      <c r="Q194" s="162"/>
      <c r="R194" s="162"/>
      <c r="S194" s="162"/>
      <c r="T194" s="275"/>
      <c r="U194" s="275"/>
      <c r="V194" s="162"/>
      <c r="W194" s="162"/>
      <c r="X194" s="162"/>
      <c r="Y194" s="201"/>
      <c r="Z194" s="201"/>
      <c r="AA194" s="201"/>
      <c r="AB194" s="162"/>
      <c r="AC194" s="275"/>
      <c r="AD194" s="275"/>
      <c r="AE194" s="275"/>
      <c r="AF194" s="275"/>
      <c r="AG194" s="275"/>
      <c r="AH194" s="162"/>
      <c r="AI194" s="212"/>
    </row>
    <row r="195" spans="1:35">
      <c r="A195" s="201">
        <v>77</v>
      </c>
      <c r="B195" s="159" t="s">
        <v>196</v>
      </c>
      <c r="C195" s="160" t="s">
        <v>405</v>
      </c>
      <c r="D195" s="161" t="s">
        <v>406</v>
      </c>
      <c r="E195" s="162">
        <v>100</v>
      </c>
      <c r="F195" s="201" t="s">
        <v>382</v>
      </c>
      <c r="G195" s="213"/>
      <c r="H195" s="148"/>
      <c r="I195" s="164"/>
      <c r="J195" s="164"/>
      <c r="K195" s="164"/>
      <c r="L195" s="164"/>
      <c r="M195" s="164"/>
      <c r="N195" s="164"/>
      <c r="O195" s="164"/>
      <c r="P195" s="162"/>
      <c r="Q195" s="162"/>
      <c r="R195" s="162"/>
      <c r="S195" s="162"/>
      <c r="T195" s="275"/>
      <c r="U195" s="275"/>
      <c r="V195" s="162"/>
      <c r="W195" s="162"/>
      <c r="X195" s="162"/>
      <c r="Y195" s="201"/>
      <c r="Z195" s="201"/>
      <c r="AA195" s="201"/>
      <c r="AB195" s="162"/>
      <c r="AC195" s="275"/>
      <c r="AD195" s="275"/>
      <c r="AE195" s="275"/>
      <c r="AF195" s="275"/>
      <c r="AG195" s="275"/>
      <c r="AH195" s="162"/>
      <c r="AI195" s="212"/>
    </row>
    <row r="196" spans="1:35">
      <c r="A196" s="201">
        <v>78</v>
      </c>
      <c r="B196" s="159" t="s">
        <v>371</v>
      </c>
      <c r="C196" s="160" t="s">
        <v>407</v>
      </c>
      <c r="D196" s="161" t="s">
        <v>408</v>
      </c>
      <c r="E196" s="162">
        <v>189.94</v>
      </c>
      <c r="F196" s="163" t="s">
        <v>151</v>
      </c>
      <c r="G196" s="213"/>
      <c r="H196" s="148"/>
      <c r="I196" s="164"/>
      <c r="J196" s="164"/>
      <c r="K196" s="164"/>
      <c r="L196" s="164"/>
      <c r="M196" s="164"/>
      <c r="N196" s="164"/>
      <c r="O196" s="164"/>
      <c r="P196" s="162"/>
      <c r="Q196" s="162"/>
      <c r="R196" s="162"/>
      <c r="S196" s="162"/>
      <c r="T196" s="275"/>
      <c r="U196" s="275"/>
      <c r="V196" s="162"/>
      <c r="W196" s="162"/>
      <c r="X196" s="162"/>
      <c r="Y196" s="201"/>
      <c r="Z196" s="201"/>
      <c r="AA196" s="201" t="s">
        <v>157</v>
      </c>
      <c r="AB196" s="162"/>
      <c r="AC196" s="275"/>
      <c r="AD196" s="275"/>
      <c r="AE196" s="275"/>
      <c r="AF196" s="275"/>
      <c r="AG196" s="275"/>
      <c r="AH196" s="162"/>
      <c r="AI196" s="212"/>
    </row>
    <row r="197" spans="1:35">
      <c r="A197" s="201">
        <v>79</v>
      </c>
      <c r="B197" s="159" t="s">
        <v>371</v>
      </c>
      <c r="C197" s="160" t="s">
        <v>409</v>
      </c>
      <c r="D197" s="161" t="s">
        <v>410</v>
      </c>
      <c r="E197" s="162">
        <v>210</v>
      </c>
      <c r="F197" s="163" t="s">
        <v>151</v>
      </c>
      <c r="G197" s="213"/>
      <c r="H197" s="148"/>
      <c r="I197" s="164"/>
      <c r="J197" s="164"/>
      <c r="K197" s="164"/>
      <c r="L197" s="164"/>
      <c r="M197" s="164"/>
      <c r="N197" s="164"/>
      <c r="O197" s="164"/>
      <c r="P197" s="162"/>
      <c r="Q197" s="162"/>
      <c r="R197" s="162"/>
      <c r="S197" s="162" t="s">
        <v>50</v>
      </c>
      <c r="T197" s="275"/>
      <c r="U197" s="275"/>
      <c r="V197" s="162"/>
      <c r="W197" s="162"/>
      <c r="X197" s="162"/>
      <c r="Y197" s="201"/>
      <c r="Z197" s="201"/>
      <c r="AA197" s="201" t="s">
        <v>157</v>
      </c>
      <c r="AB197" s="162"/>
      <c r="AC197" s="275"/>
      <c r="AD197" s="275"/>
      <c r="AE197" s="275"/>
      <c r="AF197" s="275"/>
      <c r="AG197" s="275"/>
      <c r="AH197" s="162"/>
      <c r="AI197" s="212"/>
    </row>
    <row r="198" spans="1:35">
      <c r="A198" s="201">
        <v>80</v>
      </c>
      <c r="B198" s="159" t="s">
        <v>371</v>
      </c>
      <c r="C198" s="160" t="s">
        <v>411</v>
      </c>
      <c r="D198" s="161" t="s">
        <v>412</v>
      </c>
      <c r="E198" s="162">
        <v>69.680000000000007</v>
      </c>
      <c r="F198" s="163" t="s">
        <v>269</v>
      </c>
      <c r="G198" s="213"/>
      <c r="H198" s="148"/>
      <c r="I198" s="164"/>
      <c r="J198" s="164"/>
      <c r="K198" s="164"/>
      <c r="L198" s="164"/>
      <c r="M198" s="164"/>
      <c r="N198" s="164"/>
      <c r="O198" s="164"/>
      <c r="P198" s="165"/>
      <c r="Q198" s="162"/>
      <c r="R198" s="162"/>
      <c r="S198" s="162"/>
      <c r="T198" s="275">
        <v>20</v>
      </c>
      <c r="U198" s="275" t="s">
        <v>375</v>
      </c>
      <c r="V198" s="162"/>
      <c r="W198" s="162"/>
      <c r="X198" s="162"/>
      <c r="Y198" s="201"/>
      <c r="Z198" s="201"/>
      <c r="AA198" s="201" t="s">
        <v>260</v>
      </c>
      <c r="AB198" s="162">
        <v>12.158172</v>
      </c>
      <c r="AC198" s="275"/>
      <c r="AD198" s="275"/>
      <c r="AE198" s="275" t="s">
        <v>376</v>
      </c>
      <c r="AF198" s="275">
        <v>7101010202029</v>
      </c>
      <c r="AG198" s="275">
        <v>7</v>
      </c>
      <c r="AH198" s="162"/>
      <c r="AI198" s="212"/>
    </row>
    <row r="199" spans="1:35">
      <c r="A199" s="201" t="s">
        <v>50</v>
      </c>
      <c r="B199" s="159"/>
      <c r="C199" s="160"/>
      <c r="D199" s="222" t="s">
        <v>102</v>
      </c>
      <c r="E199" s="165">
        <f>SUM(P198+M199)</f>
        <v>0</v>
      </c>
      <c r="F199" s="315"/>
      <c r="G199" s="223"/>
      <c r="H199" s="158"/>
      <c r="I199" s="165"/>
      <c r="J199" s="165"/>
      <c r="K199" s="165"/>
      <c r="M199" s="165"/>
      <c r="N199" s="165">
        <v>2671.87</v>
      </c>
      <c r="O199" s="165"/>
      <c r="P199" s="224"/>
      <c r="Q199" s="224"/>
      <c r="R199" s="162"/>
      <c r="S199" s="162" t="s">
        <v>50</v>
      </c>
      <c r="T199" s="275">
        <v>20</v>
      </c>
      <c r="U199" s="275" t="s">
        <v>375</v>
      </c>
      <c r="V199" s="162"/>
      <c r="W199" s="162"/>
      <c r="X199" s="162"/>
      <c r="Y199" s="201"/>
      <c r="Z199" s="201"/>
      <c r="AA199" s="201" t="s">
        <v>260</v>
      </c>
      <c r="AB199" s="162"/>
      <c r="AC199" s="275"/>
      <c r="AD199" s="275"/>
      <c r="AE199" s="275" t="s">
        <v>376</v>
      </c>
      <c r="AF199" s="275">
        <v>7199710</v>
      </c>
      <c r="AG199" s="275">
        <v>1</v>
      </c>
      <c r="AH199" s="263" t="s">
        <v>50</v>
      </c>
      <c r="AI199" s="240"/>
    </row>
    <row r="200" spans="1:35">
      <c r="A200" s="201"/>
      <c r="B200" s="159"/>
      <c r="C200" s="160"/>
      <c r="D200" s="210" t="s">
        <v>413</v>
      </c>
      <c r="F200" s="202"/>
      <c r="G200" s="225"/>
      <c r="H200" s="202"/>
      <c r="M200" s="164"/>
      <c r="N200" s="164"/>
      <c r="O200" s="164"/>
      <c r="P200" s="162"/>
      <c r="Q200" s="152"/>
      <c r="AB200" s="152">
        <v>101.583512</v>
      </c>
      <c r="AH200" s="157" t="s">
        <v>50</v>
      </c>
      <c r="AI200" s="214"/>
    </row>
    <row r="201" spans="1:35" ht="22.5">
      <c r="A201" s="201">
        <v>81</v>
      </c>
      <c r="B201" s="159" t="s">
        <v>414</v>
      </c>
      <c r="C201" s="160" t="s">
        <v>415</v>
      </c>
      <c r="D201" s="161" t="s">
        <v>416</v>
      </c>
      <c r="E201" s="162">
        <v>255.56</v>
      </c>
      <c r="F201" s="148" t="s">
        <v>151</v>
      </c>
      <c r="G201" s="213"/>
      <c r="H201" s="148"/>
      <c r="I201" s="164"/>
      <c r="J201" s="164"/>
      <c r="K201" s="164"/>
      <c r="L201" s="164"/>
      <c r="M201" s="164"/>
      <c r="N201" s="164"/>
      <c r="O201" s="164"/>
      <c r="P201" s="162"/>
      <c r="Q201" s="162"/>
      <c r="R201" s="162"/>
      <c r="AI201" s="212"/>
    </row>
    <row r="202" spans="1:35">
      <c r="A202" s="201" t="s">
        <v>50</v>
      </c>
      <c r="B202" s="159"/>
      <c r="C202" s="160"/>
      <c r="D202" s="161" t="s">
        <v>417</v>
      </c>
      <c r="E202" s="162"/>
      <c r="F202" s="148"/>
      <c r="G202" s="213"/>
      <c r="H202" s="148"/>
      <c r="I202" s="164"/>
      <c r="J202" s="164"/>
      <c r="K202" s="164"/>
      <c r="L202" s="164"/>
      <c r="M202" s="164"/>
      <c r="N202" s="164">
        <v>1690.66</v>
      </c>
      <c r="O202" s="164"/>
      <c r="P202" s="162" t="s">
        <v>50</v>
      </c>
      <c r="Q202" s="162"/>
      <c r="R202" s="162"/>
      <c r="T202" s="153">
        <v>20</v>
      </c>
      <c r="U202" s="153" t="s">
        <v>418</v>
      </c>
      <c r="AA202" s="156" t="s">
        <v>260</v>
      </c>
      <c r="AB202" s="152">
        <v>25.039639999999999</v>
      </c>
      <c r="AE202" s="153" t="s">
        <v>215</v>
      </c>
      <c r="AF202" s="153" t="s">
        <v>204</v>
      </c>
      <c r="AG202" s="153">
        <v>7</v>
      </c>
      <c r="AI202" s="212"/>
    </row>
    <row r="203" spans="1:35" ht="22.5">
      <c r="A203" s="201"/>
      <c r="B203" s="159"/>
      <c r="C203" s="160"/>
      <c r="D203" s="161" t="s">
        <v>419</v>
      </c>
      <c r="E203" s="162"/>
      <c r="F203" s="148"/>
      <c r="G203" s="213"/>
      <c r="H203" s="148"/>
      <c r="I203" s="164"/>
      <c r="J203" s="164"/>
      <c r="K203" s="164"/>
      <c r="L203" s="164"/>
      <c r="M203" s="164"/>
      <c r="N203" s="164"/>
      <c r="O203" s="164"/>
      <c r="P203" s="162"/>
      <c r="Q203" s="162"/>
      <c r="R203" s="162"/>
      <c r="AA203" s="156" t="s">
        <v>157</v>
      </c>
      <c r="AI203" s="212"/>
    </row>
    <row r="204" spans="1:35">
      <c r="A204" s="201">
        <v>82</v>
      </c>
      <c r="B204" s="159" t="s">
        <v>414</v>
      </c>
      <c r="C204" s="160" t="s">
        <v>420</v>
      </c>
      <c r="D204" s="161" t="s">
        <v>421</v>
      </c>
      <c r="E204" s="162">
        <v>53.29</v>
      </c>
      <c r="F204" s="148" t="s">
        <v>269</v>
      </c>
      <c r="G204" s="213"/>
      <c r="H204" s="163"/>
      <c r="I204" s="164"/>
      <c r="J204" s="164"/>
      <c r="K204" s="164"/>
      <c r="L204" s="164"/>
      <c r="M204" s="164"/>
      <c r="N204" s="164"/>
      <c r="O204" s="164"/>
      <c r="P204" s="162"/>
      <c r="Q204" s="162"/>
      <c r="R204" s="162"/>
      <c r="AA204" s="156" t="s">
        <v>157</v>
      </c>
      <c r="AI204" s="212"/>
    </row>
    <row r="205" spans="1:35">
      <c r="A205" s="201" t="s">
        <v>50</v>
      </c>
      <c r="B205" s="159"/>
      <c r="C205" s="160"/>
      <c r="D205" s="222" t="s">
        <v>103</v>
      </c>
      <c r="E205" s="165">
        <f>L205</f>
        <v>0</v>
      </c>
      <c r="F205" s="158"/>
      <c r="G205" s="223"/>
      <c r="H205" s="158"/>
      <c r="I205" s="165"/>
      <c r="J205" s="165"/>
      <c r="K205" s="165"/>
      <c r="L205" s="165"/>
      <c r="M205" s="164"/>
      <c r="P205" s="152"/>
      <c r="Q205" s="224"/>
      <c r="T205" s="153">
        <v>20</v>
      </c>
      <c r="U205" s="153" t="s">
        <v>418</v>
      </c>
      <c r="AA205" s="156" t="s">
        <v>260</v>
      </c>
      <c r="AE205" s="153" t="s">
        <v>422</v>
      </c>
      <c r="AF205" s="153">
        <v>7599750301602</v>
      </c>
      <c r="AG205" s="153">
        <v>1</v>
      </c>
      <c r="AI205" s="240"/>
    </row>
    <row r="206" spans="1:35">
      <c r="A206" s="201"/>
      <c r="B206" s="159"/>
      <c r="C206" s="160"/>
      <c r="D206" s="316" t="s">
        <v>104</v>
      </c>
      <c r="E206" s="317">
        <f>SUM(L206+M206)</f>
        <v>0</v>
      </c>
      <c r="F206" s="318"/>
      <c r="G206" s="319"/>
      <c r="H206" s="318"/>
      <c r="I206" s="317"/>
      <c r="J206" s="317"/>
      <c r="K206" s="317"/>
      <c r="L206" s="279"/>
      <c r="M206" s="279"/>
      <c r="N206" s="282"/>
      <c r="O206" s="282"/>
      <c r="P206" s="282"/>
      <c r="Q206" s="279"/>
      <c r="R206" s="283"/>
      <c r="S206" s="283"/>
      <c r="AB206" s="152">
        <v>80.565550000000002</v>
      </c>
      <c r="AH206" s="157" t="s">
        <v>50</v>
      </c>
      <c r="AI206" s="320"/>
    </row>
    <row r="207" spans="1:35">
      <c r="A207" s="201"/>
      <c r="B207" s="159"/>
      <c r="C207" s="160"/>
      <c r="D207" s="256" t="s">
        <v>423</v>
      </c>
      <c r="E207" s="162"/>
      <c r="F207" s="148"/>
      <c r="G207" s="213"/>
      <c r="H207" s="148"/>
      <c r="P207" s="154"/>
      <c r="Q207" s="154"/>
      <c r="AB207" s="152">
        <v>182.14906199999999</v>
      </c>
      <c r="AI207" s="212"/>
    </row>
    <row r="208" spans="1:35">
      <c r="A208" s="201"/>
      <c r="B208" s="159"/>
      <c r="C208" s="160"/>
      <c r="D208" s="210" t="s">
        <v>424</v>
      </c>
      <c r="E208" s="162"/>
      <c r="F208" s="148"/>
      <c r="G208" s="213"/>
      <c r="H208" s="148"/>
      <c r="P208" s="152"/>
      <c r="Q208" s="152"/>
      <c r="AI208" s="212"/>
    </row>
    <row r="209" spans="1:37">
      <c r="A209" s="201">
        <v>83</v>
      </c>
      <c r="B209" s="159" t="s">
        <v>371</v>
      </c>
      <c r="C209" s="160" t="s">
        <v>425</v>
      </c>
      <c r="D209" s="161" t="s">
        <v>426</v>
      </c>
      <c r="E209" s="162">
        <v>189.86</v>
      </c>
      <c r="F209" s="148" t="s">
        <v>151</v>
      </c>
      <c r="G209" s="213"/>
      <c r="H209" s="148"/>
      <c r="I209" s="164"/>
      <c r="J209" s="164"/>
      <c r="L209" s="164"/>
      <c r="P209" s="152"/>
      <c r="Q209" s="164"/>
      <c r="AI209" s="212"/>
    </row>
    <row r="210" spans="1:37">
      <c r="A210" s="201" t="s">
        <v>50</v>
      </c>
      <c r="B210" s="159"/>
      <c r="C210" s="160"/>
      <c r="D210" s="161" t="s">
        <v>156</v>
      </c>
      <c r="E210" s="162"/>
      <c r="F210" s="148"/>
      <c r="G210" s="213"/>
      <c r="H210" s="148"/>
      <c r="N210" s="154">
        <v>80.599999999999994</v>
      </c>
      <c r="P210" s="152"/>
      <c r="Q210" s="152"/>
      <c r="T210" s="153">
        <v>20</v>
      </c>
      <c r="U210" s="153" t="s">
        <v>427</v>
      </c>
      <c r="AA210" s="156" t="s">
        <v>260</v>
      </c>
      <c r="AB210" s="152">
        <v>5.90571</v>
      </c>
      <c r="AE210" s="153" t="s">
        <v>376</v>
      </c>
      <c r="AF210" s="153">
        <v>7102010102004</v>
      </c>
      <c r="AG210" s="153">
        <v>1</v>
      </c>
      <c r="AI210" s="212"/>
    </row>
    <row r="211" spans="1:37" ht="24.75" customHeight="1">
      <c r="A211" s="201"/>
      <c r="B211" s="159"/>
      <c r="C211" s="160"/>
      <c r="D211" s="161" t="s">
        <v>428</v>
      </c>
      <c r="E211" s="162"/>
      <c r="F211" s="148"/>
      <c r="G211" s="213"/>
      <c r="H211" s="148"/>
      <c r="P211" s="152" t="s">
        <v>50</v>
      </c>
      <c r="Q211" s="152"/>
      <c r="AA211" s="156" t="s">
        <v>157</v>
      </c>
      <c r="AI211" s="212"/>
    </row>
    <row r="212" spans="1:37">
      <c r="A212" s="201"/>
      <c r="B212" s="159"/>
      <c r="C212" s="160"/>
      <c r="D212" s="161" t="s">
        <v>429</v>
      </c>
      <c r="E212" s="162"/>
      <c r="F212" s="148"/>
      <c r="G212" s="213"/>
      <c r="H212" s="148"/>
      <c r="P212" s="152"/>
      <c r="Q212" s="152"/>
      <c r="AA212" s="156" t="s">
        <v>157</v>
      </c>
      <c r="AI212" s="212"/>
    </row>
    <row r="213" spans="1:37">
      <c r="A213" s="201" t="s">
        <v>50</v>
      </c>
      <c r="B213" s="159"/>
      <c r="C213" s="160"/>
      <c r="D213" s="161" t="s">
        <v>430</v>
      </c>
      <c r="E213" s="162"/>
      <c r="F213" s="148"/>
      <c r="G213" s="213"/>
      <c r="H213" s="148"/>
      <c r="P213" s="152"/>
      <c r="Q213" s="152"/>
      <c r="AI213" s="212"/>
    </row>
    <row r="214" spans="1:37">
      <c r="A214" s="201">
        <v>84</v>
      </c>
      <c r="B214" s="159" t="s">
        <v>371</v>
      </c>
      <c r="C214" s="160" t="s">
        <v>431</v>
      </c>
      <c r="D214" s="161" t="s">
        <v>432</v>
      </c>
      <c r="E214" s="162">
        <v>189.86</v>
      </c>
      <c r="F214" s="148" t="s">
        <v>151</v>
      </c>
      <c r="G214" s="213"/>
      <c r="H214" s="212"/>
      <c r="I214" s="164"/>
      <c r="J214" s="164"/>
      <c r="L214" s="164"/>
      <c r="P214" s="152"/>
      <c r="Q214" s="164"/>
      <c r="AA214" s="156" t="s">
        <v>157</v>
      </c>
      <c r="AI214" s="212"/>
      <c r="AK214" s="157" t="s">
        <v>50</v>
      </c>
    </row>
    <row r="215" spans="1:37">
      <c r="A215" s="201">
        <v>85</v>
      </c>
      <c r="B215" s="159" t="s">
        <v>196</v>
      </c>
      <c r="C215" s="160" t="s">
        <v>433</v>
      </c>
      <c r="D215" s="161" t="s">
        <v>434</v>
      </c>
      <c r="E215" s="162">
        <v>218.339</v>
      </c>
      <c r="F215" s="148" t="s">
        <v>151</v>
      </c>
      <c r="G215" s="213"/>
      <c r="H215" s="212"/>
      <c r="I215" s="164"/>
      <c r="J215" s="164"/>
      <c r="L215" s="164"/>
      <c r="M215" s="164"/>
      <c r="P215" s="152"/>
      <c r="Q215" s="164"/>
      <c r="T215" s="153">
        <v>20</v>
      </c>
      <c r="U215" s="153" t="s">
        <v>427</v>
      </c>
      <c r="AA215" s="156" t="s">
        <v>260</v>
      </c>
      <c r="AE215" s="153" t="s">
        <v>376</v>
      </c>
      <c r="AF215" s="153">
        <v>7102010102019</v>
      </c>
      <c r="AG215" s="153">
        <v>7</v>
      </c>
      <c r="AI215" s="212"/>
    </row>
    <row r="216" spans="1:37">
      <c r="A216" s="201" t="s">
        <v>50</v>
      </c>
      <c r="B216" s="159"/>
      <c r="C216" s="160"/>
      <c r="D216" s="161" t="s">
        <v>435</v>
      </c>
      <c r="E216" s="162" t="s">
        <v>50</v>
      </c>
      <c r="F216" s="148"/>
      <c r="G216" s="213"/>
      <c r="H216" s="148"/>
      <c r="P216" s="152"/>
      <c r="Q216" s="152"/>
      <c r="T216" s="153">
        <v>20</v>
      </c>
      <c r="U216" s="153" t="s">
        <v>427</v>
      </c>
      <c r="AA216" s="156" t="s">
        <v>56</v>
      </c>
      <c r="AE216" s="153" t="s">
        <v>402</v>
      </c>
      <c r="AF216" s="153" t="s">
        <v>204</v>
      </c>
      <c r="AG216" s="153">
        <v>8</v>
      </c>
      <c r="AI216" s="212"/>
    </row>
    <row r="217" spans="1:37">
      <c r="A217" s="201">
        <v>86</v>
      </c>
      <c r="B217" s="159" t="s">
        <v>371</v>
      </c>
      <c r="C217" s="160" t="s">
        <v>436</v>
      </c>
      <c r="D217" s="161" t="s">
        <v>437</v>
      </c>
      <c r="E217" s="162">
        <v>56.311999999999998</v>
      </c>
      <c r="F217" s="148" t="s">
        <v>269</v>
      </c>
      <c r="G217" s="213"/>
      <c r="H217" s="148"/>
      <c r="L217" s="164"/>
      <c r="P217" s="152"/>
      <c r="Q217" s="152"/>
      <c r="AA217" s="156" t="s">
        <v>157</v>
      </c>
      <c r="AI217" s="212"/>
    </row>
    <row r="218" spans="1:37">
      <c r="A218" s="201" t="s">
        <v>50</v>
      </c>
      <c r="B218" s="159"/>
      <c r="C218" s="160"/>
      <c r="D218" s="222" t="s">
        <v>105</v>
      </c>
      <c r="E218" s="165">
        <f>SUM(L218+M218)</f>
        <v>0</v>
      </c>
      <c r="F218" s="148"/>
      <c r="G218" s="212"/>
      <c r="H218" s="148"/>
      <c r="L218" s="165"/>
      <c r="M218" s="165"/>
      <c r="P218" s="152"/>
      <c r="Q218" s="224"/>
      <c r="S218" s="152" t="s">
        <v>50</v>
      </c>
      <c r="T218" s="153">
        <v>20</v>
      </c>
      <c r="U218" s="153" t="s">
        <v>427</v>
      </c>
      <c r="AA218" s="156" t="s">
        <v>260</v>
      </c>
      <c r="AE218" s="153" t="s">
        <v>376</v>
      </c>
      <c r="AF218" s="153">
        <v>7199710</v>
      </c>
      <c r="AG218" s="153">
        <v>1</v>
      </c>
    </row>
    <row r="219" spans="1:37">
      <c r="A219" s="201"/>
      <c r="B219" s="159"/>
      <c r="C219" s="160"/>
      <c r="D219" s="210" t="s">
        <v>438</v>
      </c>
      <c r="E219" s="162"/>
      <c r="F219" s="148"/>
      <c r="G219" s="212"/>
      <c r="H219" s="148"/>
      <c r="L219" s="224"/>
      <c r="M219" s="224"/>
      <c r="P219" s="152"/>
      <c r="Q219" s="224"/>
    </row>
    <row r="220" spans="1:37" ht="22.5">
      <c r="A220" s="201">
        <v>87</v>
      </c>
      <c r="B220" s="159" t="s">
        <v>439</v>
      </c>
      <c r="C220" s="160" t="s">
        <v>440</v>
      </c>
      <c r="D220" s="161" t="s">
        <v>441</v>
      </c>
      <c r="E220" s="164">
        <v>2415</v>
      </c>
      <c r="F220" s="148" t="s">
        <v>151</v>
      </c>
      <c r="G220" s="212"/>
      <c r="H220" s="148"/>
      <c r="L220" s="164"/>
      <c r="M220" s="224"/>
      <c r="P220" s="152"/>
      <c r="Q220" s="224"/>
    </row>
    <row r="221" spans="1:37">
      <c r="A221" s="201"/>
      <c r="B221" s="159"/>
      <c r="C221" s="160"/>
      <c r="D221" s="222" t="s">
        <v>106</v>
      </c>
      <c r="E221" s="165">
        <f>SUM(L220)</f>
        <v>0</v>
      </c>
      <c r="F221" s="148"/>
      <c r="G221" s="212"/>
      <c r="H221" s="148"/>
      <c r="L221" s="165"/>
      <c r="M221" s="224"/>
      <c r="P221" s="152"/>
      <c r="Q221" s="224"/>
    </row>
    <row r="222" spans="1:37">
      <c r="A222" s="201"/>
      <c r="B222" s="159"/>
      <c r="C222" s="160"/>
      <c r="D222" s="288" t="s">
        <v>107</v>
      </c>
      <c r="E222" s="284">
        <f>(L222+M222)</f>
        <v>0</v>
      </c>
      <c r="F222" s="297"/>
      <c r="G222" s="321"/>
      <c r="H222" s="297"/>
      <c r="I222" s="279"/>
      <c r="J222" s="279"/>
      <c r="K222" s="279"/>
      <c r="L222" s="284"/>
      <c r="M222" s="284"/>
      <c r="N222" s="279"/>
      <c r="O222" s="279"/>
      <c r="P222" s="284"/>
      <c r="Q222" s="284"/>
      <c r="R222" s="284"/>
      <c r="S222" s="300"/>
      <c r="AB222" s="152">
        <v>28.14</v>
      </c>
    </row>
    <row r="223" spans="1:37">
      <c r="A223" s="241"/>
      <c r="B223" s="242"/>
      <c r="C223" s="243"/>
      <c r="D223" s="322" t="s">
        <v>108</v>
      </c>
      <c r="E223" s="323">
        <f>SUM(L223+M223)</f>
        <v>0</v>
      </c>
      <c r="F223" s="324"/>
      <c r="G223" s="325"/>
      <c r="H223" s="324"/>
      <c r="I223" s="249"/>
      <c r="J223" s="249"/>
      <c r="K223" s="249"/>
      <c r="L223" s="249"/>
      <c r="M223" s="249"/>
      <c r="N223" s="249"/>
      <c r="O223" s="249"/>
      <c r="P223" s="251"/>
      <c r="Q223" s="251"/>
      <c r="R223" s="251"/>
      <c r="S223" s="249"/>
      <c r="T223" s="326"/>
      <c r="U223" s="326"/>
      <c r="V223" s="255"/>
      <c r="W223" s="255"/>
      <c r="X223" s="255"/>
      <c r="Y223" s="327"/>
      <c r="Z223" s="327"/>
      <c r="AA223" s="327"/>
      <c r="AB223" s="255">
        <v>143.656024</v>
      </c>
      <c r="AC223" s="326"/>
      <c r="AD223" s="326"/>
      <c r="AE223" s="326"/>
      <c r="AF223" s="326"/>
      <c r="AG223" s="326"/>
      <c r="AH223" s="328"/>
    </row>
    <row r="224" spans="1:37">
      <c r="A224" s="201"/>
      <c r="B224" s="203"/>
      <c r="C224" s="204"/>
      <c r="D224" s="329" t="s">
        <v>442</v>
      </c>
      <c r="E224" s="162"/>
      <c r="F224" s="148"/>
      <c r="G224" s="212"/>
      <c r="H224" s="148"/>
      <c r="I224" s="164"/>
      <c r="J224" s="164"/>
      <c r="K224" s="164"/>
      <c r="L224" s="164"/>
      <c r="P224" s="152"/>
      <c r="Q224" s="152"/>
    </row>
    <row r="225" spans="1:37">
      <c r="A225" s="201"/>
      <c r="B225" s="159"/>
      <c r="C225" s="160"/>
      <c r="D225" s="210" t="s">
        <v>443</v>
      </c>
      <c r="E225" s="162"/>
      <c r="F225" s="148"/>
      <c r="G225" s="212"/>
      <c r="H225" s="148"/>
      <c r="I225" s="164"/>
      <c r="J225" s="164"/>
      <c r="K225" s="164"/>
      <c r="L225" s="164"/>
      <c r="M225" s="164"/>
      <c r="P225" s="152"/>
      <c r="Q225" s="152"/>
    </row>
    <row r="226" spans="1:37" ht="112.5">
      <c r="A226" s="201">
        <v>88</v>
      </c>
      <c r="B226" s="159" t="s">
        <v>444</v>
      </c>
      <c r="C226" s="160" t="s">
        <v>445</v>
      </c>
      <c r="D226" s="161" t="s">
        <v>446</v>
      </c>
      <c r="E226" s="162">
        <v>1</v>
      </c>
      <c r="F226" s="148" t="s">
        <v>273</v>
      </c>
      <c r="G226" s="212"/>
      <c r="H226" s="148"/>
      <c r="I226" s="164"/>
      <c r="J226" s="164"/>
      <c r="K226" s="164"/>
      <c r="L226" s="164"/>
      <c r="M226" s="164"/>
      <c r="P226" s="152"/>
      <c r="Q226" s="152"/>
      <c r="AJ226" s="157" t="s">
        <v>50</v>
      </c>
    </row>
    <row r="227" spans="1:37" ht="331.5">
      <c r="A227" s="201">
        <v>89</v>
      </c>
      <c r="B227" s="159" t="s">
        <v>444</v>
      </c>
      <c r="C227" s="160" t="s">
        <v>447</v>
      </c>
      <c r="D227" s="330" t="s">
        <v>448</v>
      </c>
      <c r="E227" s="162">
        <v>1</v>
      </c>
      <c r="F227" s="148" t="s">
        <v>273</v>
      </c>
      <c r="G227" s="212"/>
      <c r="H227" s="148"/>
      <c r="I227" s="164"/>
      <c r="J227" s="164"/>
      <c r="K227" s="164"/>
      <c r="L227" s="164"/>
      <c r="M227" s="164"/>
      <c r="N227" s="154">
        <v>3286</v>
      </c>
      <c r="P227" s="152"/>
      <c r="Q227" s="152"/>
      <c r="T227" s="153">
        <v>20</v>
      </c>
      <c r="U227" s="153" t="s">
        <v>449</v>
      </c>
      <c r="AA227" s="156" t="s">
        <v>450</v>
      </c>
      <c r="AE227" s="153" t="s">
        <v>215</v>
      </c>
      <c r="AF227" s="153" t="s">
        <v>204</v>
      </c>
      <c r="AG227" s="153">
        <v>7</v>
      </c>
    </row>
    <row r="228" spans="1:37">
      <c r="A228" s="201"/>
      <c r="B228" s="159"/>
      <c r="C228" s="160"/>
      <c r="D228" s="161"/>
      <c r="E228" s="162"/>
      <c r="F228" s="148"/>
      <c r="G228" s="212"/>
      <c r="H228" s="148"/>
      <c r="I228" s="164"/>
      <c r="J228" s="164"/>
      <c r="K228" s="164"/>
      <c r="L228" s="164"/>
      <c r="M228" s="164"/>
      <c r="N228" s="154">
        <v>1028</v>
      </c>
      <c r="P228" s="152"/>
      <c r="Q228" s="152"/>
      <c r="T228" s="153">
        <v>20</v>
      </c>
      <c r="U228" s="153" t="s">
        <v>449</v>
      </c>
      <c r="AA228" s="156" t="s">
        <v>450</v>
      </c>
      <c r="AE228" s="153" t="s">
        <v>215</v>
      </c>
      <c r="AF228" s="153" t="s">
        <v>204</v>
      </c>
      <c r="AG228" s="153">
        <v>7</v>
      </c>
    </row>
    <row r="229" spans="1:37">
      <c r="A229" s="201" t="s">
        <v>50</v>
      </c>
      <c r="B229" s="159"/>
      <c r="C229" s="160"/>
      <c r="D229" s="222" t="s">
        <v>109</v>
      </c>
      <c r="E229" s="296">
        <f>SUM(L229)</f>
        <v>0</v>
      </c>
      <c r="F229" s="241"/>
      <c r="G229" s="331"/>
      <c r="H229" s="241"/>
      <c r="I229" s="332"/>
      <c r="J229" s="332"/>
      <c r="K229" s="332"/>
      <c r="L229" s="296"/>
      <c r="M229" s="164"/>
      <c r="N229" s="154">
        <v>3708</v>
      </c>
      <c r="P229" s="152"/>
      <c r="Q229" s="152" t="s">
        <v>50</v>
      </c>
      <c r="T229" s="153">
        <v>20</v>
      </c>
      <c r="U229" s="153" t="s">
        <v>449</v>
      </c>
      <c r="AA229" s="156" t="s">
        <v>450</v>
      </c>
      <c r="AE229" s="153" t="s">
        <v>215</v>
      </c>
      <c r="AF229" s="153" t="s">
        <v>204</v>
      </c>
      <c r="AG229" s="153">
        <v>7</v>
      </c>
      <c r="AI229" s="157" t="s">
        <v>50</v>
      </c>
    </row>
    <row r="230" spans="1:37">
      <c r="A230" s="241"/>
      <c r="B230" s="242"/>
      <c r="C230" s="243"/>
      <c r="D230" s="322" t="s">
        <v>110</v>
      </c>
      <c r="E230" s="277">
        <f>SUM(L230)</f>
        <v>0</v>
      </c>
      <c r="F230" s="333"/>
      <c r="G230" s="334"/>
      <c r="H230" s="333"/>
      <c r="I230" s="335"/>
      <c r="J230" s="335"/>
      <c r="K230" s="335"/>
      <c r="L230" s="277"/>
      <c r="M230" s="248"/>
      <c r="N230" s="336">
        <v>14526</v>
      </c>
      <c r="O230" s="336"/>
      <c r="P230" s="337"/>
      <c r="Q230" s="337"/>
      <c r="R230" s="337"/>
      <c r="S230" s="337"/>
      <c r="AJ230" s="157" t="s">
        <v>50</v>
      </c>
      <c r="AK230" s="157" t="s">
        <v>50</v>
      </c>
    </row>
    <row r="231" spans="1:37">
      <c r="A231" s="201"/>
      <c r="B231" s="159"/>
      <c r="C231" s="160"/>
      <c r="D231" s="329" t="s">
        <v>451</v>
      </c>
      <c r="E231" s="162"/>
      <c r="F231" s="148"/>
      <c r="G231" s="212"/>
      <c r="H231" s="148"/>
      <c r="I231" s="164"/>
      <c r="J231" s="164"/>
      <c r="K231" s="164"/>
      <c r="L231" s="338"/>
      <c r="M231" s="164"/>
      <c r="N231" s="154">
        <v>14526</v>
      </c>
      <c r="P231" s="152" t="s">
        <v>50</v>
      </c>
      <c r="Q231" s="152"/>
      <c r="AI231" s="157" t="s">
        <v>50</v>
      </c>
    </row>
    <row r="232" spans="1:37" ht="33.75">
      <c r="A232" s="201">
        <v>91</v>
      </c>
      <c r="B232" s="159" t="s">
        <v>452</v>
      </c>
      <c r="C232" s="160" t="s">
        <v>453</v>
      </c>
      <c r="D232" s="161" t="s">
        <v>454</v>
      </c>
      <c r="E232" s="162">
        <v>1</v>
      </c>
      <c r="F232" s="148" t="s">
        <v>273</v>
      </c>
      <c r="G232" s="212"/>
      <c r="H232" s="148"/>
      <c r="I232" s="164"/>
      <c r="J232" s="164"/>
      <c r="K232" s="164"/>
      <c r="L232" s="164"/>
      <c r="M232" s="164"/>
      <c r="P232" s="152"/>
      <c r="Q232" s="152"/>
    </row>
    <row r="233" spans="1:37">
      <c r="A233" s="241" t="s">
        <v>50</v>
      </c>
      <c r="B233" s="242"/>
      <c r="C233" s="243"/>
      <c r="D233" s="322" t="s">
        <v>111</v>
      </c>
      <c r="E233" s="165">
        <f>SUM(L232)</f>
        <v>0</v>
      </c>
      <c r="F233" s="246"/>
      <c r="G233" s="339"/>
      <c r="H233" s="246"/>
      <c r="I233" s="248"/>
      <c r="J233" s="248"/>
      <c r="K233" s="248"/>
      <c r="L233" s="165"/>
      <c r="M233" s="248"/>
      <c r="N233" s="336"/>
      <c r="O233" s="336"/>
      <c r="P233" s="337"/>
      <c r="Q233" s="337"/>
      <c r="R233" s="337"/>
      <c r="S233" s="337"/>
      <c r="T233" s="340">
        <v>20</v>
      </c>
      <c r="U233" s="340" t="s">
        <v>455</v>
      </c>
      <c r="V233" s="337"/>
      <c r="W233" s="337"/>
      <c r="X233" s="337"/>
      <c r="Y233" s="341"/>
      <c r="Z233" s="341"/>
      <c r="AA233" s="341" t="s">
        <v>456</v>
      </c>
      <c r="AB233" s="337">
        <v>1</v>
      </c>
      <c r="AC233" s="340"/>
      <c r="AD233" s="340"/>
      <c r="AE233" s="340" t="s">
        <v>215</v>
      </c>
      <c r="AF233" s="340" t="s">
        <v>204</v>
      </c>
      <c r="AG233" s="340">
        <v>7</v>
      </c>
      <c r="AH233" s="342"/>
    </row>
    <row r="234" spans="1:37" ht="13.5">
      <c r="A234" s="201"/>
      <c r="B234" s="343"/>
      <c r="C234" s="344"/>
      <c r="D234" s="345" t="s">
        <v>112</v>
      </c>
      <c r="E234" s="346">
        <f>SUM(E78+E223+E230+E233)</f>
        <v>0</v>
      </c>
      <c r="F234" s="347"/>
      <c r="G234" s="347"/>
      <c r="H234" s="347"/>
      <c r="I234" s="346"/>
      <c r="J234" s="346"/>
      <c r="K234" s="346"/>
      <c r="L234" s="346"/>
      <c r="M234" s="346"/>
      <c r="N234" s="348"/>
      <c r="O234" s="348"/>
      <c r="P234" s="349"/>
      <c r="Q234" s="346"/>
      <c r="R234" s="349"/>
      <c r="S234" s="346"/>
      <c r="T234" s="350"/>
      <c r="U234" s="350"/>
      <c r="V234" s="351"/>
      <c r="W234" s="351"/>
      <c r="X234" s="351"/>
      <c r="Y234" s="352"/>
      <c r="Z234" s="352"/>
      <c r="AA234" s="352"/>
      <c r="AB234" s="351">
        <v>1</v>
      </c>
      <c r="AC234" s="350"/>
      <c r="AD234" s="350"/>
      <c r="AE234" s="350"/>
      <c r="AF234" s="350"/>
      <c r="AG234" s="350"/>
      <c r="AH234" s="353"/>
    </row>
    <row r="235" spans="1:37">
      <c r="A235" s="201"/>
      <c r="B235" s="159"/>
      <c r="C235" s="160"/>
      <c r="D235" s="161"/>
      <c r="E235" s="162"/>
      <c r="F235" s="148"/>
      <c r="G235" s="148"/>
      <c r="H235" s="148"/>
      <c r="I235" s="164"/>
      <c r="J235" s="164"/>
      <c r="K235" s="164"/>
      <c r="L235" s="164"/>
      <c r="M235" s="164" t="s">
        <v>50</v>
      </c>
      <c r="N235" s="154">
        <v>243596.1</v>
      </c>
      <c r="P235" s="152"/>
      <c r="Q235" s="152" t="s">
        <v>50</v>
      </c>
      <c r="S235" s="152" t="s">
        <v>50</v>
      </c>
      <c r="AB235" s="152">
        <v>7486.3630810000004</v>
      </c>
    </row>
    <row r="236" spans="1:37">
      <c r="A236" s="201"/>
      <c r="C236" s="354"/>
      <c r="D236" s="330"/>
      <c r="E236" s="231"/>
      <c r="M236" s="164"/>
      <c r="P236" s="152"/>
      <c r="Q236" s="152"/>
      <c r="AJ236" s="157" t="s">
        <v>50</v>
      </c>
    </row>
    <row r="237" spans="1:37">
      <c r="A237" s="201"/>
      <c r="C237" s="354"/>
      <c r="D237" s="330"/>
      <c r="E237" s="231"/>
      <c r="P237" s="152"/>
      <c r="Q237" s="152"/>
    </row>
    <row r="238" spans="1:37">
      <c r="C238" s="354"/>
      <c r="D238" s="330"/>
      <c r="E238" s="231"/>
      <c r="P238" s="152" t="s">
        <v>50</v>
      </c>
      <c r="Q238" s="152"/>
    </row>
    <row r="239" spans="1:37">
      <c r="C239" s="354"/>
      <c r="D239" s="330"/>
      <c r="E239" s="231"/>
      <c r="P239" s="152"/>
      <c r="Q239" s="152"/>
    </row>
    <row r="240" spans="1:37">
      <c r="C240" s="364"/>
      <c r="D240" s="364"/>
      <c r="E240" s="364"/>
    </row>
    <row r="241" spans="3:34">
      <c r="C241" s="364"/>
      <c r="D241" s="364"/>
      <c r="E241" s="364"/>
      <c r="G241" s="153" t="s">
        <v>50</v>
      </c>
    </row>
    <row r="242" spans="3:34">
      <c r="C242" s="354"/>
      <c r="D242" s="330"/>
      <c r="E242" s="231"/>
    </row>
    <row r="245" spans="3:34">
      <c r="AH245" s="157" t="s">
        <v>50</v>
      </c>
    </row>
    <row r="65525" spans="7:7">
      <c r="G65525" s="153" t="s">
        <v>50</v>
      </c>
    </row>
  </sheetData>
  <mergeCells count="4">
    <mergeCell ref="P11:Q11"/>
    <mergeCell ref="R11:S11"/>
    <mergeCell ref="C240:E241"/>
    <mergeCell ref="A1:D2"/>
  </mergeCells>
  <printOptions horizontalCentered="1"/>
  <pageMargins left="0.39374999999999999" right="0.35416666666666669" top="0.62986111111111109" bottom="0.59027777777777779" header="0.51180555555555551" footer="0.35416666666666669"/>
  <pageSetup paperSize="9" firstPageNumber="0" orientation="landscape" horizontalDpi="300" verticalDpi="300" r:id="rId1"/>
  <headerFooter alignWithMargins="0">
    <oddFooter>&amp;R&amp;"Arial Narrow,obyčejné"&amp;8Strana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7</vt:i4>
      </vt:variant>
    </vt:vector>
  </HeadingPairs>
  <TitlesOfParts>
    <vt:vector size="10" baseType="lpstr">
      <vt:lpstr>Kryci list</vt:lpstr>
      <vt:lpstr>Rekapitulacia</vt:lpstr>
      <vt:lpstr>Prehlad</vt:lpstr>
      <vt:lpstr>__xlnm.Print_Area</vt:lpstr>
      <vt:lpstr>__xlnm.Print_Area_1</vt:lpstr>
      <vt:lpstr>__xlnm.Print_Area_2</vt:lpstr>
      <vt:lpstr>__xlnm.Print_Titles</vt:lpstr>
      <vt:lpstr>__xlnm.Print_Titles_1</vt:lpstr>
      <vt:lpstr>Prehlad!Názvy_tlače</vt:lpstr>
      <vt:lpstr>Rekapitulacia!Názvy_tlače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Kapustová Ľubica</cp:lastModifiedBy>
  <dcterms:created xsi:type="dcterms:W3CDTF">2019-05-27T19:02:45Z</dcterms:created>
  <dcterms:modified xsi:type="dcterms:W3CDTF">2019-05-29T05:14:25Z</dcterms:modified>
</cp:coreProperties>
</file>