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SEVER\DNS ťažba SEVER\Čiastkové zákazky DNS SEVER 2022\2023 - 04 -Stará Bystric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M20" i="1" l="1"/>
  <c r="P13" i="1" l="1"/>
  <c r="P22" i="1"/>
  <c r="P21" i="1" s="1"/>
  <c r="P20" i="1"/>
  <c r="H15" i="1" l="1"/>
  <c r="H16" i="1"/>
  <c r="H17" i="1"/>
  <c r="H18" i="1"/>
  <c r="H14" i="1" l="1"/>
  <c r="P14" i="1" s="1"/>
  <c r="H13" i="1"/>
  <c r="P18" i="1" l="1"/>
  <c r="P17" i="1"/>
  <c r="P16" i="1"/>
  <c r="P15" i="1"/>
  <c r="Q14" i="1" l="1"/>
  <c r="Q13" i="1"/>
  <c r="P12" i="1"/>
  <c r="H19" i="1" l="1"/>
  <c r="Q12" i="1" l="1"/>
  <c r="Q20" i="1" l="1"/>
</calcChain>
</file>

<file path=xl/sharedStrings.xml><?xml version="1.0" encoding="utf-8"?>
<sst xmlns="http://schemas.openxmlformats.org/spreadsheetml/2006/main" count="113" uniqueCount="85">
  <si>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</si>
  <si>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</si>
  <si>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</si>
  <si>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</si>
  <si>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</si>
  <si>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</si>
  <si>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</si>
  <si>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</si>
  <si>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</si>
  <si>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</si>
  <si>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</si>
  <si>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</si>
  <si>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</si>
  <si>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</si>
  <si>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</si>
  <si>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</si>
  <si>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</si>
  <si>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</si>
  <si>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</si>
  <si>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</si>
  <si>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</si>
  <si>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</si>
  <si>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</si>
  <si>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</si>
  <si>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</si>
  <si>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</si>
  <si>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</si>
  <si>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</si>
  <si>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</si>
  <si>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</si>
  <si>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</si>
  <si>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</si>
  <si>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</si>
  <si>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</si>
  <si>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</si>
  <si>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</si>
  <si>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</si>
  <si>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</si>
  <si>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</si>
  <si>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</si>
  <si>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</si>
  <si>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</si>
  <si>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</si>
  <si>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</si>
  <si>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</si>
  <si>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</si>
  <si>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</si>
  <si>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</si>
  <si>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</si>
  <si>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</si>
  <si>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</si>
  <si>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</si>
  <si>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</si>
  <si>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</si>
  <si>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</si>
  <si>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</si>
  <si>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</si>
  <si>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</si>
  <si>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</si>
  <si>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</si>
  <si>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</si>
  <si>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</si>
  <si>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</si>
  <si>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</si>
  <si>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</si>
  <si>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</si>
  <si>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</si>
  <si>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</si>
  <si>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</si>
  <si>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</si>
  <si>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</si>
  <si>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</si>
  <si>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1,2,4a,4b,6,7</t>
  </si>
  <si>
    <t>1,2,4a,4d,6,7</t>
  </si>
  <si>
    <t>10-Skríželné</t>
  </si>
  <si>
    <t>4225 1</t>
  </si>
  <si>
    <t>1,2,4a,6,7</t>
  </si>
  <si>
    <t>4230a1</t>
  </si>
  <si>
    <t>02-Harvelka</t>
  </si>
  <si>
    <t>4322b2</t>
  </si>
  <si>
    <t>4344b1</t>
  </si>
  <si>
    <t>4355b1</t>
  </si>
  <si>
    <t>4355c1</t>
  </si>
  <si>
    <t>Zmluva č. DNS/04/23/09/08</t>
  </si>
  <si>
    <t>Lesnícke služby v ťažbovom procese na OZ Sever, Lesná správa Stará Bystrica - výzva č. 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</si>
</sst>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charset val="1"/>
    </font>
    <font>
      <sz val="9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/>
    </xf>
    <xf numFmtId="3" fontId="10" fillId="3" borderId="24" xfId="0" applyNumberFormat="1" applyFont="1" applyFill="1" applyBorder="1" applyAlignment="1" applyProtection="1">
      <alignment horizontal="right" vertical="center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6" xfId="0" applyFont="1" applyFill="1" applyBorder="1" applyProtection="1"/>
    <xf numFmtId="0" fontId="0" fillId="3" borderId="23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36" xfId="0" applyFont="1" applyFill="1" applyBorder="1" applyAlignment="1" applyProtection="1">
      <alignment horizontal="center" vertical="center"/>
    </xf>
    <xf numFmtId="2" fontId="6" fillId="3" borderId="9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right" vertical="center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4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vertical="center" wrapText="1"/>
    </xf>
    <xf numFmtId="4" fontId="6" fillId="4" borderId="26" xfId="0" applyNumberFormat="1" applyFont="1" applyFill="1" applyBorder="1" applyAlignment="1" applyProtection="1">
      <alignment horizontal="center" vertical="center"/>
    </xf>
    <xf numFmtId="0" fontId="15" fillId="0" borderId="38" xfId="0" applyNumberFormat="1" applyFont="1" applyBorder="1" applyAlignment="1">
      <alignment horizontal="center" vertical="center" wrapText="1"/>
    </xf>
    <xf numFmtId="4" fontId="15" fillId="0" borderId="39" xfId="0" applyNumberFormat="1" applyFont="1" applyBorder="1" applyAlignment="1">
      <alignment horizontal="center" vertical="center"/>
    </xf>
    <xf numFmtId="0" fontId="15" fillId="0" borderId="43" xfId="0" applyNumberFormat="1" applyFont="1" applyBorder="1" applyAlignment="1">
      <alignment horizontal="center" vertical="center" wrapText="1"/>
    </xf>
    <xf numFmtId="2" fontId="16" fillId="0" borderId="38" xfId="0" applyNumberFormat="1" applyFont="1" applyBorder="1" applyAlignment="1">
      <alignment horizontal="right" vertical="center"/>
    </xf>
    <xf numFmtId="0" fontId="16" fillId="0" borderId="38" xfId="0" applyNumberFormat="1" applyFont="1" applyBorder="1" applyAlignment="1">
      <alignment horizontal="center" vertical="center"/>
    </xf>
    <xf numFmtId="0" fontId="16" fillId="0" borderId="38" xfId="0" applyNumberFormat="1" applyFont="1" applyBorder="1" applyAlignment="1">
      <alignment horizontal="right" vertical="center" wrapText="1"/>
    </xf>
    <xf numFmtId="2" fontId="16" fillId="0" borderId="38" xfId="0" applyNumberFormat="1" applyFont="1" applyBorder="1" applyAlignment="1">
      <alignment horizontal="right" vertical="center" wrapText="1"/>
    </xf>
    <xf numFmtId="0" fontId="3" fillId="3" borderId="42" xfId="0" applyFont="1" applyFill="1" applyBorder="1" applyAlignment="1" applyProtection="1">
      <alignment horizontal="center" vertical="center"/>
    </xf>
    <xf numFmtId="4" fontId="16" fillId="0" borderId="39" xfId="0" applyNumberFormat="1" applyFont="1" applyBorder="1" applyAlignment="1">
      <alignment horizontal="right" vertical="center" indent="1"/>
    </xf>
    <xf numFmtId="14" fontId="0" fillId="3" borderId="44" xfId="0" applyNumberFormat="1" applyFont="1" applyFill="1" applyBorder="1" applyAlignment="1" applyProtection="1">
      <alignment horizontal="center" vertical="center"/>
    </xf>
    <xf numFmtId="2" fontId="16" fillId="0" borderId="43" xfId="0" applyNumberFormat="1" applyFont="1" applyBorder="1" applyAlignment="1">
      <alignment horizontal="right" vertical="center"/>
    </xf>
    <xf numFmtId="0" fontId="16" fillId="0" borderId="43" xfId="0" applyNumberFormat="1" applyFont="1" applyBorder="1" applyAlignment="1">
      <alignment horizontal="center" vertical="center"/>
    </xf>
    <xf numFmtId="0" fontId="16" fillId="0" borderId="43" xfId="0" applyNumberFormat="1" applyFont="1" applyBorder="1" applyAlignment="1">
      <alignment horizontal="right" vertical="center" wrapText="1"/>
    </xf>
    <xf numFmtId="2" fontId="16" fillId="0" borderId="43" xfId="0" applyNumberFormat="1" applyFont="1" applyBorder="1" applyAlignment="1">
      <alignment horizontal="right" vertical="center" wrapText="1"/>
    </xf>
    <xf numFmtId="0" fontId="3" fillId="3" borderId="45" xfId="0" applyFont="1" applyFill="1" applyBorder="1" applyAlignment="1" applyProtection="1">
      <alignment horizontal="center" vertical="center"/>
    </xf>
    <xf numFmtId="4" fontId="16" fillId="0" borderId="46" xfId="0" applyNumberFormat="1" applyFont="1" applyBorder="1" applyAlignment="1">
      <alignment horizontal="right" vertical="center" indent="1"/>
    </xf>
    <xf numFmtId="0" fontId="3" fillId="3" borderId="49" xfId="0" applyFont="1" applyFill="1" applyBorder="1" applyAlignment="1" applyProtection="1">
      <alignment horizontal="center" vertical="center"/>
    </xf>
    <xf numFmtId="0" fontId="16" fillId="0" borderId="37" xfId="0" applyNumberFormat="1" applyFont="1" applyBorder="1" applyAlignment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9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8" xfId="0" applyBorder="1" applyAlignment="1">
      <alignment horizontal="center"/>
    </xf>
    <xf numFmtId="0" fontId="7" fillId="5" borderId="9" xfId="0" applyFont="1" applyFill="1" applyBorder="1" applyAlignment="1" applyProtection="1">
      <alignment horizontal="center" vertical="center" wrapText="1"/>
    </xf>
    <xf numFmtId="0" fontId="6" fillId="5" borderId="12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4" fillId="6" borderId="0" xfId="0" applyFont="1" applyFill="1" applyAlignment="1"/>
    <xf numFmtId="0" fontId="0" fillId="6" borderId="0" xfId="0" applyFill="1" applyAlignment="1"/>
    <xf numFmtId="0" fontId="5" fillId="6" borderId="1" xfId="0" applyFont="1" applyFill="1" applyBorder="1" applyAlignment="1" applyProtection="1">
      <alignment horizontal="left"/>
    </xf>
    <xf numFmtId="0" fontId="5" fillId="6" borderId="11" xfId="0" applyFont="1" applyFill="1" applyBorder="1" applyAlignment="1" applyProtection="1">
      <alignment horizontal="center"/>
    </xf>
    <xf numFmtId="0" fontId="5" fillId="6" borderId="12" xfId="0" applyFont="1" applyFill="1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view="pageBreakPreview" zoomScaleNormal="100" zoomScaleSheetLayoutView="100" workbookViewId="0">
      <selection activeCell="C4" sqref="C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1" max="11" width="10.855468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82" t="s">
        <v>63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16" t="s">
        <v>67</v>
      </c>
      <c r="P1" s="15"/>
    </row>
    <row r="2" spans="1:18" ht="11.25" customHeight="1" x14ac:dyDescent="0.25">
      <c r="A2" s="13"/>
      <c r="B2" s="13"/>
      <c r="C2" s="13"/>
      <c r="D2" s="13"/>
      <c r="E2" s="52"/>
      <c r="F2" s="13"/>
      <c r="G2" s="13"/>
      <c r="H2" s="13"/>
      <c r="I2" s="13"/>
      <c r="J2" s="13"/>
      <c r="K2" s="13"/>
      <c r="L2" s="13"/>
      <c r="M2" s="13"/>
      <c r="N2" s="16" t="s">
        <v>68</v>
      </c>
      <c r="P2" s="15"/>
    </row>
    <row r="3" spans="1:18" ht="18" x14ac:dyDescent="0.25">
      <c r="A3" s="17" t="s">
        <v>0</v>
      </c>
      <c r="B3" s="13"/>
      <c r="C3" s="140" t="s">
        <v>84</v>
      </c>
      <c r="D3" s="141"/>
      <c r="E3" s="141"/>
      <c r="F3" s="141"/>
      <c r="G3" s="141"/>
      <c r="H3" s="141"/>
      <c r="I3" s="141"/>
      <c r="J3" s="141"/>
      <c r="K3" s="141"/>
      <c r="L3" s="141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52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83"/>
      <c r="G5" s="83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42" t="s">
        <v>71</v>
      </c>
      <c r="C6" s="142"/>
      <c r="D6" s="142"/>
      <c r="E6" s="142"/>
      <c r="F6" s="142"/>
      <c r="G6" s="142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84"/>
      <c r="C7" s="84"/>
      <c r="D7" s="84"/>
      <c r="E7" s="84"/>
      <c r="F7" s="84"/>
      <c r="G7" s="84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43" t="s">
        <v>83</v>
      </c>
      <c r="B8" s="144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4" t="s">
        <v>8</v>
      </c>
      <c r="B9" s="85" t="s">
        <v>2</v>
      </c>
      <c r="C9" s="97" t="s">
        <v>52</v>
      </c>
      <c r="D9" s="98"/>
      <c r="E9" s="88" t="s">
        <v>69</v>
      </c>
      <c r="F9" s="106" t="s">
        <v>3</v>
      </c>
      <c r="G9" s="107"/>
      <c r="H9" s="108"/>
      <c r="I9" s="91" t="s">
        <v>4</v>
      </c>
      <c r="J9" s="88" t="s">
        <v>5</v>
      </c>
      <c r="K9" s="91" t="s">
        <v>6</v>
      </c>
      <c r="L9" s="94" t="s">
        <v>7</v>
      </c>
      <c r="M9" s="88" t="s">
        <v>53</v>
      </c>
      <c r="N9" s="104" t="s">
        <v>59</v>
      </c>
      <c r="O9" s="136" t="s">
        <v>57</v>
      </c>
      <c r="P9" s="137" t="s">
        <v>58</v>
      </c>
    </row>
    <row r="10" spans="1:18" ht="21.75" customHeight="1" x14ac:dyDescent="0.25">
      <c r="A10" s="25"/>
      <c r="B10" s="86"/>
      <c r="C10" s="99" t="s">
        <v>66</v>
      </c>
      <c r="D10" s="100"/>
      <c r="E10" s="89"/>
      <c r="F10" s="103" t="s">
        <v>9</v>
      </c>
      <c r="G10" s="89" t="s">
        <v>10</v>
      </c>
      <c r="H10" s="88" t="s">
        <v>11</v>
      </c>
      <c r="I10" s="92"/>
      <c r="J10" s="89"/>
      <c r="K10" s="92"/>
      <c r="L10" s="95"/>
      <c r="M10" s="89"/>
      <c r="N10" s="105"/>
      <c r="O10" s="138"/>
      <c r="P10" s="139"/>
    </row>
    <row r="11" spans="1:18" ht="50.25" customHeight="1" thickBot="1" x14ac:dyDescent="0.3">
      <c r="A11" s="49"/>
      <c r="B11" s="87"/>
      <c r="C11" s="101"/>
      <c r="D11" s="102"/>
      <c r="E11" s="90"/>
      <c r="F11" s="101"/>
      <c r="G11" s="90"/>
      <c r="H11" s="90"/>
      <c r="I11" s="93"/>
      <c r="J11" s="90"/>
      <c r="K11" s="93"/>
      <c r="L11" s="96"/>
      <c r="M11" s="90"/>
      <c r="N11" s="102"/>
      <c r="O11" s="138"/>
      <c r="P11" s="139"/>
    </row>
    <row r="12" spans="1:18" hidden="1" x14ac:dyDescent="0.25">
      <c r="N12" s="48" t="s">
        <v>60</v>
      </c>
      <c r="O12" s="53"/>
      <c r="P12" s="54">
        <f>SUM(O12*H12)</f>
        <v>0</v>
      </c>
      <c r="Q12" s="12" t="str">
        <f>IF( P12=0," ", IF(100-((M13/P12)*100)&gt;20,"viac ako 20%",0))</f>
        <v xml:space="preserve"> </v>
      </c>
      <c r="R12" s="50">
        <v>44286</v>
      </c>
    </row>
    <row r="13" spans="1:18" x14ac:dyDescent="0.25">
      <c r="A13" s="77" t="s">
        <v>74</v>
      </c>
      <c r="B13" s="60" t="s">
        <v>75</v>
      </c>
      <c r="C13" s="78" t="s">
        <v>76</v>
      </c>
      <c r="D13" s="79" t="s">
        <v>72</v>
      </c>
      <c r="E13" s="69">
        <v>45077</v>
      </c>
      <c r="F13" s="63">
        <v>315</v>
      </c>
      <c r="G13" s="63">
        <v>0</v>
      </c>
      <c r="H13" s="63">
        <f t="shared" ref="H13:H18" si="0">SUM(F13,G13)</f>
        <v>315</v>
      </c>
      <c r="I13" s="64" t="s">
        <v>36</v>
      </c>
      <c r="J13" s="65">
        <v>40</v>
      </c>
      <c r="K13" s="66">
        <v>1.69</v>
      </c>
      <c r="L13" s="67">
        <v>400</v>
      </c>
      <c r="M13" s="68">
        <v>3887.1</v>
      </c>
      <c r="N13" s="61" t="s">
        <v>60</v>
      </c>
      <c r="O13" s="56"/>
      <c r="P13" s="46">
        <f>H13*O13</f>
        <v>0</v>
      </c>
      <c r="Q13" s="12" t="str">
        <f t="shared" ref="Q13:Q14" si="1">IF( P13=0," ", IF(100-((M13/P13)*100)&gt;20,"viac ako 20%",0))</f>
        <v xml:space="preserve"> </v>
      </c>
      <c r="R13" s="50"/>
    </row>
    <row r="14" spans="1:18" x14ac:dyDescent="0.25">
      <c r="A14" s="77" t="s">
        <v>74</v>
      </c>
      <c r="B14" s="62" t="s">
        <v>77</v>
      </c>
      <c r="C14" s="80" t="s">
        <v>76</v>
      </c>
      <c r="D14" s="81" t="s">
        <v>73</v>
      </c>
      <c r="E14" s="69">
        <v>45077</v>
      </c>
      <c r="F14" s="70">
        <v>108</v>
      </c>
      <c r="G14" s="70">
        <v>0</v>
      </c>
      <c r="H14" s="70">
        <f t="shared" si="0"/>
        <v>108</v>
      </c>
      <c r="I14" s="71" t="s">
        <v>36</v>
      </c>
      <c r="J14" s="72">
        <v>35</v>
      </c>
      <c r="K14" s="73">
        <v>1.62</v>
      </c>
      <c r="L14" s="74">
        <v>100</v>
      </c>
      <c r="M14" s="75">
        <v>1118.8800000000001</v>
      </c>
      <c r="N14" s="61" t="s">
        <v>60</v>
      </c>
      <c r="O14" s="57"/>
      <c r="P14" s="47">
        <f>H14*O14</f>
        <v>0</v>
      </c>
      <c r="Q14" s="12" t="str">
        <f t="shared" si="1"/>
        <v xml:space="preserve"> </v>
      </c>
      <c r="R14" s="50"/>
    </row>
    <row r="15" spans="1:18" x14ac:dyDescent="0.25">
      <c r="A15" s="77" t="s">
        <v>78</v>
      </c>
      <c r="B15" s="62" t="s">
        <v>79</v>
      </c>
      <c r="C15" s="80" t="s">
        <v>76</v>
      </c>
      <c r="D15" s="81" t="s">
        <v>73</v>
      </c>
      <c r="E15" s="69">
        <v>45077</v>
      </c>
      <c r="F15" s="70">
        <v>85</v>
      </c>
      <c r="G15" s="70">
        <v>0</v>
      </c>
      <c r="H15" s="70">
        <f t="shared" si="0"/>
        <v>85</v>
      </c>
      <c r="I15" s="71" t="s">
        <v>36</v>
      </c>
      <c r="J15" s="72">
        <v>45</v>
      </c>
      <c r="K15" s="73">
        <v>0.28999999999999998</v>
      </c>
      <c r="L15" s="76">
        <v>220</v>
      </c>
      <c r="M15" s="75">
        <v>1920.15</v>
      </c>
      <c r="N15" s="61" t="s">
        <v>60</v>
      </c>
      <c r="O15" s="57"/>
      <c r="P15" s="47">
        <f t="shared" ref="P15:P18" si="2">H15*O15</f>
        <v>0</v>
      </c>
      <c r="Q15" s="12"/>
      <c r="R15" s="50"/>
    </row>
    <row r="16" spans="1:18" x14ac:dyDescent="0.25">
      <c r="A16" s="77" t="s">
        <v>78</v>
      </c>
      <c r="B16" s="62" t="s">
        <v>80</v>
      </c>
      <c r="C16" s="80" t="s">
        <v>76</v>
      </c>
      <c r="D16" s="81" t="s">
        <v>73</v>
      </c>
      <c r="E16" s="69">
        <v>45077</v>
      </c>
      <c r="F16" s="70">
        <v>95</v>
      </c>
      <c r="G16" s="70">
        <v>0</v>
      </c>
      <c r="H16" s="70">
        <f t="shared" si="0"/>
        <v>95</v>
      </c>
      <c r="I16" s="71" t="s">
        <v>36</v>
      </c>
      <c r="J16" s="72">
        <v>20</v>
      </c>
      <c r="K16" s="73">
        <v>1.91</v>
      </c>
      <c r="L16" s="76">
        <v>230</v>
      </c>
      <c r="M16" s="75">
        <v>1079.2</v>
      </c>
      <c r="N16" s="61" t="s">
        <v>60</v>
      </c>
      <c r="O16" s="57"/>
      <c r="P16" s="47">
        <f t="shared" si="2"/>
        <v>0</v>
      </c>
      <c r="Q16" s="12"/>
      <c r="R16" s="50"/>
    </row>
    <row r="17" spans="1:18" x14ac:dyDescent="0.25">
      <c r="A17" s="77" t="s">
        <v>78</v>
      </c>
      <c r="B17" s="62" t="s">
        <v>81</v>
      </c>
      <c r="C17" s="80" t="s">
        <v>76</v>
      </c>
      <c r="D17" s="81" t="s">
        <v>73</v>
      </c>
      <c r="E17" s="69">
        <v>45077</v>
      </c>
      <c r="F17" s="70">
        <v>250</v>
      </c>
      <c r="G17" s="70">
        <v>0</v>
      </c>
      <c r="H17" s="70">
        <f t="shared" si="0"/>
        <v>250</v>
      </c>
      <c r="I17" s="71" t="s">
        <v>36</v>
      </c>
      <c r="J17" s="72">
        <v>40</v>
      </c>
      <c r="K17" s="73">
        <v>2.48</v>
      </c>
      <c r="L17" s="76">
        <v>560</v>
      </c>
      <c r="M17" s="75">
        <v>3022.5</v>
      </c>
      <c r="N17" s="61" t="s">
        <v>60</v>
      </c>
      <c r="O17" s="57"/>
      <c r="P17" s="47">
        <f t="shared" si="2"/>
        <v>0</v>
      </c>
      <c r="Q17" s="12"/>
      <c r="R17" s="50"/>
    </row>
    <row r="18" spans="1:18" x14ac:dyDescent="0.25">
      <c r="A18" s="77" t="s">
        <v>78</v>
      </c>
      <c r="B18" s="62" t="s">
        <v>82</v>
      </c>
      <c r="C18" s="80" t="s">
        <v>76</v>
      </c>
      <c r="D18" s="81" t="s">
        <v>73</v>
      </c>
      <c r="E18" s="69">
        <v>45077</v>
      </c>
      <c r="F18" s="70">
        <v>180</v>
      </c>
      <c r="G18" s="70">
        <v>0</v>
      </c>
      <c r="H18" s="70">
        <f t="shared" si="0"/>
        <v>180</v>
      </c>
      <c r="I18" s="71" t="s">
        <v>36</v>
      </c>
      <c r="J18" s="72">
        <v>40</v>
      </c>
      <c r="K18" s="73">
        <v>2.4</v>
      </c>
      <c r="L18" s="76">
        <v>230</v>
      </c>
      <c r="M18" s="75">
        <v>2005.2</v>
      </c>
      <c r="N18" s="61" t="s">
        <v>60</v>
      </c>
      <c r="O18" s="57"/>
      <c r="P18" s="47">
        <f t="shared" si="2"/>
        <v>0</v>
      </c>
      <c r="Q18" s="12"/>
      <c r="R18" s="50"/>
    </row>
    <row r="19" spans="1:18" ht="15.75" thickBot="1" x14ac:dyDescent="0.3">
      <c r="A19" s="26"/>
      <c r="B19" s="27"/>
      <c r="C19" s="28"/>
      <c r="D19" s="29"/>
      <c r="E19" s="29"/>
      <c r="F19" s="30"/>
      <c r="G19" s="30"/>
      <c r="H19" s="55">
        <f>SUM(H13:H18)</f>
        <v>1033</v>
      </c>
      <c r="I19" s="31"/>
      <c r="J19" s="27"/>
      <c r="K19" s="27"/>
      <c r="L19" s="28"/>
      <c r="M19" s="37"/>
      <c r="N19" s="33"/>
      <c r="O19" s="36"/>
      <c r="P19" s="37"/>
      <c r="Q19" s="12"/>
    </row>
    <row r="20" spans="1:18" ht="60.75" thickBot="1" x14ac:dyDescent="0.3">
      <c r="A20" s="45"/>
      <c r="B20" s="34"/>
      <c r="C20" s="34"/>
      <c r="D20" s="34"/>
      <c r="E20" s="34"/>
      <c r="F20" s="34"/>
      <c r="G20" s="34"/>
      <c r="H20" s="34"/>
      <c r="I20" s="34"/>
      <c r="J20" s="34"/>
      <c r="K20" s="127" t="s">
        <v>13</v>
      </c>
      <c r="L20" s="127"/>
      <c r="M20" s="37">
        <f>SUM(M13:M18)</f>
        <v>13033.029999999999</v>
      </c>
      <c r="N20" s="35"/>
      <c r="O20" s="58" t="s">
        <v>70</v>
      </c>
      <c r="P20" s="59">
        <f>SUM(P13:P18)</f>
        <v>0</v>
      </c>
      <c r="Q20" s="12" t="str">
        <f>IF(P20&gt;M20,"prekročená cena","nižšia ako stanovená")</f>
        <v>nižšia ako stanovená</v>
      </c>
    </row>
    <row r="21" spans="1:18" ht="15.75" thickBot="1" x14ac:dyDescent="0.3">
      <c r="A21" s="128" t="s">
        <v>14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30"/>
      <c r="P21" s="32">
        <f>P22-P20</f>
        <v>0</v>
      </c>
    </row>
    <row r="22" spans="1:18" ht="15.75" thickBot="1" x14ac:dyDescent="0.3">
      <c r="A22" s="128" t="s">
        <v>15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30"/>
      <c r="P22" s="32">
        <f>IF("nie"=MID(I30,1,3),P20,(P20*1.2))</f>
        <v>0</v>
      </c>
    </row>
    <row r="23" spans="1:18" x14ac:dyDescent="0.25">
      <c r="A23" s="116" t="s">
        <v>16</v>
      </c>
      <c r="B23" s="116"/>
      <c r="C23" s="116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8" x14ac:dyDescent="0.25">
      <c r="A24" s="109" t="s">
        <v>64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</row>
    <row r="25" spans="1:18" ht="25.5" customHeight="1" x14ac:dyDescent="0.25">
      <c r="A25" s="39" t="s">
        <v>56</v>
      </c>
      <c r="B25" s="39"/>
      <c r="C25" s="39"/>
      <c r="D25" s="39"/>
      <c r="E25" s="51"/>
      <c r="F25" s="39"/>
      <c r="G25" s="39"/>
      <c r="H25" s="40" t="s">
        <v>54</v>
      </c>
      <c r="I25" s="39"/>
      <c r="J25" s="39"/>
      <c r="K25" s="41"/>
      <c r="L25" s="41"/>
      <c r="M25" s="41"/>
      <c r="N25" s="41"/>
      <c r="O25" s="41"/>
      <c r="P25" s="41"/>
    </row>
    <row r="26" spans="1:18" ht="15" customHeight="1" x14ac:dyDescent="0.25">
      <c r="A26" s="118" t="s">
        <v>65</v>
      </c>
      <c r="B26" s="119"/>
      <c r="C26" s="119"/>
      <c r="D26" s="119"/>
      <c r="E26" s="119"/>
      <c r="F26" s="120"/>
      <c r="G26" s="117" t="s">
        <v>55</v>
      </c>
      <c r="H26" s="42" t="s">
        <v>17</v>
      </c>
      <c r="I26" s="110"/>
      <c r="J26" s="111"/>
      <c r="K26" s="111"/>
      <c r="L26" s="111"/>
      <c r="M26" s="111"/>
      <c r="N26" s="111"/>
      <c r="O26" s="111"/>
      <c r="P26" s="112"/>
    </row>
    <row r="27" spans="1:18" x14ac:dyDescent="0.25">
      <c r="A27" s="121"/>
      <c r="B27" s="122"/>
      <c r="C27" s="122"/>
      <c r="D27" s="122"/>
      <c r="E27" s="122"/>
      <c r="F27" s="123"/>
      <c r="G27" s="117"/>
      <c r="H27" s="42" t="s">
        <v>18</v>
      </c>
      <c r="I27" s="110"/>
      <c r="J27" s="111"/>
      <c r="K27" s="111"/>
      <c r="L27" s="111"/>
      <c r="M27" s="111"/>
      <c r="N27" s="111"/>
      <c r="O27" s="111"/>
      <c r="P27" s="112"/>
    </row>
    <row r="28" spans="1:18" ht="18" customHeight="1" x14ac:dyDescent="0.25">
      <c r="A28" s="121"/>
      <c r="B28" s="122"/>
      <c r="C28" s="122"/>
      <c r="D28" s="122"/>
      <c r="E28" s="122"/>
      <c r="F28" s="123"/>
      <c r="G28" s="117"/>
      <c r="H28" s="42" t="s">
        <v>19</v>
      </c>
      <c r="I28" s="110"/>
      <c r="J28" s="111"/>
      <c r="K28" s="111"/>
      <c r="L28" s="111"/>
      <c r="M28" s="111"/>
      <c r="N28" s="111"/>
      <c r="O28" s="111"/>
      <c r="P28" s="112"/>
    </row>
    <row r="29" spans="1:18" x14ac:dyDescent="0.25">
      <c r="A29" s="121"/>
      <c r="B29" s="122"/>
      <c r="C29" s="122"/>
      <c r="D29" s="122"/>
      <c r="E29" s="122"/>
      <c r="F29" s="123"/>
      <c r="G29" s="117"/>
      <c r="H29" s="42" t="s">
        <v>20</v>
      </c>
      <c r="I29" s="110"/>
      <c r="J29" s="111"/>
      <c r="K29" s="111"/>
      <c r="L29" s="111"/>
      <c r="M29" s="111"/>
      <c r="N29" s="111"/>
      <c r="O29" s="111"/>
      <c r="P29" s="112"/>
    </row>
    <row r="30" spans="1:18" x14ac:dyDescent="0.25">
      <c r="A30" s="121"/>
      <c r="B30" s="122"/>
      <c r="C30" s="122"/>
      <c r="D30" s="122"/>
      <c r="E30" s="122"/>
      <c r="F30" s="123"/>
      <c r="G30" s="117"/>
      <c r="H30" s="42" t="s">
        <v>21</v>
      </c>
      <c r="I30" s="110"/>
      <c r="J30" s="111"/>
      <c r="K30" s="111"/>
      <c r="L30" s="111"/>
      <c r="M30" s="111"/>
      <c r="N30" s="111"/>
      <c r="O30" s="111"/>
      <c r="P30" s="112"/>
    </row>
    <row r="31" spans="1:18" x14ac:dyDescent="0.25">
      <c r="A31" s="121"/>
      <c r="B31" s="122"/>
      <c r="C31" s="122"/>
      <c r="D31" s="122"/>
      <c r="E31" s="122"/>
      <c r="F31" s="123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8" x14ac:dyDescent="0.25">
      <c r="A32" s="121"/>
      <c r="B32" s="122"/>
      <c r="C32" s="122"/>
      <c r="D32" s="122"/>
      <c r="E32" s="122"/>
      <c r="F32" s="123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x14ac:dyDescent="0.25">
      <c r="A33" s="124"/>
      <c r="B33" s="125"/>
      <c r="C33" s="125"/>
      <c r="D33" s="125"/>
      <c r="E33" s="125"/>
      <c r="F33" s="126"/>
      <c r="G33" s="41"/>
      <c r="H33" s="24"/>
      <c r="I33" s="18"/>
      <c r="J33" s="24"/>
      <c r="K33" s="24" t="s">
        <v>22</v>
      </c>
      <c r="L33" s="24"/>
      <c r="M33" s="113"/>
      <c r="N33" s="114"/>
      <c r="O33" s="115"/>
      <c r="P33" s="24"/>
    </row>
    <row r="34" spans="1:16" x14ac:dyDescent="0.25">
      <c r="A34" s="41"/>
      <c r="B34" s="41"/>
      <c r="C34" s="41"/>
      <c r="D34" s="41"/>
      <c r="E34" s="41"/>
      <c r="F34" s="41"/>
      <c r="G34" s="41"/>
      <c r="H34" s="24"/>
      <c r="I34" s="24"/>
      <c r="J34" s="24"/>
      <c r="K34" s="24"/>
      <c r="L34" s="24"/>
      <c r="M34" s="24"/>
      <c r="N34" s="24"/>
      <c r="O34" s="24"/>
      <c r="P34" s="24"/>
    </row>
    <row r="35" spans="1:16" x14ac:dyDescent="0.25">
      <c r="A35" s="21"/>
      <c r="B35" s="21"/>
      <c r="C35" s="21"/>
      <c r="D35" s="21"/>
      <c r="E35" s="21"/>
      <c r="F35" s="21"/>
      <c r="G35" s="21"/>
      <c r="H35" s="24"/>
      <c r="I35" s="24"/>
      <c r="J35" s="24"/>
      <c r="K35" s="24"/>
      <c r="L35" s="24"/>
      <c r="M35" s="24"/>
      <c r="N35" s="24"/>
      <c r="O35" s="24"/>
      <c r="P35" s="24"/>
    </row>
  </sheetData>
  <sheetProtection selectLockedCells="1"/>
  <mergeCells count="41">
    <mergeCell ref="K20:L20"/>
    <mergeCell ref="A21:O21"/>
    <mergeCell ref="A22:O22"/>
    <mergeCell ref="A24:P24"/>
    <mergeCell ref="I30:P30"/>
    <mergeCell ref="M33:O33"/>
    <mergeCell ref="A23:C23"/>
    <mergeCell ref="G26:G30"/>
    <mergeCell ref="I26:P26"/>
    <mergeCell ref="I27:P27"/>
    <mergeCell ref="I28:P28"/>
    <mergeCell ref="I29:P29"/>
    <mergeCell ref="A26:F33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C13:D13"/>
    <mergeCell ref="C14:D14"/>
    <mergeCell ref="C15:D15"/>
    <mergeCell ref="C16:D16"/>
    <mergeCell ref="C18:D18"/>
    <mergeCell ref="C17:D17"/>
  </mergeCells>
  <pageMargins left="0.25" right="0.25" top="0.44374999999999998" bottom="0.16875000000000001" header="0.3" footer="0.3"/>
  <pageSetup paperSize="9" scale="72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35" t="s">
        <v>50</v>
      </c>
      <c r="M2" s="135"/>
    </row>
    <row r="3" spans="1:14" x14ac:dyDescent="0.25">
      <c r="A3" s="5" t="s">
        <v>24</v>
      </c>
      <c r="B3" s="132" t="s">
        <v>25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x14ac:dyDescent="0.25">
      <c r="A4" s="5" t="s">
        <v>26</v>
      </c>
      <c r="B4" s="132" t="s">
        <v>27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4" x14ac:dyDescent="0.25">
      <c r="A5" s="5" t="s">
        <v>8</v>
      </c>
      <c r="B5" s="132" t="s">
        <v>28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1:14" x14ac:dyDescent="0.25">
      <c r="A6" s="5" t="s">
        <v>2</v>
      </c>
      <c r="B6" s="132" t="s">
        <v>29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</row>
    <row r="7" spans="1:14" x14ac:dyDescent="0.25">
      <c r="A7" s="6" t="s">
        <v>30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4"/>
    </row>
    <row r="8" spans="1:14" x14ac:dyDescent="0.25">
      <c r="A8" s="5" t="s">
        <v>12</v>
      </c>
      <c r="B8" s="132" t="s">
        <v>31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</row>
    <row r="9" spans="1:14" x14ac:dyDescent="0.25">
      <c r="A9" s="7" t="s">
        <v>32</v>
      </c>
      <c r="B9" s="132" t="s">
        <v>33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</row>
    <row r="10" spans="1:14" x14ac:dyDescent="0.25">
      <c r="A10" s="7" t="s">
        <v>34</v>
      </c>
      <c r="B10" s="132" t="s">
        <v>35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</row>
    <row r="11" spans="1:14" x14ac:dyDescent="0.25">
      <c r="A11" s="8" t="s">
        <v>36</v>
      </c>
      <c r="B11" s="132" t="s">
        <v>37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</row>
    <row r="12" spans="1:14" x14ac:dyDescent="0.25">
      <c r="A12" s="9" t="s">
        <v>38</v>
      </c>
      <c r="B12" s="132" t="s">
        <v>39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</row>
    <row r="13" spans="1:14" ht="24" customHeight="1" x14ac:dyDescent="0.25">
      <c r="A13" s="8" t="s">
        <v>40</v>
      </c>
      <c r="B13" s="132" t="s">
        <v>41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</row>
    <row r="14" spans="1:14" ht="16.5" customHeight="1" x14ac:dyDescent="0.25">
      <c r="A14" s="8" t="s">
        <v>5</v>
      </c>
      <c r="B14" s="132" t="s">
        <v>51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</row>
    <row r="15" spans="1:14" x14ac:dyDescent="0.25">
      <c r="A15" s="8" t="s">
        <v>42</v>
      </c>
      <c r="B15" s="132" t="s">
        <v>43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spans="1:14" ht="38.25" x14ac:dyDescent="0.25">
      <c r="A16" s="10" t="s">
        <v>44</v>
      </c>
      <c r="B16" s="132" t="s">
        <v>45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spans="1:14" ht="28.5" customHeight="1" x14ac:dyDescent="0.25">
      <c r="A17" s="10" t="s">
        <v>46</v>
      </c>
      <c r="B17" s="132" t="s">
        <v>47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</row>
    <row r="18" spans="1:14" ht="27" customHeight="1" x14ac:dyDescent="0.25">
      <c r="A18" s="11" t="s">
        <v>48</v>
      </c>
      <c r="B18" s="132" t="s">
        <v>49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</row>
    <row r="19" spans="1:14" ht="75" customHeight="1" x14ac:dyDescent="0.25">
      <c r="A19" s="43" t="s">
        <v>61</v>
      </c>
      <c r="B19" s="131" t="s">
        <v>62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2023-02-22T10:35:27Z</cp:lastPrinted>
  <dcterms:created xsi:type="dcterms:W3CDTF">2012-08-13T12:29:09Z</dcterms:created>
  <dcterms:modified xsi:type="dcterms:W3CDTF">2023-02-24T10:18:04Z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