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_A č. 31\"/>
    </mc:Choice>
  </mc:AlternateContent>
  <bookViews>
    <workbookView xWindow="0" yWindow="0" windowWidth="21570" windowHeight="8055"/>
  </bookViews>
  <sheets>
    <sheet name="kase" sheetId="1" r:id="rId1"/>
    <sheet name="Vysvetlívky" sheetId="3" r:id="rId2"/>
  </sheets>
  <definedNames>
    <definedName name="_xlnm.Print_Area" localSheetId="0">kase!$A$1:$O$43</definedName>
  </definedNames>
  <calcPr calcId="162913"/>
</workbook>
</file>

<file path=xl/calcChain.xml><?xml version="1.0" encoding="utf-8"?>
<calcChain xmlns="http://schemas.openxmlformats.org/spreadsheetml/2006/main">
  <c r="L27" i="1" l="1"/>
  <c r="O27" i="1"/>
  <c r="G23" i="1"/>
  <c r="G25" i="1" l="1"/>
  <c r="G24" i="1"/>
  <c r="G22" i="1"/>
  <c r="G21" i="1"/>
  <c r="G20" i="1"/>
  <c r="G19" i="1"/>
  <c r="G18" i="1"/>
  <c r="G17" i="1"/>
  <c r="G16" i="1"/>
  <c r="G15" i="1"/>
  <c r="G14" i="1"/>
  <c r="G13" i="1"/>
  <c r="G12" i="1"/>
  <c r="O23" i="1" l="1"/>
  <c r="O24" i="1"/>
  <c r="O25" i="1"/>
  <c r="G27" i="1" l="1"/>
  <c r="O18" i="1" l="1"/>
  <c r="O19" i="1"/>
  <c r="O20" i="1"/>
  <c r="O21" i="1"/>
  <c r="O17" i="1" l="1"/>
  <c r="O14" i="1"/>
  <c r="O22" i="1" l="1"/>
  <c r="P22" i="1" s="1"/>
  <c r="P17" i="1" l="1"/>
  <c r="O16" i="1"/>
  <c r="P16" i="1" s="1"/>
  <c r="O13" i="1"/>
  <c r="O12" i="1"/>
  <c r="P12" i="1" l="1"/>
  <c r="P13" i="1"/>
  <c r="O26" i="1" l="1"/>
  <c r="O15" i="1"/>
  <c r="P15" i="1" s="1"/>
  <c r="P14" i="1"/>
  <c r="P26" i="1" l="1"/>
  <c r="P27" i="1"/>
  <c r="O29" i="1" l="1"/>
  <c r="O28" i="1" s="1"/>
</calcChain>
</file>

<file path=xl/sharedStrings.xml><?xml version="1.0" encoding="utf-8"?>
<sst xmlns="http://schemas.openxmlformats.org/spreadsheetml/2006/main" count="134" uniqueCount="93">
  <si>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</si>
  <si>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</si>
  <si>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</si>
  <si>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</si>
  <si>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</si>
  <si>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</si>
  <si>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</si>
  <si>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</si>
  <si>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</si>
  <si>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</si>
  <si>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</si>
  <si>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</si>
  <si>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</si>
  <si>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</si>
  <si>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</si>
  <si>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</si>
  <si>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</si>
  <si>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</si>
  <si>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</si>
  <si>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</si>
  <si>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</si>
  <si>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</si>
  <si>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</si>
  <si>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</si>
  <si>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</si>
  <si>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</si>
  <si>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</si>
  <si>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</si>
  <si>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</si>
  <si>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</si>
  <si>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</si>
  <si>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</si>
  <si>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</si>
  <si>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</si>
  <si>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</si>
  <si>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</si>
  <si>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</si>
  <si>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</si>
  <si>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</si>
  <si>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</si>
  <si>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</si>
  <si>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</si>
  <si>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</si>
  <si>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</si>
  <si>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</si>
  <si>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</si>
  <si>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</si>
  <si>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</si>
  <si>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</si>
  <si>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</si>
  <si>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</si>
  <si>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</si>
  <si>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</si>
  <si>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</si>
  <si>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</si>
  <si>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</si>
  <si>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</si>
  <si>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</si>
  <si>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</si>
  <si>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</si>
  <si>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</si>
  <si>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</si>
  <si>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</si>
  <si>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</si>
  <si>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</si>
  <si>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</si>
  <si>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</si>
  <si>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</si>
  <si>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</si>
  <si>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</si>
  <si>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</si>
  <si>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 xml:space="preserve">Lesnícke služby v pestovateľskom _ ťažbovom procese na OZ Karpaty VC Gbely   </t>
  </si>
  <si>
    <t>VÚ -50</t>
  </si>
  <si>
    <t>12 Smolinské</t>
  </si>
  <si>
    <t>10 Kojatín</t>
  </si>
  <si>
    <t>11 Piesky</t>
  </si>
  <si>
    <t>101a0</t>
  </si>
  <si>
    <t>294a3</t>
  </si>
  <si>
    <t>373a0</t>
  </si>
  <si>
    <t>375 0</t>
  </si>
  <si>
    <t>376 1</t>
  </si>
  <si>
    <t>379a2</t>
  </si>
  <si>
    <t>104c0</t>
  </si>
  <si>
    <t>169b0</t>
  </si>
  <si>
    <t>173b0</t>
  </si>
  <si>
    <t>503a0</t>
  </si>
  <si>
    <t>519 0</t>
  </si>
  <si>
    <t>521b0</t>
  </si>
  <si>
    <t>522a0</t>
  </si>
  <si>
    <t>163b1</t>
  </si>
  <si>
    <t xml:space="preserve">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</si>
  <si>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apríl 2023 až december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Ing.Radomír Nečas 0918334800</t>
    </r>
  </si>
  <si>
    <t>3.3.2023 Ing. Róbert Smolarčík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</si>
</sst>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6" xfId="0" applyFont="1" applyFill="1" applyBorder="1" applyProtection="1"/>
    <xf numFmtId="0" fontId="0" fillId="3" borderId="25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4" fontId="6" fillId="0" borderId="16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center" vertical="center" textRotation="90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/>
    </xf>
    <xf numFmtId="0" fontId="0" fillId="3" borderId="2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0" borderId="32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3" xfId="0" applyBorder="1" applyAlignment="1">
      <alignment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view="pageBreakPreview" zoomScaleNormal="100" zoomScaleSheetLayoutView="100" workbookViewId="0">
      <selection activeCell="A33" sqref="A33:E4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8" t="s">
        <v>64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16" t="s">
        <v>71</v>
      </c>
      <c r="D3" s="117"/>
      <c r="E3" s="117"/>
      <c r="F3" s="117"/>
      <c r="G3" s="117"/>
      <c r="H3" s="117"/>
      <c r="I3" s="117"/>
      <c r="J3" s="117"/>
      <c r="K3" s="117"/>
      <c r="L3" s="13"/>
      <c r="N3" s="14"/>
      <c r="O3" s="15"/>
    </row>
    <row r="4" spans="1:16" ht="3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ht="4.5" customHeight="1" x14ac:dyDescent="0.25">
      <c r="A5" s="18"/>
      <c r="B5" s="18"/>
      <c r="C5" s="18"/>
      <c r="D5" s="18"/>
      <c r="E5" s="103"/>
      <c r="F5" s="103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4" t="s">
        <v>70</v>
      </c>
      <c r="C6" s="104"/>
      <c r="D6" s="104"/>
      <c r="E6" s="104"/>
      <c r="F6" s="104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5"/>
      <c r="C7" s="105"/>
      <c r="D7" s="105"/>
      <c r="E7" s="105"/>
      <c r="F7" s="105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1" t="s">
        <v>66</v>
      </c>
      <c r="B8" s="102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1" t="s">
        <v>8</v>
      </c>
      <c r="B9" s="106" t="s">
        <v>2</v>
      </c>
      <c r="C9" s="114" t="s">
        <v>53</v>
      </c>
      <c r="D9" s="115"/>
      <c r="E9" s="118" t="s">
        <v>3</v>
      </c>
      <c r="F9" s="119"/>
      <c r="G9" s="120"/>
      <c r="H9" s="108" t="s">
        <v>4</v>
      </c>
      <c r="I9" s="97" t="s">
        <v>5</v>
      </c>
      <c r="J9" s="111" t="s">
        <v>6</v>
      </c>
      <c r="K9" s="99" t="s">
        <v>7</v>
      </c>
      <c r="L9" s="97" t="s">
        <v>54</v>
      </c>
      <c r="M9" s="97" t="s">
        <v>60</v>
      </c>
      <c r="N9" s="94" t="s">
        <v>58</v>
      </c>
      <c r="O9" s="72" t="s">
        <v>59</v>
      </c>
    </row>
    <row r="10" spans="1:16" ht="21.75" customHeight="1" x14ac:dyDescent="0.25">
      <c r="A10" s="25"/>
      <c r="B10" s="107"/>
      <c r="C10" s="74" t="s">
        <v>67</v>
      </c>
      <c r="D10" s="75"/>
      <c r="E10" s="74" t="s">
        <v>9</v>
      </c>
      <c r="F10" s="96" t="s">
        <v>10</v>
      </c>
      <c r="G10" s="97" t="s">
        <v>11</v>
      </c>
      <c r="H10" s="109"/>
      <c r="I10" s="96"/>
      <c r="J10" s="112"/>
      <c r="K10" s="100"/>
      <c r="L10" s="96"/>
      <c r="M10" s="96"/>
      <c r="N10" s="95"/>
      <c r="O10" s="73"/>
    </row>
    <row r="11" spans="1:16" ht="50.25" customHeight="1" thickBot="1" x14ac:dyDescent="0.3">
      <c r="A11" s="43">
        <v>9</v>
      </c>
      <c r="B11" s="107"/>
      <c r="C11" s="74"/>
      <c r="D11" s="75"/>
      <c r="E11" s="74"/>
      <c r="F11" s="96"/>
      <c r="G11" s="96"/>
      <c r="H11" s="110"/>
      <c r="I11" s="96"/>
      <c r="J11" s="113"/>
      <c r="K11" s="100"/>
      <c r="L11" s="96"/>
      <c r="M11" s="96"/>
      <c r="N11" s="95"/>
      <c r="O11" s="73"/>
    </row>
    <row r="12" spans="1:16" ht="15" customHeight="1" x14ac:dyDescent="0.25">
      <c r="A12" s="45" t="s">
        <v>75</v>
      </c>
      <c r="B12" s="26" t="s">
        <v>76</v>
      </c>
      <c r="C12" s="66" t="s">
        <v>90</v>
      </c>
      <c r="D12" s="67"/>
      <c r="E12" s="55">
        <v>43</v>
      </c>
      <c r="F12" s="27"/>
      <c r="G12" s="27">
        <f>SUM(E12:F12)</f>
        <v>43</v>
      </c>
      <c r="H12" s="27" t="s">
        <v>72</v>
      </c>
      <c r="I12" s="27"/>
      <c r="J12" s="27">
        <v>0.19</v>
      </c>
      <c r="K12" s="49">
        <v>300</v>
      </c>
      <c r="L12" s="57">
        <v>676.47</v>
      </c>
      <c r="M12" s="48" t="s">
        <v>61</v>
      </c>
      <c r="N12" s="52"/>
      <c r="O12" s="48">
        <f t="shared" ref="O12:O25" si="0"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54" t="s">
        <v>74</v>
      </c>
      <c r="B13" s="47" t="s">
        <v>77</v>
      </c>
      <c r="C13" s="68"/>
      <c r="D13" s="69"/>
      <c r="E13" s="44">
        <v>158</v>
      </c>
      <c r="F13" s="46"/>
      <c r="G13" s="46">
        <f t="shared" ref="G13:G25" si="1">SUM(E13:F13)</f>
        <v>158</v>
      </c>
      <c r="H13" s="44" t="s">
        <v>72</v>
      </c>
      <c r="I13" s="44"/>
      <c r="J13" s="44">
        <v>0.11</v>
      </c>
      <c r="K13" s="50">
        <v>300</v>
      </c>
      <c r="L13" s="58">
        <v>3174.18</v>
      </c>
      <c r="M13" s="29" t="s">
        <v>61</v>
      </c>
      <c r="N13" s="51"/>
      <c r="O13" s="29">
        <f t="shared" si="0"/>
        <v>0</v>
      </c>
      <c r="P13" s="12" t="str">
        <f>IF( O13=0," ", IF(100-((L13/O13)*100)&gt;20,"viac ako 20%",0))</f>
        <v xml:space="preserve"> </v>
      </c>
    </row>
    <row r="14" spans="1:16" x14ac:dyDescent="0.25">
      <c r="A14" s="54" t="s">
        <v>74</v>
      </c>
      <c r="B14" s="47" t="s">
        <v>78</v>
      </c>
      <c r="C14" s="68"/>
      <c r="D14" s="69"/>
      <c r="E14" s="44">
        <v>104</v>
      </c>
      <c r="F14" s="44"/>
      <c r="G14" s="44">
        <f t="shared" si="1"/>
        <v>104</v>
      </c>
      <c r="H14" s="44" t="s">
        <v>72</v>
      </c>
      <c r="I14" s="44"/>
      <c r="J14" s="44">
        <v>0.28999999999999998</v>
      </c>
      <c r="K14" s="50">
        <v>300</v>
      </c>
      <c r="L14" s="59">
        <v>1457.81</v>
      </c>
      <c r="M14" s="29" t="s">
        <v>61</v>
      </c>
      <c r="N14" s="51"/>
      <c r="O14" s="29">
        <f t="shared" si="0"/>
        <v>0</v>
      </c>
      <c r="P14" s="12" t="e">
        <f>IF(#REF!= 0," ", IF(100-((#REF!/#REF!)*100)&gt;20,"viac ako 20%",0))</f>
        <v>#REF!</v>
      </c>
    </row>
    <row r="15" spans="1:16" x14ac:dyDescent="0.25">
      <c r="A15" s="54" t="s">
        <v>74</v>
      </c>
      <c r="B15" s="44" t="s">
        <v>79</v>
      </c>
      <c r="C15" s="68"/>
      <c r="D15" s="69"/>
      <c r="E15" s="44">
        <v>177</v>
      </c>
      <c r="F15" s="46"/>
      <c r="G15" s="46">
        <f t="shared" si="1"/>
        <v>177</v>
      </c>
      <c r="H15" s="44" t="s">
        <v>72</v>
      </c>
      <c r="I15" s="44"/>
      <c r="J15" s="44">
        <v>0.08</v>
      </c>
      <c r="K15" s="50">
        <v>200</v>
      </c>
      <c r="L15" s="58">
        <v>4073.82</v>
      </c>
      <c r="M15" s="29" t="s">
        <v>61</v>
      </c>
      <c r="N15" s="51"/>
      <c r="O15" s="29">
        <f t="shared" si="0"/>
        <v>0</v>
      </c>
      <c r="P15" s="12" t="str">
        <f>IF( O15=0," ", IF(100-((L15/O15)*100)&gt;20,"viac ako 20%",0))</f>
        <v xml:space="preserve"> </v>
      </c>
    </row>
    <row r="16" spans="1:16" x14ac:dyDescent="0.25">
      <c r="A16" s="54" t="s">
        <v>74</v>
      </c>
      <c r="B16" s="44" t="s">
        <v>80</v>
      </c>
      <c r="C16" s="68"/>
      <c r="D16" s="69"/>
      <c r="E16" s="44">
        <v>205</v>
      </c>
      <c r="F16" s="46"/>
      <c r="G16" s="46">
        <f t="shared" si="1"/>
        <v>205</v>
      </c>
      <c r="H16" s="44" t="s">
        <v>72</v>
      </c>
      <c r="I16" s="44"/>
      <c r="J16" s="44">
        <v>0.2</v>
      </c>
      <c r="K16" s="50">
        <v>300</v>
      </c>
      <c r="L16" s="58">
        <v>3225.01</v>
      </c>
      <c r="M16" s="29" t="s">
        <v>61</v>
      </c>
      <c r="N16" s="51"/>
      <c r="O16" s="29">
        <f t="shared" si="0"/>
        <v>0</v>
      </c>
      <c r="P16" s="12" t="str">
        <f>IF( O16=0," ", IF(100-((L16/O16)*100)&gt;20,"viac ako 20%",0))</f>
        <v xml:space="preserve"> </v>
      </c>
    </row>
    <row r="17" spans="1:16" x14ac:dyDescent="0.25">
      <c r="A17" s="54" t="s">
        <v>74</v>
      </c>
      <c r="B17" s="47" t="s">
        <v>81</v>
      </c>
      <c r="C17" s="68"/>
      <c r="D17" s="69"/>
      <c r="E17" s="44">
        <v>206</v>
      </c>
      <c r="F17" s="46"/>
      <c r="G17" s="46">
        <f t="shared" si="1"/>
        <v>206</v>
      </c>
      <c r="H17" s="44" t="s">
        <v>72</v>
      </c>
      <c r="I17" s="44"/>
      <c r="J17" s="44">
        <v>0.06</v>
      </c>
      <c r="K17" s="50">
        <v>300</v>
      </c>
      <c r="L17" s="58">
        <v>4741.29</v>
      </c>
      <c r="M17" s="29" t="s">
        <v>61</v>
      </c>
      <c r="N17" s="51"/>
      <c r="O17" s="29">
        <f t="shared" si="0"/>
        <v>0</v>
      </c>
      <c r="P17" s="12" t="e">
        <f>IF(#REF!= 0," ", IF(100-((#REF!/#REF!)*100)&gt;20,"viac ako 20%",0))</f>
        <v>#REF!</v>
      </c>
    </row>
    <row r="18" spans="1:16" x14ac:dyDescent="0.25">
      <c r="A18" s="54" t="s">
        <v>73</v>
      </c>
      <c r="B18" s="53" t="s">
        <v>82</v>
      </c>
      <c r="C18" s="68"/>
      <c r="D18" s="69"/>
      <c r="E18" s="44">
        <v>102</v>
      </c>
      <c r="F18" s="46">
        <v>10</v>
      </c>
      <c r="G18" s="46">
        <f t="shared" si="1"/>
        <v>112</v>
      </c>
      <c r="H18" s="44" t="s">
        <v>72</v>
      </c>
      <c r="I18" s="44"/>
      <c r="J18" s="44">
        <v>0.25</v>
      </c>
      <c r="K18" s="50">
        <v>400</v>
      </c>
      <c r="L18" s="58">
        <v>1865.85</v>
      </c>
      <c r="M18" s="29" t="s">
        <v>61</v>
      </c>
      <c r="N18" s="51"/>
      <c r="O18" s="29">
        <f t="shared" si="0"/>
        <v>0</v>
      </c>
      <c r="P18" s="12"/>
    </row>
    <row r="19" spans="1:16" x14ac:dyDescent="0.25">
      <c r="A19" s="54" t="s">
        <v>73</v>
      </c>
      <c r="B19" s="53" t="s">
        <v>83</v>
      </c>
      <c r="C19" s="68"/>
      <c r="D19" s="69"/>
      <c r="E19" s="44">
        <v>207</v>
      </c>
      <c r="F19" s="46">
        <v>23</v>
      </c>
      <c r="G19" s="46">
        <f t="shared" si="1"/>
        <v>230</v>
      </c>
      <c r="H19" s="44" t="s">
        <v>72</v>
      </c>
      <c r="I19" s="44"/>
      <c r="J19" s="44">
        <v>0.26</v>
      </c>
      <c r="K19" s="50">
        <v>400</v>
      </c>
      <c r="L19" s="58">
        <v>3661.45</v>
      </c>
      <c r="M19" s="29" t="s">
        <v>61</v>
      </c>
      <c r="N19" s="51"/>
      <c r="O19" s="29">
        <f t="shared" si="0"/>
        <v>0</v>
      </c>
      <c r="P19" s="12"/>
    </row>
    <row r="20" spans="1:16" x14ac:dyDescent="0.25">
      <c r="A20" s="54" t="s">
        <v>73</v>
      </c>
      <c r="B20" s="53" t="s">
        <v>84</v>
      </c>
      <c r="C20" s="68"/>
      <c r="D20" s="69"/>
      <c r="E20" s="44">
        <v>126</v>
      </c>
      <c r="F20" s="46">
        <v>35</v>
      </c>
      <c r="G20" s="46">
        <f t="shared" si="1"/>
        <v>161</v>
      </c>
      <c r="H20" s="44" t="s">
        <v>72</v>
      </c>
      <c r="I20" s="44"/>
      <c r="J20" s="44">
        <v>0.12</v>
      </c>
      <c r="K20" s="50">
        <v>400</v>
      </c>
      <c r="L20" s="58">
        <v>3362.69</v>
      </c>
      <c r="M20" s="29" t="s">
        <v>61</v>
      </c>
      <c r="N20" s="51"/>
      <c r="O20" s="29">
        <f t="shared" si="0"/>
        <v>0</v>
      </c>
      <c r="P20" s="12"/>
    </row>
    <row r="21" spans="1:16" x14ac:dyDescent="0.25">
      <c r="A21" s="54" t="s">
        <v>73</v>
      </c>
      <c r="B21" s="53" t="s">
        <v>85</v>
      </c>
      <c r="C21" s="68"/>
      <c r="D21" s="69"/>
      <c r="E21" s="44">
        <v>141</v>
      </c>
      <c r="F21" s="46">
        <v>17</v>
      </c>
      <c r="G21" s="46">
        <f t="shared" si="1"/>
        <v>158</v>
      </c>
      <c r="H21" s="44" t="s">
        <v>72</v>
      </c>
      <c r="I21" s="44"/>
      <c r="J21" s="44">
        <v>0.37</v>
      </c>
      <c r="K21" s="50">
        <v>500</v>
      </c>
      <c r="L21" s="58">
        <v>2292.6999999999998</v>
      </c>
      <c r="M21" s="29" t="s">
        <v>61</v>
      </c>
      <c r="N21" s="51"/>
      <c r="O21" s="29">
        <f t="shared" si="0"/>
        <v>0</v>
      </c>
      <c r="P21" s="12"/>
    </row>
    <row r="22" spans="1:16" x14ac:dyDescent="0.25">
      <c r="A22" s="54" t="s">
        <v>73</v>
      </c>
      <c r="B22" s="44" t="s">
        <v>86</v>
      </c>
      <c r="C22" s="68"/>
      <c r="D22" s="69"/>
      <c r="E22" s="44">
        <v>169</v>
      </c>
      <c r="F22" s="46">
        <v>11</v>
      </c>
      <c r="G22" s="46">
        <f t="shared" si="1"/>
        <v>180</v>
      </c>
      <c r="H22" s="44" t="s">
        <v>72</v>
      </c>
      <c r="I22" s="44"/>
      <c r="J22" s="44">
        <v>0.2</v>
      </c>
      <c r="K22" s="50">
        <v>600</v>
      </c>
      <c r="L22" s="58">
        <v>3030.4</v>
      </c>
      <c r="M22" s="29" t="s">
        <v>61</v>
      </c>
      <c r="N22" s="51"/>
      <c r="O22" s="29">
        <f t="shared" si="0"/>
        <v>0</v>
      </c>
      <c r="P22" s="12" t="str">
        <f>IF( O22=0," ", IF(100-((L22/O22)*100)&gt;20,"viac ako 20%",0))</f>
        <v xml:space="preserve"> </v>
      </c>
    </row>
    <row r="23" spans="1:16" x14ac:dyDescent="0.25">
      <c r="A23" s="54" t="s">
        <v>73</v>
      </c>
      <c r="B23" s="44" t="s">
        <v>87</v>
      </c>
      <c r="C23" s="68"/>
      <c r="D23" s="69"/>
      <c r="E23" s="56">
        <v>111</v>
      </c>
      <c r="F23" s="46"/>
      <c r="G23" s="46">
        <f t="shared" si="1"/>
        <v>111</v>
      </c>
      <c r="H23" s="44" t="s">
        <v>72</v>
      </c>
      <c r="I23" s="44"/>
      <c r="J23" s="44">
        <v>0.28999999999999998</v>
      </c>
      <c r="K23" s="50">
        <v>600</v>
      </c>
      <c r="L23" s="58">
        <v>1662.65</v>
      </c>
      <c r="M23" s="29" t="s">
        <v>61</v>
      </c>
      <c r="N23" s="51"/>
      <c r="O23" s="29">
        <f t="shared" si="0"/>
        <v>0</v>
      </c>
      <c r="P23" s="12"/>
    </row>
    <row r="24" spans="1:16" x14ac:dyDescent="0.25">
      <c r="A24" s="54" t="s">
        <v>73</v>
      </c>
      <c r="B24" s="44" t="s">
        <v>88</v>
      </c>
      <c r="C24" s="68"/>
      <c r="D24" s="69"/>
      <c r="E24" s="56">
        <v>224</v>
      </c>
      <c r="F24" s="46">
        <v>12</v>
      </c>
      <c r="G24" s="46">
        <f t="shared" si="1"/>
        <v>236</v>
      </c>
      <c r="H24" s="44" t="s">
        <v>72</v>
      </c>
      <c r="I24" s="44"/>
      <c r="J24" s="44">
        <v>0.24</v>
      </c>
      <c r="K24" s="50">
        <v>600</v>
      </c>
      <c r="L24" s="58">
        <v>4086.56</v>
      </c>
      <c r="M24" s="29" t="s">
        <v>61</v>
      </c>
      <c r="N24" s="51"/>
      <c r="O24" s="29">
        <f t="shared" si="0"/>
        <v>0</v>
      </c>
      <c r="P24" s="12"/>
    </row>
    <row r="25" spans="1:16" x14ac:dyDescent="0.25">
      <c r="A25" s="54" t="s">
        <v>73</v>
      </c>
      <c r="B25" s="44" t="s">
        <v>89</v>
      </c>
      <c r="C25" s="70"/>
      <c r="D25" s="71"/>
      <c r="E25" s="56">
        <v>142</v>
      </c>
      <c r="F25" s="46">
        <v>15</v>
      </c>
      <c r="G25" s="46">
        <f t="shared" si="1"/>
        <v>157</v>
      </c>
      <c r="H25" s="44" t="s">
        <v>72</v>
      </c>
      <c r="I25" s="44"/>
      <c r="J25" s="44">
        <v>0.24</v>
      </c>
      <c r="K25" s="50">
        <v>400</v>
      </c>
      <c r="L25" s="58">
        <v>2726.87</v>
      </c>
      <c r="M25" s="29" t="s">
        <v>61</v>
      </c>
      <c r="N25" s="51"/>
      <c r="O25" s="29">
        <f t="shared" si="0"/>
        <v>0</v>
      </c>
      <c r="P25" s="12"/>
    </row>
    <row r="26" spans="1:16" ht="15.75" thickBot="1" x14ac:dyDescent="0.3">
      <c r="A26" s="28"/>
      <c r="B26" s="44"/>
      <c r="C26" s="64"/>
      <c r="D26" s="64"/>
      <c r="E26" s="56"/>
      <c r="F26" s="46"/>
      <c r="G26" s="46"/>
      <c r="H26" s="44"/>
      <c r="I26" s="44"/>
      <c r="J26" s="44"/>
      <c r="K26" s="50"/>
      <c r="L26" s="29"/>
      <c r="M26" s="29" t="s">
        <v>61</v>
      </c>
      <c r="N26" s="51"/>
      <c r="O26" s="29">
        <f>SUM(N26*G23)</f>
        <v>0</v>
      </c>
      <c r="P26" s="12" t="str">
        <f>IF( O26=0," ", IF(100-((L26/O26)*100)&gt;20,"viac ako 20%",0))</f>
        <v xml:space="preserve"> </v>
      </c>
    </row>
    <row r="27" spans="1:16" ht="15.75" thickBot="1" x14ac:dyDescent="0.3">
      <c r="A27" s="42"/>
      <c r="B27" s="31"/>
      <c r="C27" s="31"/>
      <c r="D27" s="31"/>
      <c r="E27" s="31"/>
      <c r="F27" s="31"/>
      <c r="G27" s="60">
        <f>SUM(G12:G26)</f>
        <v>2238</v>
      </c>
      <c r="H27" s="31"/>
      <c r="I27" s="31"/>
      <c r="J27" s="65" t="s">
        <v>13</v>
      </c>
      <c r="K27" s="65"/>
      <c r="L27" s="33">
        <f>SUM(L12:L26)</f>
        <v>40037.75</v>
      </c>
      <c r="M27" s="32"/>
      <c r="N27" s="34" t="s">
        <v>14</v>
      </c>
      <c r="O27" s="30">
        <f>SUM(O12:O26)</f>
        <v>0</v>
      </c>
      <c r="P27" s="12" t="str">
        <f>IF(O27&gt;L27,"prekročená cena","nižšia ako stanovená")</f>
        <v>nižšia ako stanovená</v>
      </c>
    </row>
    <row r="28" spans="1:16" ht="15.75" thickBot="1" x14ac:dyDescent="0.3">
      <c r="A28" s="61" t="s">
        <v>15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3"/>
      <c r="O28" s="30">
        <f>O29-O27</f>
        <v>0</v>
      </c>
    </row>
    <row r="29" spans="1:16" ht="15.75" thickBot="1" x14ac:dyDescent="0.3">
      <c r="A29" s="61" t="s">
        <v>16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3"/>
      <c r="O29" s="30">
        <f>IF("nie"=MID(I37,1,3),O27,(O27*1.2))</f>
        <v>0</v>
      </c>
    </row>
    <row r="30" spans="1:16" x14ac:dyDescent="0.25">
      <c r="A30" s="79" t="s">
        <v>17</v>
      </c>
      <c r="B30" s="79"/>
      <c r="C30" s="79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6" x14ac:dyDescent="0.25">
      <c r="A31" s="84" t="s">
        <v>65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spans="1:16" ht="25.5" customHeight="1" x14ac:dyDescent="0.25">
      <c r="A32" s="36" t="s">
        <v>57</v>
      </c>
      <c r="B32" s="36"/>
      <c r="C32" s="36"/>
      <c r="D32" s="36"/>
      <c r="E32" s="36"/>
      <c r="F32" s="36"/>
      <c r="G32" s="37" t="s">
        <v>55</v>
      </c>
      <c r="H32" s="36"/>
      <c r="I32" s="36"/>
      <c r="J32" s="38"/>
      <c r="K32" s="38"/>
      <c r="L32" s="38"/>
      <c r="M32" s="38"/>
      <c r="N32" s="38"/>
      <c r="O32" s="38"/>
    </row>
    <row r="33" spans="1:15" ht="15" customHeight="1" x14ac:dyDescent="0.25">
      <c r="A33" s="85" t="s">
        <v>91</v>
      </c>
      <c r="B33" s="86"/>
      <c r="C33" s="86"/>
      <c r="D33" s="86"/>
      <c r="E33" s="87"/>
      <c r="F33" s="80" t="s">
        <v>56</v>
      </c>
      <c r="G33" s="39" t="s">
        <v>18</v>
      </c>
      <c r="H33" s="81"/>
      <c r="I33" s="82"/>
      <c r="J33" s="82"/>
      <c r="K33" s="82"/>
      <c r="L33" s="82"/>
      <c r="M33" s="82"/>
      <c r="N33" s="82"/>
      <c r="O33" s="83"/>
    </row>
    <row r="34" spans="1:15" x14ac:dyDescent="0.25">
      <c r="A34" s="88"/>
      <c r="B34" s="89"/>
      <c r="C34" s="89"/>
      <c r="D34" s="89"/>
      <c r="E34" s="90"/>
      <c r="F34" s="80"/>
      <c r="G34" s="39" t="s">
        <v>19</v>
      </c>
      <c r="H34" s="81"/>
      <c r="I34" s="82"/>
      <c r="J34" s="82"/>
      <c r="K34" s="82"/>
      <c r="L34" s="82"/>
      <c r="M34" s="82"/>
      <c r="N34" s="82"/>
      <c r="O34" s="83"/>
    </row>
    <row r="35" spans="1:15" ht="18" customHeight="1" x14ac:dyDescent="0.25">
      <c r="A35" s="88"/>
      <c r="B35" s="89"/>
      <c r="C35" s="89"/>
      <c r="D35" s="89"/>
      <c r="E35" s="90"/>
      <c r="F35" s="80"/>
      <c r="G35" s="39" t="s">
        <v>20</v>
      </c>
      <c r="H35" s="81"/>
      <c r="I35" s="82"/>
      <c r="J35" s="82"/>
      <c r="K35" s="82"/>
      <c r="L35" s="82"/>
      <c r="M35" s="82"/>
      <c r="N35" s="82"/>
      <c r="O35" s="83"/>
    </row>
    <row r="36" spans="1:15" x14ac:dyDescent="0.25">
      <c r="A36" s="88"/>
      <c r="B36" s="89"/>
      <c r="C36" s="89"/>
      <c r="D36" s="89"/>
      <c r="E36" s="90"/>
      <c r="F36" s="80"/>
      <c r="G36" s="39" t="s">
        <v>21</v>
      </c>
      <c r="H36" s="81"/>
      <c r="I36" s="82"/>
      <c r="J36" s="82"/>
      <c r="K36" s="82"/>
      <c r="L36" s="82"/>
      <c r="M36" s="82"/>
      <c r="N36" s="82"/>
      <c r="O36" s="83"/>
    </row>
    <row r="37" spans="1:15" x14ac:dyDescent="0.25">
      <c r="A37" s="88"/>
      <c r="B37" s="89"/>
      <c r="C37" s="89"/>
      <c r="D37" s="89"/>
      <c r="E37" s="90"/>
      <c r="F37" s="80"/>
      <c r="G37" s="39" t="s">
        <v>22</v>
      </c>
      <c r="H37" s="81"/>
      <c r="I37" s="82"/>
      <c r="J37" s="82"/>
      <c r="K37" s="82"/>
      <c r="L37" s="82"/>
      <c r="M37" s="82"/>
      <c r="N37" s="82"/>
      <c r="O37" s="83"/>
    </row>
    <row r="38" spans="1:15" x14ac:dyDescent="0.25">
      <c r="A38" s="88"/>
      <c r="B38" s="89"/>
      <c r="C38" s="89"/>
      <c r="D38" s="89"/>
      <c r="E38" s="90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88"/>
      <c r="B39" s="89"/>
      <c r="C39" s="89"/>
      <c r="D39" s="89"/>
      <c r="E39" s="90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88"/>
      <c r="B40" s="89"/>
      <c r="C40" s="89"/>
      <c r="D40" s="89"/>
      <c r="E40" s="90"/>
      <c r="F40" s="38"/>
      <c r="G40" s="24"/>
      <c r="H40" s="18"/>
      <c r="I40" s="24"/>
      <c r="J40" s="24" t="s">
        <v>23</v>
      </c>
      <c r="K40" s="24"/>
      <c r="L40" s="76"/>
      <c r="M40" s="77"/>
      <c r="N40" s="78"/>
      <c r="O40" s="24"/>
    </row>
    <row r="41" spans="1:15" x14ac:dyDescent="0.25">
      <c r="A41" s="91"/>
      <c r="B41" s="92"/>
      <c r="C41" s="92"/>
      <c r="D41" s="92"/>
      <c r="E41" s="93"/>
      <c r="F41" s="38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21" t="s">
        <v>92</v>
      </c>
      <c r="B42" s="21"/>
      <c r="C42" s="21"/>
      <c r="D42" s="21"/>
      <c r="E42" s="21"/>
      <c r="F42" s="21"/>
      <c r="G42" s="24"/>
      <c r="H42" s="24"/>
      <c r="I42" s="24"/>
      <c r="J42" s="24"/>
      <c r="K42" s="24"/>
      <c r="L42" s="24"/>
      <c r="M42" s="24"/>
      <c r="N42" s="24"/>
      <c r="O42" s="24"/>
    </row>
  </sheetData>
  <mergeCells count="36">
    <mergeCell ref="A1:L1"/>
    <mergeCell ref="K9:K11"/>
    <mergeCell ref="A8:B8"/>
    <mergeCell ref="E5:F5"/>
    <mergeCell ref="B6:F6"/>
    <mergeCell ref="B7:F7"/>
    <mergeCell ref="B9:B11"/>
    <mergeCell ref="H9:H11"/>
    <mergeCell ref="I9:I11"/>
    <mergeCell ref="J9:J11"/>
    <mergeCell ref="C9:D9"/>
    <mergeCell ref="C3:K3"/>
    <mergeCell ref="E9:G9"/>
    <mergeCell ref="G10:G11"/>
    <mergeCell ref="L9:L11"/>
    <mergeCell ref="O9:O11"/>
    <mergeCell ref="C10:D11"/>
    <mergeCell ref="L40:N40"/>
    <mergeCell ref="A30:C30"/>
    <mergeCell ref="F33:F37"/>
    <mergeCell ref="H33:O33"/>
    <mergeCell ref="H34:O34"/>
    <mergeCell ref="H35:O35"/>
    <mergeCell ref="H36:O36"/>
    <mergeCell ref="A31:O31"/>
    <mergeCell ref="H37:O37"/>
    <mergeCell ref="A33:E41"/>
    <mergeCell ref="N9:N11"/>
    <mergeCell ref="E10:E11"/>
    <mergeCell ref="F10:F11"/>
    <mergeCell ref="M9:M11"/>
    <mergeCell ref="A29:N29"/>
    <mergeCell ref="C26:D26"/>
    <mergeCell ref="J27:K27"/>
    <mergeCell ref="A28:N28"/>
    <mergeCell ref="C12:D25"/>
  </mergeCells>
  <pageMargins left="0.23622047244094491" right="0.23622047244094491" top="0" bottom="0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3" t="s">
        <v>51</v>
      </c>
      <c r="M2" s="123"/>
    </row>
    <row r="3" spans="1:14" x14ac:dyDescent="0.25">
      <c r="A3" s="5" t="s">
        <v>25</v>
      </c>
      <c r="B3" s="124" t="s">
        <v>26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x14ac:dyDescent="0.25">
      <c r="A4" s="5" t="s">
        <v>27</v>
      </c>
      <c r="B4" s="124" t="s">
        <v>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x14ac:dyDescent="0.25">
      <c r="A5" s="5" t="s">
        <v>8</v>
      </c>
      <c r="B5" s="124" t="s">
        <v>29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x14ac:dyDescent="0.25">
      <c r="A6" s="5" t="s">
        <v>2</v>
      </c>
      <c r="B6" s="124" t="s">
        <v>30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x14ac:dyDescent="0.25">
      <c r="A7" s="6" t="s">
        <v>31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12</v>
      </c>
      <c r="B8" s="124" t="s">
        <v>32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25">
      <c r="A9" s="7" t="s">
        <v>33</v>
      </c>
      <c r="B9" s="124" t="s">
        <v>34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x14ac:dyDescent="0.25">
      <c r="A10" s="7" t="s">
        <v>35</v>
      </c>
      <c r="B10" s="124" t="s">
        <v>36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1:14" x14ac:dyDescent="0.25">
      <c r="A11" s="8" t="s">
        <v>37</v>
      </c>
      <c r="B11" s="124" t="s">
        <v>38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x14ac:dyDescent="0.25">
      <c r="A12" s="9" t="s">
        <v>39</v>
      </c>
      <c r="B12" s="124" t="s">
        <v>40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24" customHeight="1" x14ac:dyDescent="0.25">
      <c r="A13" s="8" t="s">
        <v>41</v>
      </c>
      <c r="B13" s="124" t="s">
        <v>42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4" spans="1:14" ht="16.5" customHeight="1" x14ac:dyDescent="0.25">
      <c r="A14" s="8" t="s">
        <v>5</v>
      </c>
      <c r="B14" s="124" t="s">
        <v>52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x14ac:dyDescent="0.25">
      <c r="A15" s="8" t="s">
        <v>43</v>
      </c>
      <c r="B15" s="124" t="s">
        <v>44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38.25" x14ac:dyDescent="0.25">
      <c r="A16" s="10" t="s">
        <v>45</v>
      </c>
      <c r="B16" s="124" t="s">
        <v>46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1:14" ht="28.5" customHeight="1" x14ac:dyDescent="0.25">
      <c r="A17" s="10" t="s">
        <v>47</v>
      </c>
      <c r="B17" s="124" t="s">
        <v>48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</row>
    <row r="18" spans="1:14" ht="27" customHeight="1" x14ac:dyDescent="0.25">
      <c r="A18" s="11" t="s">
        <v>49</v>
      </c>
      <c r="B18" s="124" t="s">
        <v>50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  <row r="19" spans="1:14" ht="75" customHeight="1" x14ac:dyDescent="0.25">
      <c r="A19" s="40" t="s">
        <v>62</v>
      </c>
      <c r="B19" s="125" t="s">
        <v>63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kase</vt:lpstr>
      <vt:lpstr>Vysvetlívky</vt:lpstr>
      <vt:lpstr>kase!Oblasť_tlače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2023-03-03T11:54:31Z</cp:lastPrinted>
  <dcterms:created xsi:type="dcterms:W3CDTF">2012-08-13T12:29:09Z</dcterms:created>
  <dcterms:modified xsi:type="dcterms:W3CDTF">2023-03-09T11:37:09Z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