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3/3_Zimná a letná údržba komunikácií/"/>
    </mc:Choice>
  </mc:AlternateContent>
  <xr:revisionPtr revIDLastSave="122" documentId="13_ncr:1_{5AB1C24E-9C32-4F6D-B1D0-0115577E0711}" xr6:coauthVersionLast="47" xr6:coauthVersionMax="47" xr10:uidLastSave="{66966AD4-4F17-4DA5-ABAF-1CF17C3A2F5D}"/>
  <bookViews>
    <workbookView xWindow="-110" yWindow="-110" windowWidth="19420" windowHeight="10420" activeTab="1" xr2:uid="{9BBFFD00-EE37-444F-A56C-56D30ADB11C9}"/>
  </bookViews>
  <sheets>
    <sheet name="Návrh na plnenie kritérií" sheetId="3" r:id="rId1"/>
    <sheet name="Cenník" sheetId="2" r:id="rId2"/>
  </sheets>
  <definedNames>
    <definedName name="_xlnm.Print_Area" localSheetId="1">Cenník!$A$1:$G$90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3" l="1"/>
  <c r="E16" i="3" s="1"/>
  <c r="G27" i="3" a="1"/>
  <c r="G27" i="3" s="1"/>
  <c r="G22" i="3" a="1"/>
  <c r="G22" i="3" s="1"/>
  <c r="G20" i="3" a="1"/>
  <c r="G20" i="3" s="1"/>
  <c r="H8" i="2"/>
  <c r="H9" i="2"/>
  <c r="H10" i="2"/>
  <c r="H11" i="2"/>
  <c r="H16" i="2"/>
  <c r="H17" i="2"/>
  <c r="H18" i="2"/>
  <c r="H19" i="2"/>
  <c r="H24" i="2"/>
  <c r="H25" i="2"/>
  <c r="H26" i="2"/>
  <c r="H27" i="2"/>
  <c r="H32" i="2"/>
  <c r="H33" i="2"/>
  <c r="H34" i="2"/>
  <c r="H35" i="2"/>
  <c r="H40" i="2"/>
  <c r="H41" i="2"/>
  <c r="H42" i="2"/>
  <c r="H43" i="2"/>
  <c r="H48" i="2"/>
  <c r="H49" i="2"/>
  <c r="H50" i="2"/>
  <c r="H51" i="2"/>
  <c r="H56" i="2"/>
  <c r="H57" i="2"/>
  <c r="H58" i="2"/>
  <c r="H59" i="2"/>
  <c r="H64" i="2"/>
  <c r="H65" i="2"/>
  <c r="H66" i="2"/>
  <c r="H67" i="2"/>
  <c r="H72" i="2"/>
  <c r="H73" i="2"/>
  <c r="H74" i="2"/>
  <c r="H75" i="2"/>
  <c r="H80" i="2"/>
  <c r="H81" i="2"/>
  <c r="H82" i="2"/>
  <c r="H83" i="2"/>
  <c r="H88" i="2"/>
  <c r="H89" i="2"/>
  <c r="G5" i="2"/>
  <c r="H5" i="2" s="1"/>
  <c r="G6" i="2"/>
  <c r="H6" i="2" s="1"/>
  <c r="G7" i="2"/>
  <c r="H7" i="2" s="1"/>
  <c r="G8" i="2"/>
  <c r="G9" i="2"/>
  <c r="G10" i="2"/>
  <c r="G11" i="2"/>
  <c r="G12" i="2"/>
  <c r="H12" i="2" s="1"/>
  <c r="G13" i="2"/>
  <c r="H13" i="2" s="1"/>
  <c r="G14" i="2"/>
  <c r="H14" i="2" s="1"/>
  <c r="G15" i="2"/>
  <c r="H15" i="2" s="1"/>
  <c r="G16" i="2"/>
  <c r="G17" i="2"/>
  <c r="G18" i="2"/>
  <c r="G19" i="2"/>
  <c r="G20" i="2"/>
  <c r="H20" i="2" s="1"/>
  <c r="G21" i="2"/>
  <c r="H21" i="2" s="1"/>
  <c r="G22" i="2"/>
  <c r="H22" i="2" s="1"/>
  <c r="G23" i="2"/>
  <c r="H23" i="2" s="1"/>
  <c r="G24" i="2"/>
  <c r="G25" i="2"/>
  <c r="G26" i="2"/>
  <c r="G27" i="2"/>
  <c r="G28" i="2"/>
  <c r="H28" i="2" s="1"/>
  <c r="G29" i="2"/>
  <c r="H29" i="2" s="1"/>
  <c r="G30" i="2"/>
  <c r="H30" i="2" s="1"/>
  <c r="G31" i="2"/>
  <c r="H31" i="2" s="1"/>
  <c r="G32" i="2"/>
  <c r="G33" i="2"/>
  <c r="G34" i="2"/>
  <c r="G35" i="2"/>
  <c r="G36" i="2"/>
  <c r="H36" i="2" s="1"/>
  <c r="G37" i="2"/>
  <c r="H37" i="2" s="1"/>
  <c r="G38" i="2"/>
  <c r="H38" i="2" s="1"/>
  <c r="G39" i="2"/>
  <c r="H39" i="2" s="1"/>
  <c r="G40" i="2"/>
  <c r="G41" i="2"/>
  <c r="G42" i="2"/>
  <c r="G43" i="2"/>
  <c r="G44" i="2"/>
  <c r="H44" i="2" s="1"/>
  <c r="G45" i="2"/>
  <c r="H45" i="2" s="1"/>
  <c r="G46" i="2"/>
  <c r="H46" i="2" s="1"/>
  <c r="G47" i="2"/>
  <c r="H47" i="2" s="1"/>
  <c r="G48" i="2"/>
  <c r="G49" i="2"/>
  <c r="G50" i="2"/>
  <c r="G51" i="2"/>
  <c r="G52" i="2"/>
  <c r="H52" i="2" s="1"/>
  <c r="G53" i="2"/>
  <c r="H53" i="2" s="1"/>
  <c r="G54" i="2"/>
  <c r="H54" i="2" s="1"/>
  <c r="G55" i="2"/>
  <c r="H55" i="2" s="1"/>
  <c r="G56" i="2"/>
  <c r="G57" i="2"/>
  <c r="G58" i="2"/>
  <c r="G59" i="2"/>
  <c r="G60" i="2"/>
  <c r="H60" i="2" s="1"/>
  <c r="G61" i="2"/>
  <c r="H61" i="2" s="1"/>
  <c r="G62" i="2"/>
  <c r="H62" i="2" s="1"/>
  <c r="G63" i="2"/>
  <c r="H63" i="2" s="1"/>
  <c r="G64" i="2"/>
  <c r="G65" i="2"/>
  <c r="G66" i="2"/>
  <c r="G67" i="2"/>
  <c r="G68" i="2"/>
  <c r="H68" i="2" s="1"/>
  <c r="G69" i="2"/>
  <c r="H69" i="2" s="1"/>
  <c r="G70" i="2"/>
  <c r="H70" i="2" s="1"/>
  <c r="G71" i="2"/>
  <c r="H71" i="2" s="1"/>
  <c r="G72" i="2"/>
  <c r="G73" i="2"/>
  <c r="G74" i="2"/>
  <c r="G75" i="2"/>
  <c r="G76" i="2"/>
  <c r="H76" i="2" s="1"/>
  <c r="G77" i="2"/>
  <c r="H77" i="2" s="1"/>
  <c r="G78" i="2"/>
  <c r="H78" i="2" s="1"/>
  <c r="G79" i="2"/>
  <c r="H79" i="2" s="1"/>
  <c r="G80" i="2"/>
  <c r="G81" i="2"/>
  <c r="G82" i="2"/>
  <c r="G83" i="2"/>
  <c r="G84" i="2"/>
  <c r="H84" i="2" s="1"/>
  <c r="G85" i="2"/>
  <c r="H85" i="2" s="1"/>
  <c r="G86" i="2"/>
  <c r="H86" i="2" s="1"/>
  <c r="G87" i="2"/>
  <c r="H87" i="2" s="1"/>
  <c r="G88" i="2"/>
  <c r="G89" i="2"/>
  <c r="G4" i="2"/>
  <c r="H4" i="2" s="1"/>
  <c r="E23" i="3" l="1"/>
  <c r="B30" i="3" s="1"/>
  <c r="F15" i="3"/>
  <c r="G90" i="2"/>
  <c r="H9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E23" authorId="0" shapeId="0" xr:uid="{309944C6-6B6E-4BAF-9A5B-7C9040427BF5}">
      <text>
        <r>
          <rPr>
            <sz val="9"/>
            <color rgb="FF000000"/>
            <rFont val="Segoe UI"/>
            <family val="2"/>
            <charset val="1"/>
          </rPr>
          <t xml:space="preserve">Maximálny počet bodov v K2 môže byť 0,5; takže ak súčet buniek G20 a G22 je väčší než 0,5, tabuľka pridelí maximálne 0,5 bodu.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<sst xmlns="http://schemas.openxmlformats.org/spreadsheetml/2006/main" count="297" uniqueCount="136">
  <si>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</si>
  <si>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</si>
  <si>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</si>
  <si>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</si>
  <si>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</si>
  <si>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</si>
  <si>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áno</t>
  </si>
  <si>
    <t>Telefónne číslo:</t>
  </si>
  <si>
    <t>E-mailová adresa:</t>
  </si>
  <si>
    <t>K1 - Cena za dodanie predmetu zákazky v eur s DPH
Váha - 99%</t>
  </si>
  <si>
    <t>Cena celkom v EUR bez DPH</t>
  </si>
  <si>
    <t>výška DPH</t>
  </si>
  <si>
    <t>Cena celkom v EUR s DPH</t>
  </si>
  <si>
    <t>Cena celkom za celý predmet zákazky</t>
  </si>
  <si>
    <t>Počet bodov získaných za K1</t>
  </si>
  <si>
    <t xml:space="preserve">K2 - Podpora znevýhodnených uchádzačov o zamestnanie ("ZUZ")/študentov
Váha - 0,5% </t>
  </si>
  <si>
    <t>Počet pracovných miest, ktoré sa uchádzač zaväzuje vytvoriť</t>
  </si>
  <si>
    <t>Počet bodov</t>
  </si>
  <si>
    <t>Vytvorenie pracovného miesta pre ZUZ/študenta</t>
  </si>
  <si>
    <t>Počet existujúcich pracovných miest</t>
  </si>
  <si>
    <t>Plnenie predmetu zákazky prostredníctvom ZUZ/študenta (ak už uchádzač takéhoto zamestnanca zamestnáva)</t>
  </si>
  <si>
    <t>Počet bodov získaných za K2</t>
  </si>
  <si>
    <t xml:space="preserve">K2 - Využívanie elektrického vozidla
Váha - 0,5% </t>
  </si>
  <si>
    <t>Počet vozidiel, ktoré sa uchádzač zaväzuje používať</t>
  </si>
  <si>
    <t>Využívanie elektrického vozidla</t>
  </si>
  <si>
    <t>Počet bodov celkom (K1 - K3)</t>
  </si>
  <si>
    <r>
      <t>Príloha č. 2  - Cenník jednotkových cien</t>
    </r>
    <r>
      <rPr>
        <sz val="12"/>
        <color theme="1" tint="0.14999847407452621"/>
        <rFont val="Arial Narrow"/>
        <family val="2"/>
      </rPr>
      <t xml:space="preserve"> </t>
    </r>
  </si>
  <si>
    <t>Č.p.</t>
  </si>
  <si>
    <t>Názov položky</t>
  </si>
  <si>
    <t>Merná jednotka</t>
  </si>
  <si>
    <t>Okruh činnosti</t>
  </si>
  <si>
    <t>Predpokladané množstvo objednané za 4 roky platnosti zmluvy</t>
  </si>
  <si>
    <t>Jednotkové ceny v € bez DPH</t>
  </si>
  <si>
    <t>Cena za referenčné množstvo za 4 roky platnosti zmluvy</t>
  </si>
  <si>
    <t>Cena za referenčné množstvo za 4 roky platnosti zmluvy s DPH</t>
  </si>
  <si>
    <t xml:space="preserve">strojové čistenie ciest </t>
  </si>
  <si>
    <t>m</t>
  </si>
  <si>
    <t>637004001 - letné čistenie komunikácií</t>
  </si>
  <si>
    <t xml:space="preserve">čistenie chodníkov, cyklotrás, námestí, peších zón, ručne alebo strojovo s ručným dočisťovaním </t>
  </si>
  <si>
    <t>m2</t>
  </si>
  <si>
    <t xml:space="preserve">čistenie lávok, schodísk, parkovísk, bikeshering, statická doprava, ručne alebo strojovo s ručným dočisťovaním </t>
  </si>
  <si>
    <t>strojné splachovanie ciest</t>
  </si>
  <si>
    <t>strojné splachovanie chodníkov, cyklotrás, peších zón, námestí splachovacím vozidlom do 4 ton</t>
  </si>
  <si>
    <t xml:space="preserve">strojné odburinenie obrubníkov a prídlažby agresívnou kefou </t>
  </si>
  <si>
    <t>strojné čistenie spevnených priekop a rigolov</t>
  </si>
  <si>
    <t>637004003 - čistenie rigolov a krajníc</t>
  </si>
  <si>
    <t>strojné čistenie nespevnených priekop a rigolov</t>
  </si>
  <si>
    <t>strojné zrezávanie spevnených krajníc</t>
  </si>
  <si>
    <t>strojné zrezávanie spevnených krajníc pod zvodidlom</t>
  </si>
  <si>
    <t>strojné zrezávanie nespevnených krajníc</t>
  </si>
  <si>
    <t>strojné zrezávanie nespevnených krajníc pod zvodidlom</t>
  </si>
  <si>
    <t>odstraňovanie nánosov, naplavenín a zosuvov z  komunikácií</t>
  </si>
  <si>
    <t>odstraňovanie žuvačiek z povrchu komunikácií strojne batériovým prenosným čističom</t>
  </si>
  <si>
    <t>pohotovosť vozidla sypač s pluhom nad 4 tony (s naloženým posypovým materiálom)</t>
  </si>
  <si>
    <t>hod.</t>
  </si>
  <si>
    <t>637004002 - zimná údržba komunikácií</t>
  </si>
  <si>
    <t>pohotovosť vozidla sypač s pluhom do 4 ton (s naloženým posypovým materiálom)</t>
  </si>
  <si>
    <t>výkon zimnej údržby komunikácií vozidlom sypač s pluhom nad 4 tony - posyp a/alebo pluhovanie</t>
  </si>
  <si>
    <t>výkon zimnej údržby vozidlom sypač s pluhom do 4 ton- posyp a/alebo pluhovanie</t>
  </si>
  <si>
    <t>údržba motorovou rotačnou kefou (chodníky, námestia, pešie zóny) bez obsluhy</t>
  </si>
  <si>
    <t>637004001 / 637004002 - celoročné činnosti</t>
  </si>
  <si>
    <t>údržba dopravných ostrovčekov ručne alebo strojne s ručným dočisťovaním</t>
  </si>
  <si>
    <t xml:space="preserve">m2 </t>
  </si>
  <si>
    <t>cena inertného materiálu - kamenná drva</t>
  </si>
  <si>
    <t>t</t>
  </si>
  <si>
    <t xml:space="preserve">cena inertného materiálu - zeolit </t>
  </si>
  <si>
    <t>cena posypového materiálu - posypová SOĽ (NaCl)</t>
  </si>
  <si>
    <t>cena posypového materiálu - ekologická posypová soľ (MgCl2) - SOLMAG</t>
  </si>
  <si>
    <t>cena posypového materiálu - posypová soľ zvlhčená (NaCl) - ZVLH. SOĽ</t>
  </si>
  <si>
    <t>cena posypového materiálu - ekologická posypová soľ zvlhčená (MgCl2) - ZVLH. SOLMAG</t>
  </si>
  <si>
    <t>kosenie trávnatých porastov - 2x mesačne</t>
  </si>
  <si>
    <t>635006008 - údžba cestnej zelene</t>
  </si>
  <si>
    <t>kosenie trávnatých porastov - 1x mesačne</t>
  </si>
  <si>
    <t>jednorázové kosenie trávnatých porastov (od 100 m2 do 10 000 m2)</t>
  </si>
  <si>
    <t>okopávanie stromov, kríkov, živých plotov, kvetov</t>
  </si>
  <si>
    <t>orez stromu s výškou do 5m</t>
  </si>
  <si>
    <t>ks</t>
  </si>
  <si>
    <t>orez stromu s výškou od 5m do 10m</t>
  </si>
  <si>
    <t>orez stromu s výškou od 10m do 15m</t>
  </si>
  <si>
    <t>orez stromu s výškou od 15m do 20m</t>
  </si>
  <si>
    <t>orez stromu s výškou nad 20m</t>
  </si>
  <si>
    <t>výrub stromu s priemerom kmeňa do 40cm</t>
  </si>
  <si>
    <t>výrub stromu s priemerom kmeňa od 40 cm do 80cm</t>
  </si>
  <si>
    <t>výrub stromu s priemerom kmeňa do 80cm do 120cm</t>
  </si>
  <si>
    <t>výrub stromu s priemerom kmeňa nad 120cm</t>
  </si>
  <si>
    <t>vybratie pňa stromu s priemerom do 40cm s frézovaním pňa do hĺbky 20 cm</t>
  </si>
  <si>
    <t>vybratie pňa stromu s priemerom od 40cm do 80cm s frézovaním pňa do hĺbky 20 cm</t>
  </si>
  <si>
    <t>vybratie pňa stromu s priemerom od 80cm do 120cm s frézovaním pňa do hĺbky 20 cm</t>
  </si>
  <si>
    <t>vybratie pňa stromu s priemerom nad 120cm s frézovaním pňa do hĺbky 20 cm</t>
  </si>
  <si>
    <t>vybratie pňa stromu s priemerom do 40cm s frézovaním pňa do hĺbky 50 cm</t>
  </si>
  <si>
    <t>vybratie pňa stromu s priemerom od 40cm do 80cm s frézovaním pňa do hĺbky 50 cm</t>
  </si>
  <si>
    <t>vybratie pňa stromu s priemerom od 80cm do 120cm s frézovaním pňa do hĺbky 50 cm</t>
  </si>
  <si>
    <t>vybratie pňa stromu s priemerom nad 120cm s frézovaním pňa do hĺbky 50 cm</t>
  </si>
  <si>
    <t>výrub nevhodných (náletových) drevín s priemerom kmeňa do 10cm s odstránením ruderálenho porastu v zeleni</t>
  </si>
  <si>
    <t>orez kríku s priemerom koruny do 1,5m</t>
  </si>
  <si>
    <t>orez kríku s priemerom koruny od 1,5m do 3,0m</t>
  </si>
  <si>
    <t>orez kríku s priemerom koruny nad 3,0m</t>
  </si>
  <si>
    <t>strihanie živého plota s výškou do 150cm</t>
  </si>
  <si>
    <t>strihanie živého plota s výškou nad 150cm</t>
  </si>
  <si>
    <t xml:space="preserve">vybranie odpadkového koša s objemom do 60L </t>
  </si>
  <si>
    <t>vybranie odpadkového koša s objemom nad 60L</t>
  </si>
  <si>
    <t>strojové čistenie komunikácií veľkou technikou</t>
  </si>
  <si>
    <t>strojové čistenie komunikácií malou technikou</t>
  </si>
  <si>
    <t>splachovanie komunikácií veľkou technikou</t>
  </si>
  <si>
    <t>splachovanie komunikácií malou technikou</t>
  </si>
  <si>
    <t xml:space="preserve">činnosť vykonávaná nákladným vozidlom do 5 ton </t>
  </si>
  <si>
    <t>údržba cisternovým vozidlom - zalievanie zelene</t>
  </si>
  <si>
    <t>činnosť vykonávaná ručne jednou osobou</t>
  </si>
  <si>
    <t>činnosť vykonávaná nákladným vozidlom do 5 ton v rámci obvodu - viaže sa na položku č. 60</t>
  </si>
  <si>
    <t>km</t>
  </si>
  <si>
    <t xml:space="preserve">prejazdové Km vozidiel údržby do 5 ton mimo obvodu </t>
  </si>
  <si>
    <t xml:space="preserve">prejazdové Km vozidiel údržby nad 5 ton mimo obvodu </t>
  </si>
  <si>
    <t>činnosť vykonávaná odborne spôsobilou osobou - pilčícke práce s motorovou pílou</t>
  </si>
  <si>
    <t>činnosť vykonávaná odborne spôsobilou osobou - práce s benzínovým náradím</t>
  </si>
  <si>
    <t>činnosť vykonávaná nákladným vozidlom do 10ton s hydraulickou rukou</t>
  </si>
  <si>
    <t>činnosť vykonávaná nákladným vozidlom nad 5 ton v rámci obvodu</t>
  </si>
  <si>
    <t>čistenie uličného vpustu bez frézovania a kamerovej skúšky</t>
  </si>
  <si>
    <t>čistenie uličného vpustu s frézovanim a kamerovou skúškou</t>
  </si>
  <si>
    <t>strojové umývanie zvodidiel</t>
  </si>
  <si>
    <t>vyhrabávanie lístia z trávnatých porastov</t>
  </si>
  <si>
    <t>absorpčný materiál na ropné látky</t>
  </si>
  <si>
    <t>kg</t>
  </si>
  <si>
    <t>pohotovosť jednej osoby na orez / výrub drevín (pilčík)</t>
  </si>
  <si>
    <t>zlaňovacie práce</t>
  </si>
  <si>
    <t>údržba komunikácií vozidlom s agresívnou kefou</t>
  </si>
  <si>
    <t>odsávanie vody z komunikácií čistiacim vozidlom od 1˚C</t>
  </si>
  <si>
    <t xml:space="preserve">odstraňovanie vozidiel do 3,5 t v havarijnom stave z komunikácií </t>
  </si>
  <si>
    <t xml:space="preserve">odstraňovanie vozidiel od 3,5 t do 12 ton v havarijnom stave z komunikácií </t>
  </si>
  <si>
    <t xml:space="preserve">odstraňovanie vozidiel nad 12 t v havarijnom stave z komunikácií </t>
  </si>
  <si>
    <t xml:space="preserve">čistenie komunikácií od hygienicky nebezpečného odpadu s likvidáciou </t>
  </si>
  <si>
    <t>pohotovosť vozidla sypač do 4 ton na určenom stanovisku (s naloženým posypovým materiálom)</t>
  </si>
  <si>
    <t xml:space="preserve">letná údržba MHD zastávok vysávačom, vrátane vozidla so šoférom, ktorý je zároveň ručným pracovníkom </t>
  </si>
  <si>
    <t>činnosť vykonávaná odborným pracovníkom - arborista</t>
  </si>
  <si>
    <t>strojné čistenie dlažby s chemickým ošetrením dlažby</t>
  </si>
  <si>
    <t>Cena celkom</t>
  </si>
  <si>
    <r>
      <t xml:space="preserve">Príloha č. 3b - Návrh na plnenie kritérií a cenník
</t>
    </r>
    <r>
      <rPr>
        <sz val="16"/>
        <color rgb="FF000000"/>
        <rFont val="Times New Roman"/>
        <family val="1"/>
        <charset val="238"/>
      </rPr>
      <t xml:space="preserve">Zimná a letná údržba komunikácií
</t>
    </r>
    <r>
      <rPr>
        <b/>
        <sz val="16"/>
        <color rgb="FF000000"/>
        <rFont val="Times New Roman"/>
        <family val="1"/>
        <charset val="238"/>
      </rPr>
      <t>Časť č. 2 - Bratislava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</si>
</sst>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€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sz val="11"/>
      <color theme="1" tint="0.14999847407452621"/>
      <name val="Calibri"/>
      <family val="2"/>
      <charset val="238"/>
      <scheme val="minor"/>
    </font>
    <font>
      <b/>
      <sz val="11"/>
      <color theme="1" tint="0.14999847407452621"/>
      <name val="Calibri"/>
      <family val="2"/>
      <charset val="238"/>
      <scheme val="minor"/>
    </font>
    <font>
      <b/>
      <sz val="12"/>
      <color theme="1" tint="0.14999847407452621"/>
      <name val="Arial Narrow"/>
      <family val="2"/>
    </font>
    <font>
      <sz val="12"/>
      <color theme="1" tint="0.14999847407452621"/>
      <name val="Arial Narrow"/>
      <family val="2"/>
    </font>
    <font>
      <sz val="12"/>
      <color theme="1" tint="0.14999847407452621"/>
      <name val="Calibri"/>
      <family val="2"/>
      <charset val="238"/>
      <scheme val="minor"/>
    </font>
    <font>
      <sz val="12"/>
      <name val="Arial Narrow"/>
      <family val="2"/>
    </font>
    <font>
      <b/>
      <sz val="14"/>
      <color theme="1" tint="0.14999847407452621"/>
      <name val="Arial Narrow"/>
      <family val="2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sz val="16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9"/>
      <color rgb="FF000000"/>
      <name val="Segoe U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rgb="FF000000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4" borderId="0" xfId="0" applyFont="1" applyFill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6" fillId="0" borderId="8" xfId="0" applyFont="1" applyBorder="1" applyAlignment="1">
      <alignment horizontal="center"/>
    </xf>
    <xf numFmtId="0" fontId="6" fillId="4" borderId="11" xfId="0" applyFont="1" applyFill="1" applyBorder="1"/>
    <xf numFmtId="0" fontId="6" fillId="4" borderId="12" xfId="0" applyFont="1" applyFill="1" applyBorder="1" applyAlignment="1">
      <alignment horizontal="center"/>
    </xf>
    <xf numFmtId="3" fontId="6" fillId="4" borderId="12" xfId="0" applyNumberFormat="1" applyFont="1" applyFill="1" applyBorder="1"/>
    <xf numFmtId="165" fontId="8" fillId="4" borderId="1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4" borderId="3" xfId="0" applyFont="1" applyFill="1" applyBorder="1"/>
    <xf numFmtId="0" fontId="6" fillId="4" borderId="4" xfId="0" applyFont="1" applyFill="1" applyBorder="1" applyAlignment="1">
      <alignment horizontal="center"/>
    </xf>
    <xf numFmtId="3" fontId="6" fillId="4" borderId="4" xfId="0" applyNumberFormat="1" applyFont="1" applyFill="1" applyBorder="1"/>
    <xf numFmtId="0" fontId="6" fillId="5" borderId="3" xfId="0" applyFont="1" applyFill="1" applyBorder="1"/>
    <xf numFmtId="0" fontId="6" fillId="5" borderId="4" xfId="0" applyFont="1" applyFill="1" applyBorder="1" applyAlignment="1">
      <alignment horizontal="center"/>
    </xf>
    <xf numFmtId="3" fontId="6" fillId="5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5" borderId="5" xfId="0" applyFont="1" applyFill="1" applyBorder="1"/>
    <xf numFmtId="0" fontId="6" fillId="5" borderId="9" xfId="0" applyFont="1" applyFill="1" applyBorder="1" applyAlignment="1">
      <alignment horizontal="center"/>
    </xf>
    <xf numFmtId="3" fontId="6" fillId="5" borderId="9" xfId="0" applyNumberFormat="1" applyFont="1" applyFill="1" applyBorder="1"/>
    <xf numFmtId="0" fontId="7" fillId="3" borderId="0" xfId="0" applyFont="1" applyFill="1" applyAlignment="1">
      <alignment horizontal="center"/>
    </xf>
    <xf numFmtId="165" fontId="8" fillId="4" borderId="6" xfId="0" applyNumberFormat="1" applyFont="1" applyFill="1" applyBorder="1" applyAlignment="1">
      <alignment horizontal="center" vertical="center"/>
    </xf>
    <xf numFmtId="166" fontId="9" fillId="0" borderId="10" xfId="0" applyNumberFormat="1" applyFont="1" applyBorder="1" applyAlignment="1">
      <alignment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2" fontId="12" fillId="0" borderId="33" xfId="0" applyNumberFormat="1" applyFont="1" applyBorder="1" applyAlignment="1">
      <alignment horizontal="center" vertical="center" wrapText="1"/>
    </xf>
    <xf numFmtId="2" fontId="12" fillId="0" borderId="34" xfId="0" applyNumberFormat="1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/>
    </xf>
    <xf numFmtId="0" fontId="16" fillId="0" borderId="40" xfId="0" applyFont="1" applyBorder="1" applyAlignment="1">
      <alignment horizontal="center" vertical="center" wrapText="1"/>
    </xf>
    <xf numFmtId="4" fontId="12" fillId="7" borderId="33" xfId="0" applyNumberFormat="1" applyFont="1" applyFill="1" applyBorder="1" applyAlignment="1">
      <alignment horizontal="center" vertical="center" wrapText="1"/>
    </xf>
    <xf numFmtId="165" fontId="8" fillId="7" borderId="11" xfId="0" applyNumberFormat="1" applyFont="1" applyFill="1" applyBorder="1" applyAlignment="1" applyProtection="1">
      <alignment horizontal="center" vertical="center"/>
      <protection locked="0"/>
    </xf>
    <xf numFmtId="165" fontId="8" fillId="7" borderId="3" xfId="0" applyNumberFormat="1" applyFont="1" applyFill="1" applyBorder="1" applyAlignment="1" applyProtection="1">
      <alignment horizontal="center" vertical="center"/>
      <protection locked="0"/>
    </xf>
    <xf numFmtId="165" fontId="8" fillId="9" borderId="3" xfId="0" applyNumberFormat="1" applyFont="1" applyFill="1" applyBorder="1" applyAlignment="1" applyProtection="1">
      <alignment horizontal="center" vertical="center"/>
      <protection locked="0"/>
    </xf>
    <xf numFmtId="165" fontId="6" fillId="9" borderId="3" xfId="0" applyNumberFormat="1" applyFont="1" applyFill="1" applyBorder="1" applyAlignment="1" applyProtection="1">
      <alignment horizontal="center" vertical="center"/>
      <protection locked="0"/>
    </xf>
    <xf numFmtId="165" fontId="8" fillId="7" borderId="5" xfId="0" applyNumberFormat="1" applyFont="1" applyFill="1" applyBorder="1" applyAlignment="1" applyProtection="1">
      <alignment horizontal="center" vertical="center"/>
      <protection locked="0"/>
    </xf>
    <xf numFmtId="0" fontId="13" fillId="8" borderId="29" xfId="0" applyFont="1" applyFill="1" applyBorder="1" applyAlignment="1">
      <alignment horizontal="center" vertical="center" wrapText="1"/>
    </xf>
    <xf numFmtId="0" fontId="13" fillId="8" borderId="30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2" fontId="17" fillId="0" borderId="16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6" fillId="7" borderId="39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2" fontId="12" fillId="0" borderId="30" xfId="0" applyNumberFormat="1" applyFont="1" applyBorder="1" applyAlignment="1">
      <alignment horizontal="center" vertical="center" wrapText="1"/>
    </xf>
    <xf numFmtId="2" fontId="12" fillId="0" borderId="31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4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1" fillId="7" borderId="9" xfId="0" applyFont="1" applyFill="1" applyBorder="1" applyAlignment="1" applyProtection="1">
      <alignment horizontal="center" vertical="center"/>
      <protection locked="0"/>
    </xf>
    <xf numFmtId="0" fontId="11" fillId="7" borderId="28" xfId="0" applyFont="1" applyFill="1" applyBorder="1" applyAlignment="1" applyProtection="1">
      <alignment horizontal="center" vertical="center"/>
      <protection locked="0"/>
    </xf>
    <xf numFmtId="0" fontId="12" fillId="8" borderId="29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center" vertical="center" wrapText="1"/>
    </xf>
    <xf numFmtId="0" fontId="12" fillId="8" borderId="31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7" borderId="22" xfId="0" applyFont="1" applyFill="1" applyBorder="1" applyAlignment="1" applyProtection="1">
      <alignment horizontal="center" vertical="center"/>
      <protection locked="0"/>
    </xf>
    <xf numFmtId="0" fontId="11" fillId="7" borderId="23" xfId="0" applyFont="1" applyFill="1" applyBorder="1" applyAlignment="1" applyProtection="1">
      <alignment horizontal="center" vertical="center"/>
      <protection locked="0"/>
    </xf>
    <xf numFmtId="0" fontId="11" fillId="7" borderId="24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3" fillId="0" borderId="0" xfId="0" applyFont="1"/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6A65BFEA-D602-4E1B-A872-E1E7DB988C65}"/>
  </cellStyles>
  <dxfs count="0"/>
  <tableStyles count="0" defaultTableStyle="TableStyleMedium2" defaultPivotStyle="PivotStyleLight16"/>
  <colors>
    <mruColors>
      <color rgb="FF00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1290-0310-40C8-8494-BDB877AF3949}">
  <dimension ref="B1:G30"/>
  <sheetViews>
    <sheetView topLeftCell="A7" zoomScale="70" zoomScaleNormal="70" workbookViewId="0">
      <selection activeCell="E16" sqref="E16:G16"/>
    </sheetView>
  </sheetViews>
  <sheetFormatPr defaultColWidth="8.81640625" defaultRowHeight="14.5" x14ac:dyDescent="0.35"/>
  <cols>
    <col min="2" max="4" width="11.453125" customWidth="1"/>
    <col min="5" max="7" width="40.81640625" customWidth="1"/>
  </cols>
  <sheetData>
    <row r="1" spans="2:7" ht="15" thickBot="1" x14ac:dyDescent="0.4"/>
    <row r="2" spans="2:7" x14ac:dyDescent="0.35">
      <c r="B2" s="78" t="s">
        <v>135</v>
      </c>
      <c r="C2" s="79"/>
      <c r="D2" s="79"/>
      <c r="E2" s="79"/>
      <c r="F2" s="79"/>
      <c r="G2" s="80"/>
    </row>
    <row r="3" spans="2:7" ht="52" customHeight="1" thickBot="1" x14ac:dyDescent="0.4">
      <c r="B3" s="81"/>
      <c r="C3" s="82"/>
      <c r="D3" s="82"/>
      <c r="E3" s="82"/>
      <c r="F3" s="82"/>
      <c r="G3" s="83"/>
    </row>
    <row r="4" spans="2:7" x14ac:dyDescent="0.35">
      <c r="B4" s="84" t="s">
        <v>0</v>
      </c>
      <c r="C4" s="85"/>
      <c r="D4" s="85"/>
      <c r="E4" s="86"/>
      <c r="F4" s="87"/>
      <c r="G4" s="88"/>
    </row>
    <row r="5" spans="2:7" x14ac:dyDescent="0.35">
      <c r="B5" s="65" t="s">
        <v>1</v>
      </c>
      <c r="C5" s="66"/>
      <c r="D5" s="66"/>
      <c r="E5" s="67"/>
      <c r="F5" s="68"/>
      <c r="G5" s="69"/>
    </row>
    <row r="6" spans="2:7" x14ac:dyDescent="0.35">
      <c r="B6" s="65" t="s">
        <v>2</v>
      </c>
      <c r="C6" s="66"/>
      <c r="D6" s="66"/>
      <c r="E6" s="67"/>
      <c r="F6" s="68"/>
      <c r="G6" s="69"/>
    </row>
    <row r="7" spans="2:7" x14ac:dyDescent="0.35">
      <c r="B7" s="65" t="s">
        <v>3</v>
      </c>
      <c r="C7" s="66"/>
      <c r="D7" s="66"/>
      <c r="E7" s="67"/>
      <c r="F7" s="68"/>
      <c r="G7" s="69"/>
    </row>
    <row r="8" spans="2:7" x14ac:dyDescent="0.35">
      <c r="B8" s="65" t="s">
        <v>4</v>
      </c>
      <c r="C8" s="66"/>
      <c r="D8" s="66"/>
      <c r="E8" s="67"/>
      <c r="F8" s="68"/>
      <c r="G8" s="69"/>
    </row>
    <row r="9" spans="2:7" x14ac:dyDescent="0.35">
      <c r="B9" s="65" t="s">
        <v>5</v>
      </c>
      <c r="C9" s="66"/>
      <c r="D9" s="66"/>
      <c r="E9" s="67" t="s">
        <v>6</v>
      </c>
      <c r="F9" s="68"/>
      <c r="G9" s="69"/>
    </row>
    <row r="10" spans="2:7" x14ac:dyDescent="0.35">
      <c r="B10" s="65" t="s">
        <v>7</v>
      </c>
      <c r="C10" s="66"/>
      <c r="D10" s="66"/>
      <c r="E10" s="67"/>
      <c r="F10" s="68"/>
      <c r="G10" s="69"/>
    </row>
    <row r="11" spans="2:7" ht="15" thickBot="1" x14ac:dyDescent="0.4">
      <c r="B11" s="70" t="s">
        <v>8</v>
      </c>
      <c r="C11" s="71"/>
      <c r="D11" s="71"/>
      <c r="E11" s="72"/>
      <c r="F11" s="73"/>
      <c r="G11" s="74"/>
    </row>
    <row r="12" spans="2:7" ht="15" thickBot="1" x14ac:dyDescent="0.4"/>
    <row r="13" spans="2:7" ht="35" customHeight="1" thickBot="1" x14ac:dyDescent="0.4">
      <c r="B13" s="75" t="s">
        <v>9</v>
      </c>
      <c r="C13" s="76"/>
      <c r="D13" s="76"/>
      <c r="E13" s="76"/>
      <c r="F13" s="76"/>
      <c r="G13" s="77"/>
    </row>
    <row r="14" spans="2:7" ht="60" customHeight="1" thickBot="1" x14ac:dyDescent="0.4">
      <c r="B14" s="51"/>
      <c r="C14" s="52"/>
      <c r="D14" s="52"/>
      <c r="E14" s="31" t="s">
        <v>10</v>
      </c>
      <c r="F14" s="31" t="s">
        <v>11</v>
      </c>
      <c r="G14" s="32" t="s">
        <v>12</v>
      </c>
    </row>
    <row r="15" spans="2:7" ht="60" customHeight="1" thickBot="1" x14ac:dyDescent="0.4">
      <c r="B15" s="61" t="s">
        <v>13</v>
      </c>
      <c r="C15" s="62"/>
      <c r="D15" s="62"/>
      <c r="E15" s="39"/>
      <c r="F15" s="33">
        <f>G15-E15</f>
        <v>0</v>
      </c>
      <c r="G15" s="34">
        <f>E15*1.2</f>
        <v>0</v>
      </c>
    </row>
    <row r="16" spans="2:7" ht="60" customHeight="1" thickBot="1" x14ac:dyDescent="0.4">
      <c r="B16" s="51" t="s">
        <v>14</v>
      </c>
      <c r="C16" s="52"/>
      <c r="D16" s="52"/>
      <c r="E16" s="63">
        <f>99*(12314672.4-G15)/12314672.4</f>
        <v>99.000000000000014</v>
      </c>
      <c r="F16" s="63"/>
      <c r="G16" s="64"/>
    </row>
    <row r="17" spans="2:7" ht="15" thickBot="1" x14ac:dyDescent="0.4"/>
    <row r="18" spans="2:7" ht="35" customHeight="1" thickBot="1" x14ac:dyDescent="0.4">
      <c r="B18" s="45" t="s">
        <v>15</v>
      </c>
      <c r="C18" s="46"/>
      <c r="D18" s="46"/>
      <c r="E18" s="46"/>
      <c r="F18" s="46"/>
      <c r="G18" s="47"/>
    </row>
    <row r="19" spans="2:7" ht="35" customHeight="1" x14ac:dyDescent="0.35">
      <c r="B19" s="55"/>
      <c r="C19" s="56"/>
      <c r="D19" s="56"/>
      <c r="E19" s="56" t="s">
        <v>16</v>
      </c>
      <c r="F19" s="56"/>
      <c r="G19" s="35" t="s">
        <v>17</v>
      </c>
    </row>
    <row r="20" spans="2:7" ht="60" customHeight="1" thickBot="1" x14ac:dyDescent="0.4">
      <c r="B20" s="57" t="s">
        <v>18</v>
      </c>
      <c r="C20" s="58"/>
      <c r="D20" s="58"/>
      <c r="E20" s="59"/>
      <c r="F20" s="59"/>
      <c r="G20" s="36" cm="1">
        <f t="array" ref="G20">_xlfn.IFS(E20&gt;=5,0.5,E20=4,0.4,E20=3,0.3,E20=2,0.2,E20=0,0,E20=1,0.1)</f>
        <v>0</v>
      </c>
    </row>
    <row r="21" spans="2:7" ht="35" customHeight="1" x14ac:dyDescent="0.35">
      <c r="B21" s="55"/>
      <c r="C21" s="56"/>
      <c r="D21" s="56"/>
      <c r="E21" s="56" t="s">
        <v>19</v>
      </c>
      <c r="F21" s="56"/>
      <c r="G21" s="37" t="s">
        <v>17</v>
      </c>
    </row>
    <row r="22" spans="2:7" ht="77.5" customHeight="1" thickBot="1" x14ac:dyDescent="0.4">
      <c r="B22" s="57" t="s">
        <v>20</v>
      </c>
      <c r="C22" s="58"/>
      <c r="D22" s="58"/>
      <c r="E22" s="60"/>
      <c r="F22" s="60"/>
      <c r="G22" s="38" cm="1">
        <f t="array" ref="G22">_xlfn.IFS(E22&gt;=5,0.25,E22=4,2,E22=3,0.15,E22=2,1,E22=1,0.05,E22=0,0)</f>
        <v>0</v>
      </c>
    </row>
    <row r="23" spans="2:7" ht="60" customHeight="1" thickBot="1" x14ac:dyDescent="0.4">
      <c r="B23" s="51" t="s">
        <v>21</v>
      </c>
      <c r="C23" s="52"/>
      <c r="D23" s="52"/>
      <c r="E23" s="53">
        <f>IF(SUM(G20,G22)&gt;=0.5,0.5,IF(SUM(G20,G22)&lt;0.5,SUM(G20,G22)))</f>
        <v>0</v>
      </c>
      <c r="F23" s="53"/>
      <c r="G23" s="54"/>
    </row>
    <row r="24" spans="2:7" ht="15" thickBot="1" x14ac:dyDescent="0.4"/>
    <row r="25" spans="2:7" ht="35" customHeight="1" thickBot="1" x14ac:dyDescent="0.4">
      <c r="B25" s="45" t="s">
        <v>22</v>
      </c>
      <c r="C25" s="46"/>
      <c r="D25" s="46"/>
      <c r="E25" s="46"/>
      <c r="F25" s="46"/>
      <c r="G25" s="47"/>
    </row>
    <row r="26" spans="2:7" x14ac:dyDescent="0.35">
      <c r="B26" s="55"/>
      <c r="C26" s="56"/>
      <c r="D26" s="56"/>
      <c r="E26" s="56" t="s">
        <v>23</v>
      </c>
      <c r="F26" s="56"/>
      <c r="G26" s="35" t="s">
        <v>17</v>
      </c>
    </row>
    <row r="27" spans="2:7" ht="60" customHeight="1" thickBot="1" x14ac:dyDescent="0.4">
      <c r="B27" s="57" t="s">
        <v>24</v>
      </c>
      <c r="C27" s="58"/>
      <c r="D27" s="58"/>
      <c r="E27" s="59"/>
      <c r="F27" s="59"/>
      <c r="G27" s="36" cm="1">
        <f t="array" ref="G27">_xlfn.IFS(E27&gt;=5,0.5,E27=5,0.5,E27=4,0.4,E27=3,0.3,E27=2,0.2,E27=1,0.1,E27=0,0)</f>
        <v>0</v>
      </c>
    </row>
    <row r="28" spans="2:7" ht="15" thickBot="1" x14ac:dyDescent="0.4"/>
    <row r="29" spans="2:7" ht="35" customHeight="1" thickBot="1" x14ac:dyDescent="0.4">
      <c r="B29" s="45" t="s">
        <v>25</v>
      </c>
      <c r="C29" s="46"/>
      <c r="D29" s="46"/>
      <c r="E29" s="46"/>
      <c r="F29" s="46"/>
      <c r="G29" s="47"/>
    </row>
    <row r="30" spans="2:7" ht="60" customHeight="1" thickBot="1" x14ac:dyDescent="0.4">
      <c r="B30" s="48">
        <f>SUM(G27,E23,E16)</f>
        <v>99.000000000000014</v>
      </c>
      <c r="C30" s="49"/>
      <c r="D30" s="49"/>
      <c r="E30" s="49"/>
      <c r="F30" s="49"/>
      <c r="G30" s="50"/>
    </row>
  </sheetData>
  <protectedRanges>
    <protectedRange sqref="E4:G11" name="Rozsah1_1_3"/>
  </protectedRanges>
  <mergeCells count="40">
    <mergeCell ref="B6:D6"/>
    <mergeCell ref="E6:G6"/>
    <mergeCell ref="B2:G3"/>
    <mergeCell ref="B4:D4"/>
    <mergeCell ref="E4:G4"/>
    <mergeCell ref="B5:D5"/>
    <mergeCell ref="E5:G5"/>
    <mergeCell ref="B14:D14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3:G13"/>
    <mergeCell ref="B15:D15"/>
    <mergeCell ref="B16:D16"/>
    <mergeCell ref="E16:G16"/>
    <mergeCell ref="B18:G18"/>
    <mergeCell ref="B19:D19"/>
    <mergeCell ref="E19:F19"/>
    <mergeCell ref="B20:D20"/>
    <mergeCell ref="E20:F20"/>
    <mergeCell ref="B21:D21"/>
    <mergeCell ref="E21:F21"/>
    <mergeCell ref="B22:D22"/>
    <mergeCell ref="E22:F22"/>
    <mergeCell ref="B29:G29"/>
    <mergeCell ref="B30:G30"/>
    <mergeCell ref="B23:D23"/>
    <mergeCell ref="E23:G23"/>
    <mergeCell ref="B25:G25"/>
    <mergeCell ref="B26:D26"/>
    <mergeCell ref="E26:F26"/>
    <mergeCell ref="B27:D27"/>
    <mergeCell ref="E27:F27"/>
  </mergeCells>
  <dataValidations count="1">
    <dataValidation type="list" allowBlank="1" showInputMessage="1" showErrorMessage="1" sqref="E9:G9" xr:uid="{6244A3AE-F0BB-494D-B5DD-7169EA08D45C}">
      <formula1>"áno,nie"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31E6-9DF2-4BFB-9DE6-98E20D3F876B}">
  <dimension ref="A1:H148"/>
  <sheetViews>
    <sheetView tabSelected="1" zoomScale="60" zoomScaleNormal="60" workbookViewId="0">
      <selection activeCell="F9" sqref="F9"/>
    </sheetView>
  </sheetViews>
  <sheetFormatPr defaultColWidth="8.6328125" defaultRowHeight="14.5" x14ac:dyDescent="0.35"/>
  <cols>
    <col min="1" max="1" width="5.453125" style="1" customWidth="1"/>
    <col min="2" max="2" width="103" style="1" customWidth="1"/>
    <col min="3" max="3" width="8.81640625" style="1" bestFit="1" customWidth="1"/>
    <col min="4" max="4" width="39.1796875" style="1" customWidth="1"/>
    <col min="5" max="5" width="15" style="2" customWidth="1"/>
    <col min="6" max="6" width="15.453125" style="1" bestFit="1" customWidth="1"/>
    <col min="7" max="8" width="27.81640625" style="1" customWidth="1"/>
    <col min="9" max="90" width="8.6328125" style="1" customWidth="1"/>
    <col min="91" max="16384" width="8.6328125" style="1"/>
  </cols>
  <sheetData>
    <row r="1" spans="1:8" ht="15.5" customHeight="1" thickBot="1" x14ac:dyDescent="0.4">
      <c r="A1" s="7"/>
      <c r="B1" s="97" t="s">
        <v>26</v>
      </c>
      <c r="C1" s="97"/>
      <c r="D1" s="97"/>
      <c r="E1" s="8"/>
      <c r="F1" s="9"/>
      <c r="G1" s="10"/>
      <c r="H1" s="11"/>
    </row>
    <row r="2" spans="1:8" ht="15" customHeight="1" x14ac:dyDescent="0.35">
      <c r="A2" s="91" t="s">
        <v>27</v>
      </c>
      <c r="B2" s="93" t="s">
        <v>28</v>
      </c>
      <c r="C2" s="95" t="s">
        <v>29</v>
      </c>
      <c r="D2" s="89" t="s">
        <v>30</v>
      </c>
      <c r="E2" s="99" t="s">
        <v>31</v>
      </c>
      <c r="F2" s="95" t="s">
        <v>32</v>
      </c>
      <c r="G2" s="89" t="s">
        <v>33</v>
      </c>
      <c r="H2" s="95" t="s">
        <v>34</v>
      </c>
    </row>
    <row r="3" spans="1:8" ht="125.25" customHeight="1" thickBot="1" x14ac:dyDescent="0.4">
      <c r="A3" s="92"/>
      <c r="B3" s="94"/>
      <c r="C3" s="96"/>
      <c r="D3" s="90"/>
      <c r="E3" s="100"/>
      <c r="F3" s="96"/>
      <c r="G3" s="90"/>
      <c r="H3" s="96"/>
    </row>
    <row r="4" spans="1:8" ht="15" customHeight="1" x14ac:dyDescent="0.35">
      <c r="A4" s="12">
        <v>1</v>
      </c>
      <c r="B4" s="13" t="s">
        <v>35</v>
      </c>
      <c r="C4" s="14" t="s">
        <v>36</v>
      </c>
      <c r="D4" s="13" t="s">
        <v>37</v>
      </c>
      <c r="E4" s="15">
        <v>51781440</v>
      </c>
      <c r="F4" s="40"/>
      <c r="G4" s="16">
        <f>E4*F4</f>
        <v>0</v>
      </c>
      <c r="H4" s="16">
        <f>G4*1.2</f>
        <v>0</v>
      </c>
    </row>
    <row r="5" spans="1:8" ht="15.5" x14ac:dyDescent="0.35">
      <c r="A5" s="17">
        <v>2</v>
      </c>
      <c r="B5" s="18" t="s">
        <v>38</v>
      </c>
      <c r="C5" s="19" t="s">
        <v>39</v>
      </c>
      <c r="D5" s="18" t="s">
        <v>37</v>
      </c>
      <c r="E5" s="20">
        <v>29600000</v>
      </c>
      <c r="F5" s="41"/>
      <c r="G5" s="16">
        <f t="shared" ref="G5:G68" si="0">E5*F5</f>
        <v>0</v>
      </c>
      <c r="H5" s="16">
        <f t="shared" ref="H5:H68" si="1">G5*1.2</f>
        <v>0</v>
      </c>
    </row>
    <row r="6" spans="1:8" ht="15.5" x14ac:dyDescent="0.35">
      <c r="A6" s="17">
        <v>3</v>
      </c>
      <c r="B6" s="18" t="s">
        <v>40</v>
      </c>
      <c r="C6" s="19" t="s">
        <v>39</v>
      </c>
      <c r="D6" s="18" t="s">
        <v>37</v>
      </c>
      <c r="E6" s="20">
        <v>9440000</v>
      </c>
      <c r="F6" s="41"/>
      <c r="G6" s="16">
        <f t="shared" si="0"/>
        <v>0</v>
      </c>
      <c r="H6" s="16">
        <f t="shared" si="1"/>
        <v>0</v>
      </c>
    </row>
    <row r="7" spans="1:8" ht="15.5" x14ac:dyDescent="0.35">
      <c r="A7" s="17">
        <v>4</v>
      </c>
      <c r="B7" s="21" t="s">
        <v>41</v>
      </c>
      <c r="C7" s="22" t="s">
        <v>39</v>
      </c>
      <c r="D7" s="21" t="s">
        <v>37</v>
      </c>
      <c r="E7" s="23">
        <v>47872000</v>
      </c>
      <c r="F7" s="41"/>
      <c r="G7" s="16">
        <f t="shared" si="0"/>
        <v>0</v>
      </c>
      <c r="H7" s="16">
        <f t="shared" si="1"/>
        <v>0</v>
      </c>
    </row>
    <row r="8" spans="1:8" ht="15.5" x14ac:dyDescent="0.35">
      <c r="A8" s="17">
        <v>5</v>
      </c>
      <c r="B8" s="21" t="s">
        <v>42</v>
      </c>
      <c r="C8" s="22" t="s">
        <v>39</v>
      </c>
      <c r="D8" s="21" t="s">
        <v>37</v>
      </c>
      <c r="E8" s="23">
        <v>11840000</v>
      </c>
      <c r="F8" s="42"/>
      <c r="G8" s="16">
        <f t="shared" si="0"/>
        <v>0</v>
      </c>
      <c r="H8" s="16">
        <f t="shared" si="1"/>
        <v>0</v>
      </c>
    </row>
    <row r="9" spans="1:8" ht="15.5" x14ac:dyDescent="0.35">
      <c r="A9" s="17">
        <v>6</v>
      </c>
      <c r="B9" s="18" t="s">
        <v>43</v>
      </c>
      <c r="C9" s="19" t="s">
        <v>36</v>
      </c>
      <c r="D9" s="18" t="s">
        <v>37</v>
      </c>
      <c r="E9" s="20">
        <v>2844000</v>
      </c>
      <c r="F9" s="41"/>
      <c r="G9" s="16">
        <f t="shared" si="0"/>
        <v>0</v>
      </c>
      <c r="H9" s="16">
        <f t="shared" si="1"/>
        <v>0</v>
      </c>
    </row>
    <row r="10" spans="1:8" ht="15.5" x14ac:dyDescent="0.35">
      <c r="A10" s="17">
        <v>7</v>
      </c>
      <c r="B10" s="18" t="s">
        <v>44</v>
      </c>
      <c r="C10" s="19" t="s">
        <v>36</v>
      </c>
      <c r="D10" s="18" t="s">
        <v>45</v>
      </c>
      <c r="E10" s="20">
        <v>6000</v>
      </c>
      <c r="F10" s="41"/>
      <c r="G10" s="16">
        <f t="shared" si="0"/>
        <v>0</v>
      </c>
      <c r="H10" s="16">
        <f t="shared" si="1"/>
        <v>0</v>
      </c>
    </row>
    <row r="11" spans="1:8" ht="15.5" x14ac:dyDescent="0.35">
      <c r="A11" s="17">
        <v>8</v>
      </c>
      <c r="B11" s="18" t="s">
        <v>46</v>
      </c>
      <c r="C11" s="19" t="s">
        <v>36</v>
      </c>
      <c r="D11" s="18" t="s">
        <v>45</v>
      </c>
      <c r="E11" s="20">
        <v>6000</v>
      </c>
      <c r="F11" s="41"/>
      <c r="G11" s="16">
        <f t="shared" si="0"/>
        <v>0</v>
      </c>
      <c r="H11" s="16">
        <f t="shared" si="1"/>
        <v>0</v>
      </c>
    </row>
    <row r="12" spans="1:8" ht="15.5" x14ac:dyDescent="0.35">
      <c r="A12" s="17">
        <v>9</v>
      </c>
      <c r="B12" s="18" t="s">
        <v>47</v>
      </c>
      <c r="C12" s="19" t="s">
        <v>36</v>
      </c>
      <c r="D12" s="18" t="s">
        <v>45</v>
      </c>
      <c r="E12" s="20">
        <v>40000</v>
      </c>
      <c r="F12" s="41"/>
      <c r="G12" s="16">
        <f t="shared" si="0"/>
        <v>0</v>
      </c>
      <c r="H12" s="16">
        <f t="shared" si="1"/>
        <v>0</v>
      </c>
    </row>
    <row r="13" spans="1:8" ht="15.5" x14ac:dyDescent="0.35">
      <c r="A13" s="17">
        <v>10</v>
      </c>
      <c r="B13" s="18" t="s">
        <v>48</v>
      </c>
      <c r="C13" s="19" t="s">
        <v>36</v>
      </c>
      <c r="D13" s="18" t="s">
        <v>45</v>
      </c>
      <c r="E13" s="20">
        <v>5000</v>
      </c>
      <c r="F13" s="41"/>
      <c r="G13" s="16">
        <f t="shared" si="0"/>
        <v>0</v>
      </c>
      <c r="H13" s="16">
        <f t="shared" si="1"/>
        <v>0</v>
      </c>
    </row>
    <row r="14" spans="1:8" ht="15.5" x14ac:dyDescent="0.35">
      <c r="A14" s="17">
        <v>11</v>
      </c>
      <c r="B14" s="18" t="s">
        <v>49</v>
      </c>
      <c r="C14" s="19" t="s">
        <v>36</v>
      </c>
      <c r="D14" s="18" t="s">
        <v>45</v>
      </c>
      <c r="E14" s="20">
        <v>40000</v>
      </c>
      <c r="F14" s="41"/>
      <c r="G14" s="16">
        <f t="shared" si="0"/>
        <v>0</v>
      </c>
      <c r="H14" s="16">
        <f t="shared" si="1"/>
        <v>0</v>
      </c>
    </row>
    <row r="15" spans="1:8" ht="15.5" x14ac:dyDescent="0.35">
      <c r="A15" s="17">
        <v>12</v>
      </c>
      <c r="B15" s="18" t="s">
        <v>50</v>
      </c>
      <c r="C15" s="19" t="s">
        <v>36</v>
      </c>
      <c r="D15" s="18" t="s">
        <v>45</v>
      </c>
      <c r="E15" s="20">
        <v>5000</v>
      </c>
      <c r="F15" s="41"/>
      <c r="G15" s="16">
        <f t="shared" si="0"/>
        <v>0</v>
      </c>
      <c r="H15" s="16">
        <f t="shared" si="1"/>
        <v>0</v>
      </c>
    </row>
    <row r="16" spans="1:8" ht="15.5" x14ac:dyDescent="0.35">
      <c r="A16" s="17">
        <v>13</v>
      </c>
      <c r="B16" s="18" t="s">
        <v>51</v>
      </c>
      <c r="C16" s="19" t="s">
        <v>36</v>
      </c>
      <c r="D16" s="18" t="s">
        <v>37</v>
      </c>
      <c r="E16" s="20">
        <v>20000</v>
      </c>
      <c r="F16" s="41"/>
      <c r="G16" s="16">
        <f t="shared" si="0"/>
        <v>0</v>
      </c>
      <c r="H16" s="16">
        <f t="shared" si="1"/>
        <v>0</v>
      </c>
    </row>
    <row r="17" spans="1:8" ht="15.5" x14ac:dyDescent="0.35">
      <c r="A17" s="17">
        <v>14</v>
      </c>
      <c r="B17" s="18" t="s">
        <v>52</v>
      </c>
      <c r="C17" s="19" t="s">
        <v>39</v>
      </c>
      <c r="D17" s="18" t="s">
        <v>37</v>
      </c>
      <c r="E17" s="20">
        <v>6000</v>
      </c>
      <c r="F17" s="41"/>
      <c r="G17" s="16">
        <f t="shared" si="0"/>
        <v>0</v>
      </c>
      <c r="H17" s="16">
        <f t="shared" si="1"/>
        <v>0</v>
      </c>
    </row>
    <row r="18" spans="1:8" ht="15.5" x14ac:dyDescent="0.35">
      <c r="A18" s="17">
        <v>15</v>
      </c>
      <c r="B18" s="18" t="s">
        <v>53</v>
      </c>
      <c r="C18" s="19" t="s">
        <v>54</v>
      </c>
      <c r="D18" s="18" t="s">
        <v>55</v>
      </c>
      <c r="E18" s="20">
        <v>65280</v>
      </c>
      <c r="F18" s="41"/>
      <c r="G18" s="16">
        <f t="shared" si="0"/>
        <v>0</v>
      </c>
      <c r="H18" s="16">
        <f t="shared" si="1"/>
        <v>0</v>
      </c>
    </row>
    <row r="19" spans="1:8" ht="15.5" x14ac:dyDescent="0.35">
      <c r="A19" s="17">
        <v>16</v>
      </c>
      <c r="B19" s="18" t="s">
        <v>56</v>
      </c>
      <c r="C19" s="19" t="s">
        <v>54</v>
      </c>
      <c r="D19" s="18" t="s">
        <v>55</v>
      </c>
      <c r="E19" s="20">
        <v>57120</v>
      </c>
      <c r="F19" s="41"/>
      <c r="G19" s="16">
        <f t="shared" si="0"/>
        <v>0</v>
      </c>
      <c r="H19" s="16">
        <f t="shared" si="1"/>
        <v>0</v>
      </c>
    </row>
    <row r="20" spans="1:8" ht="15.75" customHeight="1" x14ac:dyDescent="0.35">
      <c r="A20" s="17">
        <v>17</v>
      </c>
      <c r="B20" s="18" t="s">
        <v>57</v>
      </c>
      <c r="C20" s="19" t="s">
        <v>39</v>
      </c>
      <c r="D20" s="18" t="s">
        <v>55</v>
      </c>
      <c r="E20" s="20">
        <v>72000000</v>
      </c>
      <c r="F20" s="41"/>
      <c r="G20" s="16">
        <f t="shared" si="0"/>
        <v>0</v>
      </c>
      <c r="H20" s="16">
        <f t="shared" si="1"/>
        <v>0</v>
      </c>
    </row>
    <row r="21" spans="1:8" ht="15.5" x14ac:dyDescent="0.35">
      <c r="A21" s="17">
        <v>18</v>
      </c>
      <c r="B21" s="18" t="s">
        <v>58</v>
      </c>
      <c r="C21" s="19" t="s">
        <v>39</v>
      </c>
      <c r="D21" s="18" t="s">
        <v>55</v>
      </c>
      <c r="E21" s="20">
        <v>40800</v>
      </c>
      <c r="F21" s="41"/>
      <c r="G21" s="16">
        <f t="shared" si="0"/>
        <v>0</v>
      </c>
      <c r="H21" s="16">
        <f t="shared" si="1"/>
        <v>0</v>
      </c>
    </row>
    <row r="22" spans="1:8" ht="15.5" x14ac:dyDescent="0.35">
      <c r="A22" s="17">
        <v>19</v>
      </c>
      <c r="B22" s="21" t="s">
        <v>59</v>
      </c>
      <c r="C22" s="19" t="s">
        <v>54</v>
      </c>
      <c r="D22" s="21" t="s">
        <v>60</v>
      </c>
      <c r="E22" s="23">
        <v>2880</v>
      </c>
      <c r="F22" s="43"/>
      <c r="G22" s="16">
        <f t="shared" si="0"/>
        <v>0</v>
      </c>
      <c r="H22" s="16">
        <f t="shared" si="1"/>
        <v>0</v>
      </c>
    </row>
    <row r="23" spans="1:8" s="3" customFormat="1" ht="15.5" x14ac:dyDescent="0.35">
      <c r="A23" s="17">
        <v>20</v>
      </c>
      <c r="B23" s="21" t="s">
        <v>61</v>
      </c>
      <c r="C23" s="19" t="s">
        <v>62</v>
      </c>
      <c r="D23" s="18" t="s">
        <v>37</v>
      </c>
      <c r="E23" s="23">
        <v>144000</v>
      </c>
      <c r="F23" s="43"/>
      <c r="G23" s="16">
        <f t="shared" si="0"/>
        <v>0</v>
      </c>
      <c r="H23" s="16">
        <f t="shared" si="1"/>
        <v>0</v>
      </c>
    </row>
    <row r="24" spans="1:8" ht="15.5" x14ac:dyDescent="0.35">
      <c r="A24" s="17">
        <v>21</v>
      </c>
      <c r="B24" s="21" t="s">
        <v>63</v>
      </c>
      <c r="C24" s="19" t="s">
        <v>64</v>
      </c>
      <c r="D24" s="18" t="s">
        <v>55</v>
      </c>
      <c r="E24" s="20">
        <v>200</v>
      </c>
      <c r="F24" s="41"/>
      <c r="G24" s="16">
        <f t="shared" si="0"/>
        <v>0</v>
      </c>
      <c r="H24" s="16">
        <f t="shared" si="1"/>
        <v>0</v>
      </c>
    </row>
    <row r="25" spans="1:8" ht="15.5" x14ac:dyDescent="0.35">
      <c r="A25" s="17">
        <v>22</v>
      </c>
      <c r="B25" s="21" t="s">
        <v>65</v>
      </c>
      <c r="C25" s="19" t="s">
        <v>64</v>
      </c>
      <c r="D25" s="18" t="s">
        <v>55</v>
      </c>
      <c r="E25" s="20">
        <v>100</v>
      </c>
      <c r="F25" s="41"/>
      <c r="G25" s="16">
        <f t="shared" si="0"/>
        <v>0</v>
      </c>
      <c r="H25" s="16">
        <f t="shared" si="1"/>
        <v>0</v>
      </c>
    </row>
    <row r="26" spans="1:8" ht="15.5" x14ac:dyDescent="0.35">
      <c r="A26" s="17">
        <v>23</v>
      </c>
      <c r="B26" s="21" t="s">
        <v>66</v>
      </c>
      <c r="C26" s="19" t="s">
        <v>64</v>
      </c>
      <c r="D26" s="18" t="s">
        <v>55</v>
      </c>
      <c r="E26" s="20">
        <v>4000</v>
      </c>
      <c r="F26" s="41"/>
      <c r="G26" s="16">
        <f t="shared" si="0"/>
        <v>0</v>
      </c>
      <c r="H26" s="16">
        <f t="shared" si="1"/>
        <v>0</v>
      </c>
    </row>
    <row r="27" spans="1:8" ht="15.5" x14ac:dyDescent="0.35">
      <c r="A27" s="17">
        <v>24</v>
      </c>
      <c r="B27" s="21" t="s">
        <v>67</v>
      </c>
      <c r="C27" s="19" t="s">
        <v>64</v>
      </c>
      <c r="D27" s="18" t="s">
        <v>55</v>
      </c>
      <c r="E27" s="20">
        <v>60</v>
      </c>
      <c r="F27" s="41"/>
      <c r="G27" s="16">
        <f t="shared" si="0"/>
        <v>0</v>
      </c>
      <c r="H27" s="16">
        <f t="shared" si="1"/>
        <v>0</v>
      </c>
    </row>
    <row r="28" spans="1:8" ht="15.5" x14ac:dyDescent="0.35">
      <c r="A28" s="17">
        <v>25</v>
      </c>
      <c r="B28" s="21" t="s">
        <v>68</v>
      </c>
      <c r="C28" s="19" t="s">
        <v>64</v>
      </c>
      <c r="D28" s="18" t="s">
        <v>55</v>
      </c>
      <c r="E28" s="20">
        <v>500</v>
      </c>
      <c r="F28" s="41"/>
      <c r="G28" s="16">
        <f t="shared" si="0"/>
        <v>0</v>
      </c>
      <c r="H28" s="16">
        <f t="shared" si="1"/>
        <v>0</v>
      </c>
    </row>
    <row r="29" spans="1:8" ht="15.5" x14ac:dyDescent="0.35">
      <c r="A29" s="17">
        <v>26</v>
      </c>
      <c r="B29" s="21" t="s">
        <v>69</v>
      </c>
      <c r="C29" s="19" t="s">
        <v>64</v>
      </c>
      <c r="D29" s="18" t="s">
        <v>55</v>
      </c>
      <c r="E29" s="20">
        <v>460</v>
      </c>
      <c r="F29" s="41"/>
      <c r="G29" s="16">
        <f t="shared" si="0"/>
        <v>0</v>
      </c>
      <c r="H29" s="16">
        <f t="shared" si="1"/>
        <v>0</v>
      </c>
    </row>
    <row r="30" spans="1:8" ht="15.5" x14ac:dyDescent="0.35">
      <c r="A30" s="17">
        <v>27</v>
      </c>
      <c r="B30" s="18" t="s">
        <v>70</v>
      </c>
      <c r="C30" s="19" t="s">
        <v>39</v>
      </c>
      <c r="D30" s="18" t="s">
        <v>71</v>
      </c>
      <c r="E30" s="20">
        <v>1920000</v>
      </c>
      <c r="F30" s="41"/>
      <c r="G30" s="16">
        <f t="shared" si="0"/>
        <v>0</v>
      </c>
      <c r="H30" s="16">
        <f t="shared" si="1"/>
        <v>0</v>
      </c>
    </row>
    <row r="31" spans="1:8" ht="15.5" x14ac:dyDescent="0.35">
      <c r="A31" s="17">
        <v>28</v>
      </c>
      <c r="B31" s="18" t="s">
        <v>72</v>
      </c>
      <c r="C31" s="19" t="s">
        <v>39</v>
      </c>
      <c r="D31" s="18" t="s">
        <v>71</v>
      </c>
      <c r="E31" s="20">
        <v>14634000</v>
      </c>
      <c r="F31" s="41"/>
      <c r="G31" s="16">
        <f t="shared" si="0"/>
        <v>0</v>
      </c>
      <c r="H31" s="16">
        <f t="shared" si="1"/>
        <v>0</v>
      </c>
    </row>
    <row r="32" spans="1:8" ht="15.5" x14ac:dyDescent="0.35">
      <c r="A32" s="17">
        <v>29</v>
      </c>
      <c r="B32" s="21" t="s">
        <v>73</v>
      </c>
      <c r="C32" s="22" t="s">
        <v>39</v>
      </c>
      <c r="D32" s="18" t="s">
        <v>71</v>
      </c>
      <c r="E32" s="23">
        <v>40000</v>
      </c>
      <c r="F32" s="42"/>
      <c r="G32" s="16">
        <f t="shared" si="0"/>
        <v>0</v>
      </c>
      <c r="H32" s="16">
        <f t="shared" si="1"/>
        <v>0</v>
      </c>
    </row>
    <row r="33" spans="1:8" ht="15.5" x14ac:dyDescent="0.35">
      <c r="A33" s="17">
        <v>30</v>
      </c>
      <c r="B33" s="18" t="s">
        <v>74</v>
      </c>
      <c r="C33" s="19" t="s">
        <v>39</v>
      </c>
      <c r="D33" s="18" t="s">
        <v>71</v>
      </c>
      <c r="E33" s="20">
        <v>200</v>
      </c>
      <c r="F33" s="41"/>
      <c r="G33" s="16">
        <f t="shared" si="0"/>
        <v>0</v>
      </c>
      <c r="H33" s="16">
        <f t="shared" si="1"/>
        <v>0</v>
      </c>
    </row>
    <row r="34" spans="1:8" ht="15.5" x14ac:dyDescent="0.35">
      <c r="A34" s="17">
        <v>31</v>
      </c>
      <c r="B34" s="18" t="s">
        <v>75</v>
      </c>
      <c r="C34" s="19" t="s">
        <v>76</v>
      </c>
      <c r="D34" s="18" t="s">
        <v>71</v>
      </c>
      <c r="E34" s="20">
        <v>40</v>
      </c>
      <c r="F34" s="41"/>
      <c r="G34" s="16">
        <f t="shared" si="0"/>
        <v>0</v>
      </c>
      <c r="H34" s="16">
        <f t="shared" si="1"/>
        <v>0</v>
      </c>
    </row>
    <row r="35" spans="1:8" ht="15.5" x14ac:dyDescent="0.35">
      <c r="A35" s="17">
        <v>32</v>
      </c>
      <c r="B35" s="18" t="s">
        <v>77</v>
      </c>
      <c r="C35" s="19" t="s">
        <v>76</v>
      </c>
      <c r="D35" s="18" t="s">
        <v>71</v>
      </c>
      <c r="E35" s="20">
        <v>100</v>
      </c>
      <c r="F35" s="41"/>
      <c r="G35" s="16">
        <f t="shared" si="0"/>
        <v>0</v>
      </c>
      <c r="H35" s="16">
        <f t="shared" si="1"/>
        <v>0</v>
      </c>
    </row>
    <row r="36" spans="1:8" ht="15.5" x14ac:dyDescent="0.35">
      <c r="A36" s="17">
        <v>33</v>
      </c>
      <c r="B36" s="18" t="s">
        <v>78</v>
      </c>
      <c r="C36" s="19" t="s">
        <v>76</v>
      </c>
      <c r="D36" s="18" t="s">
        <v>71</v>
      </c>
      <c r="E36" s="20">
        <v>100</v>
      </c>
      <c r="F36" s="41"/>
      <c r="G36" s="16">
        <f t="shared" si="0"/>
        <v>0</v>
      </c>
      <c r="H36" s="16">
        <f t="shared" si="1"/>
        <v>0</v>
      </c>
    </row>
    <row r="37" spans="1:8" ht="15.5" x14ac:dyDescent="0.35">
      <c r="A37" s="17">
        <v>34</v>
      </c>
      <c r="B37" s="18" t="s">
        <v>79</v>
      </c>
      <c r="C37" s="19" t="s">
        <v>76</v>
      </c>
      <c r="D37" s="18" t="s">
        <v>71</v>
      </c>
      <c r="E37" s="20">
        <v>125</v>
      </c>
      <c r="F37" s="41"/>
      <c r="G37" s="16">
        <f t="shared" si="0"/>
        <v>0</v>
      </c>
      <c r="H37" s="16">
        <f t="shared" si="1"/>
        <v>0</v>
      </c>
    </row>
    <row r="38" spans="1:8" ht="15.5" x14ac:dyDescent="0.35">
      <c r="A38" s="17">
        <v>35</v>
      </c>
      <c r="B38" s="18" t="s">
        <v>80</v>
      </c>
      <c r="C38" s="19" t="s">
        <v>76</v>
      </c>
      <c r="D38" s="18" t="s">
        <v>71</v>
      </c>
      <c r="E38" s="20">
        <v>100</v>
      </c>
      <c r="F38" s="41"/>
      <c r="G38" s="16">
        <f t="shared" si="0"/>
        <v>0</v>
      </c>
      <c r="H38" s="16">
        <f t="shared" si="1"/>
        <v>0</v>
      </c>
    </row>
    <row r="39" spans="1:8" ht="15.5" x14ac:dyDescent="0.35">
      <c r="A39" s="17">
        <v>36</v>
      </c>
      <c r="B39" s="18" t="s">
        <v>81</v>
      </c>
      <c r="C39" s="19" t="s">
        <v>76</v>
      </c>
      <c r="D39" s="18" t="s">
        <v>71</v>
      </c>
      <c r="E39" s="20">
        <v>15</v>
      </c>
      <c r="F39" s="41"/>
      <c r="G39" s="16">
        <f t="shared" si="0"/>
        <v>0</v>
      </c>
      <c r="H39" s="16">
        <f t="shared" si="1"/>
        <v>0</v>
      </c>
    </row>
    <row r="40" spans="1:8" ht="15.5" x14ac:dyDescent="0.35">
      <c r="A40" s="17">
        <v>37</v>
      </c>
      <c r="B40" s="18" t="s">
        <v>82</v>
      </c>
      <c r="C40" s="19" t="s">
        <v>76</v>
      </c>
      <c r="D40" s="18" t="s">
        <v>71</v>
      </c>
      <c r="E40" s="20">
        <v>25</v>
      </c>
      <c r="F40" s="41"/>
      <c r="G40" s="16">
        <f t="shared" si="0"/>
        <v>0</v>
      </c>
      <c r="H40" s="16">
        <f t="shared" si="1"/>
        <v>0</v>
      </c>
    </row>
    <row r="41" spans="1:8" ht="15.5" x14ac:dyDescent="0.35">
      <c r="A41" s="17">
        <v>38</v>
      </c>
      <c r="B41" s="18" t="s">
        <v>83</v>
      </c>
      <c r="C41" s="19" t="s">
        <v>76</v>
      </c>
      <c r="D41" s="18" t="s">
        <v>71</v>
      </c>
      <c r="E41" s="20">
        <v>25</v>
      </c>
      <c r="F41" s="41"/>
      <c r="G41" s="16">
        <f t="shared" si="0"/>
        <v>0</v>
      </c>
      <c r="H41" s="16">
        <f t="shared" si="1"/>
        <v>0</v>
      </c>
    </row>
    <row r="42" spans="1:8" ht="15.5" x14ac:dyDescent="0.35">
      <c r="A42" s="17">
        <v>39</v>
      </c>
      <c r="B42" s="18" t="s">
        <v>84</v>
      </c>
      <c r="C42" s="19" t="s">
        <v>76</v>
      </c>
      <c r="D42" s="18" t="s">
        <v>71</v>
      </c>
      <c r="E42" s="20">
        <v>10</v>
      </c>
      <c r="F42" s="41"/>
      <c r="G42" s="16">
        <f t="shared" si="0"/>
        <v>0</v>
      </c>
      <c r="H42" s="16">
        <f t="shared" si="1"/>
        <v>0</v>
      </c>
    </row>
    <row r="43" spans="1:8" ht="15.5" x14ac:dyDescent="0.35">
      <c r="A43" s="17">
        <v>40</v>
      </c>
      <c r="B43" s="18" t="s">
        <v>85</v>
      </c>
      <c r="C43" s="19" t="s">
        <v>76</v>
      </c>
      <c r="D43" s="18" t="s">
        <v>71</v>
      </c>
      <c r="E43" s="20">
        <v>15</v>
      </c>
      <c r="F43" s="41"/>
      <c r="G43" s="16">
        <f t="shared" si="0"/>
        <v>0</v>
      </c>
      <c r="H43" s="16">
        <f t="shared" si="1"/>
        <v>0</v>
      </c>
    </row>
    <row r="44" spans="1:8" ht="15.5" x14ac:dyDescent="0.35">
      <c r="A44" s="17">
        <v>41</v>
      </c>
      <c r="B44" s="18" t="s">
        <v>86</v>
      </c>
      <c r="C44" s="19" t="s">
        <v>76</v>
      </c>
      <c r="D44" s="18" t="s">
        <v>71</v>
      </c>
      <c r="E44" s="20">
        <v>25</v>
      </c>
      <c r="F44" s="41"/>
      <c r="G44" s="16">
        <f t="shared" si="0"/>
        <v>0</v>
      </c>
      <c r="H44" s="16">
        <f t="shared" si="1"/>
        <v>0</v>
      </c>
    </row>
    <row r="45" spans="1:8" ht="15.5" x14ac:dyDescent="0.35">
      <c r="A45" s="17">
        <v>42</v>
      </c>
      <c r="B45" s="18" t="s">
        <v>87</v>
      </c>
      <c r="C45" s="19" t="s">
        <v>76</v>
      </c>
      <c r="D45" s="18" t="s">
        <v>71</v>
      </c>
      <c r="E45" s="20">
        <v>20</v>
      </c>
      <c r="F45" s="41"/>
      <c r="G45" s="16">
        <f t="shared" si="0"/>
        <v>0</v>
      </c>
      <c r="H45" s="16">
        <f t="shared" si="1"/>
        <v>0</v>
      </c>
    </row>
    <row r="46" spans="1:8" ht="15.5" x14ac:dyDescent="0.35">
      <c r="A46" s="17">
        <v>43</v>
      </c>
      <c r="B46" s="18" t="s">
        <v>88</v>
      </c>
      <c r="C46" s="19" t="s">
        <v>76</v>
      </c>
      <c r="D46" s="18" t="s">
        <v>71</v>
      </c>
      <c r="E46" s="20">
        <v>10</v>
      </c>
      <c r="F46" s="41"/>
      <c r="G46" s="16">
        <f t="shared" si="0"/>
        <v>0</v>
      </c>
      <c r="H46" s="16">
        <f t="shared" si="1"/>
        <v>0</v>
      </c>
    </row>
    <row r="47" spans="1:8" ht="15.5" x14ac:dyDescent="0.35">
      <c r="A47" s="17">
        <v>44</v>
      </c>
      <c r="B47" s="18" t="s">
        <v>89</v>
      </c>
      <c r="C47" s="19" t="s">
        <v>76</v>
      </c>
      <c r="D47" s="18" t="s">
        <v>71</v>
      </c>
      <c r="E47" s="20">
        <v>15</v>
      </c>
      <c r="F47" s="41"/>
      <c r="G47" s="16">
        <f t="shared" si="0"/>
        <v>0</v>
      </c>
      <c r="H47" s="16">
        <f t="shared" si="1"/>
        <v>0</v>
      </c>
    </row>
    <row r="48" spans="1:8" ht="15.5" x14ac:dyDescent="0.35">
      <c r="A48" s="17">
        <v>45</v>
      </c>
      <c r="B48" s="18" t="s">
        <v>90</v>
      </c>
      <c r="C48" s="19" t="s">
        <v>76</v>
      </c>
      <c r="D48" s="18" t="s">
        <v>71</v>
      </c>
      <c r="E48" s="20">
        <v>25</v>
      </c>
      <c r="F48" s="41"/>
      <c r="G48" s="16">
        <f t="shared" si="0"/>
        <v>0</v>
      </c>
      <c r="H48" s="16">
        <f t="shared" si="1"/>
        <v>0</v>
      </c>
    </row>
    <row r="49" spans="1:8" ht="15.5" x14ac:dyDescent="0.35">
      <c r="A49" s="17">
        <v>46</v>
      </c>
      <c r="B49" s="18" t="s">
        <v>91</v>
      </c>
      <c r="C49" s="19" t="s">
        <v>76</v>
      </c>
      <c r="D49" s="18" t="s">
        <v>71</v>
      </c>
      <c r="E49" s="20">
        <v>20</v>
      </c>
      <c r="F49" s="41"/>
      <c r="G49" s="16">
        <f t="shared" si="0"/>
        <v>0</v>
      </c>
      <c r="H49" s="16">
        <f t="shared" si="1"/>
        <v>0</v>
      </c>
    </row>
    <row r="50" spans="1:8" ht="15.5" x14ac:dyDescent="0.35">
      <c r="A50" s="17">
        <v>47</v>
      </c>
      <c r="B50" s="18" t="s">
        <v>92</v>
      </c>
      <c r="C50" s="19" t="s">
        <v>76</v>
      </c>
      <c r="D50" s="18" t="s">
        <v>71</v>
      </c>
      <c r="E50" s="20">
        <v>10</v>
      </c>
      <c r="F50" s="41"/>
      <c r="G50" s="16">
        <f t="shared" si="0"/>
        <v>0</v>
      </c>
      <c r="H50" s="16">
        <f t="shared" si="1"/>
        <v>0</v>
      </c>
    </row>
    <row r="51" spans="1:8" ht="15.5" x14ac:dyDescent="0.35">
      <c r="A51" s="17">
        <v>48</v>
      </c>
      <c r="B51" s="18" t="s">
        <v>93</v>
      </c>
      <c r="C51" s="19" t="s">
        <v>39</v>
      </c>
      <c r="D51" s="18" t="s">
        <v>71</v>
      </c>
      <c r="E51" s="20">
        <v>800</v>
      </c>
      <c r="F51" s="41"/>
      <c r="G51" s="16">
        <f t="shared" si="0"/>
        <v>0</v>
      </c>
      <c r="H51" s="16">
        <f t="shared" si="1"/>
        <v>0</v>
      </c>
    </row>
    <row r="52" spans="1:8" ht="15.5" x14ac:dyDescent="0.35">
      <c r="A52" s="17">
        <v>49</v>
      </c>
      <c r="B52" s="18" t="s">
        <v>94</v>
      </c>
      <c r="C52" s="19" t="s">
        <v>76</v>
      </c>
      <c r="D52" s="18" t="s">
        <v>71</v>
      </c>
      <c r="E52" s="20">
        <v>36800</v>
      </c>
      <c r="F52" s="41"/>
      <c r="G52" s="16">
        <f t="shared" si="0"/>
        <v>0</v>
      </c>
      <c r="H52" s="16">
        <f t="shared" si="1"/>
        <v>0</v>
      </c>
    </row>
    <row r="53" spans="1:8" ht="15.5" x14ac:dyDescent="0.35">
      <c r="A53" s="17">
        <v>50</v>
      </c>
      <c r="B53" s="18" t="s">
        <v>95</v>
      </c>
      <c r="C53" s="19" t="s">
        <v>76</v>
      </c>
      <c r="D53" s="18" t="s">
        <v>71</v>
      </c>
      <c r="E53" s="20">
        <v>65600</v>
      </c>
      <c r="F53" s="41"/>
      <c r="G53" s="16">
        <f t="shared" si="0"/>
        <v>0</v>
      </c>
      <c r="H53" s="16">
        <f t="shared" si="1"/>
        <v>0</v>
      </c>
    </row>
    <row r="54" spans="1:8" ht="15.5" x14ac:dyDescent="0.35">
      <c r="A54" s="17">
        <v>51</v>
      </c>
      <c r="B54" s="18" t="s">
        <v>96</v>
      </c>
      <c r="C54" s="19" t="s">
        <v>76</v>
      </c>
      <c r="D54" s="18" t="s">
        <v>71</v>
      </c>
      <c r="E54" s="20">
        <v>80</v>
      </c>
      <c r="F54" s="41"/>
      <c r="G54" s="16">
        <f t="shared" si="0"/>
        <v>0</v>
      </c>
      <c r="H54" s="16">
        <f t="shared" si="1"/>
        <v>0</v>
      </c>
    </row>
    <row r="55" spans="1:8" ht="15.5" x14ac:dyDescent="0.35">
      <c r="A55" s="17">
        <v>52</v>
      </c>
      <c r="B55" s="18" t="s">
        <v>97</v>
      </c>
      <c r="C55" s="19" t="s">
        <v>39</v>
      </c>
      <c r="D55" s="18" t="s">
        <v>71</v>
      </c>
      <c r="E55" s="20">
        <v>57600</v>
      </c>
      <c r="F55" s="41"/>
      <c r="G55" s="16">
        <f t="shared" si="0"/>
        <v>0</v>
      </c>
      <c r="H55" s="16">
        <f t="shared" si="1"/>
        <v>0</v>
      </c>
    </row>
    <row r="56" spans="1:8" ht="15.5" x14ac:dyDescent="0.35">
      <c r="A56" s="17">
        <v>53</v>
      </c>
      <c r="B56" s="18" t="s">
        <v>98</v>
      </c>
      <c r="C56" s="19" t="s">
        <v>39</v>
      </c>
      <c r="D56" s="18" t="s">
        <v>71</v>
      </c>
      <c r="E56" s="20">
        <v>18000</v>
      </c>
      <c r="F56" s="41"/>
      <c r="G56" s="16">
        <f t="shared" si="0"/>
        <v>0</v>
      </c>
      <c r="H56" s="16">
        <f t="shared" si="1"/>
        <v>0</v>
      </c>
    </row>
    <row r="57" spans="1:8" ht="15.5" x14ac:dyDescent="0.35">
      <c r="A57" s="17">
        <v>54</v>
      </c>
      <c r="B57" s="18" t="s">
        <v>99</v>
      </c>
      <c r="C57" s="19" t="s">
        <v>76</v>
      </c>
      <c r="D57" s="18" t="s">
        <v>60</v>
      </c>
      <c r="E57" s="20">
        <v>335800</v>
      </c>
      <c r="F57" s="41"/>
      <c r="G57" s="16">
        <f t="shared" si="0"/>
        <v>0</v>
      </c>
      <c r="H57" s="16">
        <f t="shared" si="1"/>
        <v>0</v>
      </c>
    </row>
    <row r="58" spans="1:8" s="3" customFormat="1" ht="15.5" x14ac:dyDescent="0.35">
      <c r="A58" s="17">
        <v>55</v>
      </c>
      <c r="B58" s="18" t="s">
        <v>100</v>
      </c>
      <c r="C58" s="19" t="s">
        <v>76</v>
      </c>
      <c r="D58" s="18" t="s">
        <v>60</v>
      </c>
      <c r="E58" s="20">
        <v>43800</v>
      </c>
      <c r="F58" s="41"/>
      <c r="G58" s="16">
        <f t="shared" si="0"/>
        <v>0</v>
      </c>
      <c r="H58" s="16">
        <f t="shared" si="1"/>
        <v>0</v>
      </c>
    </row>
    <row r="59" spans="1:8" ht="15.5" x14ac:dyDescent="0.35">
      <c r="A59" s="17">
        <v>56</v>
      </c>
      <c r="B59" s="18" t="s">
        <v>101</v>
      </c>
      <c r="C59" s="19" t="s">
        <v>54</v>
      </c>
      <c r="D59" s="18" t="s">
        <v>37</v>
      </c>
      <c r="E59" s="20">
        <v>400</v>
      </c>
      <c r="F59" s="41"/>
      <c r="G59" s="16">
        <f t="shared" si="0"/>
        <v>0</v>
      </c>
      <c r="H59" s="16">
        <f t="shared" si="1"/>
        <v>0</v>
      </c>
    </row>
    <row r="60" spans="1:8" ht="15.5" x14ac:dyDescent="0.35">
      <c r="A60" s="17">
        <v>57</v>
      </c>
      <c r="B60" s="21" t="s">
        <v>102</v>
      </c>
      <c r="C60" s="22" t="s">
        <v>54</v>
      </c>
      <c r="D60" s="18" t="s">
        <v>37</v>
      </c>
      <c r="E60" s="20">
        <v>400</v>
      </c>
      <c r="F60" s="42"/>
      <c r="G60" s="16">
        <f t="shared" si="0"/>
        <v>0</v>
      </c>
      <c r="H60" s="16">
        <f t="shared" si="1"/>
        <v>0</v>
      </c>
    </row>
    <row r="61" spans="1:8" ht="15.5" x14ac:dyDescent="0.35">
      <c r="A61" s="17">
        <v>58</v>
      </c>
      <c r="B61" s="18" t="s">
        <v>103</v>
      </c>
      <c r="C61" s="19" t="s">
        <v>54</v>
      </c>
      <c r="D61" s="18" t="s">
        <v>37</v>
      </c>
      <c r="E61" s="20">
        <v>400</v>
      </c>
      <c r="F61" s="41"/>
      <c r="G61" s="16">
        <f t="shared" si="0"/>
        <v>0</v>
      </c>
      <c r="H61" s="16">
        <f t="shared" si="1"/>
        <v>0</v>
      </c>
    </row>
    <row r="62" spans="1:8" ht="15.5" x14ac:dyDescent="0.35">
      <c r="A62" s="17">
        <v>59</v>
      </c>
      <c r="B62" s="21" t="s">
        <v>104</v>
      </c>
      <c r="C62" s="22" t="s">
        <v>54</v>
      </c>
      <c r="D62" s="18" t="s">
        <v>37</v>
      </c>
      <c r="E62" s="20">
        <v>400</v>
      </c>
      <c r="F62" s="42"/>
      <c r="G62" s="16">
        <f t="shared" si="0"/>
        <v>0</v>
      </c>
      <c r="H62" s="16">
        <f t="shared" si="1"/>
        <v>0</v>
      </c>
    </row>
    <row r="63" spans="1:8" ht="15.5" x14ac:dyDescent="0.35">
      <c r="A63" s="17">
        <v>60</v>
      </c>
      <c r="B63" s="18" t="s">
        <v>105</v>
      </c>
      <c r="C63" s="19" t="s">
        <v>54</v>
      </c>
      <c r="D63" s="18" t="s">
        <v>60</v>
      </c>
      <c r="E63" s="20">
        <v>45000</v>
      </c>
      <c r="F63" s="41"/>
      <c r="G63" s="16">
        <f t="shared" si="0"/>
        <v>0</v>
      </c>
      <c r="H63" s="16">
        <f t="shared" si="1"/>
        <v>0</v>
      </c>
    </row>
    <row r="64" spans="1:8" ht="15.5" x14ac:dyDescent="0.35">
      <c r="A64" s="17">
        <v>61</v>
      </c>
      <c r="B64" s="18" t="s">
        <v>106</v>
      </c>
      <c r="C64" s="19" t="s">
        <v>54</v>
      </c>
      <c r="D64" s="18" t="s">
        <v>71</v>
      </c>
      <c r="E64" s="20">
        <v>832</v>
      </c>
      <c r="F64" s="42"/>
      <c r="G64" s="16">
        <f t="shared" si="0"/>
        <v>0</v>
      </c>
      <c r="H64" s="16">
        <f t="shared" si="1"/>
        <v>0</v>
      </c>
    </row>
    <row r="65" spans="1:8" ht="15.5" x14ac:dyDescent="0.35">
      <c r="A65" s="17">
        <v>62</v>
      </c>
      <c r="B65" s="18" t="s">
        <v>107</v>
      </c>
      <c r="C65" s="19" t="s">
        <v>54</v>
      </c>
      <c r="D65" s="18" t="s">
        <v>60</v>
      </c>
      <c r="E65" s="20">
        <v>106000</v>
      </c>
      <c r="F65" s="41"/>
      <c r="G65" s="16">
        <f t="shared" si="0"/>
        <v>0</v>
      </c>
      <c r="H65" s="16">
        <f t="shared" si="1"/>
        <v>0</v>
      </c>
    </row>
    <row r="66" spans="1:8" ht="15.5" x14ac:dyDescent="0.35">
      <c r="A66" s="17">
        <v>63</v>
      </c>
      <c r="B66" s="18" t="s">
        <v>108</v>
      </c>
      <c r="C66" s="19" t="s">
        <v>109</v>
      </c>
      <c r="D66" s="18" t="s">
        <v>60</v>
      </c>
      <c r="E66" s="20">
        <v>292000</v>
      </c>
      <c r="F66" s="41"/>
      <c r="G66" s="16">
        <f t="shared" si="0"/>
        <v>0</v>
      </c>
      <c r="H66" s="16">
        <f t="shared" si="1"/>
        <v>0</v>
      </c>
    </row>
    <row r="67" spans="1:8" ht="15.5" x14ac:dyDescent="0.35">
      <c r="A67" s="17">
        <v>64</v>
      </c>
      <c r="B67" s="18" t="s">
        <v>110</v>
      </c>
      <c r="C67" s="19" t="s">
        <v>109</v>
      </c>
      <c r="D67" s="18" t="s">
        <v>60</v>
      </c>
      <c r="E67" s="20">
        <v>40000</v>
      </c>
      <c r="F67" s="41"/>
      <c r="G67" s="16">
        <f t="shared" si="0"/>
        <v>0</v>
      </c>
      <c r="H67" s="16">
        <f t="shared" si="1"/>
        <v>0</v>
      </c>
    </row>
    <row r="68" spans="1:8" ht="15.5" x14ac:dyDescent="0.35">
      <c r="A68" s="17">
        <v>65</v>
      </c>
      <c r="B68" s="18" t="s">
        <v>111</v>
      </c>
      <c r="C68" s="19" t="s">
        <v>109</v>
      </c>
      <c r="D68" s="18" t="s">
        <v>60</v>
      </c>
      <c r="E68" s="20">
        <v>40000</v>
      </c>
      <c r="F68" s="41"/>
      <c r="G68" s="16">
        <f t="shared" si="0"/>
        <v>0</v>
      </c>
      <c r="H68" s="16">
        <f t="shared" si="1"/>
        <v>0</v>
      </c>
    </row>
    <row r="69" spans="1:8" ht="15.5" x14ac:dyDescent="0.35">
      <c r="A69" s="17">
        <v>66</v>
      </c>
      <c r="B69" s="18" t="s">
        <v>112</v>
      </c>
      <c r="C69" s="19" t="s">
        <v>54</v>
      </c>
      <c r="D69" s="18" t="s">
        <v>71</v>
      </c>
      <c r="E69" s="20">
        <v>350</v>
      </c>
      <c r="F69" s="41"/>
      <c r="G69" s="16">
        <f t="shared" ref="G69:G89" si="2">E69*F69</f>
        <v>0</v>
      </c>
      <c r="H69" s="16">
        <f t="shared" ref="H69:H90" si="3">G69*1.2</f>
        <v>0</v>
      </c>
    </row>
    <row r="70" spans="1:8" ht="15.5" x14ac:dyDescent="0.35">
      <c r="A70" s="17">
        <v>67</v>
      </c>
      <c r="B70" s="18" t="s">
        <v>113</v>
      </c>
      <c r="C70" s="19" t="s">
        <v>54</v>
      </c>
      <c r="D70" s="18" t="s">
        <v>60</v>
      </c>
      <c r="E70" s="20">
        <v>400</v>
      </c>
      <c r="F70" s="41"/>
      <c r="G70" s="16">
        <f t="shared" si="2"/>
        <v>0</v>
      </c>
      <c r="H70" s="16">
        <f t="shared" si="3"/>
        <v>0</v>
      </c>
    </row>
    <row r="71" spans="1:8" ht="15.5" x14ac:dyDescent="0.35">
      <c r="A71" s="17">
        <v>68</v>
      </c>
      <c r="B71" s="18" t="s">
        <v>114</v>
      </c>
      <c r="C71" s="19" t="s">
        <v>54</v>
      </c>
      <c r="D71" s="18" t="s">
        <v>60</v>
      </c>
      <c r="E71" s="20">
        <v>1600</v>
      </c>
      <c r="F71" s="41"/>
      <c r="G71" s="16">
        <f t="shared" si="2"/>
        <v>0</v>
      </c>
      <c r="H71" s="16">
        <f t="shared" si="3"/>
        <v>0</v>
      </c>
    </row>
    <row r="72" spans="1:8" ht="15.5" x14ac:dyDescent="0.35">
      <c r="A72" s="17">
        <v>69</v>
      </c>
      <c r="B72" s="18" t="s">
        <v>115</v>
      </c>
      <c r="C72" s="19" t="s">
        <v>109</v>
      </c>
      <c r="D72" s="18" t="s">
        <v>60</v>
      </c>
      <c r="E72" s="20">
        <v>20000</v>
      </c>
      <c r="F72" s="41"/>
      <c r="G72" s="16">
        <f t="shared" si="2"/>
        <v>0</v>
      </c>
      <c r="H72" s="16">
        <f t="shared" si="3"/>
        <v>0</v>
      </c>
    </row>
    <row r="73" spans="1:8" ht="15.5" x14ac:dyDescent="0.35">
      <c r="A73" s="17">
        <v>70</v>
      </c>
      <c r="B73" s="18" t="s">
        <v>116</v>
      </c>
      <c r="C73" s="19" t="s">
        <v>76</v>
      </c>
      <c r="D73" s="18" t="s">
        <v>37</v>
      </c>
      <c r="E73" s="20">
        <v>46504</v>
      </c>
      <c r="F73" s="41"/>
      <c r="G73" s="16">
        <f t="shared" si="2"/>
        <v>0</v>
      </c>
      <c r="H73" s="16">
        <f t="shared" si="3"/>
        <v>0</v>
      </c>
    </row>
    <row r="74" spans="1:8" ht="15.5" x14ac:dyDescent="0.35">
      <c r="A74" s="17">
        <v>71</v>
      </c>
      <c r="B74" s="18" t="s">
        <v>117</v>
      </c>
      <c r="C74" s="22" t="s">
        <v>54</v>
      </c>
      <c r="D74" s="18" t="s">
        <v>37</v>
      </c>
      <c r="E74" s="20">
        <v>480</v>
      </c>
      <c r="F74" s="41"/>
      <c r="G74" s="16">
        <f t="shared" si="2"/>
        <v>0</v>
      </c>
      <c r="H74" s="16">
        <f t="shared" si="3"/>
        <v>0</v>
      </c>
    </row>
    <row r="75" spans="1:8" ht="15.5" x14ac:dyDescent="0.35">
      <c r="A75" s="17">
        <v>72</v>
      </c>
      <c r="B75" s="21" t="s">
        <v>118</v>
      </c>
      <c r="C75" s="22" t="s">
        <v>36</v>
      </c>
      <c r="D75" s="21" t="s">
        <v>37</v>
      </c>
      <c r="E75" s="23">
        <v>20000</v>
      </c>
      <c r="F75" s="41"/>
      <c r="G75" s="16">
        <f t="shared" si="2"/>
        <v>0</v>
      </c>
      <c r="H75" s="16">
        <f t="shared" si="3"/>
        <v>0</v>
      </c>
    </row>
    <row r="76" spans="1:8" ht="15.5" x14ac:dyDescent="0.35">
      <c r="A76" s="17">
        <v>73</v>
      </c>
      <c r="B76" s="21" t="s">
        <v>119</v>
      </c>
      <c r="C76" s="22" t="s">
        <v>39</v>
      </c>
      <c r="D76" s="18" t="s">
        <v>71</v>
      </c>
      <c r="E76" s="20">
        <v>3403300</v>
      </c>
      <c r="F76" s="41"/>
      <c r="G76" s="16">
        <f t="shared" si="2"/>
        <v>0</v>
      </c>
      <c r="H76" s="16">
        <f t="shared" si="3"/>
        <v>0</v>
      </c>
    </row>
    <row r="77" spans="1:8" ht="15.5" x14ac:dyDescent="0.35">
      <c r="A77" s="17">
        <v>74</v>
      </c>
      <c r="B77" s="21" t="s">
        <v>120</v>
      </c>
      <c r="C77" s="22" t="s">
        <v>121</v>
      </c>
      <c r="D77" s="18" t="s">
        <v>60</v>
      </c>
      <c r="E77" s="23">
        <v>7300</v>
      </c>
      <c r="F77" s="41"/>
      <c r="G77" s="16">
        <f t="shared" si="2"/>
        <v>0</v>
      </c>
      <c r="H77" s="16">
        <f t="shared" si="3"/>
        <v>0</v>
      </c>
    </row>
    <row r="78" spans="1:8" ht="15.5" x14ac:dyDescent="0.35">
      <c r="A78" s="17">
        <v>75</v>
      </c>
      <c r="B78" s="21" t="s">
        <v>122</v>
      </c>
      <c r="C78" s="22" t="s">
        <v>54</v>
      </c>
      <c r="D78" s="18" t="s">
        <v>60</v>
      </c>
      <c r="E78" s="23">
        <v>1440</v>
      </c>
      <c r="F78" s="41"/>
      <c r="G78" s="16">
        <f t="shared" si="2"/>
        <v>0</v>
      </c>
      <c r="H78" s="16">
        <f t="shared" si="3"/>
        <v>0</v>
      </c>
    </row>
    <row r="79" spans="1:8" s="3" customFormat="1" ht="15.5" x14ac:dyDescent="0.35">
      <c r="A79" s="17">
        <v>76</v>
      </c>
      <c r="B79" s="21" t="s">
        <v>123</v>
      </c>
      <c r="C79" s="22" t="s">
        <v>54</v>
      </c>
      <c r="D79" s="21" t="s">
        <v>60</v>
      </c>
      <c r="E79" s="23">
        <v>50</v>
      </c>
      <c r="F79" s="41"/>
      <c r="G79" s="16">
        <f t="shared" si="2"/>
        <v>0</v>
      </c>
      <c r="H79" s="16">
        <f t="shared" si="3"/>
        <v>0</v>
      </c>
    </row>
    <row r="80" spans="1:8" ht="15.5" x14ac:dyDescent="0.35">
      <c r="A80" s="17">
        <v>77</v>
      </c>
      <c r="B80" s="21" t="s">
        <v>124</v>
      </c>
      <c r="C80" s="22" t="s">
        <v>54</v>
      </c>
      <c r="D80" s="18" t="s">
        <v>37</v>
      </c>
      <c r="E80" s="23">
        <v>2560</v>
      </c>
      <c r="F80" s="41"/>
      <c r="G80" s="16">
        <f t="shared" si="2"/>
        <v>0</v>
      </c>
      <c r="H80" s="16">
        <f t="shared" si="3"/>
        <v>0</v>
      </c>
    </row>
    <row r="81" spans="1:8" ht="15.5" x14ac:dyDescent="0.35">
      <c r="A81" s="17">
        <v>78</v>
      </c>
      <c r="B81" s="21" t="s">
        <v>125</v>
      </c>
      <c r="C81" s="22" t="s">
        <v>54</v>
      </c>
      <c r="D81" s="18" t="s">
        <v>37</v>
      </c>
      <c r="E81" s="23">
        <v>480</v>
      </c>
      <c r="F81" s="41"/>
      <c r="G81" s="16">
        <f t="shared" si="2"/>
        <v>0</v>
      </c>
      <c r="H81" s="16">
        <f t="shared" si="3"/>
        <v>0</v>
      </c>
    </row>
    <row r="82" spans="1:8" ht="15.5" x14ac:dyDescent="0.35">
      <c r="A82" s="17">
        <v>79</v>
      </c>
      <c r="B82" s="21" t="s">
        <v>126</v>
      </c>
      <c r="C82" s="22" t="s">
        <v>54</v>
      </c>
      <c r="D82" s="21" t="s">
        <v>60</v>
      </c>
      <c r="E82" s="23">
        <v>50</v>
      </c>
      <c r="F82" s="41"/>
      <c r="G82" s="16">
        <f t="shared" si="2"/>
        <v>0</v>
      </c>
      <c r="H82" s="16">
        <f t="shared" si="3"/>
        <v>0</v>
      </c>
    </row>
    <row r="83" spans="1:8" ht="15.5" x14ac:dyDescent="0.35">
      <c r="A83" s="17">
        <v>80</v>
      </c>
      <c r="B83" s="21" t="s">
        <v>127</v>
      </c>
      <c r="C83" s="22" t="s">
        <v>54</v>
      </c>
      <c r="D83" s="21" t="s">
        <v>60</v>
      </c>
      <c r="E83" s="23">
        <v>30</v>
      </c>
      <c r="F83" s="41"/>
      <c r="G83" s="16">
        <f t="shared" si="2"/>
        <v>0</v>
      </c>
      <c r="H83" s="16">
        <f t="shared" si="3"/>
        <v>0</v>
      </c>
    </row>
    <row r="84" spans="1:8" ht="15.5" x14ac:dyDescent="0.35">
      <c r="A84" s="17">
        <v>81</v>
      </c>
      <c r="B84" s="21" t="s">
        <v>128</v>
      </c>
      <c r="C84" s="22" t="s">
        <v>54</v>
      </c>
      <c r="D84" s="21" t="s">
        <v>60</v>
      </c>
      <c r="E84" s="23">
        <v>30</v>
      </c>
      <c r="F84" s="41"/>
      <c r="G84" s="16">
        <f t="shared" si="2"/>
        <v>0</v>
      </c>
      <c r="H84" s="16">
        <f t="shared" si="3"/>
        <v>0</v>
      </c>
    </row>
    <row r="85" spans="1:8" ht="15.5" x14ac:dyDescent="0.35">
      <c r="A85" s="17">
        <v>82</v>
      </c>
      <c r="B85" s="21" t="s">
        <v>129</v>
      </c>
      <c r="C85" s="22" t="s">
        <v>54</v>
      </c>
      <c r="D85" s="21" t="s">
        <v>60</v>
      </c>
      <c r="E85" s="23">
        <v>320</v>
      </c>
      <c r="F85" s="41"/>
      <c r="G85" s="16">
        <f t="shared" si="2"/>
        <v>0</v>
      </c>
      <c r="H85" s="16">
        <f t="shared" si="3"/>
        <v>0</v>
      </c>
    </row>
    <row r="86" spans="1:8" ht="15.5" x14ac:dyDescent="0.35">
      <c r="A86" s="17">
        <v>83</v>
      </c>
      <c r="B86" s="21" t="s">
        <v>130</v>
      </c>
      <c r="C86" s="22" t="s">
        <v>54</v>
      </c>
      <c r="D86" s="18" t="s">
        <v>55</v>
      </c>
      <c r="E86" s="23">
        <v>240</v>
      </c>
      <c r="F86" s="41"/>
      <c r="G86" s="16">
        <f t="shared" si="2"/>
        <v>0</v>
      </c>
      <c r="H86" s="16">
        <f t="shared" si="3"/>
        <v>0</v>
      </c>
    </row>
    <row r="87" spans="1:8" s="3" customFormat="1" ht="15.5" x14ac:dyDescent="0.35">
      <c r="A87" s="17">
        <v>84</v>
      </c>
      <c r="B87" s="21" t="s">
        <v>131</v>
      </c>
      <c r="C87" s="22" t="s">
        <v>54</v>
      </c>
      <c r="D87" s="18" t="s">
        <v>37</v>
      </c>
      <c r="E87" s="23">
        <v>4300</v>
      </c>
      <c r="F87" s="41"/>
      <c r="G87" s="16">
        <f t="shared" si="2"/>
        <v>0</v>
      </c>
      <c r="H87" s="16">
        <f t="shared" si="3"/>
        <v>0</v>
      </c>
    </row>
    <row r="88" spans="1:8" s="3" customFormat="1" ht="15.5" x14ac:dyDescent="0.35">
      <c r="A88" s="17">
        <v>85</v>
      </c>
      <c r="B88" s="21" t="s">
        <v>132</v>
      </c>
      <c r="C88" s="22" t="s">
        <v>54</v>
      </c>
      <c r="D88" s="18" t="s">
        <v>71</v>
      </c>
      <c r="E88" s="23">
        <v>80</v>
      </c>
      <c r="F88" s="41"/>
      <c r="G88" s="16">
        <f t="shared" si="2"/>
        <v>0</v>
      </c>
      <c r="H88" s="16">
        <f t="shared" si="3"/>
        <v>0</v>
      </c>
    </row>
    <row r="89" spans="1:8" ht="16" thickBot="1" x14ac:dyDescent="0.4">
      <c r="A89" s="24">
        <v>86</v>
      </c>
      <c r="B89" s="25" t="s">
        <v>133</v>
      </c>
      <c r="C89" s="26" t="s">
        <v>39</v>
      </c>
      <c r="D89" s="25" t="s">
        <v>37</v>
      </c>
      <c r="E89" s="27">
        <v>800</v>
      </c>
      <c r="F89" s="44"/>
      <c r="G89" s="29">
        <f t="shared" si="2"/>
        <v>0</v>
      </c>
      <c r="H89" s="29">
        <f t="shared" si="3"/>
        <v>0</v>
      </c>
    </row>
    <row r="90" spans="1:8" ht="39" customHeight="1" thickBot="1" x14ac:dyDescent="0.4">
      <c r="A90" s="28"/>
      <c r="B90" s="101" t="s">
        <v>134</v>
      </c>
      <c r="C90" s="102"/>
      <c r="D90" s="102"/>
      <c r="E90" s="102"/>
      <c r="F90" s="103"/>
      <c r="G90" s="30">
        <f>SUM(G4:G89)</f>
        <v>0</v>
      </c>
      <c r="H90" s="30">
        <f t="shared" si="3"/>
        <v>0</v>
      </c>
    </row>
    <row r="91" spans="1:8" x14ac:dyDescent="0.35">
      <c r="A91" s="6"/>
      <c r="C91" s="5"/>
    </row>
    <row r="92" spans="1:8" x14ac:dyDescent="0.35">
      <c r="A92" s="5"/>
      <c r="C92" s="5"/>
    </row>
    <row r="93" spans="1:8" x14ac:dyDescent="0.35">
      <c r="A93" s="5"/>
      <c r="C93" s="5"/>
    </row>
    <row r="94" spans="1:8" x14ac:dyDescent="0.35">
      <c r="A94" s="5"/>
      <c r="C94" s="5"/>
    </row>
    <row r="95" spans="1:8" x14ac:dyDescent="0.35">
      <c r="A95" s="5"/>
      <c r="C95" s="5"/>
      <c r="G95" s="4"/>
    </row>
    <row r="96" spans="1:8" x14ac:dyDescent="0.35">
      <c r="C96" s="5"/>
    </row>
    <row r="97" spans="1:3" x14ac:dyDescent="0.35">
      <c r="A97" s="5"/>
      <c r="C97" s="5"/>
    </row>
    <row r="98" spans="1:3" x14ac:dyDescent="0.35">
      <c r="A98" s="5"/>
      <c r="C98" s="5"/>
    </row>
    <row r="99" spans="1:3" x14ac:dyDescent="0.35">
      <c r="A99" s="5"/>
      <c r="C99" s="5"/>
    </row>
    <row r="100" spans="1:3" x14ac:dyDescent="0.35">
      <c r="A100" s="5"/>
      <c r="C100" s="5"/>
    </row>
    <row r="101" spans="1:3" x14ac:dyDescent="0.35">
      <c r="A101" s="5"/>
      <c r="C101" s="5"/>
    </row>
    <row r="102" spans="1:3" x14ac:dyDescent="0.35">
      <c r="A102" s="5"/>
      <c r="C102" s="5"/>
    </row>
    <row r="103" spans="1:3" x14ac:dyDescent="0.35">
      <c r="A103" s="5"/>
      <c r="C103" s="5"/>
    </row>
    <row r="104" spans="1:3" x14ac:dyDescent="0.35">
      <c r="A104" s="5"/>
      <c r="C104" s="5"/>
    </row>
    <row r="105" spans="1:3" x14ac:dyDescent="0.35">
      <c r="A105" s="5"/>
      <c r="C105" s="5"/>
    </row>
    <row r="106" spans="1:3" x14ac:dyDescent="0.35">
      <c r="A106" s="5"/>
      <c r="C106" s="5"/>
    </row>
    <row r="107" spans="1:3" x14ac:dyDescent="0.35">
      <c r="A107" s="5"/>
      <c r="C107" s="5"/>
    </row>
    <row r="108" spans="1:3" x14ac:dyDescent="0.35">
      <c r="A108" s="5"/>
      <c r="C108" s="5"/>
    </row>
    <row r="109" spans="1:3" x14ac:dyDescent="0.35">
      <c r="A109" s="5"/>
      <c r="C109" s="5"/>
    </row>
    <row r="110" spans="1:3" x14ac:dyDescent="0.35">
      <c r="A110" s="5"/>
      <c r="C110" s="5"/>
    </row>
    <row r="111" spans="1:3" x14ac:dyDescent="0.35">
      <c r="A111" s="5"/>
      <c r="C111" s="5"/>
    </row>
    <row r="112" spans="1:3" x14ac:dyDescent="0.35">
      <c r="A112" s="5"/>
      <c r="C112" s="5"/>
    </row>
    <row r="113" spans="1:3" x14ac:dyDescent="0.35">
      <c r="A113" s="5"/>
      <c r="C113" s="5"/>
    </row>
    <row r="114" spans="1:3" x14ac:dyDescent="0.35">
      <c r="A114" s="5"/>
      <c r="C114" s="5"/>
    </row>
    <row r="115" spans="1:3" x14ac:dyDescent="0.35">
      <c r="A115" s="5"/>
      <c r="C115" s="5"/>
    </row>
    <row r="116" spans="1:3" x14ac:dyDescent="0.35">
      <c r="A116" s="5"/>
      <c r="C116" s="5"/>
    </row>
    <row r="117" spans="1:3" x14ac:dyDescent="0.35">
      <c r="A117" s="5"/>
      <c r="C117" s="5"/>
    </row>
    <row r="118" spans="1:3" x14ac:dyDescent="0.35">
      <c r="A118" s="5"/>
      <c r="C118" s="5"/>
    </row>
    <row r="119" spans="1:3" x14ac:dyDescent="0.35">
      <c r="A119" s="5"/>
      <c r="C119" s="5"/>
    </row>
    <row r="120" spans="1:3" x14ac:dyDescent="0.35">
      <c r="A120" s="5"/>
      <c r="C120" s="5"/>
    </row>
    <row r="121" spans="1:3" x14ac:dyDescent="0.35">
      <c r="A121" s="5"/>
      <c r="C121" s="5"/>
    </row>
    <row r="122" spans="1:3" x14ac:dyDescent="0.35">
      <c r="A122" s="5"/>
      <c r="C122" s="5"/>
    </row>
    <row r="123" spans="1:3" x14ac:dyDescent="0.35">
      <c r="A123" s="5"/>
      <c r="C123" s="5"/>
    </row>
    <row r="124" spans="1:3" x14ac:dyDescent="0.35">
      <c r="A124" s="5"/>
      <c r="C124" s="5"/>
    </row>
    <row r="125" spans="1:3" x14ac:dyDescent="0.35">
      <c r="A125" s="5"/>
      <c r="C125" s="5"/>
    </row>
    <row r="126" spans="1:3" x14ac:dyDescent="0.35">
      <c r="A126" s="5"/>
      <c r="C126" s="5"/>
    </row>
    <row r="127" spans="1:3" x14ac:dyDescent="0.35">
      <c r="A127" s="5"/>
      <c r="C127" s="5"/>
    </row>
    <row r="128" spans="1:3" x14ac:dyDescent="0.35">
      <c r="A128" s="5"/>
      <c r="C128" s="5"/>
    </row>
    <row r="129" spans="1:3" x14ac:dyDescent="0.35">
      <c r="A129" s="5"/>
      <c r="C129" s="5"/>
    </row>
    <row r="130" spans="1:3" x14ac:dyDescent="0.35">
      <c r="A130" s="5"/>
      <c r="C130" s="5"/>
    </row>
    <row r="131" spans="1:3" x14ac:dyDescent="0.35">
      <c r="A131" s="5"/>
      <c r="C131" s="5"/>
    </row>
    <row r="132" spans="1:3" x14ac:dyDescent="0.35">
      <c r="A132" s="5"/>
      <c r="C132" s="5"/>
    </row>
    <row r="133" spans="1:3" x14ac:dyDescent="0.35">
      <c r="A133" s="5"/>
      <c r="C133" s="5"/>
    </row>
    <row r="134" spans="1:3" x14ac:dyDescent="0.35">
      <c r="A134" s="5"/>
      <c r="C134" s="5"/>
    </row>
    <row r="135" spans="1:3" x14ac:dyDescent="0.35">
      <c r="A135" s="5"/>
      <c r="C135" s="5"/>
    </row>
    <row r="136" spans="1:3" x14ac:dyDescent="0.35">
      <c r="A136" s="5"/>
      <c r="C136" s="5"/>
    </row>
    <row r="137" spans="1:3" x14ac:dyDescent="0.35">
      <c r="A137" s="5"/>
      <c r="C137" s="5"/>
    </row>
    <row r="138" spans="1:3" x14ac:dyDescent="0.35">
      <c r="A138" s="5"/>
      <c r="C138" s="5"/>
    </row>
    <row r="139" spans="1:3" x14ac:dyDescent="0.35">
      <c r="A139" s="5"/>
      <c r="C139" s="5"/>
    </row>
    <row r="140" spans="1:3" x14ac:dyDescent="0.35">
      <c r="A140" s="5"/>
      <c r="C140" s="5"/>
    </row>
    <row r="141" spans="1:3" x14ac:dyDescent="0.35">
      <c r="A141" s="5"/>
      <c r="C141" s="5"/>
    </row>
    <row r="142" spans="1:3" x14ac:dyDescent="0.35">
      <c r="A142" s="5"/>
      <c r="C142" s="5"/>
    </row>
    <row r="143" spans="1:3" x14ac:dyDescent="0.35">
      <c r="A143" s="5"/>
      <c r="C143" s="5"/>
    </row>
    <row r="144" spans="1:3" x14ac:dyDescent="0.35">
      <c r="A144" s="5"/>
      <c r="C144" s="5"/>
    </row>
    <row r="145" spans="1:3" x14ac:dyDescent="0.35">
      <c r="A145" s="5"/>
      <c r="C145" s="5"/>
    </row>
    <row r="146" spans="1:3" x14ac:dyDescent="0.35">
      <c r="A146" s="5"/>
      <c r="C146" s="5"/>
    </row>
    <row r="147" spans="1:3" x14ac:dyDescent="0.35">
      <c r="A147" s="5"/>
      <c r="C147" s="5"/>
    </row>
    <row r="148" spans="1:3" x14ac:dyDescent="0.35">
      <c r="A148" s="98"/>
      <c r="B148" s="98"/>
      <c r="C148" s="5"/>
    </row>
  </sheetData>
  <sheetProtection algorithmName="SHA-512" hashValue="z+9qyXmibxr7L5Kqbk7wgIpzgNIeAjD1TXTW7Q/X8mKGEtKlYBL3vIV6H6lk+5KF5oDZ8OZjuHIl39qCMFmBJg==" saltValue="HpjrszEztiwfIxvUEoymNQ==" spinCount="100000" sheet="1" objects="1" scenarios="1"/>
  <mergeCells count="11">
    <mergeCell ref="B1:D1"/>
    <mergeCell ref="D2:D3"/>
    <mergeCell ref="A148:B148"/>
    <mergeCell ref="F2:F3"/>
    <mergeCell ref="E2:E3"/>
    <mergeCell ref="B90:F90"/>
    <mergeCell ref="G2:G3"/>
    <mergeCell ref="A2:A3"/>
    <mergeCell ref="B2:B3"/>
    <mergeCell ref="C2:C3"/>
    <mergeCell ref="H2:H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6" ma:contentTypeDescription="Umožňuje vytvoriť nový dokument." ma:contentTypeScope="" ma:versionID="84c37136f5e4fcf86191622f53df59d4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0f236244426af2b00696b2f257a6ad5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3E644381-6137-4A32-AB32-9952EDEB3B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9B91EA-36E8-46E1-9C64-346AD0CDA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088E75-B46D-41F4-9652-7A7462E1FB24}">
  <ds:schemaRefs>
    <ds:schemaRef ds:uri="http://schemas.microsoft.com/office/2006/metadata/properties"/>
    <ds:schemaRef ds:uri="http://schemas.microsoft.com/office/infopath/2007/PartnerControls"/>
    <ds:schemaRef ds:uri="bb3d1ceb-ec91-4593-ab49-8ce9533748d9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kritérií</vt:lpstr>
      <vt:lpstr>Cenník</vt:lpstr>
      <vt:lpstr>Cenník!Oblasť_tlače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Beňák Michal, Mgr.;imrich.petkac@bratislava.sk</dc:creator>
  <cp:keywords/>
  <dc:description/>
  <cp:lastModifiedBy>Sabová Eva, Mgr.</cp:lastModifiedBy>
  <cp:revision/>
  <dcterms:created xsi:type="dcterms:W3CDTF">2023-01-10T11:46:15Z</dcterms:created>
  <dcterms:modified xsi:type="dcterms:W3CDTF">2023-05-04T13:42:14Z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