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70" windowHeight="10620" firstSheet="1" activeTab="3"/>
  </bookViews>
  <sheets>
    <sheet name="Majoduck_SK_1" sheetId="1" state="hidden" r:id="rId1"/>
    <sheet name="Tit. list" sheetId="2" r:id="rId2"/>
    <sheet name="Rozpočet str.2" sheetId="3" r:id="rId3"/>
    <sheet name="Rozpočet str.3" sheetId="4" r:id="rId4"/>
  </sheets>
  <definedNames>
    <definedName name="_xlnm.Print_Area" localSheetId="3">'Rozpočet str.3'!$A$1:$K$119</definedName>
    <definedName name="_xlnm.Print_Area" localSheetId="1">'Tit. list'!$B$1:$L$34</definedName>
  </definedNames>
  <calcPr fullCalcOnLoad="1"/>
</workbook>
</file>

<file path=xl/sharedStrings.xml><?xml version="1.0" encoding="utf-8"?>
<sst xmlns="http://schemas.openxmlformats.org/spreadsheetml/2006/main" count="361" uniqueCount="253">
  <si>
    <t>PREHĽAD NÁKLADOV STAVEBNÉHO OBJEKTU</t>
  </si>
  <si>
    <t>ZÁKAZKA :</t>
  </si>
  <si>
    <t>Dod.:</t>
  </si>
  <si>
    <t>IČO investora:</t>
  </si>
  <si>
    <t>Zák.čís.:</t>
  </si>
  <si>
    <t>Registrač.číslo zák :</t>
  </si>
  <si>
    <t>Počet strán :</t>
  </si>
  <si>
    <t>ROZPOČTOVÉ NÁKLADY V €</t>
  </si>
  <si>
    <t>Rozpočtové náklady hl.II-III.</t>
  </si>
  <si>
    <t>Vedľajšie rozpočtové náklady</t>
  </si>
  <si>
    <t>1.</t>
  </si>
  <si>
    <t>DODÁVKA :</t>
  </si>
  <si>
    <t>GZS :</t>
  </si>
  <si>
    <t>2.</t>
  </si>
  <si>
    <t>MONTÁŽ :</t>
  </si>
  <si>
    <t>Presun staveb. kapacít :</t>
  </si>
  <si>
    <t>Súčet r.1 + r.2 :</t>
  </si>
  <si>
    <t>3.</t>
  </si>
  <si>
    <t>Územ.so sťaž.výrob.podm.:</t>
  </si>
  <si>
    <t>HSV :</t>
  </si>
  <si>
    <t>4.</t>
  </si>
  <si>
    <t>Odlučné a stravné :</t>
  </si>
  <si>
    <t>PSV :</t>
  </si>
  <si>
    <t>5.</t>
  </si>
  <si>
    <t>Prevádzkové vplyvy:</t>
  </si>
  <si>
    <t>Súčet r.3 + r.4 :</t>
  </si>
  <si>
    <t>6.</t>
  </si>
  <si>
    <t>Mim. sťaž. prac. podm.:</t>
  </si>
  <si>
    <t>ZRN :</t>
  </si>
  <si>
    <t>7.</t>
  </si>
  <si>
    <t>Mimostav. doprava :</t>
  </si>
  <si>
    <t>HZS + iné :</t>
  </si>
  <si>
    <t>8.</t>
  </si>
  <si>
    <t>Stimulačná prirážka :</t>
  </si>
  <si>
    <t>Súčet r.5 + r.6 :</t>
  </si>
  <si>
    <t>9.</t>
  </si>
  <si>
    <t>VRN spolu :</t>
  </si>
  <si>
    <t>Náklady SR :</t>
  </si>
  <si>
    <t>10.</t>
  </si>
  <si>
    <t>Murárska výpomoc :</t>
  </si>
  <si>
    <t>ZRN+VRN+HZS:</t>
  </si>
  <si>
    <t>11.</t>
  </si>
  <si>
    <t>Výpomoce HSV :</t>
  </si>
  <si>
    <t>Celkové náklady:</t>
  </si>
  <si>
    <t>Kompletačná činnosť :</t>
  </si>
  <si>
    <t>Za dodávateľa :</t>
  </si>
  <si>
    <t xml:space="preserve">DPH </t>
  </si>
  <si>
    <t>Cena celkom :</t>
  </si>
  <si>
    <t>Ostatné :</t>
  </si>
  <si>
    <t>Vypracoval :</t>
  </si>
  <si>
    <t>Za odberateľa :</t>
  </si>
  <si>
    <t>Kontroloval :</t>
  </si>
  <si>
    <t>Dátum :</t>
  </si>
  <si>
    <t>Zákazka :</t>
  </si>
  <si>
    <t>R  E  K  A  P  I  T  U  L  A  C  I  A    N  Á  K  L  A  D  O  V</t>
  </si>
  <si>
    <t>Dodávka</t>
  </si>
  <si>
    <t>Montáž</t>
  </si>
  <si>
    <t>Spolu bez DPH</t>
  </si>
  <si>
    <t>POTRUBIA</t>
  </si>
  <si>
    <t>ARMATÚRY</t>
  </si>
  <si>
    <t>VYKUROVACIE TELESÁ</t>
  </si>
  <si>
    <t>IZOLÁCIE</t>
  </si>
  <si>
    <t>HZS</t>
  </si>
  <si>
    <t>MONTÁŽNY A PROFILOVÝ MATERIÁL</t>
  </si>
  <si>
    <t>H  S  V    C E L K O M  :</t>
  </si>
  <si>
    <t>P  S  V    C E L K O M  :</t>
  </si>
  <si>
    <t>H  Z  S    C E L K O M  :</t>
  </si>
  <si>
    <t>CELKOM SPOLU :</t>
  </si>
  <si>
    <t xml:space="preserve"> </t>
  </si>
  <si>
    <t>Množstvo</t>
  </si>
  <si>
    <t>Jedn.cena D</t>
  </si>
  <si>
    <t>Jedn.cena M</t>
  </si>
  <si>
    <t>Spolu  bez DPH</t>
  </si>
  <si>
    <t>DPH 20%</t>
  </si>
  <si>
    <t>Spolu s DPH</t>
  </si>
  <si>
    <t>ks</t>
  </si>
  <si>
    <t>%</t>
  </si>
  <si>
    <t>Spolu</t>
  </si>
  <si>
    <t>Potrubia</t>
  </si>
  <si>
    <t>m</t>
  </si>
  <si>
    <t>Armatúry</t>
  </si>
  <si>
    <t>Vypúšťací kohút 1/2“</t>
  </si>
  <si>
    <t>MTZ armatúr s 1 závit. ½“</t>
  </si>
  <si>
    <t>Presun hmot v obj. vyške do 6 m</t>
  </si>
  <si>
    <t>Vykurovacie telesá</t>
  </si>
  <si>
    <t>Izolácie</t>
  </si>
  <si>
    <t>bal</t>
  </si>
  <si>
    <t>Montáž tepelnej izolácie</t>
  </si>
  <si>
    <t xml:space="preserve">Funkčná a vykurovacia skúška </t>
  </si>
  <si>
    <t>sub</t>
  </si>
  <si>
    <t>Skúšky tesnosti</t>
  </si>
  <si>
    <t>Montážny a profilový materiál</t>
  </si>
  <si>
    <t>kg</t>
  </si>
  <si>
    <t>S p o l u   c e l k o m</t>
  </si>
  <si>
    <t>735.PC.03</t>
  </si>
  <si>
    <t>735.PC.05</t>
  </si>
  <si>
    <t>713.PC.01</t>
  </si>
  <si>
    <t>713.PC.02</t>
  </si>
  <si>
    <t>713.PC.03</t>
  </si>
  <si>
    <t>736.PC.01</t>
  </si>
  <si>
    <t>736.PC.02</t>
  </si>
  <si>
    <t>767.PC.01</t>
  </si>
  <si>
    <t xml:space="preserve">Guľový kohút 1/2" </t>
  </si>
  <si>
    <t>Lepidlo na izoláciu na izoláciu 1 liter</t>
  </si>
  <si>
    <t>Rúra uhl. ocel D15</t>
  </si>
  <si>
    <t>Rúra uhl. ocel D18</t>
  </si>
  <si>
    <t>735.PC.20</t>
  </si>
  <si>
    <t>Montážna konzola vykurovacích telies</t>
  </si>
  <si>
    <t>735159210</t>
  </si>
  <si>
    <t>Montáž vyk. telies panel. 2 rad. do 1100mm</t>
  </si>
  <si>
    <t>735159240</t>
  </si>
  <si>
    <t>Montáž vyk. telies panel. 2 rad. do 2800mm</t>
  </si>
  <si>
    <t>735159320</t>
  </si>
  <si>
    <t>Montáž vyk. telies panel. 3 rad. do 1500mm</t>
  </si>
  <si>
    <t>Vyregulovania ventilov s termostatickým ovládaním</t>
  </si>
  <si>
    <t>Odvzdušnenie vykurovacích telies</t>
  </si>
  <si>
    <t>Preplach systému</t>
  </si>
  <si>
    <t>Napustenie vody do systému</t>
  </si>
  <si>
    <t>735111810</t>
  </si>
  <si>
    <t xml:space="preserve">Demontáž vykurovacích telies liatinových článových </t>
  </si>
  <si>
    <r>
      <t>m</t>
    </r>
    <r>
      <rPr>
        <vertAlign val="superscript"/>
        <sz val="12"/>
        <rFont val="Times New Roman CE"/>
        <family val="1"/>
      </rPr>
      <t>2</t>
    </r>
  </si>
  <si>
    <t>PC.01</t>
  </si>
  <si>
    <t>Prierazy stavebných konštrukcií</t>
  </si>
  <si>
    <t>m3</t>
  </si>
  <si>
    <t>733110803</t>
  </si>
  <si>
    <t xml:space="preserve">Demontáž potrubia z ocel. rúrok závitových do DN 15   </t>
  </si>
  <si>
    <t>733110806</t>
  </si>
  <si>
    <t xml:space="preserve">Demontáž potrubia z ocel. rúrok závitových do DN 32   </t>
  </si>
  <si>
    <t>Demontáže</t>
  </si>
  <si>
    <t>Koleno lisovacie 90° dvojhrdlové D18</t>
  </si>
  <si>
    <t>Koleno lisovacie 90° dvojhrdlové D15</t>
  </si>
  <si>
    <t>Doskové vykurovacie teleso 22K 600/600</t>
  </si>
  <si>
    <t>Doskové vykurovacie teleso 22K 600/800</t>
  </si>
  <si>
    <t>Doskové vykurovacie teleso 22K 600/900</t>
  </si>
  <si>
    <t>Doskové vykurovacie teleso 22K 600/1000</t>
  </si>
  <si>
    <t>Doskové vykurovacie teleso 22K 600/1100</t>
  </si>
  <si>
    <t>Doskové vykurovacie teleso 22K 600/1200</t>
  </si>
  <si>
    <t>Doskové vykurovacie teleso 22K 600/1400</t>
  </si>
  <si>
    <t>Doskové vykurovacie teleso 22K 600/1600</t>
  </si>
  <si>
    <t>Doskové vykurovacie teleso 22K 600/1800</t>
  </si>
  <si>
    <t>Doskové vykurovacie teleso 22K 600/2000</t>
  </si>
  <si>
    <t>Guľový kohút 1"</t>
  </si>
  <si>
    <t xml:space="preserve">Montáž armatúr s dvoma závitmi G 1" </t>
  </si>
  <si>
    <t>Odvzdušňovací ventil 1/2"</t>
  </si>
  <si>
    <t>Termostatický ventil priamy 1/2" - 3/4" eurokonus</t>
  </si>
  <si>
    <t>Spiatočkové skrutkovanie priame 1/2" - 3/4" eurokonus</t>
  </si>
  <si>
    <t>Termostatická hlavica</t>
  </si>
  <si>
    <t>Pripojovací adaptér D15 - 3/4" eurokonus</t>
  </si>
  <si>
    <t>Montáž armatúr s jedným závitom G 3/4"</t>
  </si>
  <si>
    <t>734209113</t>
  </si>
  <si>
    <t>734209104</t>
  </si>
  <si>
    <t>Montáž armatúr s dvoma závitmi G 1/2"</t>
  </si>
  <si>
    <t>Tepelná izolácia polyetylén D35x30</t>
  </si>
  <si>
    <t>Tepelná izolácia skruž minerálna vlna D42x40</t>
  </si>
  <si>
    <t>733.PC.01</t>
  </si>
  <si>
    <t>733.PC.02</t>
  </si>
  <si>
    <t>735.PC.06</t>
  </si>
  <si>
    <t>735.PC.07</t>
  </si>
  <si>
    <t>735.PC.08</t>
  </si>
  <si>
    <t>735.PC.09</t>
  </si>
  <si>
    <t>735.PC.10</t>
  </si>
  <si>
    <t>735.PC.11</t>
  </si>
  <si>
    <t>735.PC.12</t>
  </si>
  <si>
    <t>735.PC.13</t>
  </si>
  <si>
    <t>735.PC.14</t>
  </si>
  <si>
    <t>735.PC.15</t>
  </si>
  <si>
    <t>735.PC.19</t>
  </si>
  <si>
    <t>713.PC.04</t>
  </si>
  <si>
    <t>713.PC.05</t>
  </si>
  <si>
    <t>713.PC.06</t>
  </si>
  <si>
    <t>Páska hliníková -50 mm x 100m</t>
  </si>
  <si>
    <t>Nátery</t>
  </si>
  <si>
    <t>Nátery syntet. potr. do DN 50 1x email +základný</t>
  </si>
  <si>
    <t>Nátery syntet. potr. do DN 150 1x email +základný</t>
  </si>
  <si>
    <t>DEMONTÁŽE</t>
  </si>
  <si>
    <t>NÁTERY</t>
  </si>
  <si>
    <t>Prípl. za zhotovenie prípojky z rúrok závitových DN 10</t>
  </si>
  <si>
    <t>Prípl. za zhotovenie prípojky z rúrok závitových DN 15</t>
  </si>
  <si>
    <t>Presun hmôt do 36 m</t>
  </si>
  <si>
    <t>Úpravy stupačkových potrubných rozvodov</t>
  </si>
  <si>
    <t>Koleno lisovacie 45° dvojhrdlové D18</t>
  </si>
  <si>
    <t>Koleno lisovacie 45° dvojhrdlové D15</t>
  </si>
  <si>
    <t>Doskové vykurovacie teleso 33K 900/400</t>
  </si>
  <si>
    <t>Doskové vykurovacie teleso 33K 900/800</t>
  </si>
  <si>
    <t>Úpravy existujúcich radiátorových rozvodov</t>
  </si>
  <si>
    <t>Stupačkový regulačný ventil DN25</t>
  </si>
  <si>
    <t>Regulátor tlakovej diferencie DN25, 5÷30 kPa s príslušenstvom</t>
  </si>
  <si>
    <t>Stupačkový regulačný ventil DN20</t>
  </si>
  <si>
    <t>Regulátor tlakovej diferencie DN20, 5÷30 kPa s príslušenstvom</t>
  </si>
  <si>
    <t>Pripojovací adaptér D18 - 3/4" eurokonus</t>
  </si>
  <si>
    <t>Prechod oceľ vnút. Závit D18 / 3/4"</t>
  </si>
  <si>
    <t>Prechod oceľ vnút. Závit D15 / 3/8"</t>
  </si>
  <si>
    <t>Prechod oceľ vnút. Závit D18 / 1/2"</t>
  </si>
  <si>
    <t>Guľový kohút 3/4"</t>
  </si>
  <si>
    <t xml:space="preserve">Montáž armatúr s dvoma závitmi G 3/4" </t>
  </si>
  <si>
    <t>734.PC.18</t>
  </si>
  <si>
    <t>T kus lisovací ocel 18/15/15</t>
  </si>
  <si>
    <t>734.PC.19</t>
  </si>
  <si>
    <t>T kus lisovací ocel 15/18/15</t>
  </si>
  <si>
    <t>734.PC.20</t>
  </si>
  <si>
    <t>T kus lisovací ocel 15/15/15</t>
  </si>
  <si>
    <t>998735204</t>
  </si>
  <si>
    <t xml:space="preserve">Presun hmôt pre vykur. telesá UK v objektoch  výšky do 36 m   </t>
  </si>
  <si>
    <t>735291800</t>
  </si>
  <si>
    <t>Demontáž konzol, držiakov vyk. telies, reg., konv. do odpadu</t>
  </si>
  <si>
    <t>735221832</t>
  </si>
  <si>
    <t xml:space="preserve">Demontáž registrov z rúrok hlad. DN 80 dl. do 3m pram. 2    </t>
  </si>
  <si>
    <t xml:space="preserve">Rozrezanie demontovaných registrov do odpadu DN 65 a DN 80  </t>
  </si>
  <si>
    <t>735221860</t>
  </si>
  <si>
    <t>T kus lisovací ocel 18/18/18</t>
  </si>
  <si>
    <t>Montáž lisovacích T kusov</t>
  </si>
  <si>
    <t>Montáž lisovacích kolien</t>
  </si>
  <si>
    <t>Montáž lisovacích prechodov</t>
  </si>
  <si>
    <t>Presun hmot v obj. vyške do 36 m</t>
  </si>
  <si>
    <t>Skrutkovanie kúrenárske V4300 DN25 priame</t>
  </si>
  <si>
    <t>Skrutkovanie kúrenárske V4300 DN20 priame</t>
  </si>
  <si>
    <t>Tepelná izolácia skruž minerálna vlna D108x100</t>
  </si>
  <si>
    <t>Rekonštrukcia systému ÚK</t>
  </si>
  <si>
    <t>Školský internát, Trieda SNP 53, Banská Bystrica</t>
  </si>
  <si>
    <t>733.PC.03</t>
  </si>
  <si>
    <t>733.PC.04</t>
  </si>
  <si>
    <t>734.PC.01</t>
  </si>
  <si>
    <t>734.PC.02</t>
  </si>
  <si>
    <t>734.PC.03</t>
  </si>
  <si>
    <t>734.PC.04</t>
  </si>
  <si>
    <t>734.PC.05</t>
  </si>
  <si>
    <t>734.PC.06</t>
  </si>
  <si>
    <t>734.PC.07</t>
  </si>
  <si>
    <t>734.PC.08</t>
  </si>
  <si>
    <t>734.PC.09</t>
  </si>
  <si>
    <t>734.PC.10</t>
  </si>
  <si>
    <t>734.PC.11</t>
  </si>
  <si>
    <t>734.PC.12</t>
  </si>
  <si>
    <t>734.PC.13</t>
  </si>
  <si>
    <t>734.PC.14</t>
  </si>
  <si>
    <t>734.PC.15</t>
  </si>
  <si>
    <t>734.PC.16</t>
  </si>
  <si>
    <t>734.PC.17</t>
  </si>
  <si>
    <t>734.PC.21</t>
  </si>
  <si>
    <t>734.PC.22</t>
  </si>
  <si>
    <t>734.PC.23</t>
  </si>
  <si>
    <t>734.PC.24</t>
  </si>
  <si>
    <t>734.PC.25</t>
  </si>
  <si>
    <t>735.PC.01</t>
  </si>
  <si>
    <t>735.PC.02</t>
  </si>
  <si>
    <t>735.PC.04</t>
  </si>
  <si>
    <t>735.PC.16</t>
  </si>
  <si>
    <t>735.PC.17</t>
  </si>
  <si>
    <t>735.PC.18</t>
  </si>
  <si>
    <t>733.PC.05</t>
  </si>
  <si>
    <t>Montáž potrubí z uhl. Ocele</t>
  </si>
  <si>
    <t>Doskové vykurovacie teleso 21K 600/1400</t>
  </si>
  <si>
    <t>735.PC.21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</si>
</sst>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_S_k"/>
    <numFmt numFmtId="175" formatCode="#,##0&quot; Sk&quot;"/>
    <numFmt numFmtId="176" formatCode="_-* #,##0_-;\-* #,##0_-;_-* \-_-;_-@_-"/>
    <numFmt numFmtId="177" formatCode="_-* #,##0.00_-;\-* #,##0.00_-;_-* \-??_-;_-@_-"/>
    <numFmt numFmtId="178" formatCode="_(\$* #,##0_);_(\$* \(#,##0\);_(\$* \-_);_(@_)"/>
    <numFmt numFmtId="179" formatCode="_(\$* #,##0.00_);_(\$* \(#,##0.00\);_(\$* \-??_);_(@_)"/>
    <numFmt numFmtId="180" formatCode="mmm\ d/\ yy"/>
    <numFmt numFmtId="181" formatCode="&quot;See Note  &quot;#"/>
    <numFmt numFmtId="182" formatCode="#,##0.00\ [$€-41B];[Red]\-#,##0.00\ [$€-41B]"/>
    <numFmt numFmtId="183" formatCode="0.00_)"/>
    <numFmt numFmtId="184" formatCode="_-* #,##0.00\ _S_k_-;\-* #,##0.00\ _S_k_-;_-* \-??\ _S_k_-;_-@_-"/>
    <numFmt numFmtId="185" formatCode="#,##0.00\ [$€-424];[Red]\-#,##0.00\ [$€-424]"/>
    <numFmt numFmtId="186" formatCode="#,##0.00&quot; Sk&quot;"/>
    <numFmt numFmtId="187" formatCode="#,##0.00\ [$€];[Red]\-#,##0.00\ [$€]"/>
    <numFmt numFmtId="188" formatCode="#,##0.00&quot; Sk&quot;;\-#,##0.00&quot; Sk&quot;"/>
    <numFmt numFmtId="189" formatCode="_-* #,##0\ _S_k_-;\-* #,##0\ _S_k_-;_-* \-??\ _S_k_-;_-@_-"/>
    <numFmt numFmtId="190" formatCode="#,##0.00\ [$€-403];[Red]\-#,##0.00\ [$€-403]"/>
    <numFmt numFmtId="191" formatCode="\ #,##0&quot;      &quot;;\-#,##0&quot;      &quot;;&quot; -&quot;#&quot;      &quot;;@\ "/>
    <numFmt numFmtId="192" formatCode="0_)"/>
    <numFmt numFmtId="193" formatCode="#,##0.00&quot; Sk&quot;;[Red]\-#,##0.00&quot; Sk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[$€-410]\ #,##0.00;[Red]\-[$€-410]\ #,##0.00"/>
    <numFmt numFmtId="198" formatCode="#,##0.00\ [$€-1]"/>
  </numFmts>
  <fonts count="65">
    <font>
      <sz val="12"/>
      <name val="Times New Roman CE"/>
      <family val="1"/>
    </font>
    <font>
      <sz val="10"/>
      <name val="Arial"/>
      <family val="0"/>
    </font>
    <font>
      <b/>
      <i/>
      <sz val="10"/>
      <name val="Times New Roman"/>
      <family val="1"/>
    </font>
    <font>
      <sz val="6"/>
      <name val="Arial"/>
      <family val="2"/>
    </font>
    <font>
      <sz val="8"/>
      <name val="Arial CE"/>
      <family val="2"/>
    </font>
    <font>
      <b/>
      <sz val="10"/>
      <name val="MS Sans Serif"/>
      <family val="2"/>
    </font>
    <font>
      <sz val="1"/>
      <color indexed="8"/>
      <name val="Courier New"/>
      <family val="3"/>
    </font>
    <font>
      <sz val="10"/>
      <name val="MS Sans Serif"/>
      <family val="2"/>
    </font>
    <font>
      <sz val="9"/>
      <name val="Arial"/>
      <family val="2"/>
    </font>
    <font>
      <sz val="8"/>
      <name val="Times New Roman CE"/>
      <family val="1"/>
    </font>
    <font>
      <b/>
      <sz val="1"/>
      <color indexed="8"/>
      <name val="Courier New"/>
      <family val="3"/>
    </font>
    <font>
      <b/>
      <sz val="12"/>
      <name val="Arial CE"/>
      <family val="2"/>
    </font>
    <font>
      <sz val="10"/>
      <name val="Times New Roman"/>
      <family val="1"/>
    </font>
    <font>
      <sz val="10"/>
      <name val="AT*Switzerland Narrow"/>
      <family val="0"/>
    </font>
    <font>
      <sz val="10"/>
      <name val="Arial CE"/>
      <family val="2"/>
    </font>
    <font>
      <b/>
      <sz val="10"/>
      <color indexed="9"/>
      <name val="Arial"/>
      <family val="2"/>
    </font>
    <font>
      <b/>
      <sz val="9"/>
      <color indexed="9"/>
      <name val="Arial CE"/>
      <family val="2"/>
    </font>
    <font>
      <sz val="8"/>
      <name val="Arial"/>
      <family val="2"/>
    </font>
    <font>
      <b/>
      <i/>
      <u val="single"/>
      <sz val="24"/>
      <name val="Times New Roman CE"/>
      <family val="1"/>
    </font>
    <font>
      <sz val="7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2"/>
      <color indexed="14"/>
      <name val="Times New Roman CE"/>
      <family val="1"/>
    </font>
    <font>
      <b/>
      <sz val="15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4"/>
      <name val="Times New Roman CE"/>
      <family val="1"/>
    </font>
    <font>
      <b/>
      <i/>
      <u val="single"/>
      <sz val="12"/>
      <name val="Times New Roman CE"/>
      <family val="1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vertAlign val="superscript"/>
      <sz val="12"/>
      <name val="Times New Roman CE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3" fontId="2" fillId="0" borderId="0">
      <alignment/>
      <protection/>
    </xf>
    <xf numFmtId="174" fontId="3" fillId="0" borderId="0">
      <alignment horizontal="center" vertical="top" wrapText="1"/>
      <protection/>
    </xf>
    <xf numFmtId="175" fontId="3" fillId="0" borderId="0">
      <alignment horizontal="center" vertical="top" wrapText="1"/>
      <protection/>
    </xf>
    <xf numFmtId="3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 locked="0"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6" fillId="0" borderId="0">
      <alignment/>
      <protection locked="0"/>
    </xf>
    <xf numFmtId="178" fontId="0" fillId="0" borderId="0" applyFill="0" applyBorder="0" applyAlignment="0" applyProtection="0"/>
    <xf numFmtId="179" fontId="0" fillId="0" borderId="0" applyFill="0" applyBorder="0" applyAlignment="0" applyProtection="0"/>
    <xf numFmtId="184" fontId="0" fillId="0" borderId="0" applyFill="0" applyBorder="0" applyAlignment="0" applyProtection="0"/>
    <xf numFmtId="171" fontId="1" fillId="0" borderId="0" applyFill="0" applyBorder="0" applyAlignment="0" applyProtection="0"/>
    <xf numFmtId="180" fontId="7" fillId="0" borderId="0">
      <alignment/>
      <protection/>
    </xf>
    <xf numFmtId="0" fontId="8" fillId="0" borderId="1" applyProtection="0">
      <alignment horizontal="center" vertical="top" wrapText="1"/>
    </xf>
    <xf numFmtId="0" fontId="49" fillId="20" borderId="0" applyNumberFormat="0" applyBorder="0" applyAlignment="0" applyProtection="0"/>
    <xf numFmtId="49" fontId="9" fillId="0" borderId="0">
      <alignment horizontal="right" vertical="top"/>
      <protection/>
    </xf>
    <xf numFmtId="0" fontId="6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50" fillId="21" borderId="2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2" fontId="11" fillId="0" borderId="0">
      <alignment/>
      <protection/>
    </xf>
    <xf numFmtId="0" fontId="54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 horizontal="center" vertical="center" wrapText="1"/>
      <protection/>
    </xf>
    <xf numFmtId="0" fontId="14" fillId="0" borderId="0">
      <alignment/>
      <protection/>
    </xf>
    <xf numFmtId="0" fontId="6" fillId="0" borderId="0">
      <alignment/>
      <protection locked="0"/>
    </xf>
    <xf numFmtId="9" fontId="1" fillId="0" borderId="0" applyFill="0" applyBorder="0" applyAlignment="0" applyProtection="0"/>
    <xf numFmtId="0" fontId="14" fillId="0" borderId="0">
      <alignment/>
      <protection/>
    </xf>
    <xf numFmtId="0" fontId="9" fillId="0" borderId="0">
      <alignment horizontal="left" vertical="top" wrapText="1"/>
      <protection/>
    </xf>
    <xf numFmtId="0" fontId="0" fillId="23" borderId="6" applyNumberFormat="0" applyFont="0" applyAlignment="0" applyProtection="0"/>
    <xf numFmtId="0" fontId="55" fillId="0" borderId="7" applyNumberFormat="0" applyFill="0" applyAlignment="0" applyProtection="0"/>
    <xf numFmtId="49" fontId="3" fillId="0" borderId="0">
      <alignment/>
      <protection/>
    </xf>
    <xf numFmtId="0" fontId="5" fillId="0" borderId="0" applyNumberFormat="0" applyFill="0" applyBorder="0" applyAlignment="0" applyProtection="0"/>
    <xf numFmtId="49" fontId="15" fillId="24" borderId="8">
      <alignment horizontal="center" vertical="center" wrapText="1"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10">
      <alignment/>
      <protection locked="0"/>
    </xf>
    <xf numFmtId="49" fontId="16" fillId="24" borderId="0">
      <alignment horizontal="left" vertical="center"/>
      <protection/>
    </xf>
    <xf numFmtId="181" fontId="17" fillId="0" borderId="0">
      <alignment horizontal="left"/>
      <protection/>
    </xf>
    <xf numFmtId="0" fontId="18" fillId="0" borderId="0">
      <alignment/>
      <protection/>
    </xf>
    <xf numFmtId="0" fontId="59" fillId="25" borderId="11" applyNumberFormat="0" applyAlignment="0" applyProtection="0"/>
    <xf numFmtId="0" fontId="60" fillId="26" borderId="11" applyNumberFormat="0" applyAlignment="0" applyProtection="0"/>
    <xf numFmtId="3" fontId="4" fillId="0" borderId="0">
      <alignment/>
      <protection/>
    </xf>
    <xf numFmtId="0" fontId="61" fillId="26" borderId="12" applyNumberFormat="0" applyAlignment="0" applyProtection="0"/>
    <xf numFmtId="0" fontId="62" fillId="0" borderId="0" applyNumberFormat="0" applyFill="0" applyBorder="0" applyAlignment="0" applyProtection="0"/>
    <xf numFmtId="1" fontId="19" fillId="0" borderId="0">
      <alignment horizontal="center" vertical="top"/>
      <protection/>
    </xf>
    <xf numFmtId="0" fontId="63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4" fillId="0" borderId="0" xfId="64">
      <alignment/>
      <protection/>
    </xf>
    <xf numFmtId="0" fontId="0" fillId="0" borderId="0" xfId="64" applyFont="1">
      <alignment/>
      <protection/>
    </xf>
    <xf numFmtId="0" fontId="20" fillId="0" borderId="13" xfId="64" applyFont="1" applyFill="1" applyBorder="1" applyAlignment="1">
      <alignment vertical="center"/>
      <protection/>
    </xf>
    <xf numFmtId="4" fontId="20" fillId="0" borderId="0" xfId="0" applyNumberFormat="1" applyFont="1" applyAlignment="1">
      <alignment/>
    </xf>
    <xf numFmtId="0" fontId="20" fillId="0" borderId="0" xfId="64" applyFont="1" applyFill="1" applyBorder="1" applyAlignment="1">
      <alignment vertical="center"/>
      <protection/>
    </xf>
    <xf numFmtId="0" fontId="20" fillId="0" borderId="0" xfId="64" applyFont="1" applyBorder="1" applyAlignment="1">
      <alignment/>
      <protection/>
    </xf>
    <xf numFmtId="0" fontId="0" fillId="0" borderId="0" xfId="64" applyFont="1" applyBorder="1">
      <alignment/>
      <protection/>
    </xf>
    <xf numFmtId="0" fontId="0" fillId="0" borderId="14" xfId="64" applyFont="1" applyBorder="1">
      <alignment/>
      <protection/>
    </xf>
    <xf numFmtId="0" fontId="0" fillId="0" borderId="0" xfId="64" applyFont="1" applyBorder="1" applyAlignment="1">
      <alignment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16" xfId="64" applyFont="1" applyBorder="1" applyAlignment="1">
      <alignment horizontal="center" vertical="center"/>
      <protection/>
    </xf>
    <xf numFmtId="0" fontId="0" fillId="0" borderId="17" xfId="64" applyFont="1" applyBorder="1" applyAlignment="1">
      <alignment horizontal="center" vertical="center"/>
      <protection/>
    </xf>
    <xf numFmtId="0" fontId="0" fillId="0" borderId="18" xfId="64" applyFont="1" applyBorder="1" applyAlignment="1">
      <alignment horizontal="center" vertical="center"/>
      <protection/>
    </xf>
    <xf numFmtId="0" fontId="0" fillId="0" borderId="19" xfId="64" applyFont="1" applyBorder="1" applyAlignment="1">
      <alignment vertical="center"/>
      <protection/>
    </xf>
    <xf numFmtId="4" fontId="0" fillId="0" borderId="20" xfId="64" applyNumberFormat="1" applyFont="1" applyBorder="1" applyAlignment="1">
      <alignment horizontal="right" vertical="center"/>
      <protection/>
    </xf>
    <xf numFmtId="0" fontId="0" fillId="0" borderId="21" xfId="64" applyFont="1" applyBorder="1" applyAlignment="1">
      <alignment horizontal="center" vertical="center"/>
      <protection/>
    </xf>
    <xf numFmtId="10" fontId="0" fillId="0" borderId="19" xfId="64" applyNumberFormat="1" applyFont="1" applyBorder="1" applyAlignment="1">
      <alignment horizontal="left" vertical="center"/>
      <protection/>
    </xf>
    <xf numFmtId="4" fontId="0" fillId="0" borderId="17" xfId="64" applyNumberFormat="1" applyFont="1" applyBorder="1" applyAlignment="1">
      <alignment horizontal="right" vertical="center"/>
      <protection/>
    </xf>
    <xf numFmtId="0" fontId="0" fillId="0" borderId="22" xfId="64" applyFont="1" applyBorder="1" applyAlignment="1">
      <alignment horizontal="center" vertical="center"/>
      <protection/>
    </xf>
    <xf numFmtId="4" fontId="0" fillId="0" borderId="23" xfId="64" applyNumberFormat="1" applyFont="1" applyBorder="1" applyAlignment="1">
      <alignment horizontal="right" vertical="center"/>
      <protection/>
    </xf>
    <xf numFmtId="0" fontId="0" fillId="0" borderId="24" xfId="64" applyFont="1" applyBorder="1" applyAlignment="1">
      <alignment horizontal="center" vertical="center"/>
      <protection/>
    </xf>
    <xf numFmtId="10" fontId="0" fillId="0" borderId="0" xfId="64" applyNumberFormat="1" applyFont="1" applyBorder="1" applyAlignment="1">
      <alignment horizontal="left" vertical="center"/>
      <protection/>
    </xf>
    <xf numFmtId="4" fontId="0" fillId="0" borderId="14" xfId="64" applyNumberFormat="1" applyFont="1" applyBorder="1" applyAlignment="1">
      <alignment horizontal="right" vertical="center"/>
      <protection/>
    </xf>
    <xf numFmtId="0" fontId="0" fillId="0" borderId="22" xfId="64" applyFont="1" applyBorder="1" applyAlignment="1">
      <alignment horizontal="center"/>
      <protection/>
    </xf>
    <xf numFmtId="0" fontId="20" fillId="0" borderId="25" xfId="64" applyFont="1" applyBorder="1" applyAlignment="1">
      <alignment horizontal="center" vertical="center"/>
      <protection/>
    </xf>
    <xf numFmtId="4" fontId="20" fillId="0" borderId="26" xfId="64" applyNumberFormat="1" applyFont="1" applyBorder="1" applyAlignment="1">
      <alignment horizontal="right" vertical="center"/>
      <protection/>
    </xf>
    <xf numFmtId="9" fontId="0" fillId="0" borderId="0" xfId="64" applyNumberFormat="1" applyFont="1" applyBorder="1" applyAlignment="1">
      <alignment horizontal="lef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0" fillId="0" borderId="0" xfId="0" applyFont="1" applyAlignment="1">
      <alignment/>
    </xf>
    <xf numFmtId="4" fontId="0" fillId="0" borderId="0" xfId="0" applyNumberFormat="1" applyAlignment="1">
      <alignment/>
    </xf>
    <xf numFmtId="18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29" xfId="0" applyBorder="1" applyAlignment="1">
      <alignment/>
    </xf>
    <xf numFmtId="183" fontId="0" fillId="0" borderId="29" xfId="0" applyNumberFormat="1" applyBorder="1" applyAlignment="1" applyProtection="1">
      <alignment/>
      <protection/>
    </xf>
    <xf numFmtId="0" fontId="21" fillId="0" borderId="29" xfId="0" applyFont="1" applyBorder="1" applyAlignment="1">
      <alignment horizontal="right"/>
    </xf>
    <xf numFmtId="0" fontId="0" fillId="0" borderId="0" xfId="0" applyAlignment="1" applyProtection="1">
      <alignment/>
      <protection/>
    </xf>
    <xf numFmtId="185" fontId="0" fillId="0" borderId="0" xfId="44" applyNumberFormat="1" applyFont="1" applyFill="1" applyBorder="1" applyAlignment="1" applyProtection="1">
      <alignment/>
      <protection/>
    </xf>
    <xf numFmtId="185" fontId="0" fillId="0" borderId="0" xfId="0" applyNumberFormat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0" xfId="0" applyBorder="1" applyAlignment="1" applyProtection="1">
      <alignment horizontal="left"/>
      <protection/>
    </xf>
    <xf numFmtId="0" fontId="0" fillId="0" borderId="30" xfId="0" applyBorder="1" applyAlignment="1">
      <alignment/>
    </xf>
    <xf numFmtId="183" fontId="0" fillId="0" borderId="30" xfId="0" applyNumberFormat="1" applyBorder="1" applyAlignment="1" applyProtection="1">
      <alignment/>
      <protection/>
    </xf>
    <xf numFmtId="185" fontId="0" fillId="0" borderId="30" xfId="44" applyNumberFormat="1" applyFont="1" applyFill="1" applyBorder="1" applyAlignment="1" applyProtection="1">
      <alignment/>
      <protection/>
    </xf>
    <xf numFmtId="186" fontId="0" fillId="0" borderId="0" xfId="44" applyNumberFormat="1" applyFont="1" applyFill="1" applyBorder="1" applyAlignment="1" applyProtection="1">
      <alignment/>
      <protection/>
    </xf>
    <xf numFmtId="186" fontId="0" fillId="0" borderId="0" xfId="0" applyNumberFormat="1" applyAlignment="1">
      <alignment/>
    </xf>
    <xf numFmtId="0" fontId="21" fillId="0" borderId="0" xfId="0" applyFont="1" applyAlignment="1" applyProtection="1">
      <alignment horizontal="left"/>
      <protection/>
    </xf>
    <xf numFmtId="185" fontId="21" fillId="0" borderId="0" xfId="44" applyNumberFormat="1" applyFont="1" applyFill="1" applyBorder="1" applyAlignment="1" applyProtection="1">
      <alignment/>
      <protection/>
    </xf>
    <xf numFmtId="185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83" fontId="21" fillId="0" borderId="0" xfId="0" applyNumberFormat="1" applyFont="1" applyAlignment="1" applyProtection="1">
      <alignment/>
      <protection/>
    </xf>
    <xf numFmtId="0" fontId="0" fillId="0" borderId="29" xfId="0" applyBorder="1" applyAlignment="1" applyProtection="1">
      <alignment horizontal="left"/>
      <protection/>
    </xf>
    <xf numFmtId="0" fontId="21" fillId="0" borderId="29" xfId="0" applyFont="1" applyBorder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185" fontId="21" fillId="0" borderId="29" xfId="44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/>
    </xf>
    <xf numFmtId="185" fontId="21" fillId="0" borderId="0" xfId="0" applyNumberFormat="1" applyFont="1" applyFill="1" applyAlignment="1">
      <alignment/>
    </xf>
    <xf numFmtId="184" fontId="0" fillId="0" borderId="0" xfId="0" applyNumberFormat="1" applyAlignment="1">
      <alignment/>
    </xf>
    <xf numFmtId="4" fontId="23" fillId="0" borderId="0" xfId="0" applyNumberFormat="1" applyFont="1" applyBorder="1" applyAlignment="1">
      <alignment/>
    </xf>
    <xf numFmtId="0" fontId="20" fillId="0" borderId="29" xfId="0" applyFont="1" applyBorder="1" applyAlignment="1">
      <alignment horizontal="center"/>
    </xf>
    <xf numFmtId="0" fontId="22" fillId="0" borderId="0" xfId="0" applyFont="1" applyAlignment="1">
      <alignment/>
    </xf>
    <xf numFmtId="0" fontId="26" fillId="0" borderId="0" xfId="0" applyFont="1" applyAlignment="1">
      <alignment horizontal="center"/>
    </xf>
    <xf numFmtId="185" fontId="22" fillId="0" borderId="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7" fontId="28" fillId="0" borderId="0" xfId="44" applyNumberFormat="1" applyFont="1" applyFill="1" applyBorder="1" applyAlignment="1" applyProtection="1">
      <alignment/>
      <protection/>
    </xf>
    <xf numFmtId="187" fontId="0" fillId="0" borderId="0" xfId="44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3" fontId="0" fillId="0" borderId="0" xfId="0" applyNumberFormat="1" applyAlignment="1">
      <alignment horizontal="center"/>
    </xf>
    <xf numFmtId="10" fontId="28" fillId="0" borderId="0" xfId="44" applyNumberFormat="1" applyFont="1" applyFill="1" applyBorder="1" applyAlignment="1" applyProtection="1">
      <alignment horizontal="right" vertical="center"/>
      <protection/>
    </xf>
    <xf numFmtId="187" fontId="29" fillId="0" borderId="0" xfId="44" applyNumberFormat="1" applyFont="1" applyFill="1" applyBorder="1" applyAlignment="1" applyProtection="1">
      <alignment/>
      <protection/>
    </xf>
    <xf numFmtId="187" fontId="22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188" fontId="0" fillId="0" borderId="0" xfId="44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 horizontal="center"/>
    </xf>
    <xf numFmtId="186" fontId="22" fillId="0" borderId="0" xfId="44" applyNumberFormat="1" applyFont="1" applyFill="1" applyBorder="1" applyAlignment="1" applyProtection="1">
      <alignment/>
      <protection/>
    </xf>
    <xf numFmtId="184" fontId="26" fillId="0" borderId="0" xfId="4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189" fontId="0" fillId="0" borderId="0" xfId="44" applyNumberFormat="1" applyFont="1" applyFill="1" applyBorder="1" applyAlignment="1" applyProtection="1">
      <alignment horizontal="center" vertical="center"/>
      <protection/>
    </xf>
    <xf numFmtId="184" fontId="0" fillId="0" borderId="0" xfId="44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27" fillId="0" borderId="0" xfId="0" applyFont="1" applyFill="1" applyAlignment="1">
      <alignment/>
    </xf>
    <xf numFmtId="0" fontId="0" fillId="0" borderId="0" xfId="44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Font="1" applyFill="1" applyAlignment="1">
      <alignment horizontal="right"/>
    </xf>
    <xf numFmtId="18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left"/>
    </xf>
    <xf numFmtId="191" fontId="0" fillId="0" borderId="0" xfId="44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/>
    </xf>
    <xf numFmtId="10" fontId="0" fillId="0" borderId="0" xfId="4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center"/>
    </xf>
    <xf numFmtId="186" fontId="20" fillId="0" borderId="0" xfId="44" applyNumberFormat="1" applyFont="1" applyFill="1" applyBorder="1" applyAlignment="1" applyProtection="1">
      <alignment/>
      <protection/>
    </xf>
    <xf numFmtId="192" fontId="0" fillId="0" borderId="0" xfId="0" applyNumberFormat="1" applyAlignment="1" applyProtection="1">
      <alignment/>
      <protection/>
    </xf>
    <xf numFmtId="0" fontId="26" fillId="0" borderId="0" xfId="0" applyFont="1" applyAlignment="1">
      <alignment/>
    </xf>
    <xf numFmtId="186" fontId="26" fillId="0" borderId="0" xfId="44" applyNumberFormat="1" applyFont="1" applyFill="1" applyBorder="1" applyAlignment="1" applyProtection="1">
      <alignment/>
      <protection/>
    </xf>
    <xf numFmtId="193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 applyProtection="1">
      <alignment horizontal="left"/>
      <protection/>
    </xf>
    <xf numFmtId="0" fontId="21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right"/>
    </xf>
    <xf numFmtId="185" fontId="21" fillId="34" borderId="0" xfId="44" applyNumberFormat="1" applyFont="1" applyFill="1" applyBorder="1" applyAlignment="1" applyProtection="1">
      <alignment/>
      <protection/>
    </xf>
    <xf numFmtId="4" fontId="21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83" fontId="0" fillId="0" borderId="0" xfId="0" applyNumberFormat="1" applyFill="1" applyAlignment="1" applyProtection="1">
      <alignment/>
      <protection/>
    </xf>
    <xf numFmtId="0" fontId="27" fillId="0" borderId="0" xfId="0" applyFont="1" applyFill="1" applyAlignment="1">
      <alignment horizontal="right"/>
    </xf>
    <xf numFmtId="192" fontId="27" fillId="0" borderId="0" xfId="0" applyNumberFormat="1" applyFont="1" applyAlignment="1" applyProtection="1">
      <alignment horizontal="right"/>
      <protection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85" fontId="0" fillId="0" borderId="0" xfId="44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98" fontId="0" fillId="0" borderId="0" xfId="0" applyNumberFormat="1" applyFont="1" applyFill="1" applyAlignment="1">
      <alignment horizontal="right"/>
    </xf>
    <xf numFmtId="190" fontId="0" fillId="0" borderId="0" xfId="44" applyNumberFormat="1" applyFont="1" applyFill="1" applyBorder="1" applyAlignment="1" applyProtection="1">
      <alignment horizontal="right"/>
      <protection/>
    </xf>
    <xf numFmtId="190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190" fontId="0" fillId="0" borderId="0" xfId="0" applyNumberFormat="1" applyFont="1" applyFill="1" applyBorder="1" applyAlignment="1">
      <alignment horizontal="right"/>
    </xf>
    <xf numFmtId="189" fontId="0" fillId="0" borderId="0" xfId="4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8" fillId="0" borderId="0" xfId="0" applyFont="1" applyAlignment="1">
      <alignment horizontal="right"/>
    </xf>
    <xf numFmtId="0" fontId="0" fillId="0" borderId="0" xfId="0" applyFill="1" applyAlignment="1" applyProtection="1">
      <alignment horizontal="right"/>
      <protection/>
    </xf>
    <xf numFmtId="192" fontId="0" fillId="0" borderId="0" xfId="0" applyNumberFormat="1" applyAlignment="1" applyProtection="1">
      <alignment horizontal="right"/>
      <protection/>
    </xf>
    <xf numFmtId="49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/>
    </xf>
    <xf numFmtId="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98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192" fontId="0" fillId="0" borderId="0" xfId="0" applyNumberForma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0" fillId="0" borderId="0" xfId="64" applyFont="1" applyFill="1" applyBorder="1" applyAlignment="1">
      <alignment/>
      <protection/>
    </xf>
    <xf numFmtId="186" fontId="25" fillId="35" borderId="0" xfId="44" applyNumberFormat="1" applyFont="1" applyFill="1" applyBorder="1" applyAlignment="1" applyProtection="1">
      <alignment/>
      <protection/>
    </xf>
    <xf numFmtId="0" fontId="20" fillId="0" borderId="2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193" fontId="0" fillId="0" borderId="0" xfId="0" applyNumberFormat="1" applyFill="1" applyBorder="1" applyAlignment="1">
      <alignment/>
    </xf>
    <xf numFmtId="0" fontId="0" fillId="0" borderId="22" xfId="64" applyFont="1" applyBorder="1" applyAlignment="1">
      <alignment vertical="center"/>
      <protection/>
    </xf>
    <xf numFmtId="0" fontId="20" fillId="0" borderId="0" xfId="64" applyFont="1" applyFill="1" applyBorder="1" applyAlignment="1">
      <alignment/>
      <protection/>
    </xf>
    <xf numFmtId="0" fontId="0" fillId="0" borderId="0" xfId="64" applyFont="1" applyBorder="1" applyAlignment="1">
      <alignment/>
      <protection/>
    </xf>
    <xf numFmtId="0" fontId="20" fillId="0" borderId="31" xfId="64" applyFont="1" applyBorder="1" applyAlignment="1">
      <alignment horizontal="center" vertical="center" wrapText="1"/>
      <protection/>
    </xf>
    <xf numFmtId="0" fontId="0" fillId="0" borderId="25" xfId="64" applyFont="1" applyBorder="1" applyAlignment="1">
      <alignment vertical="center"/>
      <protection/>
    </xf>
    <xf numFmtId="0" fontId="21" fillId="0" borderId="32" xfId="64" applyFont="1" applyBorder="1" applyAlignment="1">
      <alignment wrapText="1"/>
      <protection/>
    </xf>
    <xf numFmtId="0" fontId="0" fillId="0" borderId="0" xfId="64" applyFont="1" applyBorder="1" applyAlignment="1">
      <alignment vertical="center"/>
      <protection/>
    </xf>
    <xf numFmtId="0" fontId="20" fillId="0" borderId="33" xfId="64" applyFont="1" applyBorder="1" applyAlignment="1">
      <alignment horizontal="center" vertical="center"/>
      <protection/>
    </xf>
    <xf numFmtId="0" fontId="0" fillId="0" borderId="34" xfId="64" applyFont="1" applyBorder="1" applyAlignment="1">
      <alignment horizontal="center" vertical="center"/>
      <protection/>
    </xf>
    <xf numFmtId="0" fontId="0" fillId="0" borderId="35" xfId="64" applyFont="1" applyBorder="1" applyAlignment="1">
      <alignment horizontal="center" vertical="center"/>
      <protection/>
    </xf>
    <xf numFmtId="0" fontId="0" fillId="0" borderId="19" xfId="64" applyFont="1" applyBorder="1" applyAlignment="1">
      <alignment vertical="center"/>
      <protection/>
    </xf>
    <xf numFmtId="4" fontId="0" fillId="0" borderId="14" xfId="64" applyNumberFormat="1" applyFont="1" applyBorder="1" applyAlignment="1">
      <alignment vertical="center"/>
      <protection/>
    </xf>
    <xf numFmtId="4" fontId="0" fillId="0" borderId="23" xfId="64" applyNumberFormat="1" applyFont="1" applyBorder="1" applyAlignment="1">
      <alignment horizontal="center" vertical="center"/>
      <protection/>
    </xf>
    <xf numFmtId="0" fontId="0" fillId="0" borderId="36" xfId="64" applyFont="1" applyBorder="1" applyAlignment="1">
      <alignment/>
      <protection/>
    </xf>
    <xf numFmtId="0" fontId="0" fillId="0" borderId="37" xfId="64" applyFont="1" applyBorder="1" applyAlignment="1">
      <alignment/>
      <protection/>
    </xf>
    <xf numFmtId="0" fontId="20" fillId="0" borderId="32" xfId="64" applyFont="1" applyBorder="1" applyAlignment="1">
      <alignment vertical="center"/>
      <protection/>
    </xf>
    <xf numFmtId="0" fontId="0" fillId="0" borderId="38" xfId="64" applyFont="1" applyBorder="1" applyAlignment="1">
      <alignment/>
      <protection/>
    </xf>
    <xf numFmtId="0" fontId="0" fillId="0" borderId="18" xfId="64" applyFont="1" applyBorder="1" applyAlignment="1">
      <alignment vertical="center"/>
      <protection/>
    </xf>
    <xf numFmtId="4" fontId="0" fillId="0" borderId="20" xfId="64" applyNumberFormat="1" applyFont="1" applyBorder="1" applyAlignment="1">
      <alignment horizontal="center" vertical="center"/>
      <protection/>
    </xf>
    <xf numFmtId="0" fontId="0" fillId="0" borderId="39" xfId="64" applyFont="1" applyBorder="1" applyAlignment="1">
      <alignment vertical="center"/>
      <protection/>
    </xf>
    <xf numFmtId="182" fontId="21" fillId="0" borderId="23" xfId="64" applyNumberFormat="1" applyFont="1" applyBorder="1" applyAlignment="1">
      <alignment horizontal="center" vertical="center"/>
      <protection/>
    </xf>
    <xf numFmtId="0" fontId="0" fillId="0" borderId="23" xfId="64" applyFont="1" applyBorder="1" applyAlignment="1">
      <alignment vertical="center"/>
      <protection/>
    </xf>
    <xf numFmtId="0" fontId="0" fillId="0" borderId="40" xfId="64" applyFont="1" applyBorder="1" applyAlignment="1">
      <alignment vertical="center"/>
      <protection/>
    </xf>
    <xf numFmtId="14" fontId="0" fillId="0" borderId="41" xfId="64" applyNumberFormat="1" applyFont="1" applyBorder="1" applyAlignment="1">
      <alignment horizontal="left" vertical="center"/>
      <protection/>
    </xf>
    <xf numFmtId="0" fontId="0" fillId="0" borderId="42" xfId="64" applyFont="1" applyBorder="1" applyAlignment="1">
      <alignment/>
      <protection/>
    </xf>
    <xf numFmtId="0" fontId="0" fillId="0" borderId="0" xfId="64" applyFont="1" applyBorder="1" applyAlignment="1">
      <alignment horizontal="left" vertical="center"/>
      <protection/>
    </xf>
    <xf numFmtId="4" fontId="23" fillId="0" borderId="43" xfId="0" applyNumberFormat="1" applyFont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20" fillId="0" borderId="29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8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Akcia" xfId="33"/>
    <cellStyle name="Cena" xfId="34"/>
    <cellStyle name="cena Sk" xfId="35"/>
    <cellStyle name="Cena_Sk" xfId="36"/>
    <cellStyle name="ColLevel_1_BE (2)" xfId="37"/>
    <cellStyle name="Comma" xfId="38"/>
    <cellStyle name="Comma [0]_353HHC" xfId="39"/>
    <cellStyle name="Comma_353HHC" xfId="40"/>
    <cellStyle name="Currency" xfId="41"/>
    <cellStyle name="Currency [0]_353HHC" xfId="42"/>
    <cellStyle name="Currency_353HHC" xfId="43"/>
    <cellStyle name="Comma" xfId="44"/>
    <cellStyle name="Comma [0]" xfId="45"/>
    <cellStyle name="Date" xfId="46"/>
    <cellStyle name="daten" xfId="47"/>
    <cellStyle name="Dobrá" xfId="48"/>
    <cellStyle name="Dostupnosť" xfId="49"/>
    <cellStyle name="Fixed" xfId="50"/>
    <cellStyle name="Heading1" xfId="51"/>
    <cellStyle name="Heading2" xfId="52"/>
    <cellStyle name="Kontrolná bunka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azov" xfId="60"/>
    <cellStyle name="Neutrálna" xfId="61"/>
    <cellStyle name="New Times Roman" xfId="62"/>
    <cellStyle name="Normal_035-00, 036-00, 037-00" xfId="63"/>
    <cellStyle name="normálne_Rozpočty" xfId="64"/>
    <cellStyle name="Percent" xfId="65"/>
    <cellStyle name="Percent" xfId="66"/>
    <cellStyle name="pokus" xfId="67"/>
    <cellStyle name="Popis" xfId="68"/>
    <cellStyle name="Poznámka" xfId="69"/>
    <cellStyle name="Prepojená bunka" xfId="70"/>
    <cellStyle name="ProductNo." xfId="71"/>
    <cellStyle name="RowLevel_1_BE (2)" xfId="72"/>
    <cellStyle name="Skupina" xfId="73"/>
    <cellStyle name="Spolu" xfId="74"/>
    <cellStyle name="Text upozornenia" xfId="75"/>
    <cellStyle name="Titul" xfId="76"/>
    <cellStyle name="Total" xfId="77"/>
    <cellStyle name="Typ tovaru" xfId="78"/>
    <cellStyle name="Unit" xfId="79"/>
    <cellStyle name="Upozornenie" xfId="80"/>
    <cellStyle name="Vstup" xfId="81"/>
    <cellStyle name="Výpočet" xfId="82"/>
    <cellStyle name="Vyrobok" xfId="83"/>
    <cellStyle name="Výstup" xfId="84"/>
    <cellStyle name="Vysvetľujúci text" xfId="85"/>
    <cellStyle name="Záruka" xfId="86"/>
    <cellStyle name="Zlá" xfId="87"/>
    <cellStyle name="Zvýraznenie1" xfId="88"/>
    <cellStyle name="Zvýraznenie2" xfId="89"/>
    <cellStyle name="Zvýraznenie3" xfId="90"/>
    <cellStyle name="Zvýraznenie4" xfId="91"/>
    <cellStyle name="Zvýraznenie5" xfId="92"/>
    <cellStyle name="Zvýraznenie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SheetLayoutView="68" zoomScalePageLayoutView="0" workbookViewId="0" topLeftCell="A1">
      <selection activeCell="A1" sqref="A1"/>
    </sheetView>
  </sheetViews>
  <sheetFormatPr defaultColWidth="8.796875" defaultRowHeight="15"/>
  <sheetData/>
  <sheetProtection selectLockedCells="1" selectUnlockedCells="1"/>
  <printOptions/>
  <pageMargins left="0.2902777777777778" right="0.7479166666666667" top="0.20902777777777778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34"/>
  <sheetViews>
    <sheetView zoomScale="91" zoomScaleNormal="91" zoomScalePageLayoutView="0" workbookViewId="0" topLeftCell="A1">
      <selection activeCell="E33" sqref="E33:G33"/>
    </sheetView>
  </sheetViews>
  <sheetFormatPr defaultColWidth="8" defaultRowHeight="15"/>
  <cols>
    <col min="1" max="1" width="1" style="1" customWidth="1"/>
    <col min="2" max="2" width="3.09765625" style="1" customWidth="1"/>
    <col min="3" max="3" width="17.69921875" style="1" customWidth="1"/>
    <col min="4" max="4" width="5.69921875" style="1" customWidth="1"/>
    <col min="5" max="5" width="13" style="1" customWidth="1"/>
    <col min="6" max="6" width="3.19921875" style="1" customWidth="1"/>
    <col min="7" max="7" width="13.5" style="1" customWidth="1"/>
    <col min="8" max="8" width="11.19921875" style="1" customWidth="1"/>
    <col min="9" max="9" width="6" style="1" customWidth="1"/>
    <col min="10" max="11" width="0" style="1" hidden="1" customWidth="1"/>
    <col min="12" max="12" width="8.69921875" style="1" customWidth="1"/>
    <col min="13" max="16384" width="8" style="1" customWidth="1"/>
  </cols>
  <sheetData>
    <row r="2" ht="24" customHeight="1"/>
    <row r="3" spans="2:12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5" customHeight="1">
      <c r="B4" s="179" t="s">
        <v>0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2:12" ht="10.5" customHeight="1"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</row>
    <row r="6" spans="2:12" ht="47.25" customHeight="1">
      <c r="B6" s="180"/>
      <c r="C6" s="180"/>
      <c r="D6" s="181"/>
      <c r="E6" s="181"/>
      <c r="F6" s="181"/>
      <c r="G6" s="181"/>
      <c r="H6" s="181"/>
      <c r="I6" s="181"/>
      <c r="J6" s="3"/>
      <c r="K6" s="3"/>
      <c r="L6" s="3"/>
    </row>
    <row r="7" spans="2:12" ht="21" customHeight="1">
      <c r="B7" s="176" t="s">
        <v>1</v>
      </c>
      <c r="C7" s="176"/>
      <c r="D7" s="150" t="s">
        <v>218</v>
      </c>
      <c r="E7" s="5"/>
      <c r="F7" s="5"/>
      <c r="G7" s="6"/>
      <c r="H7" s="6"/>
      <c r="I7" s="7"/>
      <c r="J7" s="7"/>
      <c r="K7" s="7"/>
      <c r="L7" s="8"/>
    </row>
    <row r="8" spans="2:12" ht="21" customHeight="1">
      <c r="B8" s="176"/>
      <c r="C8" s="176"/>
      <c r="D8" s="4" t="s">
        <v>217</v>
      </c>
      <c r="E8" s="6"/>
      <c r="F8" s="6"/>
      <c r="G8" s="6"/>
      <c r="H8" s="6"/>
      <c r="I8" s="9" t="s">
        <v>2</v>
      </c>
      <c r="J8" s="7"/>
      <c r="K8" s="7"/>
      <c r="L8" s="8"/>
    </row>
    <row r="9" spans="2:12" ht="21" customHeight="1">
      <c r="B9" s="176" t="s">
        <v>3</v>
      </c>
      <c r="C9" s="176"/>
      <c r="D9" s="177"/>
      <c r="E9" s="177"/>
      <c r="F9" s="177"/>
      <c r="G9" s="177"/>
      <c r="H9" s="177"/>
      <c r="I9" s="9" t="s">
        <v>4</v>
      </c>
      <c r="J9" s="7"/>
      <c r="K9" s="7"/>
      <c r="L9" s="8"/>
    </row>
    <row r="10" spans="2:12" ht="21" customHeight="1">
      <c r="B10" s="176" t="s">
        <v>5</v>
      </c>
      <c r="C10" s="176"/>
      <c r="D10" s="176"/>
      <c r="E10" s="178"/>
      <c r="F10" s="178"/>
      <c r="G10" s="178"/>
      <c r="H10" s="178"/>
      <c r="I10" s="9" t="s">
        <v>6</v>
      </c>
      <c r="J10" s="7"/>
      <c r="K10" s="7"/>
      <c r="L10" s="8"/>
    </row>
    <row r="11" spans="2:12" ht="27" customHeight="1">
      <c r="B11" s="183" t="s">
        <v>7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2:12" ht="19.5" customHeight="1">
      <c r="B12" s="184" t="s">
        <v>8</v>
      </c>
      <c r="C12" s="184"/>
      <c r="D12" s="184"/>
      <c r="E12" s="184"/>
      <c r="F12" s="185" t="s">
        <v>9</v>
      </c>
      <c r="G12" s="185"/>
      <c r="H12" s="185"/>
      <c r="I12" s="185"/>
      <c r="J12" s="185"/>
      <c r="K12" s="185"/>
      <c r="L12" s="185"/>
    </row>
    <row r="13" spans="2:12" ht="3.75" customHeight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2:12" ht="21" customHeight="1">
      <c r="B14" s="13" t="s">
        <v>10</v>
      </c>
      <c r="C14" s="186" t="s">
        <v>11</v>
      </c>
      <c r="D14" s="186"/>
      <c r="E14" s="15">
        <f>'Rozpočet str.2'!F32</f>
        <v>0</v>
      </c>
      <c r="F14" s="16" t="s">
        <v>10</v>
      </c>
      <c r="G14" s="186" t="s">
        <v>12</v>
      </c>
      <c r="H14" s="186"/>
      <c r="I14" s="17">
        <v>0</v>
      </c>
      <c r="J14" s="14"/>
      <c r="K14" s="14"/>
      <c r="L14" s="18">
        <f>PRODUCT(E20,I14)</f>
        <v>0</v>
      </c>
    </row>
    <row r="15" spans="2:12" ht="21" customHeight="1">
      <c r="B15" s="19" t="s">
        <v>13</v>
      </c>
      <c r="C15" s="182" t="s">
        <v>14</v>
      </c>
      <c r="D15" s="182"/>
      <c r="E15" s="20">
        <f>'Rozpočet str.2'!G32</f>
        <v>0</v>
      </c>
      <c r="F15" s="21" t="s">
        <v>13</v>
      </c>
      <c r="G15" s="182" t="s">
        <v>15</v>
      </c>
      <c r="H15" s="182"/>
      <c r="I15" s="22">
        <v>0</v>
      </c>
      <c r="J15" s="9"/>
      <c r="K15" s="9"/>
      <c r="L15" s="23">
        <f>PRODUCT(E20,I15)</f>
        <v>0</v>
      </c>
    </row>
    <row r="16" spans="2:12" ht="21" customHeight="1">
      <c r="B16" s="24"/>
      <c r="C16" s="182" t="s">
        <v>16</v>
      </c>
      <c r="D16" s="182"/>
      <c r="E16" s="20">
        <f>SUM(E14:E15)</f>
        <v>0</v>
      </c>
      <c r="F16" s="21" t="s">
        <v>17</v>
      </c>
      <c r="G16" s="182" t="s">
        <v>18</v>
      </c>
      <c r="H16" s="182"/>
      <c r="I16" s="22">
        <v>0.005</v>
      </c>
      <c r="J16" s="9"/>
      <c r="K16" s="9"/>
      <c r="L16" s="23">
        <f>PRODUCT(E20,I16)</f>
        <v>0</v>
      </c>
    </row>
    <row r="17" spans="2:12" ht="21" customHeight="1">
      <c r="B17" s="19" t="s">
        <v>17</v>
      </c>
      <c r="C17" s="182" t="s">
        <v>19</v>
      </c>
      <c r="D17" s="182"/>
      <c r="E17" s="20">
        <v>0</v>
      </c>
      <c r="F17" s="21" t="s">
        <v>20</v>
      </c>
      <c r="G17" s="182" t="s">
        <v>21</v>
      </c>
      <c r="H17" s="182"/>
      <c r="I17" s="22">
        <v>0</v>
      </c>
      <c r="J17" s="9"/>
      <c r="K17" s="9"/>
      <c r="L17" s="23">
        <f>PRODUCT(E20,I17)</f>
        <v>0</v>
      </c>
    </row>
    <row r="18" spans="2:12" ht="21" customHeight="1">
      <c r="B18" s="19" t="s">
        <v>20</v>
      </c>
      <c r="C18" s="182" t="s">
        <v>22</v>
      </c>
      <c r="D18" s="182"/>
      <c r="E18" s="20">
        <f>SUM(E16)</f>
        <v>0</v>
      </c>
      <c r="F18" s="21" t="s">
        <v>23</v>
      </c>
      <c r="G18" s="182" t="s">
        <v>24</v>
      </c>
      <c r="H18" s="182"/>
      <c r="I18" s="22">
        <v>0</v>
      </c>
      <c r="J18" s="9"/>
      <c r="K18" s="9"/>
      <c r="L18" s="23">
        <f>PRODUCT(E20,I18)</f>
        <v>0</v>
      </c>
    </row>
    <row r="19" spans="2:12" ht="21" customHeight="1">
      <c r="B19" s="24"/>
      <c r="C19" s="182" t="s">
        <v>25</v>
      </c>
      <c r="D19" s="182"/>
      <c r="E19" s="20">
        <f>SUM(E17:E18)</f>
        <v>0</v>
      </c>
      <c r="F19" s="21" t="s">
        <v>26</v>
      </c>
      <c r="G19" s="182" t="s">
        <v>27</v>
      </c>
      <c r="H19" s="182"/>
      <c r="I19" s="22">
        <v>0</v>
      </c>
      <c r="J19" s="9"/>
      <c r="K19" s="9"/>
      <c r="L19" s="23">
        <f>PRODUCT(E20,I19)</f>
        <v>0</v>
      </c>
    </row>
    <row r="20" spans="2:12" ht="21" customHeight="1">
      <c r="B20" s="19" t="s">
        <v>23</v>
      </c>
      <c r="C20" s="182" t="s">
        <v>28</v>
      </c>
      <c r="D20" s="182"/>
      <c r="E20" s="20">
        <f>SUM(E17,E18)</f>
        <v>0</v>
      </c>
      <c r="F20" s="21" t="s">
        <v>29</v>
      </c>
      <c r="G20" s="182" t="s">
        <v>30</v>
      </c>
      <c r="H20" s="182"/>
      <c r="I20" s="22">
        <v>0</v>
      </c>
      <c r="J20" s="9"/>
      <c r="K20" s="9"/>
      <c r="L20" s="23">
        <f>PRODUCT(E20,I20)</f>
        <v>0</v>
      </c>
    </row>
    <row r="21" spans="2:12" ht="21" customHeight="1">
      <c r="B21" s="19" t="s">
        <v>26</v>
      </c>
      <c r="C21" s="182" t="s">
        <v>31</v>
      </c>
      <c r="D21" s="182"/>
      <c r="E21" s="15">
        <f>'Rozpočet str.2'!H34</f>
        <v>0</v>
      </c>
      <c r="F21" s="21" t="s">
        <v>32</v>
      </c>
      <c r="G21" s="182" t="s">
        <v>33</v>
      </c>
      <c r="H21" s="182"/>
      <c r="I21" s="22">
        <v>0</v>
      </c>
      <c r="J21" s="9"/>
      <c r="K21" s="9"/>
      <c r="L21" s="23">
        <f>PRODUCT(E20,I21)</f>
        <v>0</v>
      </c>
    </row>
    <row r="22" spans="2:12" ht="21" customHeight="1">
      <c r="B22" s="19" t="s">
        <v>29</v>
      </c>
      <c r="C22" s="182" t="s">
        <v>34</v>
      </c>
      <c r="D22" s="182"/>
      <c r="E22" s="20">
        <f>SUM(E20:E21)</f>
        <v>0</v>
      </c>
      <c r="F22" s="21" t="s">
        <v>35</v>
      </c>
      <c r="G22" s="182" t="s">
        <v>36</v>
      </c>
      <c r="H22" s="182"/>
      <c r="I22" s="187">
        <f>SUM(L14:L21)</f>
        <v>0</v>
      </c>
      <c r="J22" s="187"/>
      <c r="K22" s="187"/>
      <c r="L22" s="187"/>
    </row>
    <row r="23" spans="2:12" ht="21" customHeight="1">
      <c r="B23" s="19" t="s">
        <v>32</v>
      </c>
      <c r="C23" s="182" t="s">
        <v>37</v>
      </c>
      <c r="D23" s="182"/>
      <c r="E23" s="20">
        <v>0</v>
      </c>
      <c r="F23" s="21" t="s">
        <v>38</v>
      </c>
      <c r="G23" s="182" t="s">
        <v>39</v>
      </c>
      <c r="H23" s="182"/>
      <c r="I23" s="22">
        <v>0</v>
      </c>
      <c r="J23" s="9"/>
      <c r="K23" s="9"/>
      <c r="L23" s="23">
        <f>PRODUCT(E20,I23)</f>
        <v>0</v>
      </c>
    </row>
    <row r="24" spans="2:12" ht="21" customHeight="1">
      <c r="B24" s="19" t="s">
        <v>35</v>
      </c>
      <c r="C24" s="182" t="s">
        <v>40</v>
      </c>
      <c r="D24" s="182"/>
      <c r="E24" s="20">
        <f>SUM(E20,I22,E21)</f>
        <v>0</v>
      </c>
      <c r="F24" s="21" t="s">
        <v>41</v>
      </c>
      <c r="G24" s="182" t="s">
        <v>42</v>
      </c>
      <c r="H24" s="182"/>
      <c r="I24" s="22">
        <v>0</v>
      </c>
      <c r="J24" s="9"/>
      <c r="K24" s="9"/>
      <c r="L24" s="23">
        <f>PRODUCT(E20,I24)</f>
        <v>0</v>
      </c>
    </row>
    <row r="25" spans="2:12" ht="21" customHeight="1">
      <c r="B25" s="25" t="s">
        <v>38</v>
      </c>
      <c r="C25" s="191" t="s">
        <v>43</v>
      </c>
      <c r="D25" s="191"/>
      <c r="E25" s="26">
        <f>SUM(E23:E24)</f>
        <v>0</v>
      </c>
      <c r="F25" s="192"/>
      <c r="G25" s="192"/>
      <c r="H25" s="192"/>
      <c r="I25" s="192"/>
      <c r="J25" s="192"/>
      <c r="K25" s="192"/>
      <c r="L25" s="192"/>
    </row>
    <row r="26" spans="2:12" ht="21" customHeight="1">
      <c r="B26" s="193" t="s">
        <v>44</v>
      </c>
      <c r="C26" s="193"/>
      <c r="D26" s="193"/>
      <c r="E26" s="193"/>
      <c r="F26" s="194"/>
      <c r="G26" s="194"/>
      <c r="H26" s="195" t="s">
        <v>45</v>
      </c>
      <c r="I26" s="195"/>
      <c r="J26" s="195"/>
      <c r="K26" s="195"/>
      <c r="L26" s="195"/>
    </row>
    <row r="27" spans="2:12" ht="21" customHeight="1">
      <c r="B27" s="176" t="s">
        <v>46</v>
      </c>
      <c r="C27" s="176"/>
      <c r="D27" s="176"/>
      <c r="E27" s="27">
        <v>0.2</v>
      </c>
      <c r="F27" s="188">
        <f>E25*E27</f>
        <v>0</v>
      </c>
      <c r="G27" s="188"/>
      <c r="H27" s="189"/>
      <c r="I27" s="189"/>
      <c r="J27" s="189"/>
      <c r="K27" s="189"/>
      <c r="L27" s="189"/>
    </row>
    <row r="28" spans="2:12" ht="15.75">
      <c r="B28" s="190"/>
      <c r="C28" s="190"/>
      <c r="D28" s="190"/>
      <c r="E28" s="190"/>
      <c r="F28" s="190"/>
      <c r="G28" s="190"/>
      <c r="H28" s="189"/>
      <c r="I28" s="189"/>
      <c r="J28" s="189"/>
      <c r="K28" s="189"/>
      <c r="L28" s="189"/>
    </row>
    <row r="29" spans="2:12" ht="24" customHeight="1">
      <c r="B29" s="176" t="s">
        <v>47</v>
      </c>
      <c r="C29" s="176"/>
      <c r="D29" s="176"/>
      <c r="E29" s="196">
        <f>SUM(,E25,F27)</f>
        <v>0</v>
      </c>
      <c r="F29" s="196"/>
      <c r="G29" s="196"/>
      <c r="H29" s="189"/>
      <c r="I29" s="189"/>
      <c r="J29" s="189"/>
      <c r="K29" s="189"/>
      <c r="L29" s="189"/>
    </row>
    <row r="30" spans="2:12" ht="24" customHeight="1">
      <c r="B30" s="176" t="s">
        <v>48</v>
      </c>
      <c r="C30" s="176"/>
      <c r="D30" s="176"/>
      <c r="E30" s="197"/>
      <c r="F30" s="197"/>
      <c r="G30" s="197"/>
      <c r="H30" s="192"/>
      <c r="I30" s="192"/>
      <c r="J30" s="192"/>
      <c r="K30" s="192"/>
      <c r="L30" s="192"/>
    </row>
    <row r="31" spans="2:12" ht="24" customHeight="1">
      <c r="B31" s="176" t="s">
        <v>49</v>
      </c>
      <c r="C31" s="176"/>
      <c r="D31" s="176"/>
      <c r="E31" s="201"/>
      <c r="F31" s="201"/>
      <c r="G31" s="201"/>
      <c r="H31" s="195" t="s">
        <v>50</v>
      </c>
      <c r="I31" s="195"/>
      <c r="J31" s="195"/>
      <c r="K31" s="195"/>
      <c r="L31" s="195"/>
    </row>
    <row r="32" spans="2:12" ht="24" customHeight="1">
      <c r="B32" s="176" t="s">
        <v>51</v>
      </c>
      <c r="C32" s="176"/>
      <c r="D32" s="176"/>
      <c r="E32" s="201"/>
      <c r="F32" s="201"/>
      <c r="G32" s="201"/>
      <c r="H32" s="189"/>
      <c r="I32" s="189"/>
      <c r="J32" s="189"/>
      <c r="K32" s="189"/>
      <c r="L32" s="189"/>
    </row>
    <row r="33" spans="2:12" ht="24" customHeight="1">
      <c r="B33" s="198" t="s">
        <v>52</v>
      </c>
      <c r="C33" s="198"/>
      <c r="D33" s="198"/>
      <c r="E33" s="199"/>
      <c r="F33" s="199"/>
      <c r="G33" s="199"/>
      <c r="H33" s="200"/>
      <c r="I33" s="200"/>
      <c r="J33" s="200"/>
      <c r="K33" s="200"/>
      <c r="L33" s="200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</sheetData>
  <sheetProtection selectLockedCells="1" selectUnlockedCells="1"/>
  <mergeCells count="60">
    <mergeCell ref="B33:D33"/>
    <mergeCell ref="E33:G33"/>
    <mergeCell ref="H33:L33"/>
    <mergeCell ref="B31:D31"/>
    <mergeCell ref="E31:G31"/>
    <mergeCell ref="H31:L31"/>
    <mergeCell ref="B32:D32"/>
    <mergeCell ref="E32:G32"/>
    <mergeCell ref="H32:L32"/>
    <mergeCell ref="B29:D29"/>
    <mergeCell ref="E29:G29"/>
    <mergeCell ref="H29:L29"/>
    <mergeCell ref="B30:D30"/>
    <mergeCell ref="E30:G30"/>
    <mergeCell ref="H30:L30"/>
    <mergeCell ref="B27:D27"/>
    <mergeCell ref="F27:G27"/>
    <mergeCell ref="H27:L27"/>
    <mergeCell ref="B28:G28"/>
    <mergeCell ref="H28:L28"/>
    <mergeCell ref="C25:D25"/>
    <mergeCell ref="F25:L25"/>
    <mergeCell ref="B26:E26"/>
    <mergeCell ref="F26:G26"/>
    <mergeCell ref="H26:L26"/>
    <mergeCell ref="I22:L22"/>
    <mergeCell ref="C23:D23"/>
    <mergeCell ref="G23:H23"/>
    <mergeCell ref="C24:D24"/>
    <mergeCell ref="G24:H24"/>
    <mergeCell ref="C21:D21"/>
    <mergeCell ref="G21:H21"/>
    <mergeCell ref="C22:D22"/>
    <mergeCell ref="G22:H22"/>
    <mergeCell ref="C19:D19"/>
    <mergeCell ref="G19:H19"/>
    <mergeCell ref="C20:D20"/>
    <mergeCell ref="G20:H20"/>
    <mergeCell ref="C17:D17"/>
    <mergeCell ref="G17:H17"/>
    <mergeCell ref="C18:D18"/>
    <mergeCell ref="G18:H18"/>
    <mergeCell ref="C15:D15"/>
    <mergeCell ref="G15:H15"/>
    <mergeCell ref="C16:D16"/>
    <mergeCell ref="G16:H16"/>
    <mergeCell ref="B11:L11"/>
    <mergeCell ref="B12:E12"/>
    <mergeCell ref="F12:L12"/>
    <mergeCell ref="C14:D14"/>
    <mergeCell ref="G14:H14"/>
    <mergeCell ref="B8:C8"/>
    <mergeCell ref="B9:C9"/>
    <mergeCell ref="D9:H9"/>
    <mergeCell ref="B10:D10"/>
    <mergeCell ref="E10:H10"/>
    <mergeCell ref="B4:L5"/>
    <mergeCell ref="B6:C6"/>
    <mergeCell ref="D6:I6"/>
    <mergeCell ref="B7:C7"/>
  </mergeCells>
  <printOptions/>
  <pageMargins left="0.42986111111111114" right="0.2298611111111111" top="0.4201388888888889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91" zoomScaleNormal="91" zoomScalePageLayoutView="0" workbookViewId="0" topLeftCell="A16">
      <selection activeCell="F14" sqref="F14"/>
    </sheetView>
  </sheetViews>
  <sheetFormatPr defaultColWidth="8.796875" defaultRowHeight="15"/>
  <cols>
    <col min="2" max="2" width="18" style="0" customWidth="1"/>
    <col min="5" max="5" width="7" style="0" customWidth="1"/>
    <col min="6" max="6" width="20.5" style="0" customWidth="1"/>
    <col min="7" max="7" width="25.8984375" style="0" customWidth="1"/>
    <col min="8" max="8" width="37.8984375" style="0" customWidth="1"/>
  </cols>
  <sheetData>
    <row r="1" spans="1:11" ht="52.5" customHeight="1">
      <c r="A1" s="28"/>
      <c r="B1" s="29"/>
      <c r="C1" s="202"/>
      <c r="D1" s="202"/>
      <c r="E1" s="202"/>
      <c r="F1" s="202"/>
      <c r="G1" s="202"/>
      <c r="H1" s="202"/>
      <c r="I1" s="5"/>
      <c r="J1" s="5"/>
      <c r="K1" s="5"/>
    </row>
    <row r="2" spans="3:11" ht="15.75">
      <c r="C2" s="4"/>
      <c r="D2" s="5"/>
      <c r="E2" s="5"/>
      <c r="F2" s="5"/>
      <c r="G2" s="5"/>
      <c r="H2" s="5"/>
      <c r="I2" s="5"/>
      <c r="J2" s="5"/>
      <c r="K2" s="5"/>
    </row>
    <row r="3" spans="3:11" ht="15.75">
      <c r="C3" s="4"/>
      <c r="D3" s="5"/>
      <c r="E3" s="5"/>
      <c r="F3" s="5"/>
      <c r="G3" s="5"/>
      <c r="H3" s="5"/>
      <c r="I3" s="5"/>
      <c r="J3" s="5"/>
      <c r="K3" s="5"/>
    </row>
    <row r="4" spans="2:11" ht="15.75">
      <c r="B4" s="30" t="s">
        <v>53</v>
      </c>
      <c r="C4" s="4" t="s">
        <v>218</v>
      </c>
      <c r="D4" s="5"/>
      <c r="E4" s="5"/>
      <c r="F4" s="6"/>
      <c r="G4" s="5"/>
      <c r="H4" s="5"/>
      <c r="I4" s="5"/>
      <c r="J4" s="5"/>
      <c r="K4" s="5"/>
    </row>
    <row r="5" spans="3:8" ht="15.75">
      <c r="C5" s="4" t="s">
        <v>217</v>
      </c>
      <c r="D5" s="6"/>
      <c r="E5" s="6"/>
      <c r="F5" s="6"/>
      <c r="G5" s="6"/>
      <c r="H5" s="31"/>
    </row>
    <row r="6" spans="3:6" ht="18.75">
      <c r="C6" s="115"/>
      <c r="D6" s="116"/>
      <c r="E6" s="117"/>
      <c r="F6" s="117"/>
    </row>
    <row r="7" spans="1:8" ht="33.75" customHeight="1">
      <c r="A7" s="203" t="s">
        <v>54</v>
      </c>
      <c r="B7" s="203"/>
      <c r="C7" s="203"/>
      <c r="D7" s="203"/>
      <c r="E7" s="203"/>
      <c r="F7" s="203"/>
      <c r="G7" s="203"/>
      <c r="H7" s="203"/>
    </row>
    <row r="8" spans="5:6" ht="15.75">
      <c r="E8" s="32"/>
      <c r="F8" s="32"/>
    </row>
    <row r="9" spans="2:6" ht="15.75">
      <c r="B9" s="33"/>
      <c r="E9" s="32"/>
      <c r="F9" s="32"/>
    </row>
    <row r="10" spans="1:8" ht="18.75">
      <c r="A10" s="34"/>
      <c r="B10" s="34"/>
      <c r="C10" s="34"/>
      <c r="D10" s="34"/>
      <c r="E10" s="35"/>
      <c r="F10" s="36" t="s">
        <v>55</v>
      </c>
      <c r="G10" s="36" t="s">
        <v>56</v>
      </c>
      <c r="H10" s="36" t="s">
        <v>57</v>
      </c>
    </row>
    <row r="11" spans="1:8" ht="15.75">
      <c r="A11" s="37"/>
      <c r="B11" s="33"/>
      <c r="C11" s="33"/>
      <c r="E11" s="32"/>
      <c r="F11" s="38"/>
      <c r="G11" s="38"/>
      <c r="H11" s="39"/>
    </row>
    <row r="12" spans="1:8" ht="15.75">
      <c r="A12" s="37"/>
      <c r="B12" s="33" t="s">
        <v>174</v>
      </c>
      <c r="C12" s="33"/>
      <c r="E12" s="32"/>
      <c r="F12" s="38">
        <f>'Rozpočet str.3'!G15</f>
        <v>0</v>
      </c>
      <c r="G12" s="38">
        <f>'Rozpočet str.3'!H15</f>
        <v>0</v>
      </c>
      <c r="H12" s="39">
        <f>F12+G12</f>
        <v>0</v>
      </c>
    </row>
    <row r="13" spans="1:8" ht="15.75">
      <c r="A13" s="37"/>
      <c r="B13" s="33"/>
      <c r="C13" s="33"/>
      <c r="E13" s="32"/>
      <c r="F13" s="38"/>
      <c r="G13" s="38"/>
      <c r="H13" s="39"/>
    </row>
    <row r="14" spans="1:8" ht="15.75">
      <c r="A14" s="37">
        <v>733</v>
      </c>
      <c r="B14" s="33" t="s">
        <v>58</v>
      </c>
      <c r="C14" s="33"/>
      <c r="E14" s="32"/>
      <c r="F14" s="38">
        <f>'Rozpočet str.3'!G27</f>
        <v>0</v>
      </c>
      <c r="G14" s="38">
        <f>'Rozpočet str.3'!H27</f>
        <v>0</v>
      </c>
      <c r="H14" s="39">
        <f>F14+G14</f>
        <v>0</v>
      </c>
    </row>
    <row r="15" spans="1:8" ht="15.75">
      <c r="A15" s="37"/>
      <c r="B15" s="33"/>
      <c r="C15" s="33"/>
      <c r="E15" s="32"/>
      <c r="F15" s="38"/>
      <c r="G15" s="38"/>
      <c r="H15" s="39"/>
    </row>
    <row r="16" spans="1:8" ht="15.75">
      <c r="A16" s="42">
        <v>734</v>
      </c>
      <c r="B16" s="42" t="s">
        <v>59</v>
      </c>
      <c r="C16" s="43"/>
      <c r="D16" s="40"/>
      <c r="E16" s="41"/>
      <c r="F16" s="38">
        <f>'Rozpočet str.3'!G60</f>
        <v>0</v>
      </c>
      <c r="G16" s="38">
        <f>'Rozpočet str.3'!H60</f>
        <v>0</v>
      </c>
      <c r="H16" s="39">
        <f>F16+G16</f>
        <v>0</v>
      </c>
    </row>
    <row r="17" spans="1:8" ht="15.75">
      <c r="A17" s="42"/>
      <c r="B17" s="42"/>
      <c r="C17" s="43"/>
      <c r="D17" s="40"/>
      <c r="E17" s="41"/>
      <c r="F17" s="38"/>
      <c r="G17" s="38"/>
      <c r="H17" s="38"/>
    </row>
    <row r="18" spans="1:8" ht="15.75">
      <c r="A18" s="42">
        <v>735</v>
      </c>
      <c r="B18" s="40" t="s">
        <v>60</v>
      </c>
      <c r="C18" s="43"/>
      <c r="D18" s="40"/>
      <c r="E18" s="41"/>
      <c r="F18" s="38">
        <f>'Rozpočet str.3'!G92</f>
        <v>0</v>
      </c>
      <c r="G18" s="38">
        <f>'Rozpočet str.3'!H92</f>
        <v>0</v>
      </c>
      <c r="H18" s="39">
        <f>F18+G18</f>
        <v>0</v>
      </c>
    </row>
    <row r="19" spans="1:8" ht="15.75">
      <c r="A19" s="42"/>
      <c r="B19" s="40"/>
      <c r="C19" s="43"/>
      <c r="D19" s="40"/>
      <c r="E19" s="41"/>
      <c r="F19" s="38"/>
      <c r="G19" s="38"/>
      <c r="H19" s="38"/>
    </row>
    <row r="20" spans="1:8" ht="15.75">
      <c r="A20" s="44">
        <v>713</v>
      </c>
      <c r="B20" s="42" t="s">
        <v>61</v>
      </c>
      <c r="C20" s="43"/>
      <c r="D20" s="40"/>
      <c r="E20" s="41"/>
      <c r="F20" s="38">
        <f>'Rozpočet str.3'!G102</f>
        <v>0</v>
      </c>
      <c r="G20" s="38">
        <f>'Rozpočet str.3'!H102</f>
        <v>0</v>
      </c>
      <c r="H20" s="39">
        <f>F20+G20</f>
        <v>0</v>
      </c>
    </row>
    <row r="21" spans="1:8" ht="15.75">
      <c r="A21" s="44"/>
      <c r="B21" s="42"/>
      <c r="C21" s="43"/>
      <c r="D21" s="40"/>
      <c r="E21" s="41"/>
      <c r="F21" s="38"/>
      <c r="G21" s="38"/>
      <c r="H21" s="39"/>
    </row>
    <row r="22" spans="1:8" ht="15.75">
      <c r="A22" s="44">
        <v>713</v>
      </c>
      <c r="B22" s="40" t="s">
        <v>175</v>
      </c>
      <c r="C22" s="43"/>
      <c r="D22" s="40"/>
      <c r="E22" s="41"/>
      <c r="F22" s="38">
        <f>'Rozpočet str.3'!G107</f>
        <v>0</v>
      </c>
      <c r="G22" s="38">
        <f>'Rozpočet str.3'!H107</f>
        <v>0</v>
      </c>
      <c r="H22" s="39">
        <f>F22+G22</f>
        <v>0</v>
      </c>
    </row>
    <row r="23" spans="1:8" ht="15.75">
      <c r="A23" s="44"/>
      <c r="B23" s="42"/>
      <c r="C23" s="43"/>
      <c r="D23" s="40"/>
      <c r="E23" s="41"/>
      <c r="F23" s="38"/>
      <c r="G23" s="38"/>
      <c r="H23" s="39"/>
    </row>
    <row r="24" spans="1:8" ht="15.75">
      <c r="A24" s="44">
        <v>736</v>
      </c>
      <c r="B24" s="42" t="s">
        <v>62</v>
      </c>
      <c r="C24" s="43"/>
      <c r="D24" s="40"/>
      <c r="E24" s="41"/>
      <c r="F24" s="38">
        <f>'Rozpočet str.3'!G112</f>
        <v>0</v>
      </c>
      <c r="G24" s="38">
        <f>'Rozpočet str.3'!H112</f>
        <v>0</v>
      </c>
      <c r="H24" s="39">
        <f>F24+G24</f>
        <v>0</v>
      </c>
    </row>
    <row r="25" spans="1:8" ht="15.75">
      <c r="A25" s="44"/>
      <c r="B25" s="42"/>
      <c r="C25" s="43"/>
      <c r="D25" s="40"/>
      <c r="E25" s="41"/>
      <c r="F25" s="38"/>
      <c r="G25" s="38"/>
      <c r="H25" s="39"/>
    </row>
    <row r="26" spans="1:8" ht="15.75">
      <c r="A26" s="44">
        <v>767</v>
      </c>
      <c r="B26" s="42" t="s">
        <v>63</v>
      </c>
      <c r="C26" s="43"/>
      <c r="D26" s="40"/>
      <c r="E26" s="41"/>
      <c r="F26" s="38">
        <f>'Rozpočet str.3'!G117</f>
        <v>0</v>
      </c>
      <c r="G26" s="38">
        <f>'Rozpočet str.3'!H117</f>
        <v>0</v>
      </c>
      <c r="H26" s="39">
        <f>F26+G26</f>
        <v>0</v>
      </c>
    </row>
    <row r="27" spans="1:8" ht="15.75">
      <c r="A27" s="45"/>
      <c r="B27" s="46"/>
      <c r="C27" s="47"/>
      <c r="D27" s="48"/>
      <c r="E27" s="49"/>
      <c r="F27" s="50"/>
      <c r="G27" s="50"/>
      <c r="H27" s="50"/>
    </row>
    <row r="29" spans="1:8" ht="15.75">
      <c r="A29" s="37"/>
      <c r="B29" s="33"/>
      <c r="C29" s="33"/>
      <c r="E29" s="32"/>
      <c r="F29" s="51"/>
      <c r="G29" s="51"/>
      <c r="H29" s="52"/>
    </row>
    <row r="30" spans="1:8" ht="18.75">
      <c r="A30" s="37"/>
      <c r="B30" s="53" t="s">
        <v>64</v>
      </c>
      <c r="C30" s="33"/>
      <c r="E30" s="32"/>
      <c r="F30" s="54">
        <v>0</v>
      </c>
      <c r="G30" s="54">
        <v>0</v>
      </c>
      <c r="H30" s="55">
        <v>0</v>
      </c>
    </row>
    <row r="31" spans="1:8" ht="15.75">
      <c r="A31" s="37"/>
      <c r="B31" s="33"/>
      <c r="C31" s="33"/>
      <c r="E31" s="32"/>
      <c r="F31" s="38"/>
      <c r="G31" s="38"/>
      <c r="H31" s="39"/>
    </row>
    <row r="32" spans="2:8" ht="18.75">
      <c r="B32" s="53" t="s">
        <v>65</v>
      </c>
      <c r="C32" s="53"/>
      <c r="D32" s="56"/>
      <c r="E32" s="57"/>
      <c r="F32" s="54">
        <f>F26+F20+F18+F16+F14+F12+F22+F24</f>
        <v>0</v>
      </c>
      <c r="G32" s="54">
        <f>G26+G20+G18+G16+G14+G12+G22</f>
        <v>0</v>
      </c>
      <c r="H32" s="55">
        <f>F32+G32</f>
        <v>0</v>
      </c>
    </row>
    <row r="33" spans="2:8" ht="18.75">
      <c r="B33" s="53"/>
      <c r="C33" s="53"/>
      <c r="D33" s="56"/>
      <c r="E33" s="57"/>
      <c r="F33" s="54"/>
      <c r="G33" s="54"/>
      <c r="H33" s="55"/>
    </row>
    <row r="34" spans="1:8" ht="18.75">
      <c r="A34" s="58"/>
      <c r="B34" s="59" t="s">
        <v>66</v>
      </c>
      <c r="C34" s="58"/>
      <c r="D34" s="60"/>
      <c r="E34" s="35"/>
      <c r="F34" s="61">
        <f>F24</f>
        <v>0</v>
      </c>
      <c r="G34" s="61">
        <f>G24</f>
        <v>0</v>
      </c>
      <c r="H34" s="61">
        <f>F34+G34</f>
        <v>0</v>
      </c>
    </row>
    <row r="35" spans="6:8" ht="15.75">
      <c r="F35" s="52"/>
      <c r="G35" s="52"/>
      <c r="H35" s="52"/>
    </row>
    <row r="36" spans="1:9" ht="18.75">
      <c r="A36" s="62"/>
      <c r="B36" s="63" t="s">
        <v>67</v>
      </c>
      <c r="C36" s="64"/>
      <c r="D36" s="64"/>
      <c r="E36" s="64"/>
      <c r="F36" s="65">
        <f>SUM(F30:F35)</f>
        <v>0</v>
      </c>
      <c r="G36" s="65">
        <f>SUM(G30:G35)</f>
        <v>0</v>
      </c>
      <c r="H36" s="65">
        <f>F36+G36</f>
        <v>0</v>
      </c>
      <c r="I36" s="39"/>
    </row>
    <row r="37" ht="15.75">
      <c r="H37" s="66"/>
    </row>
  </sheetData>
  <sheetProtection selectLockedCells="1" selectUnlockedCells="1"/>
  <mergeCells count="2">
    <mergeCell ref="C1:H1"/>
    <mergeCell ref="A7:H7"/>
  </mergeCells>
  <printOptions/>
  <pageMargins left="0.2902777777777778" right="0.7479166666666667" top="0.20902777777777778" bottom="0.9840277777777777" header="0.5118055555555555" footer="0.5118055555555555"/>
  <pageSetup fitToHeight="1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3"/>
  <sheetViews>
    <sheetView tabSelected="1" zoomScale="91" zoomScaleNormal="91" zoomScalePageLayoutView="0" workbookViewId="0" topLeftCell="A1">
      <pane ySplit="3" topLeftCell="A4" activePane="bottomLeft" state="frozen"/>
      <selection pane="topLeft" activeCell="B1" sqref="B1"/>
      <selection pane="bottomLeft" activeCell="C26" sqref="C26"/>
    </sheetView>
  </sheetViews>
  <sheetFormatPr defaultColWidth="8.796875" defaultRowHeight="15"/>
  <cols>
    <col min="1" max="1" width="11.69921875" style="0" customWidth="1"/>
    <col min="2" max="2" width="58.5" style="0" customWidth="1"/>
    <col min="3" max="3" width="10.09765625" style="0" customWidth="1"/>
    <col min="4" max="4" width="4.8984375" style="0" customWidth="1"/>
    <col min="5" max="5" width="13" style="62" customWidth="1"/>
    <col min="6" max="6" width="13.19921875" style="62" customWidth="1"/>
    <col min="7" max="7" width="14.5" style="0" customWidth="1"/>
    <col min="8" max="8" width="12.8984375" style="0" customWidth="1"/>
    <col min="9" max="9" width="15.8984375" style="0" customWidth="1"/>
    <col min="10" max="10" width="13.69921875" style="0" customWidth="1"/>
    <col min="11" max="11" width="14" style="0" customWidth="1"/>
    <col min="14" max="14" width="15.59765625" style="0" customWidth="1"/>
    <col min="15" max="15" width="16.09765625" style="0" customWidth="1"/>
  </cols>
  <sheetData>
    <row r="1" spans="2:3" ht="15.75">
      <c r="B1" s="4"/>
      <c r="C1" s="31"/>
    </row>
    <row r="2" spans="1:11" ht="12" customHeight="1">
      <c r="A2" s="40"/>
      <c r="C2" s="67"/>
      <c r="D2" s="5"/>
      <c r="E2" s="5"/>
      <c r="F2" s="5"/>
      <c r="G2" s="5"/>
      <c r="H2" s="5"/>
      <c r="I2" s="40"/>
      <c r="J2" s="40"/>
      <c r="K2" s="40"/>
    </row>
    <row r="3" spans="1:11" ht="24" customHeight="1">
      <c r="A3" s="30" t="s">
        <v>53</v>
      </c>
      <c r="B3" s="4" t="s">
        <v>218</v>
      </c>
      <c r="C3" s="5"/>
      <c r="D3" s="5"/>
      <c r="E3" s="167"/>
      <c r="K3" t="s">
        <v>68</v>
      </c>
    </row>
    <row r="4" spans="2:5" ht="15.75">
      <c r="B4" s="4" t="s">
        <v>217</v>
      </c>
      <c r="C4" s="6"/>
      <c r="D4" s="6"/>
      <c r="E4" s="167"/>
    </row>
    <row r="5" spans="1:11" ht="15.75">
      <c r="A5" s="34"/>
      <c r="B5" s="34"/>
      <c r="C5" s="204" t="s">
        <v>69</v>
      </c>
      <c r="D5" s="204"/>
      <c r="E5" s="169" t="s">
        <v>70</v>
      </c>
      <c r="F5" s="169" t="s">
        <v>71</v>
      </c>
      <c r="G5" s="68" t="s">
        <v>55</v>
      </c>
      <c r="H5" s="68" t="s">
        <v>56</v>
      </c>
      <c r="I5" s="68" t="s">
        <v>72</v>
      </c>
      <c r="J5" s="68" t="s">
        <v>73</v>
      </c>
      <c r="K5" s="68" t="s">
        <v>74</v>
      </c>
    </row>
    <row r="6" spans="2:11" ht="15.75">
      <c r="B6" s="69"/>
      <c r="D6" s="70"/>
      <c r="E6" s="38"/>
      <c r="F6" s="38"/>
      <c r="G6" s="71"/>
      <c r="H6" s="71"/>
      <c r="I6" s="71"/>
      <c r="J6" s="71"/>
      <c r="K6" s="71"/>
    </row>
    <row r="7" spans="1:11" ht="15.75">
      <c r="A7" s="137"/>
      <c r="B7" s="144" t="s">
        <v>128</v>
      </c>
      <c r="C7" s="138"/>
      <c r="D7" s="139"/>
      <c r="E7" s="170"/>
      <c r="F7" s="170"/>
      <c r="G7" s="139"/>
      <c r="H7" s="139"/>
      <c r="I7" s="139"/>
      <c r="J7" s="139"/>
      <c r="K7" s="139"/>
    </row>
    <row r="8" spans="1:11" ht="18.75">
      <c r="A8" s="132" t="s">
        <v>118</v>
      </c>
      <c r="B8" s="62" t="s">
        <v>119</v>
      </c>
      <c r="C8" s="123">
        <v>238.8</v>
      </c>
      <c r="D8" s="73" t="s">
        <v>120</v>
      </c>
      <c r="E8" s="129"/>
      <c r="F8" s="140"/>
      <c r="G8" s="129">
        <f aca="true" t="shared" si="0" ref="G8:G14">C8*E8</f>
        <v>0</v>
      </c>
      <c r="H8" s="130">
        <f aca="true" t="shared" si="1" ref="H8:H14">C8*F8</f>
        <v>0</v>
      </c>
      <c r="I8" s="130">
        <f aca="true" t="shared" si="2" ref="I8:I15">G8+H8</f>
        <v>0</v>
      </c>
      <c r="J8" s="130">
        <f aca="true" t="shared" si="3" ref="J8:J15">I8*0.2</f>
        <v>0</v>
      </c>
      <c r="K8" s="130">
        <f aca="true" t="shared" si="4" ref="K8:K15">I8+J8</f>
        <v>0</v>
      </c>
    </row>
    <row r="9" spans="1:11" ht="15.75">
      <c r="A9" s="148" t="s">
        <v>203</v>
      </c>
      <c r="B9" s="62" t="s">
        <v>204</v>
      </c>
      <c r="C9" s="123">
        <v>166</v>
      </c>
      <c r="D9" s="102" t="s">
        <v>75</v>
      </c>
      <c r="E9" s="129"/>
      <c r="F9" s="140"/>
      <c r="G9" s="129">
        <f t="shared" si="0"/>
        <v>0</v>
      </c>
      <c r="H9" s="130">
        <f t="shared" si="1"/>
        <v>0</v>
      </c>
      <c r="I9" s="130">
        <f t="shared" si="2"/>
        <v>0</v>
      </c>
      <c r="J9" s="130">
        <f t="shared" si="3"/>
        <v>0</v>
      </c>
      <c r="K9" s="130">
        <f t="shared" si="4"/>
        <v>0</v>
      </c>
    </row>
    <row r="10" spans="1:11" ht="15.75">
      <c r="A10" s="137" t="s">
        <v>121</v>
      </c>
      <c r="B10" s="141" t="s">
        <v>122</v>
      </c>
      <c r="C10" s="142">
        <v>0.2</v>
      </c>
      <c r="D10" s="143" t="s">
        <v>123</v>
      </c>
      <c r="E10" s="129"/>
      <c r="F10" s="129"/>
      <c r="G10" s="129">
        <f t="shared" si="0"/>
        <v>0</v>
      </c>
      <c r="H10" s="130">
        <f t="shared" si="1"/>
        <v>0</v>
      </c>
      <c r="I10" s="130">
        <f t="shared" si="2"/>
        <v>0</v>
      </c>
      <c r="J10" s="130">
        <f t="shared" si="3"/>
        <v>0</v>
      </c>
      <c r="K10" s="130">
        <f t="shared" si="4"/>
        <v>0</v>
      </c>
    </row>
    <row r="11" spans="1:11" ht="15.75">
      <c r="A11" s="137" t="s">
        <v>205</v>
      </c>
      <c r="B11" s="141" t="s">
        <v>206</v>
      </c>
      <c r="C11" s="142">
        <v>3</v>
      </c>
      <c r="D11" s="143" t="s">
        <v>75</v>
      </c>
      <c r="E11" s="129"/>
      <c r="F11" s="129"/>
      <c r="G11" s="129">
        <f t="shared" si="0"/>
        <v>0</v>
      </c>
      <c r="H11" s="130">
        <f t="shared" si="1"/>
        <v>0</v>
      </c>
      <c r="I11" s="130">
        <f t="shared" si="2"/>
        <v>0</v>
      </c>
      <c r="J11" s="130">
        <f t="shared" si="3"/>
        <v>0</v>
      </c>
      <c r="K11" s="130">
        <f t="shared" si="4"/>
        <v>0</v>
      </c>
    </row>
    <row r="12" spans="1:11" ht="15.75">
      <c r="A12" s="137" t="s">
        <v>208</v>
      </c>
      <c r="B12" s="141" t="s">
        <v>207</v>
      </c>
      <c r="C12" s="142">
        <v>6</v>
      </c>
      <c r="D12" s="143" t="s">
        <v>79</v>
      </c>
      <c r="E12" s="129"/>
      <c r="F12" s="129"/>
      <c r="G12" s="129">
        <f t="shared" si="0"/>
        <v>0</v>
      </c>
      <c r="H12" s="130">
        <f t="shared" si="1"/>
        <v>0</v>
      </c>
      <c r="I12" s="130">
        <f t="shared" si="2"/>
        <v>0</v>
      </c>
      <c r="J12" s="130">
        <f t="shared" si="3"/>
        <v>0</v>
      </c>
      <c r="K12" s="130">
        <f t="shared" si="4"/>
        <v>0</v>
      </c>
    </row>
    <row r="13" spans="1:11" ht="15.75">
      <c r="A13" s="137" t="s">
        <v>124</v>
      </c>
      <c r="B13" s="141" t="s">
        <v>125</v>
      </c>
      <c r="C13" s="142">
        <v>402</v>
      </c>
      <c r="D13" s="143" t="s">
        <v>79</v>
      </c>
      <c r="E13" s="129"/>
      <c r="F13" s="129"/>
      <c r="G13" s="129">
        <f t="shared" si="0"/>
        <v>0</v>
      </c>
      <c r="H13" s="130">
        <f>C13*F13</f>
        <v>0</v>
      </c>
      <c r="I13" s="130">
        <f t="shared" si="2"/>
        <v>0</v>
      </c>
      <c r="J13" s="130">
        <f t="shared" si="3"/>
        <v>0</v>
      </c>
      <c r="K13" s="130">
        <f t="shared" si="4"/>
        <v>0</v>
      </c>
    </row>
    <row r="14" spans="1:11" ht="15.75">
      <c r="A14" s="137" t="s">
        <v>126</v>
      </c>
      <c r="B14" s="141" t="s">
        <v>127</v>
      </c>
      <c r="C14" s="142">
        <v>132</v>
      </c>
      <c r="D14" s="143" t="s">
        <v>79</v>
      </c>
      <c r="E14" s="129"/>
      <c r="F14" s="129"/>
      <c r="G14" s="129">
        <f t="shared" si="0"/>
        <v>0</v>
      </c>
      <c r="H14" s="130">
        <f t="shared" si="1"/>
        <v>0</v>
      </c>
      <c r="I14" s="130">
        <f t="shared" si="2"/>
        <v>0</v>
      </c>
      <c r="J14" s="130">
        <f t="shared" si="3"/>
        <v>0</v>
      </c>
      <c r="K14" s="130">
        <f t="shared" si="4"/>
        <v>0</v>
      </c>
    </row>
    <row r="15" spans="1:11" ht="15.75">
      <c r="A15" s="137"/>
      <c r="B15" s="69" t="s">
        <v>77</v>
      </c>
      <c r="D15" s="70"/>
      <c r="E15" s="38"/>
      <c r="F15" s="38"/>
      <c r="G15" s="71">
        <f>SUM(G8:G14)</f>
        <v>0</v>
      </c>
      <c r="H15" s="71">
        <f>SUM(H8:H14)</f>
        <v>0</v>
      </c>
      <c r="I15" s="81">
        <f t="shared" si="2"/>
        <v>0</v>
      </c>
      <c r="J15" s="81">
        <f t="shared" si="3"/>
        <v>0</v>
      </c>
      <c r="K15" s="82">
        <f t="shared" si="4"/>
        <v>0</v>
      </c>
    </row>
    <row r="16" spans="2:11" ht="15.75">
      <c r="B16" s="69"/>
      <c r="D16" s="70"/>
      <c r="E16" s="38"/>
      <c r="F16" s="38"/>
      <c r="G16" s="71"/>
      <c r="H16" s="71"/>
      <c r="I16" s="71"/>
      <c r="J16" s="71"/>
      <c r="K16" s="71"/>
    </row>
    <row r="17" spans="2:11" ht="15.75">
      <c r="B17" s="30"/>
      <c r="D17" s="70"/>
      <c r="E17" s="38"/>
      <c r="F17" s="38"/>
      <c r="G17" s="71"/>
      <c r="H17" s="71"/>
      <c r="I17" s="71"/>
      <c r="J17" s="71"/>
      <c r="K17" s="71"/>
    </row>
    <row r="18" spans="1:11" ht="15.75">
      <c r="A18" s="72">
        <v>733</v>
      </c>
      <c r="B18" s="72" t="s">
        <v>78</v>
      </c>
      <c r="C18" s="83"/>
      <c r="D18" s="75"/>
      <c r="E18" s="171"/>
      <c r="F18" s="84"/>
      <c r="G18" s="51"/>
      <c r="H18" s="85"/>
      <c r="I18" s="51"/>
      <c r="J18" s="51"/>
      <c r="K18" s="51"/>
    </row>
    <row r="19" spans="1:11" s="62" customFormat="1" ht="15.75">
      <c r="A19" s="123">
        <v>733113112</v>
      </c>
      <c r="B19" s="62" t="s">
        <v>176</v>
      </c>
      <c r="C19" s="113">
        <v>125</v>
      </c>
      <c r="D19" s="102" t="s">
        <v>75</v>
      </c>
      <c r="E19" s="38"/>
      <c r="F19" s="38"/>
      <c r="G19" s="76">
        <f aca="true" t="shared" si="5" ref="G19:G26">C19*E19</f>
        <v>0</v>
      </c>
      <c r="H19" s="76">
        <f aca="true" t="shared" si="6" ref="H19:H26">C19*F19</f>
        <v>0</v>
      </c>
      <c r="I19" s="76">
        <f aca="true" t="shared" si="7" ref="I19:I27">G19+H19</f>
        <v>0</v>
      </c>
      <c r="J19" s="76">
        <f aca="true" t="shared" si="8" ref="J19:J27">I19*0.2</f>
        <v>0</v>
      </c>
      <c r="K19" s="77">
        <f aca="true" t="shared" si="9" ref="K19:K27">I19+J19</f>
        <v>0</v>
      </c>
    </row>
    <row r="20" spans="1:11" s="62" customFormat="1" ht="15.75">
      <c r="A20" s="123">
        <v>733113113</v>
      </c>
      <c r="B20" s="62" t="s">
        <v>177</v>
      </c>
      <c r="C20" s="113">
        <v>49</v>
      </c>
      <c r="D20" s="102" t="s">
        <v>75</v>
      </c>
      <c r="E20" s="38"/>
      <c r="F20" s="38"/>
      <c r="G20" s="76">
        <f t="shared" si="5"/>
        <v>0</v>
      </c>
      <c r="H20" s="76">
        <f t="shared" si="6"/>
        <v>0</v>
      </c>
      <c r="I20" s="76">
        <f t="shared" si="7"/>
        <v>0</v>
      </c>
      <c r="J20" s="76">
        <f t="shared" si="8"/>
        <v>0</v>
      </c>
      <c r="K20" s="77">
        <f t="shared" si="9"/>
        <v>0</v>
      </c>
    </row>
    <row r="21" spans="1:11" s="62" customFormat="1" ht="15.75">
      <c r="A21" s="123" t="s">
        <v>154</v>
      </c>
      <c r="B21" s="62" t="s">
        <v>179</v>
      </c>
      <c r="C21" s="113">
        <v>17</v>
      </c>
      <c r="D21" s="102" t="s">
        <v>89</v>
      </c>
      <c r="E21" s="38"/>
      <c r="F21" s="38"/>
      <c r="G21" s="76">
        <f t="shared" si="5"/>
        <v>0</v>
      </c>
      <c r="H21" s="76">
        <f t="shared" si="6"/>
        <v>0</v>
      </c>
      <c r="I21" s="76">
        <f t="shared" si="7"/>
        <v>0</v>
      </c>
      <c r="J21" s="76">
        <f t="shared" si="8"/>
        <v>0</v>
      </c>
      <c r="K21" s="77">
        <f t="shared" si="9"/>
        <v>0</v>
      </c>
    </row>
    <row r="22" spans="1:11" s="62" customFormat="1" ht="15.75">
      <c r="A22" s="123" t="s">
        <v>155</v>
      </c>
      <c r="B22" s="62" t="s">
        <v>184</v>
      </c>
      <c r="C22" s="113">
        <v>332</v>
      </c>
      <c r="D22" s="102" t="s">
        <v>89</v>
      </c>
      <c r="E22" s="38"/>
      <c r="F22" s="38"/>
      <c r="G22" s="76">
        <f t="shared" si="5"/>
        <v>0</v>
      </c>
      <c r="H22" s="76">
        <f t="shared" si="6"/>
        <v>0</v>
      </c>
      <c r="I22" s="76">
        <f t="shared" si="7"/>
        <v>0</v>
      </c>
      <c r="J22" s="76">
        <f t="shared" si="8"/>
        <v>0</v>
      </c>
      <c r="K22" s="77">
        <f t="shared" si="9"/>
        <v>0</v>
      </c>
    </row>
    <row r="23" spans="1:11" s="62" customFormat="1" ht="15.75">
      <c r="A23" s="123" t="s">
        <v>219</v>
      </c>
      <c r="B23" s="62" t="s">
        <v>104</v>
      </c>
      <c r="C23" s="113">
        <v>402</v>
      </c>
      <c r="D23" s="102" t="s">
        <v>79</v>
      </c>
      <c r="E23" s="38"/>
      <c r="F23" s="38"/>
      <c r="G23" s="76">
        <f t="shared" si="5"/>
        <v>0</v>
      </c>
      <c r="H23" s="76">
        <f t="shared" si="6"/>
        <v>0</v>
      </c>
      <c r="I23" s="76">
        <f t="shared" si="7"/>
        <v>0</v>
      </c>
      <c r="J23" s="76">
        <f t="shared" si="8"/>
        <v>0</v>
      </c>
      <c r="K23" s="77">
        <f t="shared" si="9"/>
        <v>0</v>
      </c>
    </row>
    <row r="24" spans="1:11" s="62" customFormat="1" ht="15.75">
      <c r="A24" s="123" t="s">
        <v>220</v>
      </c>
      <c r="B24" s="62" t="s">
        <v>105</v>
      </c>
      <c r="C24" s="113">
        <v>156</v>
      </c>
      <c r="D24" s="102" t="s">
        <v>79</v>
      </c>
      <c r="E24" s="38"/>
      <c r="F24" s="38"/>
      <c r="G24" s="76">
        <f t="shared" si="5"/>
        <v>0</v>
      </c>
      <c r="H24" s="76">
        <f t="shared" si="6"/>
        <v>0</v>
      </c>
      <c r="I24" s="76">
        <f t="shared" si="7"/>
        <v>0</v>
      </c>
      <c r="J24" s="76">
        <f t="shared" si="8"/>
        <v>0</v>
      </c>
      <c r="K24" s="77">
        <f t="shared" si="9"/>
        <v>0</v>
      </c>
    </row>
    <row r="25" spans="1:11" s="62" customFormat="1" ht="15.75">
      <c r="A25" s="123" t="s">
        <v>249</v>
      </c>
      <c r="B25" s="62" t="s">
        <v>250</v>
      </c>
      <c r="C25" s="113">
        <v>558</v>
      </c>
      <c r="D25" s="102" t="s">
        <v>79</v>
      </c>
      <c r="E25" s="38"/>
      <c r="F25" s="38"/>
      <c r="G25" s="76">
        <f t="shared" si="5"/>
        <v>0</v>
      </c>
      <c r="H25" s="76">
        <f t="shared" si="6"/>
        <v>0</v>
      </c>
      <c r="I25" s="76">
        <f t="shared" si="7"/>
        <v>0</v>
      </c>
      <c r="J25" s="76">
        <f t="shared" si="8"/>
        <v>0</v>
      </c>
      <c r="K25" s="77">
        <f t="shared" si="9"/>
        <v>0</v>
      </c>
    </row>
    <row r="26" spans="1:14" ht="15.75">
      <c r="A26" s="145">
        <v>998733204</v>
      </c>
      <c r="B26" s="62" t="s">
        <v>178</v>
      </c>
      <c r="C26" s="79"/>
      <c r="D26" s="75" t="s">
        <v>76</v>
      </c>
      <c r="E26" s="84"/>
      <c r="F26" s="80"/>
      <c r="G26" s="76">
        <f t="shared" si="5"/>
        <v>0</v>
      </c>
      <c r="H26" s="76">
        <f t="shared" si="6"/>
        <v>0</v>
      </c>
      <c r="I26" s="76">
        <f t="shared" si="7"/>
        <v>0</v>
      </c>
      <c r="J26" s="76">
        <f t="shared" si="8"/>
        <v>0</v>
      </c>
      <c r="K26" s="77">
        <f t="shared" si="9"/>
        <v>0</v>
      </c>
      <c r="N26" s="124"/>
    </row>
    <row r="27" spans="1:14" ht="15.75">
      <c r="A27" s="83"/>
      <c r="B27" s="69" t="s">
        <v>77</v>
      </c>
      <c r="C27" s="74"/>
      <c r="D27" s="75"/>
      <c r="E27" s="84"/>
      <c r="F27" s="84"/>
      <c r="G27" s="71">
        <f>SUM(G19:G26)</f>
        <v>0</v>
      </c>
      <c r="H27" s="71">
        <f>SUM(H19:H26)</f>
        <v>0</v>
      </c>
      <c r="I27" s="81">
        <f t="shared" si="7"/>
        <v>0</v>
      </c>
      <c r="J27" s="81">
        <f t="shared" si="8"/>
        <v>0</v>
      </c>
      <c r="K27" s="82">
        <f t="shared" si="9"/>
        <v>0</v>
      </c>
      <c r="N27" s="124"/>
    </row>
    <row r="28" spans="1:14" ht="15.75">
      <c r="A28" s="83"/>
      <c r="B28" s="69"/>
      <c r="C28" s="74"/>
      <c r="D28" s="75"/>
      <c r="E28" s="84"/>
      <c r="F28" s="84"/>
      <c r="G28" s="86"/>
      <c r="H28" s="86"/>
      <c r="I28" s="86"/>
      <c r="J28" s="86"/>
      <c r="K28" s="86"/>
      <c r="N28" s="124"/>
    </row>
    <row r="29" spans="1:14" s="62" customFormat="1" ht="15.75">
      <c r="A29" s="94">
        <v>734</v>
      </c>
      <c r="B29" s="94" t="s">
        <v>80</v>
      </c>
      <c r="C29" s="88"/>
      <c r="D29" s="120"/>
      <c r="E29" s="84"/>
      <c r="F29" s="87"/>
      <c r="G29" s="86"/>
      <c r="H29" s="86"/>
      <c r="I29" s="86"/>
      <c r="J29" s="86"/>
      <c r="K29" s="86"/>
      <c r="N29" s="124"/>
    </row>
    <row r="30" spans="1:14" s="62" customFormat="1" ht="15.75">
      <c r="A30" s="123" t="s">
        <v>221</v>
      </c>
      <c r="B30" s="62" t="s">
        <v>209</v>
      </c>
      <c r="C30" s="88">
        <v>14</v>
      </c>
      <c r="D30" s="102" t="s">
        <v>75</v>
      </c>
      <c r="E30" s="38"/>
      <c r="F30" s="38"/>
      <c r="G30" s="76">
        <f aca="true" t="shared" si="10" ref="G30:G59">C30*E30</f>
        <v>0</v>
      </c>
      <c r="H30" s="76">
        <f aca="true" t="shared" si="11" ref="H30:H53">C30*F30</f>
        <v>0</v>
      </c>
      <c r="I30" s="76">
        <f aca="true" t="shared" si="12" ref="I30:I53">G30+H30</f>
        <v>0</v>
      </c>
      <c r="J30" s="76">
        <f>I30*0.2</f>
        <v>0</v>
      </c>
      <c r="K30" s="77">
        <f aca="true" t="shared" si="13" ref="K30:K53">I30+J30</f>
        <v>0</v>
      </c>
      <c r="N30" s="124"/>
    </row>
    <row r="31" spans="1:11" s="62" customFormat="1" ht="15.75">
      <c r="A31" s="123" t="s">
        <v>222</v>
      </c>
      <c r="B31" s="62" t="s">
        <v>196</v>
      </c>
      <c r="C31" s="88">
        <v>2</v>
      </c>
      <c r="D31" s="102" t="s">
        <v>75</v>
      </c>
      <c r="E31" s="38"/>
      <c r="F31" s="38"/>
      <c r="G31" s="76">
        <f t="shared" si="10"/>
        <v>0</v>
      </c>
      <c r="H31" s="76">
        <f t="shared" si="11"/>
        <v>0</v>
      </c>
      <c r="I31" s="76">
        <f t="shared" si="12"/>
        <v>0</v>
      </c>
      <c r="J31" s="76">
        <f>I31*0.2</f>
        <v>0</v>
      </c>
      <c r="K31" s="77">
        <f t="shared" si="13"/>
        <v>0</v>
      </c>
    </row>
    <row r="32" spans="1:11" s="62" customFormat="1" ht="15.75">
      <c r="A32" s="123" t="s">
        <v>223</v>
      </c>
      <c r="B32" s="62" t="s">
        <v>198</v>
      </c>
      <c r="C32" s="88">
        <v>2</v>
      </c>
      <c r="D32" s="102" t="s">
        <v>75</v>
      </c>
      <c r="E32" s="38"/>
      <c r="F32" s="38"/>
      <c r="G32" s="76">
        <f t="shared" si="10"/>
        <v>0</v>
      </c>
      <c r="H32" s="76">
        <f t="shared" si="11"/>
        <v>0</v>
      </c>
      <c r="I32" s="76">
        <f t="shared" si="12"/>
        <v>0</v>
      </c>
      <c r="J32" s="76">
        <f>I32*0.2</f>
        <v>0</v>
      </c>
      <c r="K32" s="77">
        <f t="shared" si="13"/>
        <v>0</v>
      </c>
    </row>
    <row r="33" spans="1:11" s="62" customFormat="1" ht="15.75">
      <c r="A33" s="123" t="s">
        <v>224</v>
      </c>
      <c r="B33" s="62" t="s">
        <v>200</v>
      </c>
      <c r="C33" s="88">
        <v>4</v>
      </c>
      <c r="D33" s="102" t="s">
        <v>75</v>
      </c>
      <c r="E33" s="38"/>
      <c r="F33" s="38"/>
      <c r="G33" s="76">
        <f t="shared" si="10"/>
        <v>0</v>
      </c>
      <c r="H33" s="76">
        <f t="shared" si="11"/>
        <v>0</v>
      </c>
      <c r="I33" s="76">
        <f t="shared" si="12"/>
        <v>0</v>
      </c>
      <c r="J33" s="76">
        <f>I33*0.2</f>
        <v>0</v>
      </c>
      <c r="K33" s="77">
        <f t="shared" si="13"/>
        <v>0</v>
      </c>
    </row>
    <row r="34" spans="1:14" s="62" customFormat="1" ht="15.75">
      <c r="A34" s="123" t="s">
        <v>225</v>
      </c>
      <c r="B34" s="88" t="s">
        <v>210</v>
      </c>
      <c r="C34" s="88">
        <v>22</v>
      </c>
      <c r="D34" s="149" t="s">
        <v>75</v>
      </c>
      <c r="E34" s="38"/>
      <c r="F34" s="38"/>
      <c r="G34" s="76">
        <f t="shared" si="10"/>
        <v>0</v>
      </c>
      <c r="H34" s="76">
        <f t="shared" si="11"/>
        <v>0</v>
      </c>
      <c r="I34" s="76">
        <f t="shared" si="12"/>
        <v>0</v>
      </c>
      <c r="J34" s="76">
        <f>I34*0.2</f>
        <v>0</v>
      </c>
      <c r="K34" s="77">
        <f t="shared" si="13"/>
        <v>0</v>
      </c>
      <c r="N34" s="124"/>
    </row>
    <row r="35" spans="1:11" s="62" customFormat="1" ht="15.75">
      <c r="A35" s="123" t="s">
        <v>226</v>
      </c>
      <c r="B35" s="62" t="s">
        <v>129</v>
      </c>
      <c r="C35" s="88">
        <v>59</v>
      </c>
      <c r="D35" s="102" t="s">
        <v>75</v>
      </c>
      <c r="E35" s="38"/>
      <c r="F35" s="38"/>
      <c r="G35" s="76">
        <f t="shared" si="10"/>
        <v>0</v>
      </c>
      <c r="H35" s="76">
        <f t="shared" si="11"/>
        <v>0</v>
      </c>
      <c r="I35" s="76">
        <f t="shared" si="12"/>
        <v>0</v>
      </c>
      <c r="J35" s="76">
        <f aca="true" t="shared" si="14" ref="J35:J55">I35*0.2</f>
        <v>0</v>
      </c>
      <c r="K35" s="77">
        <f t="shared" si="13"/>
        <v>0</v>
      </c>
    </row>
    <row r="36" spans="1:11" s="62" customFormat="1" ht="15.75">
      <c r="A36" s="123" t="s">
        <v>227</v>
      </c>
      <c r="B36" s="62" t="s">
        <v>130</v>
      </c>
      <c r="C36" s="88">
        <v>125</v>
      </c>
      <c r="D36" s="102" t="s">
        <v>75</v>
      </c>
      <c r="E36" s="38"/>
      <c r="F36" s="38"/>
      <c r="G36" s="76">
        <f t="shared" si="10"/>
        <v>0</v>
      </c>
      <c r="H36" s="76">
        <f t="shared" si="11"/>
        <v>0</v>
      </c>
      <c r="I36" s="76">
        <f t="shared" si="12"/>
        <v>0</v>
      </c>
      <c r="J36" s="76">
        <f t="shared" si="14"/>
        <v>0</v>
      </c>
      <c r="K36" s="77">
        <f t="shared" si="13"/>
        <v>0</v>
      </c>
    </row>
    <row r="37" spans="1:11" s="62" customFormat="1" ht="15.75">
      <c r="A37" s="123" t="s">
        <v>228</v>
      </c>
      <c r="B37" s="62" t="s">
        <v>180</v>
      </c>
      <c r="C37" s="88">
        <v>98</v>
      </c>
      <c r="D37" s="102" t="s">
        <v>75</v>
      </c>
      <c r="E37" s="38"/>
      <c r="F37" s="38"/>
      <c r="G37" s="76">
        <f t="shared" si="10"/>
        <v>0</v>
      </c>
      <c r="H37" s="76">
        <f t="shared" si="11"/>
        <v>0</v>
      </c>
      <c r="I37" s="76">
        <f t="shared" si="12"/>
        <v>0</v>
      </c>
      <c r="J37" s="76">
        <f t="shared" si="14"/>
        <v>0</v>
      </c>
      <c r="K37" s="77">
        <f t="shared" si="13"/>
        <v>0</v>
      </c>
    </row>
    <row r="38" spans="1:11" s="62" customFormat="1" ht="15.75">
      <c r="A38" s="123" t="s">
        <v>229</v>
      </c>
      <c r="B38" s="62" t="s">
        <v>181</v>
      </c>
      <c r="C38" s="88">
        <v>250</v>
      </c>
      <c r="D38" s="102" t="s">
        <v>75</v>
      </c>
      <c r="E38" s="38"/>
      <c r="F38" s="38"/>
      <c r="G38" s="76">
        <f t="shared" si="10"/>
        <v>0</v>
      </c>
      <c r="H38" s="76">
        <f t="shared" si="11"/>
        <v>0</v>
      </c>
      <c r="I38" s="76">
        <f t="shared" si="12"/>
        <v>0</v>
      </c>
      <c r="J38" s="76">
        <f t="shared" si="14"/>
        <v>0</v>
      </c>
      <c r="K38" s="77">
        <f t="shared" si="13"/>
        <v>0</v>
      </c>
    </row>
    <row r="39" spans="1:11" s="62" customFormat="1" ht="15.75">
      <c r="A39" s="123" t="s">
        <v>230</v>
      </c>
      <c r="B39" s="62" t="s">
        <v>211</v>
      </c>
      <c r="C39" s="88">
        <v>532</v>
      </c>
      <c r="D39" s="102" t="s">
        <v>75</v>
      </c>
      <c r="E39" s="38"/>
      <c r="F39" s="38"/>
      <c r="G39" s="76">
        <f t="shared" si="10"/>
        <v>0</v>
      </c>
      <c r="H39" s="76">
        <f t="shared" si="11"/>
        <v>0</v>
      </c>
      <c r="I39" s="76">
        <f t="shared" si="12"/>
        <v>0</v>
      </c>
      <c r="J39" s="76">
        <f t="shared" si="14"/>
        <v>0</v>
      </c>
      <c r="K39" s="77">
        <f t="shared" si="13"/>
        <v>0</v>
      </c>
    </row>
    <row r="40" spans="1:11" s="62" customFormat="1" ht="15.75">
      <c r="A40" s="123" t="s">
        <v>231</v>
      </c>
      <c r="B40" s="62" t="s">
        <v>190</v>
      </c>
      <c r="C40" s="88">
        <v>20</v>
      </c>
      <c r="D40" s="102" t="s">
        <v>75</v>
      </c>
      <c r="E40" s="38"/>
      <c r="F40" s="38"/>
      <c r="G40" s="76">
        <f t="shared" si="10"/>
        <v>0</v>
      </c>
      <c r="H40" s="76">
        <f t="shared" si="11"/>
        <v>0</v>
      </c>
      <c r="I40" s="76">
        <f t="shared" si="12"/>
        <v>0</v>
      </c>
      <c r="J40" s="76">
        <f t="shared" si="14"/>
        <v>0</v>
      </c>
      <c r="K40" s="77">
        <f t="shared" si="13"/>
        <v>0</v>
      </c>
    </row>
    <row r="41" spans="1:11" s="62" customFormat="1" ht="15.75">
      <c r="A41" s="123" t="s">
        <v>232</v>
      </c>
      <c r="B41" s="62" t="s">
        <v>192</v>
      </c>
      <c r="C41" s="88">
        <v>78</v>
      </c>
      <c r="D41" s="102" t="s">
        <v>75</v>
      </c>
      <c r="E41" s="38"/>
      <c r="F41" s="38"/>
      <c r="G41" s="76">
        <f t="shared" si="10"/>
        <v>0</v>
      </c>
      <c r="H41" s="76">
        <f t="shared" si="11"/>
        <v>0</v>
      </c>
      <c r="I41" s="76">
        <f t="shared" si="12"/>
        <v>0</v>
      </c>
      <c r="J41" s="76">
        <f t="shared" si="14"/>
        <v>0</v>
      </c>
      <c r="K41" s="77">
        <f t="shared" si="13"/>
        <v>0</v>
      </c>
    </row>
    <row r="42" spans="1:11" s="62" customFormat="1" ht="15.75">
      <c r="A42" s="123" t="s">
        <v>233</v>
      </c>
      <c r="B42" s="62" t="s">
        <v>191</v>
      </c>
      <c r="C42" s="88">
        <v>250</v>
      </c>
      <c r="D42" s="102" t="s">
        <v>75</v>
      </c>
      <c r="E42" s="38"/>
      <c r="F42" s="38"/>
      <c r="G42" s="76">
        <f t="shared" si="10"/>
        <v>0</v>
      </c>
      <c r="H42" s="76">
        <f t="shared" si="11"/>
        <v>0</v>
      </c>
      <c r="I42" s="76">
        <f t="shared" si="12"/>
        <v>0</v>
      </c>
      <c r="J42" s="76">
        <f t="shared" si="14"/>
        <v>0</v>
      </c>
      <c r="K42" s="77">
        <f t="shared" si="13"/>
        <v>0</v>
      </c>
    </row>
    <row r="43" spans="1:11" s="62" customFormat="1" ht="15.75">
      <c r="A43" s="123" t="s">
        <v>234</v>
      </c>
      <c r="B43" s="62" t="s">
        <v>212</v>
      </c>
      <c r="C43" s="88">
        <v>348</v>
      </c>
      <c r="D43" s="102" t="s">
        <v>75</v>
      </c>
      <c r="E43" s="38"/>
      <c r="F43" s="38"/>
      <c r="G43" s="76">
        <f t="shared" si="10"/>
        <v>0</v>
      </c>
      <c r="H43" s="76">
        <f t="shared" si="11"/>
        <v>0</v>
      </c>
      <c r="I43" s="76">
        <f t="shared" si="12"/>
        <v>0</v>
      </c>
      <c r="J43" s="76">
        <f t="shared" si="14"/>
        <v>0</v>
      </c>
      <c r="K43" s="77">
        <f t="shared" si="13"/>
        <v>0</v>
      </c>
    </row>
    <row r="44" spans="1:11" s="62" customFormat="1" ht="15.75">
      <c r="A44" s="123" t="s">
        <v>235</v>
      </c>
      <c r="B44" s="121" t="s">
        <v>185</v>
      </c>
      <c r="C44" s="122">
        <v>11</v>
      </c>
      <c r="D44" s="89" t="s">
        <v>75</v>
      </c>
      <c r="E44" s="76"/>
      <c r="F44" s="76"/>
      <c r="G44" s="76">
        <f t="shared" si="10"/>
        <v>0</v>
      </c>
      <c r="H44" s="76">
        <f t="shared" si="11"/>
        <v>0</v>
      </c>
      <c r="I44" s="76">
        <f t="shared" si="12"/>
        <v>0</v>
      </c>
      <c r="J44" s="76">
        <f>I44*0.2</f>
        <v>0</v>
      </c>
      <c r="K44" s="77">
        <f t="shared" si="13"/>
        <v>0</v>
      </c>
    </row>
    <row r="45" spans="1:11" s="62" customFormat="1" ht="15.75">
      <c r="A45" s="123" t="s">
        <v>236</v>
      </c>
      <c r="B45" s="121" t="s">
        <v>186</v>
      </c>
      <c r="C45" s="122">
        <v>11</v>
      </c>
      <c r="D45" s="89" t="s">
        <v>75</v>
      </c>
      <c r="E45" s="76"/>
      <c r="F45" s="76"/>
      <c r="G45" s="76">
        <f t="shared" si="10"/>
        <v>0</v>
      </c>
      <c r="H45" s="76">
        <f t="shared" si="11"/>
        <v>0</v>
      </c>
      <c r="I45" s="76">
        <f t="shared" si="12"/>
        <v>0</v>
      </c>
      <c r="J45" s="76">
        <f t="shared" si="14"/>
        <v>0</v>
      </c>
      <c r="K45" s="77">
        <f t="shared" si="13"/>
        <v>0</v>
      </c>
    </row>
    <row r="46" spans="1:11" s="62" customFormat="1" ht="15.75">
      <c r="A46" s="123" t="s">
        <v>237</v>
      </c>
      <c r="B46" s="121" t="s">
        <v>141</v>
      </c>
      <c r="C46" s="122">
        <v>44</v>
      </c>
      <c r="D46" s="89" t="s">
        <v>75</v>
      </c>
      <c r="E46" s="76"/>
      <c r="F46" s="76"/>
      <c r="G46" s="76">
        <f t="shared" si="10"/>
        <v>0</v>
      </c>
      <c r="H46" s="76">
        <f t="shared" si="11"/>
        <v>0</v>
      </c>
      <c r="I46" s="76">
        <f t="shared" si="12"/>
        <v>0</v>
      </c>
      <c r="J46" s="76">
        <f>I46*0.2</f>
        <v>0</v>
      </c>
      <c r="K46" s="77">
        <f t="shared" si="13"/>
        <v>0</v>
      </c>
    </row>
    <row r="47" spans="1:11" s="62" customFormat="1" ht="15.75">
      <c r="A47" s="123" t="s">
        <v>195</v>
      </c>
      <c r="B47" s="121" t="s">
        <v>214</v>
      </c>
      <c r="C47" s="122">
        <v>22</v>
      </c>
      <c r="D47" s="89" t="s">
        <v>75</v>
      </c>
      <c r="E47" s="76"/>
      <c r="F47" s="76"/>
      <c r="G47" s="76">
        <f t="shared" si="10"/>
        <v>0</v>
      </c>
      <c r="H47" s="76">
        <f t="shared" si="11"/>
        <v>0</v>
      </c>
      <c r="I47" s="76">
        <f t="shared" si="12"/>
        <v>0</v>
      </c>
      <c r="J47" s="76">
        <f>I47*0.2</f>
        <v>0</v>
      </c>
      <c r="K47" s="77">
        <f t="shared" si="13"/>
        <v>0</v>
      </c>
    </row>
    <row r="48" spans="1:11" s="62" customFormat="1" ht="15.75">
      <c r="A48" s="122">
        <v>734209115</v>
      </c>
      <c r="B48" s="62" t="s">
        <v>142</v>
      </c>
      <c r="C48" s="122">
        <v>88</v>
      </c>
      <c r="D48" s="89" t="s">
        <v>75</v>
      </c>
      <c r="E48" s="76"/>
      <c r="F48" s="76"/>
      <c r="G48" s="76">
        <f t="shared" si="10"/>
        <v>0</v>
      </c>
      <c r="H48" s="76">
        <f t="shared" si="11"/>
        <v>0</v>
      </c>
      <c r="I48" s="76">
        <f t="shared" si="12"/>
        <v>0</v>
      </c>
      <c r="J48" s="76">
        <f>I48*0.2</f>
        <v>0</v>
      </c>
      <c r="K48" s="77">
        <f t="shared" si="13"/>
        <v>0</v>
      </c>
    </row>
    <row r="49" spans="1:11" s="62" customFormat="1" ht="15.75">
      <c r="A49" s="123" t="s">
        <v>197</v>
      </c>
      <c r="B49" s="121" t="s">
        <v>187</v>
      </c>
      <c r="C49" s="122">
        <v>6</v>
      </c>
      <c r="D49" s="89" t="s">
        <v>75</v>
      </c>
      <c r="E49" s="76"/>
      <c r="F49" s="76"/>
      <c r="G49" s="76">
        <f t="shared" si="10"/>
        <v>0</v>
      </c>
      <c r="H49" s="76">
        <f t="shared" si="11"/>
        <v>0</v>
      </c>
      <c r="I49" s="76">
        <f t="shared" si="12"/>
        <v>0</v>
      </c>
      <c r="J49" s="76">
        <f>I49*0.2</f>
        <v>0</v>
      </c>
      <c r="K49" s="77">
        <f t="shared" si="13"/>
        <v>0</v>
      </c>
    </row>
    <row r="50" spans="1:11" s="62" customFormat="1" ht="15.75">
      <c r="A50" s="123" t="s">
        <v>199</v>
      </c>
      <c r="B50" s="121" t="s">
        <v>188</v>
      </c>
      <c r="C50" s="122">
        <v>6</v>
      </c>
      <c r="D50" s="89" t="s">
        <v>75</v>
      </c>
      <c r="E50" s="76"/>
      <c r="F50" s="76"/>
      <c r="G50" s="76">
        <f t="shared" si="10"/>
        <v>0</v>
      </c>
      <c r="H50" s="76">
        <f t="shared" si="11"/>
        <v>0</v>
      </c>
      <c r="I50" s="76">
        <f t="shared" si="12"/>
        <v>0</v>
      </c>
      <c r="J50" s="76">
        <f t="shared" si="14"/>
        <v>0</v>
      </c>
      <c r="K50" s="77">
        <f t="shared" si="13"/>
        <v>0</v>
      </c>
    </row>
    <row r="51" spans="1:11" s="62" customFormat="1" ht="15.75">
      <c r="A51" s="123" t="s">
        <v>238</v>
      </c>
      <c r="B51" s="121" t="s">
        <v>193</v>
      </c>
      <c r="C51" s="122">
        <v>24</v>
      </c>
      <c r="D51" s="89" t="s">
        <v>75</v>
      </c>
      <c r="E51" s="76"/>
      <c r="F51" s="76"/>
      <c r="G51" s="76">
        <f t="shared" si="10"/>
        <v>0</v>
      </c>
      <c r="H51" s="76">
        <f t="shared" si="11"/>
        <v>0</v>
      </c>
      <c r="I51" s="76">
        <f t="shared" si="12"/>
        <v>0</v>
      </c>
      <c r="J51" s="76">
        <f>I51*0.2</f>
        <v>0</v>
      </c>
      <c r="K51" s="77">
        <f t="shared" si="13"/>
        <v>0</v>
      </c>
    </row>
    <row r="52" spans="1:11" s="62" customFormat="1" ht="15.75">
      <c r="A52" s="123" t="s">
        <v>239</v>
      </c>
      <c r="B52" s="121" t="s">
        <v>215</v>
      </c>
      <c r="C52" s="122">
        <v>12</v>
      </c>
      <c r="D52" s="89" t="s">
        <v>75</v>
      </c>
      <c r="E52" s="76"/>
      <c r="F52" s="76"/>
      <c r="G52" s="76">
        <f t="shared" si="10"/>
        <v>0</v>
      </c>
      <c r="H52" s="76">
        <f t="shared" si="11"/>
        <v>0</v>
      </c>
      <c r="I52" s="76">
        <f t="shared" si="12"/>
        <v>0</v>
      </c>
      <c r="J52" s="76">
        <f>I52*0.2</f>
        <v>0</v>
      </c>
      <c r="K52" s="77">
        <f t="shared" si="13"/>
        <v>0</v>
      </c>
    </row>
    <row r="53" spans="1:11" s="62" customFormat="1" ht="15.75">
      <c r="A53" s="122">
        <v>734209114</v>
      </c>
      <c r="B53" s="62" t="s">
        <v>194</v>
      </c>
      <c r="C53" s="122">
        <v>48</v>
      </c>
      <c r="D53" s="89" t="s">
        <v>75</v>
      </c>
      <c r="E53" s="76"/>
      <c r="F53" s="76"/>
      <c r="G53" s="76">
        <f t="shared" si="10"/>
        <v>0</v>
      </c>
      <c r="H53" s="76">
        <f t="shared" si="11"/>
        <v>0</v>
      </c>
      <c r="I53" s="76">
        <f t="shared" si="12"/>
        <v>0</v>
      </c>
      <c r="J53" s="76">
        <f>I53*0.2</f>
        <v>0</v>
      </c>
      <c r="K53" s="77">
        <f t="shared" si="13"/>
        <v>0</v>
      </c>
    </row>
    <row r="54" spans="1:11" s="62" customFormat="1" ht="15.75">
      <c r="A54" s="123" t="s">
        <v>240</v>
      </c>
      <c r="B54" s="62" t="s">
        <v>102</v>
      </c>
      <c r="C54" s="62">
        <v>16</v>
      </c>
      <c r="D54" s="89" t="s">
        <v>75</v>
      </c>
      <c r="E54" s="76"/>
      <c r="F54" s="76"/>
      <c r="G54" s="76">
        <f t="shared" si="10"/>
        <v>0</v>
      </c>
      <c r="H54" s="76">
        <f aca="true" t="shared" si="15" ref="H54:H59">C54*F54</f>
        <v>0</v>
      </c>
      <c r="I54" s="76">
        <f aca="true" t="shared" si="16" ref="I54:I60">G54+H54</f>
        <v>0</v>
      </c>
      <c r="J54" s="76">
        <f t="shared" si="14"/>
        <v>0</v>
      </c>
      <c r="K54" s="77">
        <f aca="true" t="shared" si="17" ref="K54:K60">I54+J54</f>
        <v>0</v>
      </c>
    </row>
    <row r="55" spans="1:11" ht="16.5" customHeight="1">
      <c r="A55" s="131" t="s">
        <v>149</v>
      </c>
      <c r="B55" s="126" t="s">
        <v>151</v>
      </c>
      <c r="C55" s="113">
        <v>16</v>
      </c>
      <c r="D55" s="127" t="s">
        <v>75</v>
      </c>
      <c r="E55" s="129"/>
      <c r="F55" s="129"/>
      <c r="G55" s="76">
        <f t="shared" si="10"/>
        <v>0</v>
      </c>
      <c r="H55" s="76">
        <f t="shared" si="15"/>
        <v>0</v>
      </c>
      <c r="I55" s="76">
        <f t="shared" si="16"/>
        <v>0</v>
      </c>
      <c r="J55" s="76">
        <f t="shared" si="14"/>
        <v>0</v>
      </c>
      <c r="K55" s="77">
        <f t="shared" si="17"/>
        <v>0</v>
      </c>
    </row>
    <row r="56" spans="1:11" s="62" customFormat="1" ht="15.75">
      <c r="A56" s="123" t="s">
        <v>241</v>
      </c>
      <c r="B56" s="88" t="s">
        <v>81</v>
      </c>
      <c r="C56" s="88">
        <v>36</v>
      </c>
      <c r="D56" s="73" t="s">
        <v>75</v>
      </c>
      <c r="E56" s="38"/>
      <c r="F56" s="38"/>
      <c r="G56" s="76">
        <f t="shared" si="10"/>
        <v>0</v>
      </c>
      <c r="H56" s="76">
        <f t="shared" si="15"/>
        <v>0</v>
      </c>
      <c r="I56" s="76">
        <f t="shared" si="16"/>
        <v>0</v>
      </c>
      <c r="J56" s="76">
        <f>I56*0.2</f>
        <v>0</v>
      </c>
      <c r="K56" s="77">
        <f t="shared" si="17"/>
        <v>0</v>
      </c>
    </row>
    <row r="57" spans="1:11" s="62" customFormat="1" ht="15.75">
      <c r="A57" s="123" t="s">
        <v>242</v>
      </c>
      <c r="B57" s="62" t="s">
        <v>143</v>
      </c>
      <c r="C57" s="88">
        <v>6</v>
      </c>
      <c r="D57" s="73" t="s">
        <v>75</v>
      </c>
      <c r="E57" s="38"/>
      <c r="F57" s="38"/>
      <c r="G57" s="76">
        <f t="shared" si="10"/>
        <v>0</v>
      </c>
      <c r="H57" s="76">
        <f t="shared" si="15"/>
        <v>0</v>
      </c>
      <c r="I57" s="76">
        <f t="shared" si="16"/>
        <v>0</v>
      </c>
      <c r="J57" s="76">
        <f>I57*0.2</f>
        <v>0</v>
      </c>
      <c r="K57" s="77">
        <f t="shared" si="17"/>
        <v>0</v>
      </c>
    </row>
    <row r="58" spans="1:11" s="62" customFormat="1" ht="15.75">
      <c r="A58" s="122">
        <v>734209103</v>
      </c>
      <c r="B58" s="121" t="s">
        <v>82</v>
      </c>
      <c r="C58" s="122">
        <v>42</v>
      </c>
      <c r="D58" s="89" t="s">
        <v>75</v>
      </c>
      <c r="E58" s="76"/>
      <c r="F58" s="76"/>
      <c r="G58" s="76">
        <f t="shared" si="10"/>
        <v>0</v>
      </c>
      <c r="H58" s="76">
        <f t="shared" si="15"/>
        <v>0</v>
      </c>
      <c r="I58" s="76">
        <f t="shared" si="16"/>
        <v>0</v>
      </c>
      <c r="J58" s="76">
        <f>I58*0.2</f>
        <v>0</v>
      </c>
      <c r="K58" s="77">
        <f t="shared" si="17"/>
        <v>0</v>
      </c>
    </row>
    <row r="59" spans="1:11" s="62" customFormat="1" ht="15.75">
      <c r="A59" s="146">
        <v>998734204</v>
      </c>
      <c r="B59" s="109" t="s">
        <v>213</v>
      </c>
      <c r="C59" s="91"/>
      <c r="D59" s="75" t="s">
        <v>76</v>
      </c>
      <c r="E59" s="92"/>
      <c r="F59" s="96"/>
      <c r="G59" s="76">
        <f t="shared" si="10"/>
        <v>0</v>
      </c>
      <c r="H59" s="76">
        <f t="shared" si="15"/>
        <v>0</v>
      </c>
      <c r="I59" s="76">
        <f t="shared" si="16"/>
        <v>0</v>
      </c>
      <c r="J59" s="76">
        <f>I59*0.2</f>
        <v>0</v>
      </c>
      <c r="K59" s="77">
        <f t="shared" si="17"/>
        <v>0</v>
      </c>
    </row>
    <row r="60" spans="1:11" s="62" customFormat="1" ht="15.75">
      <c r="A60" s="123"/>
      <c r="B60" s="100" t="s">
        <v>77</v>
      </c>
      <c r="D60" s="73"/>
      <c r="E60" s="51"/>
      <c r="F60" s="51"/>
      <c r="G60" s="71">
        <f>SUM(G30:G59)</f>
        <v>0</v>
      </c>
      <c r="H60" s="71">
        <f>SUM(H30:H59)</f>
        <v>0</v>
      </c>
      <c r="I60" s="81">
        <f t="shared" si="16"/>
        <v>0</v>
      </c>
      <c r="J60" s="81">
        <f>I60*0.2</f>
        <v>0</v>
      </c>
      <c r="K60" s="82">
        <f t="shared" si="17"/>
        <v>0</v>
      </c>
    </row>
    <row r="61" spans="1:11" ht="15.75">
      <c r="A61" s="93"/>
      <c r="B61" s="69"/>
      <c r="D61" s="75"/>
      <c r="E61" s="51"/>
      <c r="F61" s="51"/>
      <c r="G61" s="71"/>
      <c r="H61" s="71"/>
      <c r="I61" s="71"/>
      <c r="J61" s="71"/>
      <c r="K61" s="71"/>
    </row>
    <row r="62" spans="1:11" ht="15.75">
      <c r="A62" s="72">
        <v>735</v>
      </c>
      <c r="B62" s="94" t="s">
        <v>84</v>
      </c>
      <c r="D62" s="75"/>
      <c r="E62" s="51"/>
      <c r="F62" s="51"/>
      <c r="G62" s="51"/>
      <c r="H62" s="51"/>
      <c r="I62" s="51"/>
      <c r="J62" s="51"/>
      <c r="K62" s="51"/>
    </row>
    <row r="63" spans="1:11" ht="15.75">
      <c r="A63" s="123" t="s">
        <v>243</v>
      </c>
      <c r="B63" s="126" t="s">
        <v>251</v>
      </c>
      <c r="C63" s="113">
        <v>2</v>
      </c>
      <c r="D63" s="127" t="s">
        <v>75</v>
      </c>
      <c r="E63" s="128"/>
      <c r="F63" s="129"/>
      <c r="G63" s="129">
        <f>C63*E63</f>
        <v>0</v>
      </c>
      <c r="H63" s="130">
        <f>C63*F63</f>
        <v>0</v>
      </c>
      <c r="I63" s="130">
        <f>G63+H63</f>
        <v>0</v>
      </c>
      <c r="J63" s="130">
        <f aca="true" t="shared" si="18" ref="J63:J91">I63*0.2</f>
        <v>0</v>
      </c>
      <c r="K63" s="130">
        <f>I63+J63</f>
        <v>0</v>
      </c>
    </row>
    <row r="64" spans="1:11" ht="16.5" customHeight="1">
      <c r="A64" s="123" t="s">
        <v>244</v>
      </c>
      <c r="B64" s="126" t="s">
        <v>131</v>
      </c>
      <c r="C64" s="113">
        <v>3</v>
      </c>
      <c r="D64" s="127" t="s">
        <v>75</v>
      </c>
      <c r="E64" s="128"/>
      <c r="F64" s="129"/>
      <c r="G64" s="129">
        <f aca="true" t="shared" si="19" ref="G64:G75">C64*E64</f>
        <v>0</v>
      </c>
      <c r="H64" s="130">
        <f aca="true" t="shared" si="20" ref="H64:H75">C64*F64</f>
        <v>0</v>
      </c>
      <c r="I64" s="130">
        <f aca="true" t="shared" si="21" ref="I64:I75">G64+H64</f>
        <v>0</v>
      </c>
      <c r="J64" s="130">
        <f t="shared" si="18"/>
        <v>0</v>
      </c>
      <c r="K64" s="130">
        <f aca="true" t="shared" si="22" ref="K64:K75">I64+J64</f>
        <v>0</v>
      </c>
    </row>
    <row r="65" spans="1:11" ht="16.5" customHeight="1">
      <c r="A65" s="123" t="s">
        <v>94</v>
      </c>
      <c r="B65" s="126" t="s">
        <v>132</v>
      </c>
      <c r="C65" s="113">
        <v>27</v>
      </c>
      <c r="D65" s="127" t="s">
        <v>75</v>
      </c>
      <c r="E65" s="128"/>
      <c r="F65" s="129"/>
      <c r="G65" s="129">
        <f t="shared" si="19"/>
        <v>0</v>
      </c>
      <c r="H65" s="130">
        <f t="shared" si="20"/>
        <v>0</v>
      </c>
      <c r="I65" s="130">
        <f t="shared" si="21"/>
        <v>0</v>
      </c>
      <c r="J65" s="130">
        <f t="shared" si="18"/>
        <v>0</v>
      </c>
      <c r="K65" s="130">
        <f t="shared" si="22"/>
        <v>0</v>
      </c>
    </row>
    <row r="66" spans="1:11" ht="16.5" customHeight="1">
      <c r="A66" s="123" t="s">
        <v>245</v>
      </c>
      <c r="B66" s="126" t="s">
        <v>133</v>
      </c>
      <c r="C66" s="113">
        <v>39</v>
      </c>
      <c r="D66" s="127" t="s">
        <v>75</v>
      </c>
      <c r="E66" s="128"/>
      <c r="F66" s="129"/>
      <c r="G66" s="129">
        <f t="shared" si="19"/>
        <v>0</v>
      </c>
      <c r="H66" s="130">
        <f t="shared" si="20"/>
        <v>0</v>
      </c>
      <c r="I66" s="130">
        <f t="shared" si="21"/>
        <v>0</v>
      </c>
      <c r="J66" s="130">
        <f t="shared" si="18"/>
        <v>0</v>
      </c>
      <c r="K66" s="130">
        <f t="shared" si="22"/>
        <v>0</v>
      </c>
    </row>
    <row r="67" spans="1:11" ht="16.5" customHeight="1">
      <c r="A67" s="123" t="s">
        <v>95</v>
      </c>
      <c r="B67" s="126" t="s">
        <v>134</v>
      </c>
      <c r="C67" s="113">
        <v>16</v>
      </c>
      <c r="D67" s="127" t="s">
        <v>75</v>
      </c>
      <c r="E67" s="128"/>
      <c r="F67" s="129"/>
      <c r="G67" s="129">
        <f t="shared" si="19"/>
        <v>0</v>
      </c>
      <c r="H67" s="130">
        <f t="shared" si="20"/>
        <v>0</v>
      </c>
      <c r="I67" s="130">
        <f t="shared" si="21"/>
        <v>0</v>
      </c>
      <c r="J67" s="130">
        <f t="shared" si="18"/>
        <v>0</v>
      </c>
      <c r="K67" s="130">
        <f t="shared" si="22"/>
        <v>0</v>
      </c>
    </row>
    <row r="68" spans="1:11" ht="16.5" customHeight="1">
      <c r="A68" s="123" t="s">
        <v>156</v>
      </c>
      <c r="B68" s="126" t="s">
        <v>135</v>
      </c>
      <c r="C68" s="113">
        <v>14</v>
      </c>
      <c r="D68" s="127" t="s">
        <v>75</v>
      </c>
      <c r="E68" s="128"/>
      <c r="F68" s="129"/>
      <c r="G68" s="129">
        <f t="shared" si="19"/>
        <v>0</v>
      </c>
      <c r="H68" s="130">
        <f t="shared" si="20"/>
        <v>0</v>
      </c>
      <c r="I68" s="130">
        <f t="shared" si="21"/>
        <v>0</v>
      </c>
      <c r="J68" s="130">
        <f t="shared" si="18"/>
        <v>0</v>
      </c>
      <c r="K68" s="130">
        <f t="shared" si="22"/>
        <v>0</v>
      </c>
    </row>
    <row r="69" spans="1:11" ht="16.5" customHeight="1">
      <c r="A69" s="123" t="s">
        <v>157</v>
      </c>
      <c r="B69" s="126" t="s">
        <v>136</v>
      </c>
      <c r="C69" s="113">
        <v>27</v>
      </c>
      <c r="D69" s="127" t="s">
        <v>75</v>
      </c>
      <c r="E69" s="128"/>
      <c r="F69" s="129"/>
      <c r="G69" s="129">
        <f t="shared" si="19"/>
        <v>0</v>
      </c>
      <c r="H69" s="130">
        <f t="shared" si="20"/>
        <v>0</v>
      </c>
      <c r="I69" s="130">
        <f t="shared" si="21"/>
        <v>0</v>
      </c>
      <c r="J69" s="130">
        <f t="shared" si="18"/>
        <v>0</v>
      </c>
      <c r="K69" s="130">
        <f t="shared" si="22"/>
        <v>0</v>
      </c>
    </row>
    <row r="70" spans="1:11" ht="16.5" customHeight="1">
      <c r="A70" s="123" t="s">
        <v>158</v>
      </c>
      <c r="B70" s="126" t="s">
        <v>137</v>
      </c>
      <c r="C70" s="113">
        <v>7</v>
      </c>
      <c r="D70" s="127" t="s">
        <v>75</v>
      </c>
      <c r="E70" s="128"/>
      <c r="F70" s="129"/>
      <c r="G70" s="129">
        <f t="shared" si="19"/>
        <v>0</v>
      </c>
      <c r="H70" s="130">
        <f t="shared" si="20"/>
        <v>0</v>
      </c>
      <c r="I70" s="130">
        <f t="shared" si="21"/>
        <v>0</v>
      </c>
      <c r="J70" s="130">
        <f t="shared" si="18"/>
        <v>0</v>
      </c>
      <c r="K70" s="130">
        <f t="shared" si="22"/>
        <v>0</v>
      </c>
    </row>
    <row r="71" spans="1:11" ht="16.5" customHeight="1">
      <c r="A71" s="123" t="s">
        <v>159</v>
      </c>
      <c r="B71" s="126" t="s">
        <v>138</v>
      </c>
      <c r="C71" s="113">
        <v>3</v>
      </c>
      <c r="D71" s="127" t="s">
        <v>75</v>
      </c>
      <c r="E71" s="128"/>
      <c r="F71" s="129"/>
      <c r="G71" s="129">
        <f t="shared" si="19"/>
        <v>0</v>
      </c>
      <c r="H71" s="130">
        <f t="shared" si="20"/>
        <v>0</v>
      </c>
      <c r="I71" s="130">
        <f t="shared" si="21"/>
        <v>0</v>
      </c>
      <c r="J71" s="130">
        <f t="shared" si="18"/>
        <v>0</v>
      </c>
      <c r="K71" s="130">
        <f t="shared" si="22"/>
        <v>0</v>
      </c>
    </row>
    <row r="72" spans="1:11" ht="16.5" customHeight="1">
      <c r="A72" s="123" t="s">
        <v>160</v>
      </c>
      <c r="B72" s="126" t="s">
        <v>139</v>
      </c>
      <c r="C72" s="113">
        <v>5</v>
      </c>
      <c r="D72" s="127" t="s">
        <v>75</v>
      </c>
      <c r="E72" s="128"/>
      <c r="F72" s="129"/>
      <c r="G72" s="129">
        <f t="shared" si="19"/>
        <v>0</v>
      </c>
      <c r="H72" s="130">
        <f t="shared" si="20"/>
        <v>0</v>
      </c>
      <c r="I72" s="130">
        <f t="shared" si="21"/>
        <v>0</v>
      </c>
      <c r="J72" s="130">
        <f t="shared" si="18"/>
        <v>0</v>
      </c>
      <c r="K72" s="130">
        <f t="shared" si="22"/>
        <v>0</v>
      </c>
    </row>
    <row r="73" spans="1:11" ht="16.5" customHeight="1">
      <c r="A73" s="123" t="s">
        <v>161</v>
      </c>
      <c r="B73" s="126" t="s">
        <v>140</v>
      </c>
      <c r="C73" s="113">
        <v>4</v>
      </c>
      <c r="D73" s="127" t="s">
        <v>75</v>
      </c>
      <c r="E73" s="128"/>
      <c r="F73" s="129"/>
      <c r="G73" s="129">
        <f t="shared" si="19"/>
        <v>0</v>
      </c>
      <c r="H73" s="130">
        <f t="shared" si="20"/>
        <v>0</v>
      </c>
      <c r="I73" s="130">
        <f t="shared" si="21"/>
        <v>0</v>
      </c>
      <c r="J73" s="130">
        <f t="shared" si="18"/>
        <v>0</v>
      </c>
      <c r="K73" s="130">
        <f t="shared" si="22"/>
        <v>0</v>
      </c>
    </row>
    <row r="74" spans="1:11" ht="16.5" customHeight="1">
      <c r="A74" s="123" t="s">
        <v>162</v>
      </c>
      <c r="B74" s="126" t="s">
        <v>182</v>
      </c>
      <c r="C74" s="113">
        <v>5</v>
      </c>
      <c r="D74" s="127" t="s">
        <v>75</v>
      </c>
      <c r="E74" s="128"/>
      <c r="F74" s="129"/>
      <c r="G74" s="129">
        <f t="shared" si="19"/>
        <v>0</v>
      </c>
      <c r="H74" s="130">
        <f t="shared" si="20"/>
        <v>0</v>
      </c>
      <c r="I74" s="130">
        <f t="shared" si="21"/>
        <v>0</v>
      </c>
      <c r="J74" s="130">
        <f t="shared" si="18"/>
        <v>0</v>
      </c>
      <c r="K74" s="130">
        <f t="shared" si="22"/>
        <v>0</v>
      </c>
    </row>
    <row r="75" spans="1:11" ht="16.5" customHeight="1">
      <c r="A75" s="123" t="s">
        <v>163</v>
      </c>
      <c r="B75" s="126" t="s">
        <v>183</v>
      </c>
      <c r="C75" s="113">
        <v>5</v>
      </c>
      <c r="D75" s="127" t="s">
        <v>75</v>
      </c>
      <c r="E75" s="128"/>
      <c r="F75" s="129"/>
      <c r="G75" s="129">
        <f t="shared" si="19"/>
        <v>0</v>
      </c>
      <c r="H75" s="130">
        <f t="shared" si="20"/>
        <v>0</v>
      </c>
      <c r="I75" s="130">
        <f t="shared" si="21"/>
        <v>0</v>
      </c>
      <c r="J75" s="130">
        <f t="shared" si="18"/>
        <v>0</v>
      </c>
      <c r="K75" s="130">
        <f t="shared" si="22"/>
        <v>0</v>
      </c>
    </row>
    <row r="76" spans="1:11" ht="16.5" customHeight="1">
      <c r="A76" s="123" t="s">
        <v>164</v>
      </c>
      <c r="B76" s="126" t="s">
        <v>107</v>
      </c>
      <c r="C76" s="113">
        <v>257</v>
      </c>
      <c r="D76" s="127" t="s">
        <v>75</v>
      </c>
      <c r="E76" s="128"/>
      <c r="F76" s="129"/>
      <c r="G76" s="129">
        <f>C76*E76</f>
        <v>0</v>
      </c>
      <c r="H76" s="130">
        <f>C76*F76</f>
        <v>0</v>
      </c>
      <c r="I76" s="130">
        <f>G76+H76</f>
        <v>0</v>
      </c>
      <c r="J76" s="130">
        <f t="shared" si="18"/>
        <v>0</v>
      </c>
      <c r="K76" s="130">
        <f>I76+J76</f>
        <v>0</v>
      </c>
    </row>
    <row r="77" spans="1:11" ht="16.5" customHeight="1">
      <c r="A77" s="131" t="s">
        <v>108</v>
      </c>
      <c r="B77" t="s">
        <v>109</v>
      </c>
      <c r="C77" s="113">
        <v>100</v>
      </c>
      <c r="D77" s="112" t="s">
        <v>75</v>
      </c>
      <c r="E77" s="129"/>
      <c r="F77" s="129"/>
      <c r="G77" s="129">
        <f>C77*E77</f>
        <v>0</v>
      </c>
      <c r="H77" s="130">
        <f>C77*F77</f>
        <v>0</v>
      </c>
      <c r="I77" s="130">
        <f>G77+H77</f>
        <v>0</v>
      </c>
      <c r="J77" s="130">
        <f t="shared" si="18"/>
        <v>0</v>
      </c>
      <c r="K77" s="130">
        <f>I77+J77</f>
        <v>0</v>
      </c>
    </row>
    <row r="78" spans="1:11" ht="16.5" customHeight="1">
      <c r="A78" s="131" t="s">
        <v>110</v>
      </c>
      <c r="B78" s="126" t="s">
        <v>111</v>
      </c>
      <c r="C78" s="113">
        <v>64</v>
      </c>
      <c r="D78" s="127" t="s">
        <v>75</v>
      </c>
      <c r="E78" s="129"/>
      <c r="F78" s="129"/>
      <c r="G78" s="129">
        <f>C78*E78</f>
        <v>0</v>
      </c>
      <c r="H78" s="130">
        <f>C78*F78</f>
        <v>0</v>
      </c>
      <c r="I78" s="130">
        <f>G78+H78</f>
        <v>0</v>
      </c>
      <c r="J78" s="130">
        <f t="shared" si="18"/>
        <v>0</v>
      </c>
      <c r="K78" s="130">
        <f>I78+J78</f>
        <v>0</v>
      </c>
    </row>
    <row r="79" spans="1:11" ht="16.5" customHeight="1">
      <c r="A79" s="131" t="s">
        <v>112</v>
      </c>
      <c r="B79" s="126" t="s">
        <v>113</v>
      </c>
      <c r="C79" s="113">
        <v>10</v>
      </c>
      <c r="D79" s="127" t="s">
        <v>75</v>
      </c>
      <c r="E79" s="129"/>
      <c r="F79" s="129"/>
      <c r="G79" s="129">
        <f>C79*E79</f>
        <v>0</v>
      </c>
      <c r="H79" s="130">
        <f>C79*F79</f>
        <v>0</v>
      </c>
      <c r="I79" s="130">
        <f>G79+H79</f>
        <v>0</v>
      </c>
      <c r="J79" s="130">
        <f t="shared" si="18"/>
        <v>0</v>
      </c>
      <c r="K79" s="130">
        <f>I79+J79</f>
        <v>0</v>
      </c>
    </row>
    <row r="80" spans="1:11" ht="16.5" customHeight="1">
      <c r="A80" s="123" t="s">
        <v>165</v>
      </c>
      <c r="B80" s="126" t="s">
        <v>144</v>
      </c>
      <c r="C80" s="113">
        <v>174</v>
      </c>
      <c r="D80" s="127" t="s">
        <v>75</v>
      </c>
      <c r="E80" s="129"/>
      <c r="F80" s="129"/>
      <c r="G80" s="129">
        <f aca="true" t="shared" si="23" ref="G80:G86">C80*E80</f>
        <v>0</v>
      </c>
      <c r="H80" s="130">
        <f aca="true" t="shared" si="24" ref="H80:H86">C80*F80</f>
        <v>0</v>
      </c>
      <c r="I80" s="130">
        <f aca="true" t="shared" si="25" ref="I80:I86">G80+H80</f>
        <v>0</v>
      </c>
      <c r="J80" s="130">
        <f t="shared" si="18"/>
        <v>0</v>
      </c>
      <c r="K80" s="130">
        <f aca="true" t="shared" si="26" ref="K80:K86">I80+J80</f>
        <v>0</v>
      </c>
    </row>
    <row r="81" spans="1:11" ht="16.5" customHeight="1">
      <c r="A81" s="123" t="s">
        <v>246</v>
      </c>
      <c r="B81" s="126" t="s">
        <v>145</v>
      </c>
      <c r="C81" s="113">
        <v>174</v>
      </c>
      <c r="D81" s="127" t="s">
        <v>75</v>
      </c>
      <c r="E81" s="129"/>
      <c r="F81" s="129"/>
      <c r="G81" s="129">
        <f t="shared" si="23"/>
        <v>0</v>
      </c>
      <c r="H81" s="130">
        <f t="shared" si="24"/>
        <v>0</v>
      </c>
      <c r="I81" s="130">
        <f t="shared" si="25"/>
        <v>0</v>
      </c>
      <c r="J81" s="130">
        <f t="shared" si="18"/>
        <v>0</v>
      </c>
      <c r="K81" s="130">
        <f t="shared" si="26"/>
        <v>0</v>
      </c>
    </row>
    <row r="82" spans="1:11" ht="16.5" customHeight="1">
      <c r="A82" s="131" t="s">
        <v>149</v>
      </c>
      <c r="B82" s="126" t="s">
        <v>151</v>
      </c>
      <c r="C82" s="113">
        <v>348</v>
      </c>
      <c r="D82" s="127" t="s">
        <v>75</v>
      </c>
      <c r="E82" s="129"/>
      <c r="F82" s="129"/>
      <c r="G82" s="129">
        <f t="shared" si="23"/>
        <v>0</v>
      </c>
      <c r="H82" s="130">
        <f t="shared" si="24"/>
        <v>0</v>
      </c>
      <c r="I82" s="130">
        <f t="shared" si="25"/>
        <v>0</v>
      </c>
      <c r="J82" s="130">
        <f t="shared" si="18"/>
        <v>0</v>
      </c>
      <c r="K82" s="130">
        <f t="shared" si="26"/>
        <v>0</v>
      </c>
    </row>
    <row r="83" spans="1:11" ht="16.5" customHeight="1">
      <c r="A83" s="123" t="s">
        <v>247</v>
      </c>
      <c r="B83" s="126" t="s">
        <v>146</v>
      </c>
      <c r="C83" s="113">
        <v>174</v>
      </c>
      <c r="D83" s="127" t="s">
        <v>75</v>
      </c>
      <c r="E83" s="129"/>
      <c r="F83" s="129"/>
      <c r="G83" s="129">
        <f t="shared" si="23"/>
        <v>0</v>
      </c>
      <c r="H83" s="130">
        <f t="shared" si="24"/>
        <v>0</v>
      </c>
      <c r="I83" s="130">
        <f t="shared" si="25"/>
        <v>0</v>
      </c>
      <c r="J83" s="130">
        <f t="shared" si="18"/>
        <v>0</v>
      </c>
      <c r="K83" s="130">
        <f t="shared" si="26"/>
        <v>0</v>
      </c>
    </row>
    <row r="84" spans="1:11" ht="16.5" customHeight="1">
      <c r="A84" s="123" t="s">
        <v>248</v>
      </c>
      <c r="B84" s="126" t="s">
        <v>147</v>
      </c>
      <c r="C84" s="113">
        <v>152</v>
      </c>
      <c r="D84" s="127" t="s">
        <v>75</v>
      </c>
      <c r="E84" s="129"/>
      <c r="F84" s="129"/>
      <c r="G84" s="129">
        <f t="shared" si="23"/>
        <v>0</v>
      </c>
      <c r="H84" s="130">
        <f t="shared" si="24"/>
        <v>0</v>
      </c>
      <c r="I84" s="130">
        <f t="shared" si="25"/>
        <v>0</v>
      </c>
      <c r="J84" s="130">
        <f t="shared" si="18"/>
        <v>0</v>
      </c>
      <c r="K84" s="130">
        <f t="shared" si="26"/>
        <v>0</v>
      </c>
    </row>
    <row r="85" spans="1:11" ht="16.5" customHeight="1">
      <c r="A85" s="123" t="s">
        <v>166</v>
      </c>
      <c r="B85" s="126" t="s">
        <v>189</v>
      </c>
      <c r="C85" s="113">
        <v>98</v>
      </c>
      <c r="D85" s="127" t="s">
        <v>75</v>
      </c>
      <c r="E85" s="129"/>
      <c r="F85" s="129"/>
      <c r="G85" s="129">
        <f>C85*E85</f>
        <v>0</v>
      </c>
      <c r="H85" s="130">
        <f>C85*F85</f>
        <v>0</v>
      </c>
      <c r="I85" s="130">
        <f>G85+H85</f>
        <v>0</v>
      </c>
      <c r="J85" s="130">
        <f t="shared" si="18"/>
        <v>0</v>
      </c>
      <c r="K85" s="130">
        <f>I85+J85</f>
        <v>0</v>
      </c>
    </row>
    <row r="86" spans="1:11" ht="16.5" customHeight="1">
      <c r="A86" s="131" t="s">
        <v>150</v>
      </c>
      <c r="B86" s="126" t="s">
        <v>148</v>
      </c>
      <c r="C86" s="113">
        <v>348</v>
      </c>
      <c r="D86" s="127" t="s">
        <v>75</v>
      </c>
      <c r="E86" s="129"/>
      <c r="F86" s="129"/>
      <c r="G86" s="129">
        <f t="shared" si="23"/>
        <v>0</v>
      </c>
      <c r="H86" s="130">
        <f t="shared" si="24"/>
        <v>0</v>
      </c>
      <c r="I86" s="130">
        <f t="shared" si="25"/>
        <v>0</v>
      </c>
      <c r="J86" s="130">
        <f t="shared" si="18"/>
        <v>0</v>
      </c>
      <c r="K86" s="130">
        <f t="shared" si="26"/>
        <v>0</v>
      </c>
    </row>
    <row r="87" spans="1:11" ht="16.5" customHeight="1">
      <c r="A87" s="132">
        <v>735000912</v>
      </c>
      <c r="B87" s="62" t="s">
        <v>114</v>
      </c>
      <c r="C87" s="113">
        <v>174</v>
      </c>
      <c r="D87" s="73" t="s">
        <v>75</v>
      </c>
      <c r="E87" s="129"/>
      <c r="F87" s="129"/>
      <c r="G87" s="129">
        <f>C87*E87</f>
        <v>0</v>
      </c>
      <c r="H87" s="130">
        <f>C87*F87</f>
        <v>0</v>
      </c>
      <c r="I87" s="130">
        <f aca="true" t="shared" si="27" ref="I87:I92">G87+H87</f>
        <v>0</v>
      </c>
      <c r="J87" s="130">
        <f t="shared" si="18"/>
        <v>0</v>
      </c>
      <c r="K87" s="130">
        <f aca="true" t="shared" si="28" ref="K87:K92">I87+J87</f>
        <v>0</v>
      </c>
    </row>
    <row r="88" spans="1:11" ht="16.5" customHeight="1">
      <c r="A88" s="132">
        <v>735191905</v>
      </c>
      <c r="B88" s="62" t="s">
        <v>115</v>
      </c>
      <c r="C88" s="113">
        <v>174</v>
      </c>
      <c r="D88" s="73" t="s">
        <v>75</v>
      </c>
      <c r="E88" s="129"/>
      <c r="F88" s="129"/>
      <c r="G88" s="129">
        <f>C88*E88</f>
        <v>0</v>
      </c>
      <c r="H88" s="130">
        <f>C88*F88</f>
        <v>0</v>
      </c>
      <c r="I88" s="130">
        <f t="shared" si="27"/>
        <v>0</v>
      </c>
      <c r="J88" s="130">
        <f t="shared" si="18"/>
        <v>0</v>
      </c>
      <c r="K88" s="130">
        <f t="shared" si="28"/>
        <v>0</v>
      </c>
    </row>
    <row r="89" spans="1:11" s="62" customFormat="1" ht="16.5" customHeight="1">
      <c r="A89" s="123" t="s">
        <v>106</v>
      </c>
      <c r="B89" s="62" t="s">
        <v>116</v>
      </c>
      <c r="C89" s="113">
        <v>1</v>
      </c>
      <c r="D89" s="102" t="s">
        <v>89</v>
      </c>
      <c r="E89" s="129"/>
      <c r="F89" s="129"/>
      <c r="G89" s="129">
        <f>C89*E89</f>
        <v>0</v>
      </c>
      <c r="H89" s="130">
        <f>C89*F89</f>
        <v>0</v>
      </c>
      <c r="I89" s="130">
        <f t="shared" si="27"/>
        <v>0</v>
      </c>
      <c r="J89" s="130">
        <f t="shared" si="18"/>
        <v>0</v>
      </c>
      <c r="K89" s="130">
        <f t="shared" si="28"/>
        <v>0</v>
      </c>
    </row>
    <row r="90" spans="1:11" ht="16.5" customHeight="1">
      <c r="A90" s="123" t="s">
        <v>252</v>
      </c>
      <c r="B90" s="88" t="s">
        <v>117</v>
      </c>
      <c r="C90" s="113">
        <v>1</v>
      </c>
      <c r="D90" s="133" t="s">
        <v>89</v>
      </c>
      <c r="E90" s="129"/>
      <c r="F90" s="134"/>
      <c r="G90" s="129">
        <f>C90*E90</f>
        <v>0</v>
      </c>
      <c r="H90" s="130">
        <f>C90*F90</f>
        <v>0</v>
      </c>
      <c r="I90" s="130">
        <f t="shared" si="27"/>
        <v>0</v>
      </c>
      <c r="J90" s="130">
        <f t="shared" si="18"/>
        <v>0</v>
      </c>
      <c r="K90" s="130">
        <f t="shared" si="28"/>
        <v>0</v>
      </c>
    </row>
    <row r="91" spans="1:11" s="136" customFormat="1" ht="16.5" customHeight="1">
      <c r="A91" s="131" t="s">
        <v>201</v>
      </c>
      <c r="B91" s="126" t="s">
        <v>202</v>
      </c>
      <c r="C91" s="135"/>
      <c r="D91" s="75" t="s">
        <v>76</v>
      </c>
      <c r="E91" s="51"/>
      <c r="F91" s="101"/>
      <c r="G91" s="129">
        <f>C91*E91</f>
        <v>0</v>
      </c>
      <c r="H91" s="130">
        <f>C91*F91</f>
        <v>0</v>
      </c>
      <c r="I91" s="130">
        <f t="shared" si="27"/>
        <v>0</v>
      </c>
      <c r="J91" s="130">
        <f t="shared" si="18"/>
        <v>0</v>
      </c>
      <c r="K91" s="130">
        <f t="shared" si="28"/>
        <v>0</v>
      </c>
    </row>
    <row r="92" spans="1:11" ht="15.75">
      <c r="A92" s="37"/>
      <c r="B92" s="69" t="s">
        <v>77</v>
      </c>
      <c r="C92" s="95"/>
      <c r="D92" s="75"/>
      <c r="E92" s="51"/>
      <c r="F92" s="51"/>
      <c r="G92" s="71">
        <f>SUM(G63:G91)</f>
        <v>0</v>
      </c>
      <c r="H92" s="71">
        <f>SUM(H63:H91)</f>
        <v>0</v>
      </c>
      <c r="I92" s="81">
        <f t="shared" si="27"/>
        <v>0</v>
      </c>
      <c r="J92" s="81">
        <f>I92*0.2</f>
        <v>0</v>
      </c>
      <c r="K92" s="82">
        <f t="shared" si="28"/>
        <v>0</v>
      </c>
    </row>
    <row r="93" spans="1:11" ht="15.75">
      <c r="A93" s="37"/>
      <c r="B93" s="69"/>
      <c r="C93" s="95"/>
      <c r="D93" s="75"/>
      <c r="E93" s="51"/>
      <c r="F93" s="51"/>
      <c r="G93" s="71"/>
      <c r="H93" s="71"/>
      <c r="I93" s="81"/>
      <c r="J93" s="81"/>
      <c r="K93" s="82"/>
    </row>
    <row r="94" spans="1:11" ht="15.75">
      <c r="A94" s="118">
        <v>713</v>
      </c>
      <c r="B94" s="94" t="s">
        <v>85</v>
      </c>
      <c r="C94" s="88"/>
      <c r="D94" s="88"/>
      <c r="E94" s="51"/>
      <c r="F94" s="51"/>
      <c r="G94" s="51"/>
      <c r="H94" s="51"/>
      <c r="I94" s="51"/>
      <c r="J94" s="51"/>
      <c r="K94" s="51"/>
    </row>
    <row r="95" spans="1:15" ht="15.75">
      <c r="A95" s="123" t="s">
        <v>96</v>
      </c>
      <c r="B95" s="109" t="s">
        <v>216</v>
      </c>
      <c r="C95" s="88">
        <v>8</v>
      </c>
      <c r="D95" s="62" t="s">
        <v>79</v>
      </c>
      <c r="E95" s="38"/>
      <c r="F95" s="38"/>
      <c r="G95" s="97">
        <f aca="true" t="shared" si="29" ref="G95:G101">C95*E95</f>
        <v>0</v>
      </c>
      <c r="H95" s="97">
        <f aca="true" t="shared" si="30" ref="H95:H101">F95*C95</f>
        <v>0</v>
      </c>
      <c r="I95" s="97">
        <f aca="true" t="shared" si="31" ref="I95:I102">G95+H95</f>
        <v>0</v>
      </c>
      <c r="J95" s="97">
        <f aca="true" t="shared" si="32" ref="J95:J102">I95*0.2</f>
        <v>0</v>
      </c>
      <c r="K95" s="97">
        <f aca="true" t="shared" si="33" ref="K95:K102">I95+J95</f>
        <v>0</v>
      </c>
      <c r="N95" s="62"/>
      <c r="O95" s="113"/>
    </row>
    <row r="96" spans="1:15" ht="15.75">
      <c r="A96" s="123" t="s">
        <v>97</v>
      </c>
      <c r="B96" s="109" t="s">
        <v>153</v>
      </c>
      <c r="C96" s="88">
        <v>22</v>
      </c>
      <c r="D96" s="62" t="s">
        <v>79</v>
      </c>
      <c r="E96" s="38"/>
      <c r="F96" s="38"/>
      <c r="G96" s="97">
        <f t="shared" si="29"/>
        <v>0</v>
      </c>
      <c r="H96" s="97">
        <f t="shared" si="30"/>
        <v>0</v>
      </c>
      <c r="I96" s="97">
        <f t="shared" si="31"/>
        <v>0</v>
      </c>
      <c r="J96" s="97">
        <f t="shared" si="32"/>
        <v>0</v>
      </c>
      <c r="K96" s="97">
        <f t="shared" si="33"/>
        <v>0</v>
      </c>
      <c r="N96" s="62"/>
      <c r="O96" s="113"/>
    </row>
    <row r="97" spans="1:15" ht="15.75">
      <c r="A97" s="123" t="s">
        <v>98</v>
      </c>
      <c r="B97" s="109" t="s">
        <v>152</v>
      </c>
      <c r="C97" s="88">
        <v>12</v>
      </c>
      <c r="D97" s="62" t="s">
        <v>79</v>
      </c>
      <c r="E97" s="38"/>
      <c r="F97" s="38"/>
      <c r="G97" s="97">
        <f t="shared" si="29"/>
        <v>0</v>
      </c>
      <c r="H97" s="97">
        <f t="shared" si="30"/>
        <v>0</v>
      </c>
      <c r="I97" s="97">
        <f t="shared" si="31"/>
        <v>0</v>
      </c>
      <c r="J97" s="97">
        <f t="shared" si="32"/>
        <v>0</v>
      </c>
      <c r="K97" s="97">
        <f t="shared" si="33"/>
        <v>0</v>
      </c>
      <c r="N97" s="62"/>
      <c r="O97" s="113"/>
    </row>
    <row r="98" spans="1:11" ht="15.75">
      <c r="A98" s="123" t="s">
        <v>167</v>
      </c>
      <c r="B98" s="109" t="s">
        <v>103</v>
      </c>
      <c r="C98" s="95">
        <v>1</v>
      </c>
      <c r="D98" s="98" t="s">
        <v>86</v>
      </c>
      <c r="E98" s="38"/>
      <c r="F98" s="38"/>
      <c r="G98" s="97">
        <f t="shared" si="29"/>
        <v>0</v>
      </c>
      <c r="H98" s="97">
        <f t="shared" si="30"/>
        <v>0</v>
      </c>
      <c r="I98" s="97">
        <f t="shared" si="31"/>
        <v>0</v>
      </c>
      <c r="J98" s="97">
        <f t="shared" si="32"/>
        <v>0</v>
      </c>
      <c r="K98" s="97">
        <f t="shared" si="33"/>
        <v>0</v>
      </c>
    </row>
    <row r="99" spans="1:11" ht="15.75">
      <c r="A99" s="123" t="s">
        <v>168</v>
      </c>
      <c r="B99" s="109" t="s">
        <v>170</v>
      </c>
      <c r="C99" s="95">
        <v>2</v>
      </c>
      <c r="D99" s="125" t="s">
        <v>75</v>
      </c>
      <c r="E99" s="38"/>
      <c r="F99" s="38"/>
      <c r="G99" s="97">
        <f t="shared" si="29"/>
        <v>0</v>
      </c>
      <c r="H99" s="97">
        <f t="shared" si="30"/>
        <v>0</v>
      </c>
      <c r="I99" s="97">
        <f t="shared" si="31"/>
        <v>0</v>
      </c>
      <c r="J99" s="97">
        <f t="shared" si="32"/>
        <v>0</v>
      </c>
      <c r="K99" s="97">
        <f t="shared" si="33"/>
        <v>0</v>
      </c>
    </row>
    <row r="100" spans="1:11" ht="15.75">
      <c r="A100" s="123" t="s">
        <v>169</v>
      </c>
      <c r="B100" s="78" t="s">
        <v>87</v>
      </c>
      <c r="C100" s="95">
        <v>42</v>
      </c>
      <c r="D100" s="98" t="s">
        <v>79</v>
      </c>
      <c r="E100" s="38"/>
      <c r="F100" s="38"/>
      <c r="G100" s="97">
        <f t="shared" si="29"/>
        <v>0</v>
      </c>
      <c r="H100" s="97">
        <f t="shared" si="30"/>
        <v>0</v>
      </c>
      <c r="I100" s="97">
        <f t="shared" si="31"/>
        <v>0</v>
      </c>
      <c r="J100" s="97">
        <f t="shared" si="32"/>
        <v>0</v>
      </c>
      <c r="K100" s="97">
        <f t="shared" si="33"/>
        <v>0</v>
      </c>
    </row>
    <row r="101" spans="1:11" ht="15.75">
      <c r="A101" s="146">
        <v>998713201</v>
      </c>
      <c r="B101" s="109" t="s">
        <v>83</v>
      </c>
      <c r="C101" s="99"/>
      <c r="D101" s="75" t="s">
        <v>76</v>
      </c>
      <c r="E101" s="51"/>
      <c r="F101" s="96"/>
      <c r="G101" s="97">
        <f t="shared" si="29"/>
        <v>0</v>
      </c>
      <c r="H101" s="97">
        <f t="shared" si="30"/>
        <v>0</v>
      </c>
      <c r="I101" s="97">
        <f t="shared" si="31"/>
        <v>0</v>
      </c>
      <c r="J101" s="97">
        <f t="shared" si="32"/>
        <v>0</v>
      </c>
      <c r="K101" s="97">
        <f t="shared" si="33"/>
        <v>0</v>
      </c>
    </row>
    <row r="102" spans="1:11" ht="15.75">
      <c r="A102" s="90"/>
      <c r="B102" s="100" t="s">
        <v>77</v>
      </c>
      <c r="C102" s="95"/>
      <c r="D102" s="98"/>
      <c r="E102" s="51"/>
      <c r="F102" s="51"/>
      <c r="G102" s="71">
        <f>SUM(G95:G101)</f>
        <v>0</v>
      </c>
      <c r="H102" s="71">
        <f>SUM(H95:H101)</f>
        <v>0</v>
      </c>
      <c r="I102" s="71">
        <f t="shared" si="31"/>
        <v>0</v>
      </c>
      <c r="J102" s="71">
        <f t="shared" si="32"/>
        <v>0</v>
      </c>
      <c r="K102" s="71">
        <f t="shared" si="33"/>
        <v>0</v>
      </c>
    </row>
    <row r="103" spans="1:11" ht="15.75">
      <c r="A103" s="90"/>
      <c r="B103" s="100"/>
      <c r="C103" s="95"/>
      <c r="D103" s="98"/>
      <c r="E103" s="51"/>
      <c r="F103" s="51"/>
      <c r="G103" s="71"/>
      <c r="H103" s="71"/>
      <c r="I103" s="71"/>
      <c r="J103" s="71"/>
      <c r="K103" s="71"/>
    </row>
    <row r="104" spans="1:11" ht="15.75">
      <c r="A104" s="72">
        <v>783</v>
      </c>
      <c r="B104" s="72" t="s">
        <v>171</v>
      </c>
      <c r="C104" s="105"/>
      <c r="D104" s="70"/>
      <c r="E104" s="106"/>
      <c r="F104" s="106"/>
      <c r="G104" s="86"/>
      <c r="H104" s="86"/>
      <c r="I104" s="86"/>
      <c r="J104" s="86"/>
      <c r="K104" s="86"/>
    </row>
    <row r="105" spans="1:11" ht="15.75">
      <c r="A105" s="147">
        <v>783424340</v>
      </c>
      <c r="B105" s="74" t="s">
        <v>172</v>
      </c>
      <c r="C105" s="74">
        <v>34</v>
      </c>
      <c r="D105" s="75" t="s">
        <v>79</v>
      </c>
      <c r="E105" s="38"/>
      <c r="F105" s="38"/>
      <c r="G105" s="97">
        <f>C105*E105</f>
        <v>0</v>
      </c>
      <c r="H105" s="97">
        <f>F105*C105</f>
        <v>0</v>
      </c>
      <c r="I105" s="97">
        <f>G105+H105</f>
        <v>0</v>
      </c>
      <c r="J105" s="97">
        <f>I105*0.2</f>
        <v>0</v>
      </c>
      <c r="K105" s="97">
        <f>I105+J105</f>
        <v>0</v>
      </c>
    </row>
    <row r="106" spans="1:11" ht="15.75">
      <c r="A106" s="147">
        <v>783426360</v>
      </c>
      <c r="B106" t="s">
        <v>173</v>
      </c>
      <c r="C106" s="74">
        <v>6</v>
      </c>
      <c r="D106" s="75" t="s">
        <v>79</v>
      </c>
      <c r="E106" s="38"/>
      <c r="F106" s="38"/>
      <c r="G106" s="97">
        <f>C106*E106</f>
        <v>0</v>
      </c>
      <c r="H106" s="97">
        <f>F106*C106</f>
        <v>0</v>
      </c>
      <c r="I106" s="97">
        <f>G106+H106</f>
        <v>0</v>
      </c>
      <c r="J106" s="97">
        <f>I106*0.2</f>
        <v>0</v>
      </c>
      <c r="K106" s="97">
        <f>I106+J106</f>
        <v>0</v>
      </c>
    </row>
    <row r="107" spans="1:11" ht="15.75">
      <c r="A107" s="104"/>
      <c r="B107" s="69" t="s">
        <v>77</v>
      </c>
      <c r="C107" s="105"/>
      <c r="D107" s="70"/>
      <c r="E107" s="106"/>
      <c r="F107" s="51"/>
      <c r="G107" s="71">
        <f>SUM(G105:G106)</f>
        <v>0</v>
      </c>
      <c r="H107" s="71">
        <f>SUM(H105:H106)</f>
        <v>0</v>
      </c>
      <c r="I107" s="81">
        <f>G107+H107</f>
        <v>0</v>
      </c>
      <c r="J107" s="81">
        <f>I107*0.2</f>
        <v>0</v>
      </c>
      <c r="K107" s="82">
        <f>I107+J107</f>
        <v>0</v>
      </c>
    </row>
    <row r="108" spans="1:11" ht="15.75">
      <c r="A108" s="90"/>
      <c r="B108" s="100"/>
      <c r="C108" s="95"/>
      <c r="D108" s="98"/>
      <c r="E108" s="51"/>
      <c r="F108" s="51"/>
      <c r="G108" s="71"/>
      <c r="H108" s="71"/>
      <c r="I108" s="71"/>
      <c r="J108" s="71"/>
      <c r="K108" s="71"/>
    </row>
    <row r="109" spans="1:11" ht="15.75">
      <c r="A109" s="118">
        <v>736</v>
      </c>
      <c r="B109" s="94" t="s">
        <v>62</v>
      </c>
      <c r="C109" s="95"/>
      <c r="D109" s="100"/>
      <c r="E109" s="51"/>
      <c r="F109" s="101"/>
      <c r="G109" s="86"/>
      <c r="H109" s="86"/>
      <c r="I109" s="86"/>
      <c r="J109" s="86"/>
      <c r="K109" s="86"/>
    </row>
    <row r="110" spans="1:11" ht="15.75">
      <c r="A110" s="123" t="s">
        <v>99</v>
      </c>
      <c r="B110" s="78" t="s">
        <v>88</v>
      </c>
      <c r="C110" s="88">
        <v>1</v>
      </c>
      <c r="D110" s="88" t="s">
        <v>89</v>
      </c>
      <c r="E110" s="38"/>
      <c r="F110" s="38"/>
      <c r="G110" s="97">
        <f>C110*E110</f>
        <v>0</v>
      </c>
      <c r="H110" s="97">
        <f>F110*C110</f>
        <v>0</v>
      </c>
      <c r="I110" s="97">
        <f>G110+H110</f>
        <v>0</v>
      </c>
      <c r="J110" s="97">
        <f>I110*0.2</f>
        <v>0</v>
      </c>
      <c r="K110" s="97">
        <f>I110+J110</f>
        <v>0</v>
      </c>
    </row>
    <row r="111" spans="1:11" ht="15.75">
      <c r="A111" s="123" t="s">
        <v>100</v>
      </c>
      <c r="B111" s="78" t="s">
        <v>90</v>
      </c>
      <c r="C111" s="88">
        <v>1</v>
      </c>
      <c r="D111" s="88" t="s">
        <v>89</v>
      </c>
      <c r="E111" s="38"/>
      <c r="F111" s="38"/>
      <c r="G111" s="97">
        <f>C111*E111</f>
        <v>0</v>
      </c>
      <c r="H111" s="97">
        <f>F111*C111</f>
        <v>0</v>
      </c>
      <c r="I111" s="97">
        <f>G111+H111</f>
        <v>0</v>
      </c>
      <c r="J111" s="97">
        <f>I111*0.2</f>
        <v>0</v>
      </c>
      <c r="K111" s="97">
        <f>I111+J111</f>
        <v>0</v>
      </c>
    </row>
    <row r="112" spans="1:11" ht="15.75">
      <c r="A112" s="102"/>
      <c r="B112" s="100" t="s">
        <v>77</v>
      </c>
      <c r="C112" s="100"/>
      <c r="D112" s="100"/>
      <c r="E112" s="51"/>
      <c r="F112" s="101"/>
      <c r="G112" s="71">
        <f>SUM(G110:G111)</f>
        <v>0</v>
      </c>
      <c r="H112" s="71">
        <f>SUM(H110:H111)</f>
        <v>0</v>
      </c>
      <c r="I112" s="71">
        <f>G112+H112</f>
        <v>0</v>
      </c>
      <c r="J112" s="71">
        <f>I112*0.2</f>
        <v>0</v>
      </c>
      <c r="K112" s="71">
        <f>I112+J112</f>
        <v>0</v>
      </c>
    </row>
    <row r="113" spans="1:11" ht="15.75">
      <c r="A113" s="37"/>
      <c r="B113" s="74"/>
      <c r="C113" s="95"/>
      <c r="D113" s="75"/>
      <c r="E113" s="76"/>
      <c r="F113" s="51"/>
      <c r="G113" s="71"/>
      <c r="H113" s="71"/>
      <c r="I113" s="81"/>
      <c r="J113" s="81"/>
      <c r="K113" s="82"/>
    </row>
    <row r="114" spans="1:11" ht="15.75">
      <c r="A114" s="119">
        <v>767</v>
      </c>
      <c r="B114" s="72" t="s">
        <v>91</v>
      </c>
      <c r="C114" s="74"/>
      <c r="D114" s="75"/>
      <c r="E114" s="51"/>
      <c r="F114" s="51"/>
      <c r="G114" s="51"/>
      <c r="H114" s="103"/>
      <c r="I114" s="103"/>
      <c r="J114" s="51"/>
      <c r="K114" s="51"/>
    </row>
    <row r="115" spans="1:11" ht="15.75">
      <c r="A115" s="123" t="s">
        <v>101</v>
      </c>
      <c r="B115" s="74" t="s">
        <v>91</v>
      </c>
      <c r="C115" s="88">
        <v>450</v>
      </c>
      <c r="D115" s="75" t="s">
        <v>92</v>
      </c>
      <c r="E115" s="38"/>
      <c r="F115" s="38"/>
      <c r="G115" s="97">
        <f>C115*E115</f>
        <v>0</v>
      </c>
      <c r="H115" s="97">
        <f>F115*C115</f>
        <v>0</v>
      </c>
      <c r="I115" s="97">
        <f>G115+H115</f>
        <v>0</v>
      </c>
      <c r="J115" s="76">
        <f>I115*0.2</f>
        <v>0</v>
      </c>
      <c r="K115" s="97">
        <f>I115+J115</f>
        <v>0</v>
      </c>
    </row>
    <row r="116" spans="1:11" ht="15.75">
      <c r="A116" s="146">
        <v>998767201</v>
      </c>
      <c r="B116" s="109" t="s">
        <v>213</v>
      </c>
      <c r="C116" s="135"/>
      <c r="D116" s="75" t="s">
        <v>76</v>
      </c>
      <c r="E116" s="38"/>
      <c r="F116" s="96"/>
      <c r="G116" s="97">
        <f>C116*E116</f>
        <v>0</v>
      </c>
      <c r="H116" s="97">
        <f>F116*C116</f>
        <v>0</v>
      </c>
      <c r="I116" s="97">
        <f>G116+H116</f>
        <v>0</v>
      </c>
      <c r="J116" s="76">
        <f>I116*0.2</f>
        <v>0</v>
      </c>
      <c r="K116" s="97">
        <f>I116+J116</f>
        <v>0</v>
      </c>
    </row>
    <row r="117" spans="1:11" ht="15.75">
      <c r="A117" s="104"/>
      <c r="B117" s="69" t="s">
        <v>77</v>
      </c>
      <c r="C117" s="105"/>
      <c r="D117" s="70"/>
      <c r="E117" s="106"/>
      <c r="F117" s="51"/>
      <c r="G117" s="71">
        <f>SUM(G115:G116)</f>
        <v>0</v>
      </c>
      <c r="H117" s="71">
        <f>SUM(H115:H116)</f>
        <v>0</v>
      </c>
      <c r="I117" s="81">
        <f>G117+H117</f>
        <v>0</v>
      </c>
      <c r="J117" s="81">
        <f>I117*0.2</f>
        <v>0</v>
      </c>
      <c r="K117" s="82">
        <f>I117+J117</f>
        <v>0</v>
      </c>
    </row>
    <row r="118" spans="1:11" ht="15.75">
      <c r="A118" s="104"/>
      <c r="B118" s="69"/>
      <c r="C118" s="105"/>
      <c r="D118" s="70"/>
      <c r="E118" s="106"/>
      <c r="F118" s="106"/>
      <c r="G118" s="86"/>
      <c r="H118" s="86"/>
      <c r="I118" s="86"/>
      <c r="J118" s="86"/>
      <c r="K118" s="86"/>
    </row>
    <row r="119" spans="2:11" s="108" customFormat="1" ht="18.75">
      <c r="B119" s="110" t="s">
        <v>93</v>
      </c>
      <c r="C119" s="111"/>
      <c r="D119" s="111"/>
      <c r="E119" s="168"/>
      <c r="F119" s="168"/>
      <c r="G119" s="114">
        <f>G117+G102+G92+G60+G27+G112+G15+G107</f>
        <v>0</v>
      </c>
      <c r="H119" s="114">
        <f>H117+H102+H92++H60+H27+H112+H107+H15</f>
        <v>0</v>
      </c>
      <c r="I119" s="114">
        <f>G119+H119</f>
        <v>0</v>
      </c>
      <c r="J119" s="114">
        <f>I119*0.2</f>
        <v>0</v>
      </c>
      <c r="K119" s="114">
        <f>I119+J119</f>
        <v>0</v>
      </c>
    </row>
    <row r="120" spans="1:11" ht="15.75">
      <c r="A120" s="104"/>
      <c r="B120" s="74"/>
      <c r="C120" s="74"/>
      <c r="D120" s="74"/>
      <c r="E120" s="38"/>
      <c r="F120" s="38"/>
      <c r="G120" s="97"/>
      <c r="H120" s="97"/>
      <c r="I120" s="97"/>
      <c r="J120" s="97"/>
      <c r="K120" s="97"/>
    </row>
    <row r="121" spans="5:8" ht="15.75">
      <c r="E121" s="172"/>
      <c r="F121" s="173"/>
      <c r="G121" s="52"/>
      <c r="H121" s="107"/>
    </row>
    <row r="122" spans="2:8" s="40" customFormat="1" ht="18.75">
      <c r="B122" s="151"/>
      <c r="E122" s="174"/>
      <c r="F122" s="175"/>
      <c r="G122" s="152"/>
      <c r="H122" s="153"/>
    </row>
    <row r="123" spans="2:11" s="40" customFormat="1" ht="18.75">
      <c r="B123" s="151"/>
      <c r="C123" s="205"/>
      <c r="D123" s="205"/>
      <c r="E123" s="170"/>
      <c r="F123" s="170"/>
      <c r="G123" s="139"/>
      <c r="H123" s="139"/>
      <c r="I123" s="139"/>
      <c r="J123" s="139"/>
      <c r="K123" s="139"/>
    </row>
    <row r="124" spans="1:11" s="40" customFormat="1" ht="16.5" customHeight="1">
      <c r="A124" s="154"/>
      <c r="B124" s="155"/>
      <c r="C124" s="156"/>
      <c r="D124" s="157"/>
      <c r="E124" s="158"/>
      <c r="F124" s="129"/>
      <c r="G124" s="129"/>
      <c r="H124" s="130"/>
      <c r="I124" s="130"/>
      <c r="J124" s="130"/>
      <c r="K124" s="130"/>
    </row>
    <row r="125" spans="1:11" s="40" customFormat="1" ht="16.5" customHeight="1">
      <c r="A125" s="154"/>
      <c r="B125" s="155"/>
      <c r="C125" s="156"/>
      <c r="D125" s="157"/>
      <c r="E125" s="158"/>
      <c r="F125" s="129"/>
      <c r="G125" s="129"/>
      <c r="H125" s="130"/>
      <c r="I125" s="130"/>
      <c r="J125" s="130"/>
      <c r="K125" s="130"/>
    </row>
    <row r="126" spans="1:11" s="40" customFormat="1" ht="16.5" customHeight="1">
      <c r="A126" s="159"/>
      <c r="B126" s="155"/>
      <c r="C126" s="156"/>
      <c r="D126" s="157"/>
      <c r="E126" s="129"/>
      <c r="F126" s="129"/>
      <c r="G126" s="129"/>
      <c r="H126" s="130"/>
      <c r="I126" s="130"/>
      <c r="J126" s="130"/>
      <c r="K126" s="130"/>
    </row>
    <row r="127" spans="1:11" s="40" customFormat="1" ht="16.5" customHeight="1">
      <c r="A127" s="154"/>
      <c r="B127" s="155"/>
      <c r="C127" s="156"/>
      <c r="D127" s="157"/>
      <c r="E127" s="129"/>
      <c r="F127" s="129"/>
      <c r="G127" s="129"/>
      <c r="H127" s="130"/>
      <c r="I127" s="130"/>
      <c r="J127" s="130"/>
      <c r="K127" s="130"/>
    </row>
    <row r="128" spans="1:11" s="40" customFormat="1" ht="16.5" customHeight="1">
      <c r="A128" s="154"/>
      <c r="B128" s="155"/>
      <c r="C128" s="156"/>
      <c r="D128" s="157"/>
      <c r="E128" s="129"/>
      <c r="F128" s="129"/>
      <c r="G128" s="129"/>
      <c r="H128" s="130"/>
      <c r="I128" s="130"/>
      <c r="J128" s="130"/>
      <c r="K128" s="130"/>
    </row>
    <row r="129" spans="1:11" s="40" customFormat="1" ht="16.5" customHeight="1">
      <c r="A129" s="159"/>
      <c r="B129" s="155"/>
      <c r="C129" s="156"/>
      <c r="D129" s="157"/>
      <c r="E129" s="129"/>
      <c r="F129" s="129"/>
      <c r="G129" s="129"/>
      <c r="H129" s="130"/>
      <c r="I129" s="130"/>
      <c r="J129" s="130"/>
      <c r="K129" s="130"/>
    </row>
    <row r="130" spans="1:11" s="40" customFormat="1" ht="16.5" customHeight="1">
      <c r="A130" s="154"/>
      <c r="B130" s="155"/>
      <c r="C130" s="156"/>
      <c r="D130" s="157"/>
      <c r="E130" s="129"/>
      <c r="F130" s="129"/>
      <c r="G130" s="129"/>
      <c r="H130" s="130"/>
      <c r="I130" s="130"/>
      <c r="J130" s="130"/>
      <c r="K130" s="130"/>
    </row>
    <row r="131" spans="1:11" s="40" customFormat="1" ht="16.5" customHeight="1">
      <c r="A131" s="154"/>
      <c r="B131" s="155"/>
      <c r="C131" s="156"/>
      <c r="D131" s="157"/>
      <c r="E131" s="129"/>
      <c r="F131" s="129"/>
      <c r="G131" s="129"/>
      <c r="H131" s="130"/>
      <c r="I131" s="130"/>
      <c r="J131" s="130"/>
      <c r="K131" s="130"/>
    </row>
    <row r="132" spans="1:11" s="40" customFormat="1" ht="16.5" customHeight="1">
      <c r="A132" s="159"/>
      <c r="B132" s="155"/>
      <c r="C132" s="156"/>
      <c r="D132" s="157"/>
      <c r="E132" s="129"/>
      <c r="F132" s="129"/>
      <c r="G132" s="129"/>
      <c r="H132" s="130"/>
      <c r="I132" s="130"/>
      <c r="J132" s="130"/>
      <c r="K132" s="130"/>
    </row>
    <row r="133" spans="1:11" s="40" customFormat="1" ht="16.5" customHeight="1">
      <c r="A133" s="160"/>
      <c r="B133" s="141"/>
      <c r="C133" s="156"/>
      <c r="D133" s="133"/>
      <c r="E133" s="129"/>
      <c r="F133" s="129"/>
      <c r="G133" s="129"/>
      <c r="H133" s="130"/>
      <c r="I133" s="130"/>
      <c r="J133" s="130"/>
      <c r="K133" s="130"/>
    </row>
    <row r="134" spans="1:11" s="40" customFormat="1" ht="16.5" customHeight="1">
      <c r="A134" s="160"/>
      <c r="B134" s="141"/>
      <c r="C134" s="156"/>
      <c r="D134" s="133"/>
      <c r="E134" s="129"/>
      <c r="F134" s="129"/>
      <c r="G134" s="129"/>
      <c r="H134" s="130"/>
      <c r="I134" s="130"/>
      <c r="J134" s="130"/>
      <c r="K134" s="130"/>
    </row>
    <row r="135" spans="1:11" s="141" customFormat="1" ht="15.75">
      <c r="A135" s="154"/>
      <c r="C135" s="156"/>
      <c r="D135" s="161"/>
      <c r="E135" s="38"/>
      <c r="F135" s="38"/>
      <c r="G135" s="76"/>
      <c r="H135" s="76"/>
      <c r="I135" s="76"/>
      <c r="J135" s="76"/>
      <c r="K135" s="77"/>
    </row>
    <row r="136" spans="1:11" s="141" customFormat="1" ht="15.75">
      <c r="A136" s="154"/>
      <c r="C136" s="156"/>
      <c r="D136" s="161"/>
      <c r="E136" s="38"/>
      <c r="F136" s="38"/>
      <c r="G136" s="76"/>
      <c r="H136" s="76"/>
      <c r="I136" s="76"/>
      <c r="J136" s="76"/>
      <c r="K136" s="77"/>
    </row>
    <row r="137" spans="1:11" s="141" customFormat="1" ht="15.75">
      <c r="A137" s="154"/>
      <c r="C137" s="162"/>
      <c r="D137" s="161"/>
      <c r="E137" s="38"/>
      <c r="F137" s="38"/>
      <c r="G137" s="76"/>
      <c r="H137" s="76"/>
      <c r="I137" s="76"/>
      <c r="J137" s="76"/>
      <c r="K137" s="77"/>
    </row>
    <row r="138" spans="1:11" s="141" customFormat="1" ht="15.75">
      <c r="A138" s="154"/>
      <c r="C138" s="162"/>
      <c r="D138" s="161"/>
      <c r="E138" s="38"/>
      <c r="F138" s="38"/>
      <c r="G138" s="76"/>
      <c r="H138" s="76"/>
      <c r="I138" s="76"/>
      <c r="J138" s="76"/>
      <c r="K138" s="77"/>
    </row>
    <row r="139" spans="1:11" s="141" customFormat="1" ht="15.75">
      <c r="A139" s="154"/>
      <c r="C139" s="162"/>
      <c r="D139" s="161"/>
      <c r="E139" s="38"/>
      <c r="F139" s="38"/>
      <c r="G139" s="76"/>
      <c r="H139" s="76"/>
      <c r="I139" s="76"/>
      <c r="J139" s="76"/>
      <c r="K139" s="77"/>
    </row>
    <row r="140" spans="1:11" s="141" customFormat="1" ht="15.75">
      <c r="A140" s="154"/>
      <c r="C140" s="162"/>
      <c r="D140" s="161"/>
      <c r="E140" s="38"/>
      <c r="F140" s="38"/>
      <c r="G140" s="76"/>
      <c r="H140" s="76"/>
      <c r="I140" s="76"/>
      <c r="J140" s="76"/>
      <c r="K140" s="77"/>
    </row>
    <row r="141" spans="1:11" s="141" customFormat="1" ht="15.75">
      <c r="A141" s="154"/>
      <c r="C141" s="162"/>
      <c r="D141" s="161"/>
      <c r="E141" s="38"/>
      <c r="F141" s="38"/>
      <c r="G141" s="76"/>
      <c r="H141" s="76"/>
      <c r="I141" s="76"/>
      <c r="J141" s="76"/>
      <c r="K141" s="77"/>
    </row>
    <row r="142" spans="1:11" s="40" customFormat="1" ht="15.75">
      <c r="A142" s="163"/>
      <c r="B142" s="164"/>
      <c r="C142" s="165"/>
      <c r="D142" s="166"/>
      <c r="E142" s="106"/>
      <c r="F142" s="51"/>
      <c r="G142" s="71"/>
      <c r="H142" s="71"/>
      <c r="I142" s="81"/>
      <c r="J142" s="81"/>
      <c r="K142" s="82"/>
    </row>
    <row r="143" spans="5:6" s="40" customFormat="1" ht="15.75">
      <c r="E143" s="141"/>
      <c r="F143" s="141"/>
    </row>
  </sheetData>
  <sheetProtection selectLockedCells="1" selectUnlockedCells="1"/>
  <mergeCells count="2">
    <mergeCell ref="C5:D5"/>
    <mergeCell ref="C123:D12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TINKA</dc:creator>
  <cp:keywords/>
  <dc:description/>
  <cp:lastModifiedBy>Mesiariková Ivana</cp:lastModifiedBy>
  <cp:lastPrinted>2019-04-24T18:34:32Z</cp:lastPrinted>
  <dcterms:created xsi:type="dcterms:W3CDTF">2005-11-21T12:47:57Z</dcterms:created>
  <dcterms:modified xsi:type="dcterms:W3CDTF">2019-05-24T08:57:09Z</dcterms:modified>
  <cp:category/>
  <cp:version/>
  <cp:contentType/>
  <cp:contentStatus/>
  <cp:revision>128</cp:revision>
</cp:coreProperties>
</file>