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22716" windowHeight="9996" activeTab="1"/>
  </bookViews>
  <sheets>
    <sheet name="Rekapitulácia stavby" sheetId="1" r:id="rId1"/>
    <sheet name="001DL - Sklady ovocia" sheetId="2" r:id="rId2"/>
  </sheets>
  <definedNames>
    <definedName name="_xlnm._FilterDatabase" localSheetId="1" hidden="1">'001DL - Sklady ovocia'!$C$118:$K$210</definedName>
    <definedName name="_xlnm.Print_Titles" localSheetId="1">'001DL - Sklady ovocia'!$118:$118</definedName>
    <definedName name="_xlnm.Print_Titles" localSheetId="0">'Rekapitulácia stavby'!$92:$92</definedName>
    <definedName name="_xlnm.Print_Area" localSheetId="1">'001DL - Sklady ovocia'!$C$4:$J$76,'001DL - Sklady ovocia'!$C$82:$J$102,'001DL - Sklady ovocia'!$C$108:$J$210</definedName>
    <definedName name="_xlnm.Print_Area" localSheetId="0">'Rekapitulácia stavby'!$D$4:$AO$76,'Rekapitulácia stavby'!$C$82:$AQ$96</definedName>
  </definedNames>
  <calcPr calcId="144525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F113" i="2"/>
  <c r="E111" i="2"/>
  <c r="F87" i="2"/>
  <c r="E85" i="2"/>
  <c r="J22" i="2"/>
  <c r="E22" i="2"/>
  <c r="J116" i="2" s="1"/>
  <c r="J21" i="2"/>
  <c r="J19" i="2"/>
  <c r="E19" i="2"/>
  <c r="J89" i="2" s="1"/>
  <c r="J18" i="2"/>
  <c r="J16" i="2"/>
  <c r="E16" i="2"/>
  <c r="F116" i="2" s="1"/>
  <c r="J15" i="2"/>
  <c r="J13" i="2"/>
  <c r="E13" i="2"/>
  <c r="F115" i="2" s="1"/>
  <c r="J12" i="2"/>
  <c r="J10" i="2"/>
  <c r="J113" i="2"/>
  <c r="L90" i="1"/>
  <c r="AM90" i="1"/>
  <c r="AM89" i="1"/>
  <c r="L89" i="1"/>
  <c r="AM87" i="1"/>
  <c r="L87" i="1"/>
  <c r="L85" i="1"/>
  <c r="L84" i="1"/>
  <c r="BK208" i="2"/>
  <c r="J195" i="2"/>
  <c r="BK180" i="2"/>
  <c r="BK141" i="2"/>
  <c r="J204" i="2"/>
  <c r="J170" i="2"/>
  <c r="BK195" i="2"/>
  <c r="BK198" i="2"/>
  <c r="J160" i="2"/>
  <c r="BK130" i="2"/>
  <c r="BK185" i="2"/>
  <c r="J162" i="2"/>
  <c r="BK138" i="2"/>
  <c r="BK121" i="2"/>
  <c r="J146" i="2"/>
  <c r="BK188" i="2"/>
  <c r="J159" i="2"/>
  <c r="J138" i="2"/>
  <c r="J178" i="2"/>
  <c r="BK152" i="2"/>
  <c r="BK210" i="2"/>
  <c r="BK207" i="2"/>
  <c r="BK206" i="2"/>
  <c r="J185" i="2"/>
  <c r="J158" i="2"/>
  <c r="J137" i="2"/>
  <c r="BK184" i="2"/>
  <c r="J140" i="2"/>
  <c r="J201" i="2"/>
  <c r="J184" i="2"/>
  <c r="BK137" i="2"/>
  <c r="J175" i="2"/>
  <c r="J171" i="2"/>
  <c r="BK155" i="2"/>
  <c r="J197" i="2"/>
  <c r="BK182" i="2"/>
  <c r="J152" i="2"/>
  <c r="BK145" i="2"/>
  <c r="J132" i="2"/>
  <c r="J125" i="2"/>
  <c r="J177" i="2"/>
  <c r="BK161" i="2"/>
  <c r="J190" i="2"/>
  <c r="J165" i="2"/>
  <c r="J147" i="2"/>
  <c r="J136" i="2"/>
  <c r="J203" i="2"/>
  <c r="J191" i="2"/>
  <c r="BK163" i="2"/>
  <c r="J143" i="2"/>
  <c r="J121" i="2"/>
  <c r="J209" i="2"/>
  <c r="J207" i="2"/>
  <c r="J205" i="2"/>
  <c r="J183" i="2"/>
  <c r="BK144" i="2"/>
  <c r="J133" i="2"/>
  <c r="BK122" i="2"/>
  <c r="J198" i="2"/>
  <c r="J172" i="2"/>
  <c r="J186" i="2"/>
  <c r="BK177" i="2"/>
  <c r="BK149" i="2"/>
  <c r="BK123" i="2"/>
  <c r="J173" i="2"/>
  <c r="BK139" i="2"/>
  <c r="J187" i="2"/>
  <c r="BK172" i="2"/>
  <c r="BK154" i="2"/>
  <c r="BK146" i="2"/>
  <c r="J141" i="2"/>
  <c r="J129" i="2"/>
  <c r="BK190" i="2"/>
  <c r="J157" i="2"/>
  <c r="J127" i="2"/>
  <c r="BK176" i="2"/>
  <c r="J163" i="2"/>
  <c r="BK143" i="2"/>
  <c r="BK205" i="2"/>
  <c r="J199" i="2"/>
  <c r="BK187" i="2"/>
  <c r="BK164" i="2"/>
  <c r="J130" i="2"/>
  <c r="J210" i="2"/>
  <c r="J194" i="2"/>
  <c r="BK186" i="2"/>
  <c r="BK159" i="2"/>
  <c r="J148" i="2"/>
  <c r="BK128" i="2"/>
  <c r="J176" i="2"/>
  <c r="BK126" i="2"/>
  <c r="J189" i="2"/>
  <c r="BK175" i="2"/>
  <c r="J139" i="2"/>
  <c r="BK199" i="2"/>
  <c r="J134" i="2"/>
  <c r="BK183" i="2"/>
  <c r="BK168" i="2"/>
  <c r="BK156" i="2"/>
  <c r="BK147" i="2"/>
  <c r="BK140" i="2"/>
  <c r="BK196" i="2"/>
  <c r="BK166" i="2"/>
  <c r="BK132" i="2"/>
  <c r="BK200" i="2"/>
  <c r="BK174" i="2"/>
  <c r="BK162" i="2"/>
  <c r="BK133" i="2"/>
  <c r="BK201" i="2"/>
  <c r="J192" i="2"/>
  <c r="BK169" i="2"/>
  <c r="BK160" i="2"/>
  <c r="BK127" i="2"/>
  <c r="J208" i="2"/>
  <c r="BK192" i="2"/>
  <c r="J169" i="2"/>
  <c r="BK134" i="2"/>
  <c r="BK124" i="2"/>
  <c r="J200" i="2"/>
  <c r="J182" i="2"/>
  <c r="J164" i="2"/>
  <c r="BK203" i="2"/>
  <c r="J145" i="2"/>
  <c r="J193" i="2"/>
  <c r="J166" i="2"/>
  <c r="J149" i="2"/>
  <c r="BK129" i="2"/>
  <c r="J181" i="2"/>
  <c r="J153" i="2"/>
  <c r="J144" i="2"/>
  <c r="J128" i="2"/>
  <c r="BK193" i="2"/>
  <c r="BK165" i="2"/>
  <c r="J180" i="2"/>
  <c r="J155" i="2"/>
  <c r="AS94" i="1"/>
  <c r="J196" i="2"/>
  <c r="J168" i="2"/>
  <c r="J122" i="2"/>
  <c r="BK209" i="2"/>
  <c r="J206" i="2"/>
  <c r="J188" i="2"/>
  <c r="J167" i="2"/>
  <c r="BK153" i="2"/>
  <c r="BK142" i="2"/>
  <c r="J126" i="2"/>
  <c r="BK136" i="2"/>
  <c r="BK197" i="2"/>
  <c r="BK181" i="2"/>
  <c r="BK167" i="2"/>
  <c r="BK125" i="2"/>
  <c r="J174" i="2"/>
  <c r="BK157" i="2"/>
  <c r="BK189" i="2"/>
  <c r="BK171" i="2"/>
  <c r="BK158" i="2"/>
  <c r="BK148" i="2"/>
  <c r="J142" i="2"/>
  <c r="J124" i="2"/>
  <c r="BK178" i="2"/>
  <c r="J156" i="2"/>
  <c r="BK191" i="2"/>
  <c r="BK170" i="2"/>
  <c r="J154" i="2"/>
  <c r="BK204" i="2"/>
  <c r="BK194" i="2"/>
  <c r="BK173" i="2"/>
  <c r="J161" i="2"/>
  <c r="J123" i="2"/>
  <c r="R135" i="2" l="1"/>
  <c r="P179" i="2"/>
  <c r="T120" i="2"/>
  <c r="R131" i="2"/>
  <c r="BK151" i="2"/>
  <c r="J151" i="2"/>
  <c r="J99" i="2"/>
  <c r="T179" i="2"/>
  <c r="P131" i="2"/>
  <c r="P151" i="2"/>
  <c r="P150" i="2" s="1"/>
  <c r="P202" i="2"/>
  <c r="R120" i="2"/>
  <c r="T135" i="2"/>
  <c r="BK179" i="2"/>
  <c r="J179" i="2" s="1"/>
  <c r="J100" i="2" s="1"/>
  <c r="R202" i="2"/>
  <c r="BK131" i="2"/>
  <c r="J131" i="2" s="1"/>
  <c r="J96" i="2" s="1"/>
  <c r="T131" i="2"/>
  <c r="R151" i="2"/>
  <c r="R150" i="2" s="1"/>
  <c r="BK202" i="2"/>
  <c r="J202" i="2"/>
  <c r="J101" i="2"/>
  <c r="P120" i="2"/>
  <c r="P135" i="2"/>
  <c r="R179" i="2"/>
  <c r="BK120" i="2"/>
  <c r="BK135" i="2"/>
  <c r="J135" i="2" s="1"/>
  <c r="J97" i="2" s="1"/>
  <c r="T151" i="2"/>
  <c r="T150" i="2" s="1"/>
  <c r="T202" i="2"/>
  <c r="J87" i="2"/>
  <c r="BF137" i="2"/>
  <c r="BF139" i="2"/>
  <c r="BF140" i="2"/>
  <c r="BF154" i="2"/>
  <c r="BF170" i="2"/>
  <c r="BF188" i="2"/>
  <c r="BF204" i="2"/>
  <c r="J115" i="2"/>
  <c r="BF130" i="2"/>
  <c r="BF145" i="2"/>
  <c r="BF177" i="2"/>
  <c r="BF185" i="2"/>
  <c r="BF187" i="2"/>
  <c r="BF195" i="2"/>
  <c r="BF196" i="2"/>
  <c r="F89" i="2"/>
  <c r="BF121" i="2"/>
  <c r="BF122" i="2"/>
  <c r="BF129" i="2"/>
  <c r="BF136" i="2"/>
  <c r="BF142" i="2"/>
  <c r="BF144" i="2"/>
  <c r="BF148" i="2"/>
  <c r="BF152" i="2"/>
  <c r="BF167" i="2"/>
  <c r="BF169" i="2"/>
  <c r="BF171" i="2"/>
  <c r="BF172" i="2"/>
  <c r="BF181" i="2"/>
  <c r="BF183" i="2"/>
  <c r="BF184" i="2"/>
  <c r="BF186" i="2"/>
  <c r="BF134" i="2"/>
  <c r="BF163" i="2"/>
  <c r="BF165" i="2"/>
  <c r="BF166" i="2"/>
  <c r="BF173" i="2"/>
  <c r="BF175" i="2"/>
  <c r="BF176" i="2"/>
  <c r="BF178" i="2"/>
  <c r="BF190" i="2"/>
  <c r="BF192" i="2"/>
  <c r="BF194" i="2"/>
  <c r="BF199" i="2"/>
  <c r="J90" i="2"/>
  <c r="BF124" i="2"/>
  <c r="BF125" i="2"/>
  <c r="BF126" i="2"/>
  <c r="BF132" i="2"/>
  <c r="BF141" i="2"/>
  <c r="BF161" i="2"/>
  <c r="BF162" i="2"/>
  <c r="BF164" i="2"/>
  <c r="BF180" i="2"/>
  <c r="BF182" i="2"/>
  <c r="BF191" i="2"/>
  <c r="BF200" i="2"/>
  <c r="BF203" i="2"/>
  <c r="BF127" i="2"/>
  <c r="BF146" i="2"/>
  <c r="BF147" i="2"/>
  <c r="BF155" i="2"/>
  <c r="BF157" i="2"/>
  <c r="BF160" i="2"/>
  <c r="BF198" i="2"/>
  <c r="F90" i="2"/>
  <c r="BF123" i="2"/>
  <c r="BF128" i="2"/>
  <c r="BF133" i="2"/>
  <c r="BF138" i="2"/>
  <c r="BF143" i="2"/>
  <c r="BF149" i="2"/>
  <c r="BF153" i="2"/>
  <c r="BF156" i="2"/>
  <c r="BF158" i="2"/>
  <c r="BF159" i="2"/>
  <c r="BF168" i="2"/>
  <c r="BF189" i="2"/>
  <c r="BF193" i="2"/>
  <c r="BF174" i="2"/>
  <c r="BF197" i="2"/>
  <c r="BF201" i="2"/>
  <c r="BF205" i="2"/>
  <c r="BF206" i="2"/>
  <c r="BF207" i="2"/>
  <c r="BF208" i="2"/>
  <c r="BF209" i="2"/>
  <c r="BF210" i="2"/>
  <c r="F31" i="2"/>
  <c r="AZ95" i="1" s="1"/>
  <c r="AZ94" i="1" s="1"/>
  <c r="W29" i="1" s="1"/>
  <c r="J31" i="2"/>
  <c r="AV95" i="1" s="1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AX94" i="1" s="1"/>
  <c r="P119" i="2" l="1"/>
  <c r="AU95" i="1" s="1"/>
  <c r="AU94" i="1" s="1"/>
  <c r="T119" i="2"/>
  <c r="R119" i="2"/>
  <c r="J120" i="2"/>
  <c r="J95" i="2" s="1"/>
  <c r="BK150" i="2"/>
  <c r="J150" i="2" s="1"/>
  <c r="J98" i="2" s="1"/>
  <c r="AY94" i="1"/>
  <c r="W31" i="1"/>
  <c r="F32" i="2"/>
  <c r="BA95" i="1" s="1"/>
  <c r="BA94" i="1" s="1"/>
  <c r="W30" i="1" s="1"/>
  <c r="AV94" i="1"/>
  <c r="AK29" i="1" s="1"/>
  <c r="J32" i="2"/>
  <c r="AW95" i="1" s="1"/>
  <c r="AT95" i="1" s="1"/>
  <c r="BK119" i="2" l="1"/>
  <c r="J119" i="2" s="1"/>
  <c r="J94" i="2" s="1"/>
  <c r="AW94" i="1"/>
  <c r="AK30" i="1"/>
  <c r="J28" i="2" l="1"/>
  <c r="AG95" i="1"/>
  <c r="AG94" i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<sst xmlns="http://schemas.openxmlformats.org/spreadsheetml/2006/main" count="1467" uniqueCount="465">
  <si>
    <t>Export Komplet</t>
  </si>
  <si>
    <t/>
  </si>
  <si>
    <t>2.0</t>
  </si>
  <si>
    <t>False</t>
  </si>
  <si>
    <t>{04965b4b-3fc5-4d4c-8ef0-c549ad971229}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</si>
  <si>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</si>
  <si>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</si>
  <si>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</si>
  <si>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</si>
  <si>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</si>
  <si>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</si>
  <si>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</si>
  <si>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</si>
  <si>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001DL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</si>
  <si>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</si>
  <si>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</si>
  <si>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Sklady ovocia</t>
  </si>
  <si>
    <t>JKSO:</t>
  </si>
  <si>
    <t>KS:</t>
  </si>
  <si>
    <t>Miesto:</t>
  </si>
  <si>
    <t>Dátum:</t>
  </si>
  <si>
    <t>17. 3. 2023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</si>
  <si>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</si>
  <si>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</si>
  <si>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</si>
  <si>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</si>
  <si>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</si>
  <si>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</si>
  <si>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</si>
  <si>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</si>
  <si>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</si>
  <si>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</si>
  <si>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</si>
  <si>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</si>
  <si>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</si>
  <si>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</si>
  <si>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</si>
  <si>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</si>
  <si>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</si>
  <si>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</si>
  <si>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</si>
  <si>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</si>
  <si>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</si>
  <si>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</si>
  <si>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</si>
  <si>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</si>
  <si>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</si>
  <si>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</si>
  <si>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</si>
  <si>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</si>
  <si>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</si>
  <si>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</si>
  <si>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</si>
  <si>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</si>
  <si>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</si>
  <si>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</si>
  <si>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</si>
  <si>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</si>
  <si>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</si>
  <si>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</si>
  <si>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</si>
  <si>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</si>
  <si>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</si>
  <si>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</si>
  <si>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</si>
  <si>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</si>
  <si>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</si>
  <si>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</si>
  <si>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</si>
  <si>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</si>
  <si>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</si>
  <si>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</si>
  <si>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</si>
  <si>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</si>
  <si>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</si>
  <si>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</si>
  <si>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</si>
  <si>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</si>
  <si>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</si>
  <si>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</si>
  <si>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</si>
  <si>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</si>
  <si>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</si>
  <si>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</si>
  <si>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</si>
  <si>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M888 - Vyhrievací modul</t>
  </si>
  <si>
    <t>725 - Oceľové konštrukcie</t>
  </si>
  <si>
    <t>734 - Armatúry</t>
  </si>
  <si>
    <t>PSV - Práce a dodávky PSV</t>
  </si>
  <si>
    <t xml:space="preserve">    713 - Izolácie tepelné</t>
  </si>
  <si>
    <t>23-M - Montáže potrubia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</si>
  <si>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</si>
  <si>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</si>
  <si>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</si>
  <si>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</si>
  <si>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</si>
  <si>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</si>
  <si>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</si>
  <si>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</si>
  <si>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</si>
  <si>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</si>
  <si>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</si>
  <si>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</si>
  <si>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</si>
  <si>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M888</t>
  </si>
  <si>
    <t>Vyhrievací modul</t>
  </si>
  <si>
    <t>ROZPOCET</t>
  </si>
  <si>
    <t>K</t>
  </si>
  <si>
    <t>230140071.S</t>
  </si>
  <si>
    <t>Montáž rúrok Dxt 159x3 mm, z nehrdzavejúcej ocele tr. 17</t>
  </si>
  <si>
    <t>m</t>
  </si>
  <si>
    <t>4</t>
  </si>
  <si>
    <t>2</t>
  </si>
  <si>
    <t>-1728259248</t>
  </si>
  <si>
    <t>M</t>
  </si>
  <si>
    <t>143120009500.S</t>
  </si>
  <si>
    <t>Rúra oceľová zváraná nerezová d 168,3 mm, hr. steny 3,0 mm, ozn. 17 240, podľa EN 1.4301, ASTM 304</t>
  </si>
  <si>
    <t>128</t>
  </si>
  <si>
    <t>361921181</t>
  </si>
  <si>
    <t>3</t>
  </si>
  <si>
    <t>230140201.S</t>
  </si>
  <si>
    <t>Montáž rúrkových dielov privarovacích Dxt 159x3 mm, z nehrdzavejúcej ocele tr. 17 - montáž klenutého dna</t>
  </si>
  <si>
    <t>ks</t>
  </si>
  <si>
    <t>64</t>
  </si>
  <si>
    <t>1225968758</t>
  </si>
  <si>
    <t>316170015600.S</t>
  </si>
  <si>
    <t xml:space="preserve">Klenuté dno nerezové tr. 17, DN 150  </t>
  </si>
  <si>
    <t>-604740210</t>
  </si>
  <si>
    <t>5</t>
  </si>
  <si>
    <t>230140201.S1</t>
  </si>
  <si>
    <t>1358585568</t>
  </si>
  <si>
    <t>6</t>
  </si>
  <si>
    <t>319430004000.S1</t>
  </si>
  <si>
    <t xml:space="preserve">Klenuté dno nerezové tr. 17,  DN 150 </t>
  </si>
  <si>
    <t>1494411437</t>
  </si>
  <si>
    <t>7</t>
  </si>
  <si>
    <t>230140310.S1</t>
  </si>
  <si>
    <t xml:space="preserve">Zhotovenie odbočky Dxt 44.5x16 mm, z nehrdzavejúcej ocele tr. 17 - zhotovenie otvoru do klenutého dna + montáž mufne </t>
  </si>
  <si>
    <t>-1473355933</t>
  </si>
  <si>
    <t>8</t>
  </si>
  <si>
    <t>286530267200.S</t>
  </si>
  <si>
    <t>Závitový nátrubok nerezový varný DN 50</t>
  </si>
  <si>
    <t>-1668221191</t>
  </si>
  <si>
    <t>9</t>
  </si>
  <si>
    <t>230140310.S2</t>
  </si>
  <si>
    <t xml:space="preserve">Zhotovenie odbočky z nehrdzavejúcej ocele tr. 17 - zhotovenie otvoru do klenutého dna + montáž mufne </t>
  </si>
  <si>
    <t>701935649</t>
  </si>
  <si>
    <t>10</t>
  </si>
  <si>
    <t>3686669450000.R5</t>
  </si>
  <si>
    <t>Nerezová mufňa DN 40</t>
  </si>
  <si>
    <t>256</t>
  </si>
  <si>
    <t>584301921</t>
  </si>
  <si>
    <t>725</t>
  </si>
  <si>
    <t>Oceľové konštrukcie</t>
  </si>
  <si>
    <t>11</t>
  </si>
  <si>
    <t>725241111.S</t>
  </si>
  <si>
    <t>Montáž vaničky pod čerpadlo</t>
  </si>
  <si>
    <t>16</t>
  </si>
  <si>
    <t>448312661</t>
  </si>
  <si>
    <t>12</t>
  </si>
  <si>
    <t>732429118.S</t>
  </si>
  <si>
    <t xml:space="preserve">Montáž čerpadla </t>
  </si>
  <si>
    <t>súb.</t>
  </si>
  <si>
    <t>-1680702913</t>
  </si>
  <si>
    <t>13</t>
  </si>
  <si>
    <t>998767102.S</t>
  </si>
  <si>
    <t>Presun hmôt pre kovové stavebné doplnkové konštrukcie v objektoch výšky do 12 m a vzdialenosti 150 m, presun ručný vnútrostaveniskový</t>
  </si>
  <si>
    <t>sub</t>
  </si>
  <si>
    <t>-457035864</t>
  </si>
  <si>
    <t>734</t>
  </si>
  <si>
    <t>Armatúry</t>
  </si>
  <si>
    <t>14</t>
  </si>
  <si>
    <t>230140286.S</t>
  </si>
  <si>
    <t>Zhotovenie odbočky Dxt 22x3 mm, z nehrdzavejúcej ocele tr. 17 - odbočka pre odvzdušnenie čerpadla</t>
  </si>
  <si>
    <t>1164498134</t>
  </si>
  <si>
    <t>15</t>
  </si>
  <si>
    <t>99875000004.R</t>
  </si>
  <si>
    <t>Nerezový návarok závitový G 1/2"</t>
  </si>
  <si>
    <t>360073613</t>
  </si>
  <si>
    <t>448799622000.R</t>
  </si>
  <si>
    <t>Montáž odvzdušňovacieho ventilu G 1/2" - čerpadlová skupina</t>
  </si>
  <si>
    <t>1839060257</t>
  </si>
  <si>
    <t>17</t>
  </si>
  <si>
    <t>231000012457777.R</t>
  </si>
  <si>
    <t xml:space="preserve">Nerezový odvzdušňovací ventil G 1/2" - čerpadlová skupina </t>
  </si>
  <si>
    <t>32</t>
  </si>
  <si>
    <t>-1662598086</t>
  </si>
  <si>
    <t>18</t>
  </si>
  <si>
    <t>722229103.S</t>
  </si>
  <si>
    <t>Montáž ventilu vypúšťacieho, plniaceho, G 1</t>
  </si>
  <si>
    <t>-1061966682</t>
  </si>
  <si>
    <t>19</t>
  </si>
  <si>
    <t>551240006900.S</t>
  </si>
  <si>
    <t>Ventil DN 25 vypúšťací, vonkajší závit, nerezový</t>
  </si>
  <si>
    <t>2028944165</t>
  </si>
  <si>
    <t>734192015.S</t>
  </si>
  <si>
    <t>Montáž medziprírubovej uzatváracej klapky DN 50</t>
  </si>
  <si>
    <t>-1275828836</t>
  </si>
  <si>
    <t>21</t>
  </si>
  <si>
    <t>422810002200.S</t>
  </si>
  <si>
    <t>Medziprírubová klapka uzatváracia DN 50, nerezový disk</t>
  </si>
  <si>
    <t>-718162982</t>
  </si>
  <si>
    <t>22</t>
  </si>
  <si>
    <t>734209112.S</t>
  </si>
  <si>
    <t>Montáž závitovej armatúry do G 1/2</t>
  </si>
  <si>
    <t>-363855440</t>
  </si>
  <si>
    <t>23</t>
  </si>
  <si>
    <t>32000012489.R</t>
  </si>
  <si>
    <t>Guľový kohút DN 15 PN 16, nerezový</t>
  </si>
  <si>
    <t>-714196180</t>
  </si>
  <si>
    <t>24</t>
  </si>
  <si>
    <t>734296210.S</t>
  </si>
  <si>
    <t>Montáž zmiešavacej armatúry trojcestnej DN 50 so servopohonom</t>
  </si>
  <si>
    <t>654842138</t>
  </si>
  <si>
    <t>25</t>
  </si>
  <si>
    <t>76400021444.R</t>
  </si>
  <si>
    <t>Montáž ohrevnej špirály</t>
  </si>
  <si>
    <t>113164781</t>
  </si>
  <si>
    <t>26</t>
  </si>
  <si>
    <t>00004633356.R</t>
  </si>
  <si>
    <t xml:space="preserve">Spojovací, montážny a tesniaci materiál </t>
  </si>
  <si>
    <t>432333924</t>
  </si>
  <si>
    <t>27</t>
  </si>
  <si>
    <t>998734101.S</t>
  </si>
  <si>
    <t>Presun hmôt pre armatúry v objektoch výšky do 12 m a vzdialenosti 150 m, presun ručný vnútrostaveniskový</t>
  </si>
  <si>
    <t>-814024361</t>
  </si>
  <si>
    <t>PSV</t>
  </si>
  <si>
    <t>Práce a dodávky PSV</t>
  </si>
  <si>
    <t>713</t>
  </si>
  <si>
    <t>Izolácie tepelné</t>
  </si>
  <si>
    <t>28</t>
  </si>
  <si>
    <t>713411111.S.R1</t>
  </si>
  <si>
    <t>Tepelná izolácia potrubia DN 150 nanášaná fúkaním hr. 50 mm (materiál + práca)</t>
  </si>
  <si>
    <t>-718128821</t>
  </si>
  <si>
    <t>29</t>
  </si>
  <si>
    <t>713491114.S</t>
  </si>
  <si>
    <t>Izolácia tepelná - montáž oplechovania pevného -potrubia DN 150</t>
  </si>
  <si>
    <t>-349943361</t>
  </si>
  <si>
    <t>30</t>
  </si>
  <si>
    <t>713411111.S.R2</t>
  </si>
  <si>
    <t>Tepelná izolácia klenutého dna DN 150 nanášaná fúkaním hr. 50 mm (materiál + práca)</t>
  </si>
  <si>
    <t>-615787102</t>
  </si>
  <si>
    <t>31</t>
  </si>
  <si>
    <t>713491114.S1</t>
  </si>
  <si>
    <t>Izolácia tepelná - montáž oplechovania pevného -klenutého dna DN 150</t>
  </si>
  <si>
    <t>-2008500030</t>
  </si>
  <si>
    <t>713411111.S.R13</t>
  </si>
  <si>
    <t>Tepelná izolácia návarku DN 50 nanášaná fúkaním hr. 40 mm (materiál + práca)</t>
  </si>
  <si>
    <t>128787584</t>
  </si>
  <si>
    <t>33</t>
  </si>
  <si>
    <t>713491111.S1</t>
  </si>
  <si>
    <t>Izolácia tepelná - montáž oplechovania pevného - návarku DN 50</t>
  </si>
  <si>
    <t>-1295495400</t>
  </si>
  <si>
    <t>34</t>
  </si>
  <si>
    <t>713411111.S.R13.1</t>
  </si>
  <si>
    <t>Tepelná izolácia návarku DN 15 nanášaná fúkaním hr. 40 mm (materiál + práca)</t>
  </si>
  <si>
    <t>770496121</t>
  </si>
  <si>
    <t>35</t>
  </si>
  <si>
    <t>713491111.S1.1</t>
  </si>
  <si>
    <t>Izolácia tepelná - montáž oplechovania pevného - návarku DN 15</t>
  </si>
  <si>
    <t>1647213721</t>
  </si>
  <si>
    <t>36</t>
  </si>
  <si>
    <t>713411111.S.R7</t>
  </si>
  <si>
    <t>Tepelná izolácia armatúry DN 15 nanášaná fúkaním hr. 40 mm (materiál + práca)</t>
  </si>
  <si>
    <t>-434190873</t>
  </si>
  <si>
    <t>37</t>
  </si>
  <si>
    <t>713491115.S5</t>
  </si>
  <si>
    <t>Izolácia tepelná - montáž oplechovania pevného - armatúr DN 15</t>
  </si>
  <si>
    <t>565280606</t>
  </si>
  <si>
    <t>38</t>
  </si>
  <si>
    <t>713411111.S.R8</t>
  </si>
  <si>
    <t>Tepelná izolácia závitovej armatúry DN 25 nanášaná fúkaním hr. 40 mm (materiál + práca)</t>
  </si>
  <si>
    <t>1250348112</t>
  </si>
  <si>
    <t>39</t>
  </si>
  <si>
    <t>713491115.S6</t>
  </si>
  <si>
    <t>Izolácia tepelná - montáž oplechovania pevného - armatúr DN 25</t>
  </si>
  <si>
    <t>407360464</t>
  </si>
  <si>
    <t>40</t>
  </si>
  <si>
    <t>713411111.S.R1.1</t>
  </si>
  <si>
    <t>Tepelná izolácia medziprírubovej uzatváracej klapky DN 50 nanášaná fúkaním hr. 50 mm (materiál + práca)</t>
  </si>
  <si>
    <t>1608700688</t>
  </si>
  <si>
    <t>41</t>
  </si>
  <si>
    <t>713491114.S.1</t>
  </si>
  <si>
    <t>Izolácia tepelná - montáž oplechovania pevného - armatúr DN 50</t>
  </si>
  <si>
    <t xml:space="preserve">ks </t>
  </si>
  <si>
    <t>-1463082149</t>
  </si>
  <si>
    <t>42</t>
  </si>
  <si>
    <t>713411111.S.R3</t>
  </si>
  <si>
    <t>Tepelná izolácia trojcestnej armatúry DN 50 nanášaná fúkaním hr. 50 mm (materiál + práca)</t>
  </si>
  <si>
    <t>920844159</t>
  </si>
  <si>
    <t>43</t>
  </si>
  <si>
    <t>713491115.S1</t>
  </si>
  <si>
    <t>-263364554</t>
  </si>
  <si>
    <t>44</t>
  </si>
  <si>
    <t>713411111.S.R16</t>
  </si>
  <si>
    <t>Tepelná izolácia potrubia DN 50 nanášaná fúkaním hr. 40 mm (materiál + práca)</t>
  </si>
  <si>
    <t>1312401646</t>
  </si>
  <si>
    <t>45</t>
  </si>
  <si>
    <t>713491112.S1</t>
  </si>
  <si>
    <t>Izolácia tepelná - montáž oplechovania pevného - potrubia DN 50</t>
  </si>
  <si>
    <t>-1524540135</t>
  </si>
  <si>
    <t>46</t>
  </si>
  <si>
    <t>713411111.S.R43</t>
  </si>
  <si>
    <t>Tepelná izolácia návarku DN 40 nanášaná fúkaním hr. 40 mm (materiál + práca)</t>
  </si>
  <si>
    <t>1876830579</t>
  </si>
  <si>
    <t>47</t>
  </si>
  <si>
    <t>713491112.S36</t>
  </si>
  <si>
    <t>Izolácia tepelná - montáž oplechovania pevného - návarku DN 40</t>
  </si>
  <si>
    <t>889991782</t>
  </si>
  <si>
    <t>48</t>
  </si>
  <si>
    <t>713411111.S.R22</t>
  </si>
  <si>
    <t>Tepelná izolácia kolena DN 50 nanášaná fúkaním hr. 40 mm (materiál + práca)</t>
  </si>
  <si>
    <t>-1613584399</t>
  </si>
  <si>
    <t>49</t>
  </si>
  <si>
    <t>713491112.SS1</t>
  </si>
  <si>
    <t>Izolácia tepelná - montáž oplechovania pevného - ohybov</t>
  </si>
  <si>
    <t>243829934</t>
  </si>
  <si>
    <t>50</t>
  </si>
  <si>
    <t>713411111.S.R11</t>
  </si>
  <si>
    <t>Tepelná izolácia návarku DN 50 nanášaná fúkaním hr. 50 mm (materiál + práca)</t>
  </si>
  <si>
    <t>230840758</t>
  </si>
  <si>
    <t>51</t>
  </si>
  <si>
    <t>713491111.S</t>
  </si>
  <si>
    <t>Izolácia tepelná - montáž oplechovania pevného -návarku</t>
  </si>
  <si>
    <t>1551717512</t>
  </si>
  <si>
    <t>52</t>
  </si>
  <si>
    <t>713411111.S.R9</t>
  </si>
  <si>
    <t>Tepelná izolácia príruby DN 50 nanášaná fúkaním hr. 40 mm (materiál + práca)</t>
  </si>
  <si>
    <t>-1288545416</t>
  </si>
  <si>
    <t>53</t>
  </si>
  <si>
    <t>713491114.S3</t>
  </si>
  <si>
    <t>Izolácia tepelná - montáž oplechovania pevného - prírub DN 50</t>
  </si>
  <si>
    <t>1483663384</t>
  </si>
  <si>
    <t>54</t>
  </si>
  <si>
    <t>138110001400.S</t>
  </si>
  <si>
    <t xml:space="preserve">Plech hladký pre pokrytie izolácie hr. 0,70 mm, </t>
  </si>
  <si>
    <t>-1727339252</t>
  </si>
  <si>
    <t>23-M</t>
  </si>
  <si>
    <t>Montáže potrubia</t>
  </si>
  <si>
    <t>55</t>
  </si>
  <si>
    <t>230032027.S</t>
  </si>
  <si>
    <t>Montáž prírubových spojov do PN 16 DN 50</t>
  </si>
  <si>
    <t>spoj</t>
  </si>
  <si>
    <t>575291459</t>
  </si>
  <si>
    <t>56</t>
  </si>
  <si>
    <t>230140036.S</t>
  </si>
  <si>
    <t>Montáž rúrok Dxt 60,3x3 mm, z nehrdzavejúcej ocele tr. 17</t>
  </si>
  <si>
    <t>-168607062</t>
  </si>
  <si>
    <t>57</t>
  </si>
  <si>
    <t>143120005500.S</t>
  </si>
  <si>
    <t>Rúra oceľová zváraná nerezová d 60,3 mm, hr. steny 3,0 mm, ozn. 17 240, podľa EN 1.4301, ASTM 304</t>
  </si>
  <si>
    <t>-743898347</t>
  </si>
  <si>
    <t>58</t>
  </si>
  <si>
    <t>230140135.S</t>
  </si>
  <si>
    <t xml:space="preserve">Montáž rúrkových dielov privarovacích Dxt 22x2 mm, z nehrdzavejúcej ocele tr. 17 - navarovací nerezový nipel </t>
  </si>
  <si>
    <t>-1274012783</t>
  </si>
  <si>
    <t>59</t>
  </si>
  <si>
    <t>316110028100.S</t>
  </si>
  <si>
    <t>Navarovací nipel DN 15 nerezový</t>
  </si>
  <si>
    <t>147907099</t>
  </si>
  <si>
    <t>60</t>
  </si>
  <si>
    <t>230140161.S</t>
  </si>
  <si>
    <t xml:space="preserve">Montáž rúrkových dielov privarovacích Dxt 44,5, z nehrdzavejúcej ocele tr. 17 - montáž navarkov DN 40 pre špirály </t>
  </si>
  <si>
    <t>-1466610760</t>
  </si>
  <si>
    <t>61</t>
  </si>
  <si>
    <t>316110027400.S</t>
  </si>
  <si>
    <t>Nátrubok DN 40 nerezový</t>
  </si>
  <si>
    <t>412886515</t>
  </si>
  <si>
    <t>62</t>
  </si>
  <si>
    <t>230140166.S</t>
  </si>
  <si>
    <t>Montáž rúrkových dielov privarovacích Dxt 60,3x3 mm, z nehrdzavejúcej ocele tr. 17 - montáž nerezového kolena</t>
  </si>
  <si>
    <t>72049951</t>
  </si>
  <si>
    <t>63</t>
  </si>
  <si>
    <t>316110094590.S</t>
  </si>
  <si>
    <t>Koleno potrubné nerezové  štandardné DN 50</t>
  </si>
  <si>
    <t>1498495945</t>
  </si>
  <si>
    <t>230140166.S.R</t>
  </si>
  <si>
    <t>Montáž rúrkových dielov privarovacích Dxt 57x2 mm, z nehrdzavejúcej ocele tr. 17 - montáž nerezového nipla</t>
  </si>
  <si>
    <t>760891693</t>
  </si>
  <si>
    <t>65</t>
  </si>
  <si>
    <t>92121444742.R</t>
  </si>
  <si>
    <t xml:space="preserve">Navarovací nipel DN 50 nerezový </t>
  </si>
  <si>
    <t>-929195163</t>
  </si>
  <si>
    <t>66</t>
  </si>
  <si>
    <t>230140167.S</t>
  </si>
  <si>
    <t>Montáž rúrkových dielov privarovacích Dxt 57x, z nehrdzavejúcej ocele tr. 17 - montáž príruby krkovej varnej DN 50</t>
  </si>
  <si>
    <t>1832579789</t>
  </si>
  <si>
    <t>67</t>
  </si>
  <si>
    <t>319430004000.S</t>
  </si>
  <si>
    <t>Príruba privarovacia plochá s krúžkom nerezová DN 50</t>
  </si>
  <si>
    <t>1978975957</t>
  </si>
  <si>
    <t>68</t>
  </si>
  <si>
    <t>484848899990000.R</t>
  </si>
  <si>
    <t xml:space="preserve">Spojovacia skrutka nerez M16 x 75 s podložkou a maticou                  </t>
  </si>
  <si>
    <t>18161698</t>
  </si>
  <si>
    <t>69</t>
  </si>
  <si>
    <t>44489989863250.R</t>
  </si>
  <si>
    <t xml:space="preserve">Vejárová podložka M16                                                                         </t>
  </si>
  <si>
    <t>-610307993</t>
  </si>
  <si>
    <t>70</t>
  </si>
  <si>
    <t>230140267.S</t>
  </si>
  <si>
    <t>Príplatok za formovanie a vnút. ochranu koreňa zvaru DN 50, z nehrdzavejúcej ocele nanesením pasty</t>
  </si>
  <si>
    <t>885074204</t>
  </si>
  <si>
    <t>71</t>
  </si>
  <si>
    <t>2666320001.R</t>
  </si>
  <si>
    <t>Zváracie plyny</t>
  </si>
  <si>
    <t>222665916</t>
  </si>
  <si>
    <t>72</t>
  </si>
  <si>
    <t>286130002700.S</t>
  </si>
  <si>
    <t xml:space="preserve">Doplnkový, prídavný a iný podružný materiál </t>
  </si>
  <si>
    <t>1024</t>
  </si>
  <si>
    <t>-1930978136</t>
  </si>
  <si>
    <t>73</t>
  </si>
  <si>
    <t>230140310.S</t>
  </si>
  <si>
    <t>Zhotovenie odbočky Dxt 44.5x2 mm, z nehrdzavejúcej ocele tr. 17 - zhotovenie odbočky pre nerezoé návarky DN 40 pre špirály</t>
  </si>
  <si>
    <t>543578709</t>
  </si>
  <si>
    <t>74</t>
  </si>
  <si>
    <t>230170002.S</t>
  </si>
  <si>
    <t>Príprava pre skúšku tesnosti DN 50 - 80</t>
  </si>
  <si>
    <t>úsek</t>
  </si>
  <si>
    <t>-1079192130</t>
  </si>
  <si>
    <t>75</t>
  </si>
  <si>
    <t>230170012.S</t>
  </si>
  <si>
    <t>Skúška tesnosti potrubia podľa STN 13 0020 DN 50 - 80</t>
  </si>
  <si>
    <t>1853744333</t>
  </si>
  <si>
    <t>76</t>
  </si>
  <si>
    <t>998733101.S</t>
  </si>
  <si>
    <t>Presun hmôt pre potrubia v objektoch výšky do 12 m a vzdialenosti 150 m, presun ručný vnútrostaveniskový</t>
  </si>
  <si>
    <t>-755535359</t>
  </si>
  <si>
    <t>VRN</t>
  </si>
  <si>
    <t>Investičné náklady neobsiahnuté v cenách</t>
  </si>
  <si>
    <t>77</t>
  </si>
  <si>
    <t>000400032.S</t>
  </si>
  <si>
    <t>Projektové práce - náklady na ocenenie stavby ponukový rozpočet</t>
  </si>
  <si>
    <t>hod</t>
  </si>
  <si>
    <t>-1764270007</t>
  </si>
  <si>
    <t>78</t>
  </si>
  <si>
    <t>000600011.S</t>
  </si>
  <si>
    <t xml:space="preserve">Zariadenie staveniska </t>
  </si>
  <si>
    <t>1093751666</t>
  </si>
  <si>
    <t>79</t>
  </si>
  <si>
    <t>000700011.S</t>
  </si>
  <si>
    <t>Dopravné náklady - mimostavenisková doprava objektivizácia dopravných nákladov materiálov - doprava nákladná</t>
  </si>
  <si>
    <t>eur</t>
  </si>
  <si>
    <t>-2058965693</t>
  </si>
  <si>
    <t>80</t>
  </si>
  <si>
    <t>000700011.S1</t>
  </si>
  <si>
    <t>Dopravné náklady - mimostavenisková doprava objektivizácia dopravných nákladov materiálov - doprava osobná</t>
  </si>
  <si>
    <t>-1039583375</t>
  </si>
  <si>
    <t>81</t>
  </si>
  <si>
    <t>001000031.S</t>
  </si>
  <si>
    <t xml:space="preserve">Inžinierska činnosť </t>
  </si>
  <si>
    <t>-708599649</t>
  </si>
  <si>
    <t>82</t>
  </si>
  <si>
    <t>001000034.S</t>
  </si>
  <si>
    <t>Skúšobná prevádzka</t>
  </si>
  <si>
    <t>420987426</t>
  </si>
  <si>
    <t>83</t>
  </si>
  <si>
    <t>001300021.S</t>
  </si>
  <si>
    <t>Obhliadka, prevzatie a odovzdanie staveniska</t>
  </si>
  <si>
    <t>-1039376501</t>
  </si>
  <si>
    <t>84</t>
  </si>
  <si>
    <t>001300031.S</t>
  </si>
  <si>
    <t xml:space="preserve">Kompletačná a koordinačná činnosť </t>
  </si>
  <si>
    <t>-318723549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</si>
</sst>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2" workbookViewId="0">
      <selection activeCell="A95" sqref="A95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4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6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7"/>
      <c r="BE5" s="173" t="s">
        <v>14</v>
      </c>
      <c r="BS5" s="14" t="s">
        <v>6</v>
      </c>
    </row>
    <row r="6" spans="1:74" s="1" customFormat="1" ht="36.9" customHeight="1">
      <c r="B6" s="17"/>
      <c r="D6" s="23" t="s">
        <v>15</v>
      </c>
      <c r="K6" s="178" t="s">
        <v>16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7"/>
      <c r="BE6" s="174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4"/>
      <c r="BS7" s="14" t="s">
        <v>6</v>
      </c>
    </row>
    <row r="8" spans="1:74" s="1" customFormat="1" ht="12" customHeight="1">
      <c r="B8" s="17"/>
      <c r="D8" s="24" t="s">
        <v>19</v>
      </c>
      <c r="K8" s="22" t="s">
        <v>16</v>
      </c>
      <c r="AK8" s="24" t="s">
        <v>20</v>
      </c>
      <c r="AN8" s="25" t="s">
        <v>21</v>
      </c>
      <c r="AR8" s="17"/>
      <c r="BE8" s="174"/>
      <c r="BS8" s="14" t="s">
        <v>6</v>
      </c>
    </row>
    <row r="9" spans="1:74" s="1" customFormat="1" ht="14.4" customHeight="1">
      <c r="B9" s="17"/>
      <c r="AR9" s="17"/>
      <c r="BE9" s="174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74"/>
      <c r="BS10" s="14" t="s">
        <v>6</v>
      </c>
    </row>
    <row r="11" spans="1:74" s="1" customFormat="1" ht="18.45" customHeight="1">
      <c r="B11" s="17"/>
      <c r="E11" s="22" t="s">
        <v>24</v>
      </c>
      <c r="AK11" s="24" t="s">
        <v>25</v>
      </c>
      <c r="AN11" s="22" t="s">
        <v>1</v>
      </c>
      <c r="AR11" s="17"/>
      <c r="BE11" s="174"/>
      <c r="BS11" s="14" t="s">
        <v>6</v>
      </c>
    </row>
    <row r="12" spans="1:74" s="1" customFormat="1" ht="6.9" customHeight="1">
      <c r="B12" s="17"/>
      <c r="AR12" s="17"/>
      <c r="BE12" s="174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74"/>
      <c r="BS13" s="14" t="s">
        <v>6</v>
      </c>
    </row>
    <row r="14" spans="1:74" ht="13.2">
      <c r="B14" s="17"/>
      <c r="E14" s="179" t="s">
        <v>27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4" t="s">
        <v>25</v>
      </c>
      <c r="AN14" s="26" t="s">
        <v>27</v>
      </c>
      <c r="AR14" s="17"/>
      <c r="BE14" s="174"/>
      <c r="BS14" s="14" t="s">
        <v>6</v>
      </c>
    </row>
    <row r="15" spans="1:74" s="1" customFormat="1" ht="6.9" customHeight="1">
      <c r="B15" s="17"/>
      <c r="AR15" s="17"/>
      <c r="BE15" s="174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74"/>
      <c r="BS16" s="14" t="s">
        <v>3</v>
      </c>
    </row>
    <row r="17" spans="1:71" s="1" customFormat="1" ht="18.45" customHeight="1">
      <c r="B17" s="17"/>
      <c r="E17" s="22" t="s">
        <v>24</v>
      </c>
      <c r="AK17" s="24" t="s">
        <v>25</v>
      </c>
      <c r="AN17" s="22" t="s">
        <v>1</v>
      </c>
      <c r="AR17" s="17"/>
      <c r="BE17" s="174"/>
      <c r="BS17" s="14" t="s">
        <v>29</v>
      </c>
    </row>
    <row r="18" spans="1:71" s="1" customFormat="1" ht="6.9" customHeight="1">
      <c r="B18" s="17"/>
      <c r="AR18" s="17"/>
      <c r="BE18" s="174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174"/>
      <c r="BS19" s="14" t="s">
        <v>6</v>
      </c>
    </row>
    <row r="20" spans="1:71" s="1" customFormat="1" ht="18.45" customHeight="1">
      <c r="B20" s="17"/>
      <c r="E20" s="22" t="s">
        <v>24</v>
      </c>
      <c r="AK20" s="24" t="s">
        <v>25</v>
      </c>
      <c r="AN20" s="22" t="s">
        <v>1</v>
      </c>
      <c r="AR20" s="17"/>
      <c r="BE20" s="174"/>
      <c r="BS20" s="14" t="s">
        <v>29</v>
      </c>
    </row>
    <row r="21" spans="1:71" s="1" customFormat="1" ht="6.9" customHeight="1">
      <c r="B21" s="17"/>
      <c r="AR21" s="17"/>
      <c r="BE21" s="174"/>
    </row>
    <row r="22" spans="1:71" s="1" customFormat="1" ht="12" customHeight="1">
      <c r="B22" s="17"/>
      <c r="D22" s="24" t="s">
        <v>31</v>
      </c>
      <c r="AR22" s="17"/>
      <c r="BE22" s="174"/>
    </row>
    <row r="23" spans="1:71" s="1" customFormat="1" ht="16.5" customHeight="1">
      <c r="B23" s="17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7"/>
      <c r="BE23" s="174"/>
    </row>
    <row r="24" spans="1:71" s="1" customFormat="1" ht="6.9" customHeight="1">
      <c r="B24" s="17"/>
      <c r="AR24" s="17"/>
      <c r="BE24" s="174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4"/>
    </row>
    <row r="26" spans="1:71" s="2" customFormat="1" ht="25.95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2">
        <f>ROUND(AG94,2)</f>
        <v>0</v>
      </c>
      <c r="AL26" s="183"/>
      <c r="AM26" s="183"/>
      <c r="AN26" s="183"/>
      <c r="AO26" s="183"/>
      <c r="AP26" s="29"/>
      <c r="AQ26" s="29"/>
      <c r="AR26" s="30"/>
      <c r="BE26" s="174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4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4" t="s">
        <v>33</v>
      </c>
      <c r="M28" s="184"/>
      <c r="N28" s="184"/>
      <c r="O28" s="184"/>
      <c r="P28" s="184"/>
      <c r="Q28" s="29"/>
      <c r="R28" s="29"/>
      <c r="S28" s="29"/>
      <c r="T28" s="29"/>
      <c r="U28" s="29"/>
      <c r="V28" s="29"/>
      <c r="W28" s="184" t="s">
        <v>34</v>
      </c>
      <c r="X28" s="184"/>
      <c r="Y28" s="184"/>
      <c r="Z28" s="184"/>
      <c r="AA28" s="184"/>
      <c r="AB28" s="184"/>
      <c r="AC28" s="184"/>
      <c r="AD28" s="184"/>
      <c r="AE28" s="184"/>
      <c r="AF28" s="29"/>
      <c r="AG28" s="29"/>
      <c r="AH28" s="29"/>
      <c r="AI28" s="29"/>
      <c r="AJ28" s="29"/>
      <c r="AK28" s="184" t="s">
        <v>35</v>
      </c>
      <c r="AL28" s="184"/>
      <c r="AM28" s="184"/>
      <c r="AN28" s="184"/>
      <c r="AO28" s="184"/>
      <c r="AP28" s="29"/>
      <c r="AQ28" s="29"/>
      <c r="AR28" s="30"/>
      <c r="BE28" s="174"/>
    </row>
    <row r="29" spans="1:71" s="3" customFormat="1" ht="14.4" customHeight="1">
      <c r="B29" s="34"/>
      <c r="D29" s="24" t="s">
        <v>36</v>
      </c>
      <c r="F29" s="35" t="s">
        <v>37</v>
      </c>
      <c r="L29" s="187">
        <v>0.2</v>
      </c>
      <c r="M29" s="186"/>
      <c r="N29" s="186"/>
      <c r="O29" s="186"/>
      <c r="P29" s="186"/>
      <c r="Q29" s="36"/>
      <c r="R29" s="36"/>
      <c r="S29" s="36"/>
      <c r="T29" s="36"/>
      <c r="U29" s="36"/>
      <c r="V29" s="3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F29" s="36"/>
      <c r="AG29" s="36"/>
      <c r="AH29" s="36"/>
      <c r="AI29" s="36"/>
      <c r="AJ29" s="36"/>
      <c r="AK29" s="185">
        <f>ROUND(AV94, 2)</f>
        <v>0</v>
      </c>
      <c r="AL29" s="186"/>
      <c r="AM29" s="186"/>
      <c r="AN29" s="186"/>
      <c r="AO29" s="186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5"/>
    </row>
    <row r="30" spans="1:71" s="3" customFormat="1" ht="14.4" customHeight="1">
      <c r="B30" s="34"/>
      <c r="F30" s="35" t="s">
        <v>38</v>
      </c>
      <c r="L30" s="187">
        <v>0.2</v>
      </c>
      <c r="M30" s="186"/>
      <c r="N30" s="186"/>
      <c r="O30" s="186"/>
      <c r="P30" s="186"/>
      <c r="Q30" s="36"/>
      <c r="R30" s="36"/>
      <c r="S30" s="36"/>
      <c r="T30" s="36"/>
      <c r="U30" s="36"/>
      <c r="V30" s="3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F30" s="36"/>
      <c r="AG30" s="36"/>
      <c r="AH30" s="36"/>
      <c r="AI30" s="36"/>
      <c r="AJ30" s="36"/>
      <c r="AK30" s="185">
        <f>ROUND(AW94, 2)</f>
        <v>0</v>
      </c>
      <c r="AL30" s="186"/>
      <c r="AM30" s="186"/>
      <c r="AN30" s="186"/>
      <c r="AO30" s="186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5"/>
    </row>
    <row r="31" spans="1:71" s="3" customFormat="1" ht="14.4" hidden="1" customHeight="1">
      <c r="B31" s="34"/>
      <c r="F31" s="24" t="s">
        <v>39</v>
      </c>
      <c r="L31" s="190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75"/>
    </row>
    <row r="32" spans="1:71" s="3" customFormat="1" ht="14.4" hidden="1" customHeight="1">
      <c r="B32" s="34"/>
      <c r="F32" s="24" t="s">
        <v>40</v>
      </c>
      <c r="L32" s="190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75"/>
    </row>
    <row r="33" spans="1:57" s="3" customFormat="1" ht="14.4" hidden="1" customHeight="1">
      <c r="B33" s="34"/>
      <c r="F33" s="35" t="s">
        <v>41</v>
      </c>
      <c r="L33" s="187">
        <v>0</v>
      </c>
      <c r="M33" s="186"/>
      <c r="N33" s="186"/>
      <c r="O33" s="186"/>
      <c r="P33" s="186"/>
      <c r="Q33" s="36"/>
      <c r="R33" s="36"/>
      <c r="S33" s="36"/>
      <c r="T33" s="36"/>
      <c r="U33" s="36"/>
      <c r="V33" s="3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F33" s="36"/>
      <c r="AG33" s="36"/>
      <c r="AH33" s="36"/>
      <c r="AI33" s="36"/>
      <c r="AJ33" s="36"/>
      <c r="AK33" s="185">
        <v>0</v>
      </c>
      <c r="AL33" s="186"/>
      <c r="AM33" s="186"/>
      <c r="AN33" s="186"/>
      <c r="AO33" s="186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5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4"/>
    </row>
    <row r="35" spans="1:57" s="2" customFormat="1" ht="25.95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191" t="s">
        <v>44</v>
      </c>
      <c r="Y35" s="192"/>
      <c r="Z35" s="192"/>
      <c r="AA35" s="192"/>
      <c r="AB35" s="192"/>
      <c r="AC35" s="40"/>
      <c r="AD35" s="40"/>
      <c r="AE35" s="40"/>
      <c r="AF35" s="40"/>
      <c r="AG35" s="40"/>
      <c r="AH35" s="40"/>
      <c r="AI35" s="40"/>
      <c r="AJ35" s="40"/>
      <c r="AK35" s="193">
        <f>SUM(AK26:AK33)</f>
        <v>0</v>
      </c>
      <c r="AL35" s="192"/>
      <c r="AM35" s="192"/>
      <c r="AN35" s="192"/>
      <c r="AO35" s="194"/>
      <c r="AP35" s="38"/>
      <c r="AQ35" s="38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 ht="10.199999999999999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0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0" s="2" customFormat="1" ht="24.9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51"/>
      <c r="C84" s="24" t="s">
        <v>12</v>
      </c>
      <c r="L84" s="4" t="str">
        <f>K5</f>
        <v>001DL</v>
      </c>
      <c r="AR84" s="51"/>
    </row>
    <row r="85" spans="1:90" s="5" customFormat="1" ht="36.9" customHeight="1">
      <c r="B85" s="52"/>
      <c r="C85" s="53" t="s">
        <v>15</v>
      </c>
      <c r="L85" s="195" t="str">
        <f>K6</f>
        <v>Sklady ovocia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52"/>
    </row>
    <row r="86" spans="1:90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Sklady ovocia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7" t="str">
        <f>IF(AN8= "","",AN8)</f>
        <v>17. 3. 2023</v>
      </c>
      <c r="AN87" s="197"/>
      <c r="AO87" s="29"/>
      <c r="AP87" s="29"/>
      <c r="AQ87" s="29"/>
      <c r="AR87" s="30"/>
      <c r="BE87" s="29"/>
    </row>
    <row r="88" spans="1:90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15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200" t="s">
        <v>52</v>
      </c>
      <c r="AT89" s="20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0" s="2" customFormat="1" ht="15.15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8" t="str">
        <f>IF(E20="","",E20)</f>
        <v xml:space="preserve"> </v>
      </c>
      <c r="AN90" s="199"/>
      <c r="AO90" s="199"/>
      <c r="AP90" s="199"/>
      <c r="AQ90" s="29"/>
      <c r="AR90" s="30"/>
      <c r="AS90" s="202"/>
      <c r="AT90" s="20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0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0" s="2" customFormat="1" ht="29.25" customHeight="1">
      <c r="A92" s="29"/>
      <c r="B92" s="30"/>
      <c r="C92" s="204" t="s">
        <v>53</v>
      </c>
      <c r="D92" s="205"/>
      <c r="E92" s="205"/>
      <c r="F92" s="205"/>
      <c r="G92" s="205"/>
      <c r="H92" s="60"/>
      <c r="I92" s="206" t="s">
        <v>54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55</v>
      </c>
      <c r="AH92" s="205"/>
      <c r="AI92" s="205"/>
      <c r="AJ92" s="205"/>
      <c r="AK92" s="205"/>
      <c r="AL92" s="205"/>
      <c r="AM92" s="205"/>
      <c r="AN92" s="206" t="s">
        <v>56</v>
      </c>
      <c r="AO92" s="205"/>
      <c r="AP92" s="208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0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0" s="6" customFormat="1" ht="32.4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2">
        <f>ROUND(AG95,2)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71</v>
      </c>
      <c r="BT94" s="77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0" s="7" customFormat="1" ht="16.5" customHeight="1">
      <c r="A95" s="78" t="s">
        <v>75</v>
      </c>
      <c r="B95" s="79"/>
      <c r="C95" s="80"/>
      <c r="D95" s="211" t="s">
        <v>13</v>
      </c>
      <c r="E95" s="211"/>
      <c r="F95" s="211"/>
      <c r="G95" s="211"/>
      <c r="H95" s="211"/>
      <c r="I95" s="81"/>
      <c r="J95" s="211" t="s">
        <v>16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'001DL - Sklady ovocia'!J28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82" t="s">
        <v>76</v>
      </c>
      <c r="AR95" s="79"/>
      <c r="AS95" s="83">
        <v>0</v>
      </c>
      <c r="AT95" s="84">
        <f>ROUND(SUM(AV95:AW95),2)</f>
        <v>0</v>
      </c>
      <c r="AU95" s="85">
        <f>'001DL - Sklady ovocia'!P119</f>
        <v>0</v>
      </c>
      <c r="AV95" s="84">
        <f>'001DL - Sklady ovocia'!J31</f>
        <v>0</v>
      </c>
      <c r="AW95" s="84">
        <f>'001DL - Sklady ovocia'!J32</f>
        <v>0</v>
      </c>
      <c r="AX95" s="84">
        <f>'001DL - Sklady ovocia'!J33</f>
        <v>0</v>
      </c>
      <c r="AY95" s="84">
        <f>'001DL - Sklady ovocia'!J34</f>
        <v>0</v>
      </c>
      <c r="AZ95" s="84">
        <f>'001DL - Sklady ovocia'!F31</f>
        <v>0</v>
      </c>
      <c r="BA95" s="84">
        <f>'001DL - Sklady ovocia'!F32</f>
        <v>0</v>
      </c>
      <c r="BB95" s="84">
        <f>'001DL - Sklady ovocia'!F33</f>
        <v>0</v>
      </c>
      <c r="BC95" s="84">
        <f>'001DL - Sklady ovocia'!F34</f>
        <v>0</v>
      </c>
      <c r="BD95" s="86">
        <f>'001DL - Sklady ovocia'!F35</f>
        <v>0</v>
      </c>
      <c r="BT95" s="87" t="s">
        <v>77</v>
      </c>
      <c r="BU95" s="87" t="s">
        <v>78</v>
      </c>
      <c r="BV95" s="87" t="s">
        <v>73</v>
      </c>
      <c r="BW95" s="87" t="s">
        <v>4</v>
      </c>
      <c r="BX95" s="87" t="s">
        <v>74</v>
      </c>
      <c r="CL95" s="87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DL - Sklady ovo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tabSelected="1" workbookViewId="0">
      <selection activeCell="C2" sqref="C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" customHeight="1">
      <c r="B4" s="17"/>
      <c r="D4" s="18" t="s">
        <v>79</v>
      </c>
      <c r="L4" s="17"/>
      <c r="M4" s="88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5" t="s">
        <v>16</v>
      </c>
      <c r="F7" s="215"/>
      <c r="G7" s="215"/>
      <c r="H7" s="215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0.199999999999999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16</v>
      </c>
      <c r="G10" s="29"/>
      <c r="H10" s="29"/>
      <c r="I10" s="24" t="s">
        <v>20</v>
      </c>
      <c r="J10" s="55" t="str">
        <f>'Rekapitulácia stavby'!AN8</f>
        <v>17. 3. 2023</v>
      </c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8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22</v>
      </c>
      <c r="E12" s="29"/>
      <c r="F12" s="29"/>
      <c r="G12" s="29"/>
      <c r="H12" s="29"/>
      <c r="I12" s="24" t="s">
        <v>23</v>
      </c>
      <c r="J12" s="22" t="str">
        <f>IF('Rekapitulácia stavby'!AN10="","",'Rekapitulácia stavby'!AN10)</f>
        <v/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24" t="s">
        <v>25</v>
      </c>
      <c r="J13" s="22" t="str">
        <f>IF('Rekapitulácia stavby'!AN11="","",'Rekapitulácia stavby'!AN11)</f>
        <v/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23</v>
      </c>
      <c r="J15" s="25" t="str">
        <f>'Rekapitulácia stavby'!AN13</f>
        <v>Vyplň údaj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6" t="str">
        <f>'Rekapitulácia stavby'!E14</f>
        <v>Vyplň údaj</v>
      </c>
      <c r="F16" s="176"/>
      <c r="G16" s="176"/>
      <c r="H16" s="176"/>
      <c r="I16" s="24" t="s">
        <v>25</v>
      </c>
      <c r="J16" s="25" t="str">
        <f>'Rekapitulácia stavby'!AN14</f>
        <v>Vyplň údaj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23</v>
      </c>
      <c r="J18" s="22" t="str">
        <f>IF('Rekapitulácia stavby'!AN16="","",'Rekapitulácia stavby'!AN16)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25</v>
      </c>
      <c r="J19" s="22" t="str">
        <f>IF('Rekapitulácia stavby'!AN17="","",'Rekapitulácia stavby'!AN17)</f>
        <v/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30</v>
      </c>
      <c r="E21" s="29"/>
      <c r="F21" s="29"/>
      <c r="G21" s="29"/>
      <c r="H21" s="29"/>
      <c r="I21" s="24" t="s">
        <v>23</v>
      </c>
      <c r="J21" s="22" t="str">
        <f>IF('Rekapitulácia stavby'!AN19="","",'Rekapitulácia stavby'!AN19)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24" t="s">
        <v>25</v>
      </c>
      <c r="J22" s="22" t="str">
        <f>IF('Rekapitulácia stavby'!AN20="","",'Rekapitulácia stavby'!AN20)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31</v>
      </c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9"/>
      <c r="B25" s="90"/>
      <c r="C25" s="89"/>
      <c r="D25" s="89"/>
      <c r="E25" s="181" t="s">
        <v>1</v>
      </c>
      <c r="F25" s="181"/>
      <c r="G25" s="181"/>
      <c r="H25" s="181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66"/>
      <c r="E27" s="66"/>
      <c r="F27" s="66"/>
      <c r="G27" s="66"/>
      <c r="H27" s="66"/>
      <c r="I27" s="66"/>
      <c r="J27" s="66"/>
      <c r="K27" s="66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2" t="s">
        <v>32</v>
      </c>
      <c r="E28" s="29"/>
      <c r="F28" s="29"/>
      <c r="G28" s="29"/>
      <c r="H28" s="29"/>
      <c r="I28" s="29"/>
      <c r="J28" s="71">
        <f>ROUND(J119, 2)</f>
        <v>0</v>
      </c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" customHeight="1">
      <c r="A30" s="29"/>
      <c r="B30" s="30"/>
      <c r="C30" s="29"/>
      <c r="D30" s="29"/>
      <c r="E30" s="29"/>
      <c r="F30" s="33" t="s">
        <v>34</v>
      </c>
      <c r="G30" s="29"/>
      <c r="H30" s="29"/>
      <c r="I30" s="33" t="s">
        <v>33</v>
      </c>
      <c r="J30" s="33" t="s">
        <v>35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" customHeight="1">
      <c r="A31" s="29"/>
      <c r="B31" s="30"/>
      <c r="C31" s="29"/>
      <c r="D31" s="93" t="s">
        <v>36</v>
      </c>
      <c r="E31" s="35" t="s">
        <v>37</v>
      </c>
      <c r="F31" s="94">
        <f>ROUND((SUM(BE119:BE210)),  2)</f>
        <v>0</v>
      </c>
      <c r="G31" s="95"/>
      <c r="H31" s="95"/>
      <c r="I31" s="96">
        <v>0.2</v>
      </c>
      <c r="J31" s="94">
        <f>ROUND(((SUM(BE119:BE210))*I31),  2)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35" t="s">
        <v>38</v>
      </c>
      <c r="F32" s="94">
        <f>ROUND((SUM(BF119:BF210)),  2)</f>
        <v>0</v>
      </c>
      <c r="G32" s="95"/>
      <c r="H32" s="95"/>
      <c r="I32" s="96">
        <v>0.2</v>
      </c>
      <c r="J32" s="94">
        <f>ROUND(((SUM(BF119:BF210))*I32), 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29"/>
      <c r="E33" s="24" t="s">
        <v>39</v>
      </c>
      <c r="F33" s="97">
        <f>ROUND((SUM(BG119:BG210)),  2)</f>
        <v>0</v>
      </c>
      <c r="G33" s="29"/>
      <c r="H33" s="29"/>
      <c r="I33" s="98">
        <v>0.2</v>
      </c>
      <c r="J33" s="97">
        <f>0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24" t="s">
        <v>40</v>
      </c>
      <c r="F34" s="97">
        <f>ROUND((SUM(BH119:BH210)),  2)</f>
        <v>0</v>
      </c>
      <c r="G34" s="29"/>
      <c r="H34" s="29"/>
      <c r="I34" s="98">
        <v>0.2</v>
      </c>
      <c r="J34" s="97">
        <f>0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35" t="s">
        <v>41</v>
      </c>
      <c r="F35" s="94">
        <f>ROUND((SUM(BI119:BI210)),  2)</f>
        <v>0</v>
      </c>
      <c r="G35" s="95"/>
      <c r="H35" s="95"/>
      <c r="I35" s="96">
        <v>0</v>
      </c>
      <c r="J35" s="94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9"/>
      <c r="D37" s="100" t="s">
        <v>42</v>
      </c>
      <c r="E37" s="60"/>
      <c r="F37" s="60"/>
      <c r="G37" s="101" t="s">
        <v>43</v>
      </c>
      <c r="H37" s="102" t="s">
        <v>44</v>
      </c>
      <c r="I37" s="60"/>
      <c r="J37" s="103">
        <f>SUM(J28:J35)</f>
        <v>0</v>
      </c>
      <c r="K37" s="104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47</v>
      </c>
      <c r="E61" s="32"/>
      <c r="F61" s="105" t="s">
        <v>48</v>
      </c>
      <c r="G61" s="45" t="s">
        <v>47</v>
      </c>
      <c r="H61" s="32"/>
      <c r="I61" s="32"/>
      <c r="J61" s="106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47</v>
      </c>
      <c r="E76" s="32"/>
      <c r="F76" s="105" t="s">
        <v>48</v>
      </c>
      <c r="G76" s="45" t="s">
        <v>47</v>
      </c>
      <c r="H76" s="32"/>
      <c r="I76" s="32"/>
      <c r="J76" s="106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80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5" t="str">
        <f>E7</f>
        <v>Sklady ovocia</v>
      </c>
      <c r="F85" s="215"/>
      <c r="G85" s="215"/>
      <c r="H85" s="21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>Sklady ovocia</v>
      </c>
      <c r="G87" s="29"/>
      <c r="H87" s="29"/>
      <c r="I87" s="24" t="s">
        <v>20</v>
      </c>
      <c r="J87" s="55" t="str">
        <f>IF(J10="","",J10)</f>
        <v>17. 3. 2023</v>
      </c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15" customHeight="1">
      <c r="A89" s="29"/>
      <c r="B89" s="30"/>
      <c r="C89" s="24" t="s">
        <v>22</v>
      </c>
      <c r="D89" s="29"/>
      <c r="E89" s="29"/>
      <c r="F89" s="22" t="str">
        <f>E13</f>
        <v xml:space="preserve"> </v>
      </c>
      <c r="G89" s="29"/>
      <c r="H89" s="29"/>
      <c r="I89" s="24" t="s">
        <v>28</v>
      </c>
      <c r="J89" s="27" t="str">
        <f>E19</f>
        <v xml:space="preserve"> 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15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30</v>
      </c>
      <c r="J90" s="27" t="str">
        <f>E22</f>
        <v xml:space="preserve"> </v>
      </c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7" t="s">
        <v>81</v>
      </c>
      <c r="D92" s="99"/>
      <c r="E92" s="99"/>
      <c r="F92" s="99"/>
      <c r="G92" s="99"/>
      <c r="H92" s="99"/>
      <c r="I92" s="99"/>
      <c r="J92" s="108" t="s">
        <v>82</v>
      </c>
      <c r="K92" s="9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8" customHeight="1">
      <c r="A94" s="29"/>
      <c r="B94" s="30"/>
      <c r="C94" s="109" t="s">
        <v>83</v>
      </c>
      <c r="D94" s="29"/>
      <c r="E94" s="29"/>
      <c r="F94" s="29"/>
      <c r="G94" s="29"/>
      <c r="H94" s="29"/>
      <c r="I94" s="29"/>
      <c r="J94" s="71">
        <f>J119</f>
        <v>0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84</v>
      </c>
    </row>
    <row r="95" spans="1:47" s="9" customFormat="1" ht="24.9" customHeight="1">
      <c r="B95" s="110"/>
      <c r="D95" s="111" t="s">
        <v>85</v>
      </c>
      <c r="E95" s="112"/>
      <c r="F95" s="112"/>
      <c r="G95" s="112"/>
      <c r="H95" s="112"/>
      <c r="I95" s="112"/>
      <c r="J95" s="113">
        <f>J120</f>
        <v>0</v>
      </c>
      <c r="L95" s="110"/>
    </row>
    <row r="96" spans="1:47" s="9" customFormat="1" ht="24.9" customHeight="1">
      <c r="B96" s="110"/>
      <c r="D96" s="111" t="s">
        <v>86</v>
      </c>
      <c r="E96" s="112"/>
      <c r="F96" s="112"/>
      <c r="G96" s="112"/>
      <c r="H96" s="112"/>
      <c r="I96" s="112"/>
      <c r="J96" s="113">
        <f>J131</f>
        <v>0</v>
      </c>
      <c r="L96" s="110"/>
    </row>
    <row r="97" spans="1:31" s="9" customFormat="1" ht="24.9" customHeight="1">
      <c r="B97" s="110"/>
      <c r="D97" s="111" t="s">
        <v>87</v>
      </c>
      <c r="E97" s="112"/>
      <c r="F97" s="112"/>
      <c r="G97" s="112"/>
      <c r="H97" s="112"/>
      <c r="I97" s="112"/>
      <c r="J97" s="113">
        <f>J135</f>
        <v>0</v>
      </c>
      <c r="L97" s="110"/>
    </row>
    <row r="98" spans="1:31" s="9" customFormat="1" ht="24.9" customHeight="1">
      <c r="B98" s="110"/>
      <c r="D98" s="111" t="s">
        <v>88</v>
      </c>
      <c r="E98" s="112"/>
      <c r="F98" s="112"/>
      <c r="G98" s="112"/>
      <c r="H98" s="112"/>
      <c r="I98" s="112"/>
      <c r="J98" s="113">
        <f>J150</f>
        <v>0</v>
      </c>
      <c r="L98" s="110"/>
    </row>
    <row r="99" spans="1:31" s="10" customFormat="1" ht="19.95" customHeight="1">
      <c r="B99" s="114"/>
      <c r="D99" s="115" t="s">
        <v>89</v>
      </c>
      <c r="E99" s="116"/>
      <c r="F99" s="116"/>
      <c r="G99" s="116"/>
      <c r="H99" s="116"/>
      <c r="I99" s="116"/>
      <c r="J99" s="117">
        <f>J151</f>
        <v>0</v>
      </c>
      <c r="L99" s="114"/>
    </row>
    <row r="100" spans="1:31" s="9" customFormat="1" ht="24.9" customHeight="1">
      <c r="B100" s="110"/>
      <c r="D100" s="111" t="s">
        <v>90</v>
      </c>
      <c r="E100" s="112"/>
      <c r="F100" s="112"/>
      <c r="G100" s="112"/>
      <c r="H100" s="112"/>
      <c r="I100" s="112"/>
      <c r="J100" s="113">
        <f>J179</f>
        <v>0</v>
      </c>
      <c r="L100" s="110"/>
    </row>
    <row r="101" spans="1:31" s="9" customFormat="1" ht="24.9" customHeight="1">
      <c r="B101" s="110"/>
      <c r="D101" s="111" t="s">
        <v>91</v>
      </c>
      <c r="E101" s="112"/>
      <c r="F101" s="112"/>
      <c r="G101" s="112"/>
      <c r="H101" s="112"/>
      <c r="I101" s="112"/>
      <c r="J101" s="113">
        <f>J202</f>
        <v>0</v>
      </c>
      <c r="L101" s="110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" customHeight="1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" customHeight="1">
      <c r="A108" s="29"/>
      <c r="B108" s="30"/>
      <c r="C108" s="18" t="s">
        <v>92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5" t="str">
        <f>E7</f>
        <v>Sklady ovocia</v>
      </c>
      <c r="F111" s="215"/>
      <c r="G111" s="215"/>
      <c r="H111" s="215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F10</f>
        <v>Sklady ovocia</v>
      </c>
      <c r="G113" s="29"/>
      <c r="H113" s="29"/>
      <c r="I113" s="24" t="s">
        <v>20</v>
      </c>
      <c r="J113" s="55" t="str">
        <f>IF(J10="","",J10)</f>
        <v>17. 3. 2023</v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15" customHeight="1">
      <c r="A115" s="29"/>
      <c r="B115" s="30"/>
      <c r="C115" s="24" t="s">
        <v>22</v>
      </c>
      <c r="D115" s="29"/>
      <c r="E115" s="29"/>
      <c r="F115" s="22" t="str">
        <f>E13</f>
        <v xml:space="preserve"> </v>
      </c>
      <c r="G115" s="29"/>
      <c r="H115" s="29"/>
      <c r="I115" s="24" t="s">
        <v>28</v>
      </c>
      <c r="J115" s="27" t="str">
        <f>E19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15" customHeight="1">
      <c r="A116" s="29"/>
      <c r="B116" s="30"/>
      <c r="C116" s="24" t="s">
        <v>26</v>
      </c>
      <c r="D116" s="29"/>
      <c r="E116" s="29"/>
      <c r="F116" s="22" t="str">
        <f>IF(E16="","",E16)</f>
        <v>Vyplň údaj</v>
      </c>
      <c r="G116" s="29"/>
      <c r="H116" s="29"/>
      <c r="I116" s="24" t="s">
        <v>30</v>
      </c>
      <c r="J116" s="27" t="str">
        <f>E22</f>
        <v xml:space="preserve">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18"/>
      <c r="B118" s="119"/>
      <c r="C118" s="120" t="s">
        <v>93</v>
      </c>
      <c r="D118" s="121" t="s">
        <v>57</v>
      </c>
      <c r="E118" s="121" t="s">
        <v>53</v>
      </c>
      <c r="F118" s="121" t="s">
        <v>54</v>
      </c>
      <c r="G118" s="121" t="s">
        <v>94</v>
      </c>
      <c r="H118" s="121" t="s">
        <v>95</v>
      </c>
      <c r="I118" s="121" t="s">
        <v>96</v>
      </c>
      <c r="J118" s="122" t="s">
        <v>82</v>
      </c>
      <c r="K118" s="123" t="s">
        <v>97</v>
      </c>
      <c r="L118" s="124"/>
      <c r="M118" s="62" t="s">
        <v>1</v>
      </c>
      <c r="N118" s="63" t="s">
        <v>36</v>
      </c>
      <c r="O118" s="63" t="s">
        <v>98</v>
      </c>
      <c r="P118" s="63" t="s">
        <v>99</v>
      </c>
      <c r="Q118" s="63" t="s">
        <v>100</v>
      </c>
      <c r="R118" s="63" t="s">
        <v>101</v>
      </c>
      <c r="S118" s="63" t="s">
        <v>102</v>
      </c>
      <c r="T118" s="64" t="s">
        <v>103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2" customFormat="1" ht="22.8" customHeight="1">
      <c r="A119" s="29"/>
      <c r="B119" s="30"/>
      <c r="C119" s="69" t="s">
        <v>83</v>
      </c>
      <c r="D119" s="29"/>
      <c r="E119" s="29"/>
      <c r="F119" s="29"/>
      <c r="G119" s="29"/>
      <c r="H119" s="29"/>
      <c r="I119" s="29"/>
      <c r="J119" s="125">
        <f>BK119</f>
        <v>0</v>
      </c>
      <c r="K119" s="29"/>
      <c r="L119" s="30"/>
      <c r="M119" s="65"/>
      <c r="N119" s="56"/>
      <c r="O119" s="66"/>
      <c r="P119" s="126">
        <f>P120+P131+P135+P150+P179+P202</f>
        <v>0</v>
      </c>
      <c r="Q119" s="66"/>
      <c r="R119" s="126">
        <f>R120+R131+R135+R150+R179+R202</f>
        <v>6.0091539999999997</v>
      </c>
      <c r="S119" s="66"/>
      <c r="T119" s="127">
        <f>T120+T131+T135+T150+T179+T202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71</v>
      </c>
      <c r="AU119" s="14" t="s">
        <v>84</v>
      </c>
      <c r="BK119" s="128">
        <f>BK120+BK131+BK135+BK150+BK179+BK202</f>
        <v>0</v>
      </c>
    </row>
    <row r="120" spans="1:65" s="12" customFormat="1" ht="25.95" customHeight="1">
      <c r="B120" s="129"/>
      <c r="D120" s="130" t="s">
        <v>71</v>
      </c>
      <c r="E120" s="131" t="s">
        <v>104</v>
      </c>
      <c r="F120" s="131" t="s">
        <v>105</v>
      </c>
      <c r="I120" s="132"/>
      <c r="J120" s="133">
        <f>BK120</f>
        <v>0</v>
      </c>
      <c r="L120" s="129"/>
      <c r="M120" s="134"/>
      <c r="N120" s="135"/>
      <c r="O120" s="135"/>
      <c r="P120" s="136">
        <f>SUM(P121:P130)</f>
        <v>0</v>
      </c>
      <c r="Q120" s="135"/>
      <c r="R120" s="136">
        <f>SUM(R121:R130)</f>
        <v>0.12079999999999999</v>
      </c>
      <c r="S120" s="135"/>
      <c r="T120" s="137">
        <f>SUM(T121:T130)</f>
        <v>0</v>
      </c>
      <c r="AR120" s="130" t="s">
        <v>77</v>
      </c>
      <c r="AT120" s="138" t="s">
        <v>71</v>
      </c>
      <c r="AU120" s="138" t="s">
        <v>72</v>
      </c>
      <c r="AY120" s="130" t="s">
        <v>106</v>
      </c>
      <c r="BK120" s="139">
        <f>SUM(BK121:BK130)</f>
        <v>0</v>
      </c>
    </row>
    <row r="121" spans="1:65" s="2" customFormat="1" ht="24.15" customHeight="1">
      <c r="A121" s="29"/>
      <c r="B121" s="140"/>
      <c r="C121" s="141" t="s">
        <v>77</v>
      </c>
      <c r="D121" s="141" t="s">
        <v>107</v>
      </c>
      <c r="E121" s="142" t="s">
        <v>108</v>
      </c>
      <c r="F121" s="143" t="s">
        <v>109</v>
      </c>
      <c r="G121" s="144" t="s">
        <v>110</v>
      </c>
      <c r="H121" s="145">
        <v>2.8</v>
      </c>
      <c r="I121" s="146"/>
      <c r="J121" s="147">
        <f t="shared" ref="J121:J130" si="0">ROUND(I121*H121,2)</f>
        <v>0</v>
      </c>
      <c r="K121" s="148"/>
      <c r="L121" s="30"/>
      <c r="M121" s="149" t="s">
        <v>1</v>
      </c>
      <c r="N121" s="150" t="s">
        <v>38</v>
      </c>
      <c r="O121" s="58"/>
      <c r="P121" s="151">
        <f t="shared" ref="P121:P130" si="1">O121*H121</f>
        <v>0</v>
      </c>
      <c r="Q121" s="151">
        <v>0</v>
      </c>
      <c r="R121" s="151">
        <f t="shared" ref="R121:R130" si="2">Q121*H121</f>
        <v>0</v>
      </c>
      <c r="S121" s="151">
        <v>0</v>
      </c>
      <c r="T121" s="152">
        <f t="shared" ref="T121:T130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3" t="s">
        <v>111</v>
      </c>
      <c r="AT121" s="153" t="s">
        <v>107</v>
      </c>
      <c r="AU121" s="153" t="s">
        <v>77</v>
      </c>
      <c r="AY121" s="14" t="s">
        <v>106</v>
      </c>
      <c r="BE121" s="154">
        <f t="shared" ref="BE121:BE130" si="4">IF(N121="základná",J121,0)</f>
        <v>0</v>
      </c>
      <c r="BF121" s="154">
        <f t="shared" ref="BF121:BF130" si="5">IF(N121="znížená",J121,0)</f>
        <v>0</v>
      </c>
      <c r="BG121" s="154">
        <f t="shared" ref="BG121:BG130" si="6">IF(N121="zákl. prenesená",J121,0)</f>
        <v>0</v>
      </c>
      <c r="BH121" s="154">
        <f t="shared" ref="BH121:BH130" si="7">IF(N121="zníž. prenesená",J121,0)</f>
        <v>0</v>
      </c>
      <c r="BI121" s="154">
        <f t="shared" ref="BI121:BI130" si="8">IF(N121="nulová",J121,0)</f>
        <v>0</v>
      </c>
      <c r="BJ121" s="14" t="s">
        <v>112</v>
      </c>
      <c r="BK121" s="154">
        <f t="shared" ref="BK121:BK130" si="9">ROUND(I121*H121,2)</f>
        <v>0</v>
      </c>
      <c r="BL121" s="14" t="s">
        <v>111</v>
      </c>
      <c r="BM121" s="153" t="s">
        <v>113</v>
      </c>
    </row>
    <row r="122" spans="1:65" s="2" customFormat="1" ht="33" customHeight="1">
      <c r="A122" s="29"/>
      <c r="B122" s="140"/>
      <c r="C122" s="155" t="s">
        <v>112</v>
      </c>
      <c r="D122" s="155" t="s">
        <v>114</v>
      </c>
      <c r="E122" s="156" t="s">
        <v>115</v>
      </c>
      <c r="F122" s="157" t="s">
        <v>116</v>
      </c>
      <c r="G122" s="158" t="s">
        <v>110</v>
      </c>
      <c r="H122" s="159">
        <v>2.8</v>
      </c>
      <c r="I122" s="160"/>
      <c r="J122" s="161">
        <f t="shared" si="0"/>
        <v>0</v>
      </c>
      <c r="K122" s="162"/>
      <c r="L122" s="163"/>
      <c r="M122" s="164" t="s">
        <v>1</v>
      </c>
      <c r="N122" s="165" t="s">
        <v>38</v>
      </c>
      <c r="O122" s="58"/>
      <c r="P122" s="151">
        <f t="shared" si="1"/>
        <v>0</v>
      </c>
      <c r="Q122" s="151">
        <v>1.2500000000000001E-2</v>
      </c>
      <c r="R122" s="151">
        <f t="shared" si="2"/>
        <v>3.4999999999999996E-2</v>
      </c>
      <c r="S122" s="151">
        <v>0</v>
      </c>
      <c r="T122" s="152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3" t="s">
        <v>117</v>
      </c>
      <c r="AT122" s="153" t="s">
        <v>114</v>
      </c>
      <c r="AU122" s="153" t="s">
        <v>77</v>
      </c>
      <c r="AY122" s="14" t="s">
        <v>106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4" t="s">
        <v>112</v>
      </c>
      <c r="BK122" s="154">
        <f t="shared" si="9"/>
        <v>0</v>
      </c>
      <c r="BL122" s="14" t="s">
        <v>117</v>
      </c>
      <c r="BM122" s="153" t="s">
        <v>118</v>
      </c>
    </row>
    <row r="123" spans="1:65" s="2" customFormat="1" ht="33" customHeight="1">
      <c r="A123" s="29"/>
      <c r="B123" s="140"/>
      <c r="C123" s="141" t="s">
        <v>119</v>
      </c>
      <c r="D123" s="141" t="s">
        <v>107</v>
      </c>
      <c r="E123" s="142" t="s">
        <v>120</v>
      </c>
      <c r="F123" s="143" t="s">
        <v>121</v>
      </c>
      <c r="G123" s="144" t="s">
        <v>122</v>
      </c>
      <c r="H123" s="145">
        <v>4</v>
      </c>
      <c r="I123" s="146"/>
      <c r="J123" s="147">
        <f t="shared" si="0"/>
        <v>0</v>
      </c>
      <c r="K123" s="148"/>
      <c r="L123" s="30"/>
      <c r="M123" s="149" t="s">
        <v>1</v>
      </c>
      <c r="N123" s="150" t="s">
        <v>38</v>
      </c>
      <c r="O123" s="58"/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123</v>
      </c>
      <c r="AT123" s="153" t="s">
        <v>107</v>
      </c>
      <c r="AU123" s="153" t="s">
        <v>77</v>
      </c>
      <c r="AY123" s="14" t="s">
        <v>106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4" t="s">
        <v>112</v>
      </c>
      <c r="BK123" s="154">
        <f t="shared" si="9"/>
        <v>0</v>
      </c>
      <c r="BL123" s="14" t="s">
        <v>123</v>
      </c>
      <c r="BM123" s="153" t="s">
        <v>124</v>
      </c>
    </row>
    <row r="124" spans="1:65" s="2" customFormat="1" ht="16.5" customHeight="1">
      <c r="A124" s="29"/>
      <c r="B124" s="140"/>
      <c r="C124" s="155" t="s">
        <v>111</v>
      </c>
      <c r="D124" s="155" t="s">
        <v>114</v>
      </c>
      <c r="E124" s="156" t="s">
        <v>125</v>
      </c>
      <c r="F124" s="157" t="s">
        <v>126</v>
      </c>
      <c r="G124" s="158" t="s">
        <v>122</v>
      </c>
      <c r="H124" s="159">
        <v>4</v>
      </c>
      <c r="I124" s="160"/>
      <c r="J124" s="161">
        <f t="shared" si="0"/>
        <v>0</v>
      </c>
      <c r="K124" s="162"/>
      <c r="L124" s="163"/>
      <c r="M124" s="164" t="s">
        <v>1</v>
      </c>
      <c r="N124" s="165" t="s">
        <v>38</v>
      </c>
      <c r="O124" s="58"/>
      <c r="P124" s="151">
        <f t="shared" si="1"/>
        <v>0</v>
      </c>
      <c r="Q124" s="151">
        <v>3.9500000000000004E-3</v>
      </c>
      <c r="R124" s="151">
        <f t="shared" si="2"/>
        <v>1.5800000000000002E-2</v>
      </c>
      <c r="S124" s="151">
        <v>0</v>
      </c>
      <c r="T124" s="152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3" t="s">
        <v>117</v>
      </c>
      <c r="AT124" s="153" t="s">
        <v>114</v>
      </c>
      <c r="AU124" s="153" t="s">
        <v>77</v>
      </c>
      <c r="AY124" s="14" t="s">
        <v>106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4" t="s">
        <v>112</v>
      </c>
      <c r="BK124" s="154">
        <f t="shared" si="9"/>
        <v>0</v>
      </c>
      <c r="BL124" s="14" t="s">
        <v>117</v>
      </c>
      <c r="BM124" s="153" t="s">
        <v>127</v>
      </c>
    </row>
    <row r="125" spans="1:65" s="2" customFormat="1" ht="33" customHeight="1">
      <c r="A125" s="29"/>
      <c r="B125" s="140"/>
      <c r="C125" s="141" t="s">
        <v>128</v>
      </c>
      <c r="D125" s="141" t="s">
        <v>107</v>
      </c>
      <c r="E125" s="142" t="s">
        <v>129</v>
      </c>
      <c r="F125" s="143" t="s">
        <v>121</v>
      </c>
      <c r="G125" s="144" t="s">
        <v>122</v>
      </c>
      <c r="H125" s="145">
        <v>4</v>
      </c>
      <c r="I125" s="146"/>
      <c r="J125" s="147">
        <f t="shared" si="0"/>
        <v>0</v>
      </c>
      <c r="K125" s="148"/>
      <c r="L125" s="30"/>
      <c r="M125" s="149" t="s">
        <v>1</v>
      </c>
      <c r="N125" s="150" t="s">
        <v>38</v>
      </c>
      <c r="O125" s="58"/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123</v>
      </c>
      <c r="AT125" s="153" t="s">
        <v>107</v>
      </c>
      <c r="AU125" s="153" t="s">
        <v>77</v>
      </c>
      <c r="AY125" s="14" t="s">
        <v>106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4" t="s">
        <v>112</v>
      </c>
      <c r="BK125" s="154">
        <f t="shared" si="9"/>
        <v>0</v>
      </c>
      <c r="BL125" s="14" t="s">
        <v>123</v>
      </c>
      <c r="BM125" s="153" t="s">
        <v>130</v>
      </c>
    </row>
    <row r="126" spans="1:65" s="2" customFormat="1" ht="24.15" customHeight="1">
      <c r="A126" s="29"/>
      <c r="B126" s="140"/>
      <c r="C126" s="155" t="s">
        <v>131</v>
      </c>
      <c r="D126" s="155" t="s">
        <v>114</v>
      </c>
      <c r="E126" s="156" t="s">
        <v>132</v>
      </c>
      <c r="F126" s="157" t="s">
        <v>133</v>
      </c>
      <c r="G126" s="158" t="s">
        <v>122</v>
      </c>
      <c r="H126" s="159">
        <v>4</v>
      </c>
      <c r="I126" s="160"/>
      <c r="J126" s="161">
        <f t="shared" si="0"/>
        <v>0</v>
      </c>
      <c r="K126" s="162"/>
      <c r="L126" s="163"/>
      <c r="M126" s="164" t="s">
        <v>1</v>
      </c>
      <c r="N126" s="165" t="s">
        <v>38</v>
      </c>
      <c r="O126" s="58"/>
      <c r="P126" s="151">
        <f t="shared" si="1"/>
        <v>0</v>
      </c>
      <c r="Q126" s="151">
        <v>1.7399999999999999E-2</v>
      </c>
      <c r="R126" s="151">
        <f t="shared" si="2"/>
        <v>6.9599999999999995E-2</v>
      </c>
      <c r="S126" s="151">
        <v>0</v>
      </c>
      <c r="T126" s="152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3" t="s">
        <v>117</v>
      </c>
      <c r="AT126" s="153" t="s">
        <v>114</v>
      </c>
      <c r="AU126" s="153" t="s">
        <v>77</v>
      </c>
      <c r="AY126" s="14" t="s">
        <v>106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112</v>
      </c>
      <c r="BK126" s="154">
        <f t="shared" si="9"/>
        <v>0</v>
      </c>
      <c r="BL126" s="14" t="s">
        <v>117</v>
      </c>
      <c r="BM126" s="153" t="s">
        <v>134</v>
      </c>
    </row>
    <row r="127" spans="1:65" s="2" customFormat="1" ht="37.799999999999997" customHeight="1">
      <c r="A127" s="29"/>
      <c r="B127" s="140"/>
      <c r="C127" s="141" t="s">
        <v>135</v>
      </c>
      <c r="D127" s="141" t="s">
        <v>107</v>
      </c>
      <c r="E127" s="142" t="s">
        <v>136</v>
      </c>
      <c r="F127" s="143" t="s">
        <v>137</v>
      </c>
      <c r="G127" s="144" t="s">
        <v>122</v>
      </c>
      <c r="H127" s="145">
        <v>4</v>
      </c>
      <c r="I127" s="146"/>
      <c r="J127" s="147">
        <f t="shared" si="0"/>
        <v>0</v>
      </c>
      <c r="K127" s="148"/>
      <c r="L127" s="30"/>
      <c r="M127" s="149" t="s">
        <v>1</v>
      </c>
      <c r="N127" s="150" t="s">
        <v>38</v>
      </c>
      <c r="O127" s="58"/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123</v>
      </c>
      <c r="AT127" s="153" t="s">
        <v>107</v>
      </c>
      <c r="AU127" s="153" t="s">
        <v>77</v>
      </c>
      <c r="AY127" s="14" t="s">
        <v>106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112</v>
      </c>
      <c r="BK127" s="154">
        <f t="shared" si="9"/>
        <v>0</v>
      </c>
      <c r="BL127" s="14" t="s">
        <v>123</v>
      </c>
      <c r="BM127" s="153" t="s">
        <v>138</v>
      </c>
    </row>
    <row r="128" spans="1:65" s="2" customFormat="1" ht="16.5" customHeight="1">
      <c r="A128" s="29"/>
      <c r="B128" s="140"/>
      <c r="C128" s="155" t="s">
        <v>139</v>
      </c>
      <c r="D128" s="155" t="s">
        <v>114</v>
      </c>
      <c r="E128" s="156" t="s">
        <v>140</v>
      </c>
      <c r="F128" s="157" t="s">
        <v>141</v>
      </c>
      <c r="G128" s="158" t="s">
        <v>122</v>
      </c>
      <c r="H128" s="159">
        <v>4</v>
      </c>
      <c r="I128" s="160"/>
      <c r="J128" s="161">
        <f t="shared" si="0"/>
        <v>0</v>
      </c>
      <c r="K128" s="162"/>
      <c r="L128" s="163"/>
      <c r="M128" s="164" t="s">
        <v>1</v>
      </c>
      <c r="N128" s="165" t="s">
        <v>38</v>
      </c>
      <c r="O128" s="58"/>
      <c r="P128" s="151">
        <f t="shared" si="1"/>
        <v>0</v>
      </c>
      <c r="Q128" s="151">
        <v>1E-4</v>
      </c>
      <c r="R128" s="151">
        <f t="shared" si="2"/>
        <v>4.0000000000000002E-4</v>
      </c>
      <c r="S128" s="151">
        <v>0</v>
      </c>
      <c r="T128" s="152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117</v>
      </c>
      <c r="AT128" s="153" t="s">
        <v>114</v>
      </c>
      <c r="AU128" s="153" t="s">
        <v>77</v>
      </c>
      <c r="AY128" s="14" t="s">
        <v>106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112</v>
      </c>
      <c r="BK128" s="154">
        <f t="shared" si="9"/>
        <v>0</v>
      </c>
      <c r="BL128" s="14" t="s">
        <v>117</v>
      </c>
      <c r="BM128" s="153" t="s">
        <v>142</v>
      </c>
    </row>
    <row r="129" spans="1:65" s="2" customFormat="1" ht="33" customHeight="1">
      <c r="A129" s="29"/>
      <c r="B129" s="140"/>
      <c r="C129" s="141" t="s">
        <v>143</v>
      </c>
      <c r="D129" s="141" t="s">
        <v>107</v>
      </c>
      <c r="E129" s="142" t="s">
        <v>144</v>
      </c>
      <c r="F129" s="143" t="s">
        <v>145</v>
      </c>
      <c r="G129" s="144" t="s">
        <v>122</v>
      </c>
      <c r="H129" s="145">
        <v>4</v>
      </c>
      <c r="I129" s="146"/>
      <c r="J129" s="147">
        <f t="shared" si="0"/>
        <v>0</v>
      </c>
      <c r="K129" s="148"/>
      <c r="L129" s="30"/>
      <c r="M129" s="149" t="s">
        <v>1</v>
      </c>
      <c r="N129" s="150" t="s">
        <v>38</v>
      </c>
      <c r="O129" s="58"/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123</v>
      </c>
      <c r="AT129" s="153" t="s">
        <v>107</v>
      </c>
      <c r="AU129" s="153" t="s">
        <v>77</v>
      </c>
      <c r="AY129" s="14" t="s">
        <v>106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112</v>
      </c>
      <c r="BK129" s="154">
        <f t="shared" si="9"/>
        <v>0</v>
      </c>
      <c r="BL129" s="14" t="s">
        <v>123</v>
      </c>
      <c r="BM129" s="153" t="s">
        <v>146</v>
      </c>
    </row>
    <row r="130" spans="1:65" s="2" customFormat="1" ht="24.15" customHeight="1">
      <c r="A130" s="29"/>
      <c r="B130" s="140"/>
      <c r="C130" s="155" t="s">
        <v>147</v>
      </c>
      <c r="D130" s="155" t="s">
        <v>114</v>
      </c>
      <c r="E130" s="156" t="s">
        <v>148</v>
      </c>
      <c r="F130" s="157" t="s">
        <v>149</v>
      </c>
      <c r="G130" s="158" t="s">
        <v>122</v>
      </c>
      <c r="H130" s="159">
        <v>4</v>
      </c>
      <c r="I130" s="160"/>
      <c r="J130" s="161">
        <f t="shared" si="0"/>
        <v>0</v>
      </c>
      <c r="K130" s="162"/>
      <c r="L130" s="163"/>
      <c r="M130" s="164" t="s">
        <v>1</v>
      </c>
      <c r="N130" s="165" t="s">
        <v>38</v>
      </c>
      <c r="O130" s="58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150</v>
      </c>
      <c r="AT130" s="153" t="s">
        <v>114</v>
      </c>
      <c r="AU130" s="153" t="s">
        <v>77</v>
      </c>
      <c r="AY130" s="14" t="s">
        <v>106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112</v>
      </c>
      <c r="BK130" s="154">
        <f t="shared" si="9"/>
        <v>0</v>
      </c>
      <c r="BL130" s="14" t="s">
        <v>123</v>
      </c>
      <c r="BM130" s="153" t="s">
        <v>151</v>
      </c>
    </row>
    <row r="131" spans="1:65" s="12" customFormat="1" ht="25.95" customHeight="1">
      <c r="B131" s="129"/>
      <c r="D131" s="130" t="s">
        <v>71</v>
      </c>
      <c r="E131" s="131" t="s">
        <v>152</v>
      </c>
      <c r="F131" s="131" t="s">
        <v>153</v>
      </c>
      <c r="I131" s="132"/>
      <c r="J131" s="133">
        <f>BK131</f>
        <v>0</v>
      </c>
      <c r="L131" s="129"/>
      <c r="M131" s="134"/>
      <c r="N131" s="135"/>
      <c r="O131" s="135"/>
      <c r="P131" s="136">
        <f>SUM(P132:P134)</f>
        <v>0</v>
      </c>
      <c r="Q131" s="135"/>
      <c r="R131" s="136">
        <f>SUM(R132:R134)</f>
        <v>0.1275</v>
      </c>
      <c r="S131" s="135"/>
      <c r="T131" s="137">
        <f>SUM(T132:T134)</f>
        <v>0</v>
      </c>
      <c r="AR131" s="130" t="s">
        <v>112</v>
      </c>
      <c r="AT131" s="138" t="s">
        <v>71</v>
      </c>
      <c r="AU131" s="138" t="s">
        <v>72</v>
      </c>
      <c r="AY131" s="130" t="s">
        <v>106</v>
      </c>
      <c r="BK131" s="139">
        <f>SUM(BK132:BK134)</f>
        <v>0</v>
      </c>
    </row>
    <row r="132" spans="1:65" s="2" customFormat="1" ht="16.5" customHeight="1">
      <c r="A132" s="29"/>
      <c r="B132" s="140"/>
      <c r="C132" s="141" t="s">
        <v>154</v>
      </c>
      <c r="D132" s="141" t="s">
        <v>107</v>
      </c>
      <c r="E132" s="142" t="s">
        <v>155</v>
      </c>
      <c r="F132" s="143" t="s">
        <v>156</v>
      </c>
      <c r="G132" s="144" t="s">
        <v>122</v>
      </c>
      <c r="H132" s="145">
        <v>17</v>
      </c>
      <c r="I132" s="146"/>
      <c r="J132" s="147">
        <f>ROUND(I132*H132,2)</f>
        <v>0</v>
      </c>
      <c r="K132" s="148"/>
      <c r="L132" s="30"/>
      <c r="M132" s="149" t="s">
        <v>1</v>
      </c>
      <c r="N132" s="150" t="s">
        <v>38</v>
      </c>
      <c r="O132" s="58"/>
      <c r="P132" s="151">
        <f>O132*H132</f>
        <v>0</v>
      </c>
      <c r="Q132" s="151">
        <v>3.6999999999999999E-4</v>
      </c>
      <c r="R132" s="151">
        <f>Q132*H132</f>
        <v>6.2899999999999996E-3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157</v>
      </c>
      <c r="AT132" s="153" t="s">
        <v>107</v>
      </c>
      <c r="AU132" s="153" t="s">
        <v>77</v>
      </c>
      <c r="AY132" s="14" t="s">
        <v>106</v>
      </c>
      <c r="BE132" s="154">
        <f>IF(N132="základná",J132,0)</f>
        <v>0</v>
      </c>
      <c r="BF132" s="154">
        <f>IF(N132="znížená",J132,0)</f>
        <v>0</v>
      </c>
      <c r="BG132" s="154">
        <f>IF(N132="zákl. prenesená",J132,0)</f>
        <v>0</v>
      </c>
      <c r="BH132" s="154">
        <f>IF(N132="zníž. prenesená",J132,0)</f>
        <v>0</v>
      </c>
      <c r="BI132" s="154">
        <f>IF(N132="nulová",J132,0)</f>
        <v>0</v>
      </c>
      <c r="BJ132" s="14" t="s">
        <v>112</v>
      </c>
      <c r="BK132" s="154">
        <f>ROUND(I132*H132,2)</f>
        <v>0</v>
      </c>
      <c r="BL132" s="14" t="s">
        <v>157</v>
      </c>
      <c r="BM132" s="153" t="s">
        <v>158</v>
      </c>
    </row>
    <row r="133" spans="1:65" s="2" customFormat="1" ht="16.5" customHeight="1">
      <c r="A133" s="29"/>
      <c r="B133" s="140"/>
      <c r="C133" s="141" t="s">
        <v>159</v>
      </c>
      <c r="D133" s="141" t="s">
        <v>107</v>
      </c>
      <c r="E133" s="142" t="s">
        <v>160</v>
      </c>
      <c r="F133" s="143" t="s">
        <v>161</v>
      </c>
      <c r="G133" s="144" t="s">
        <v>162</v>
      </c>
      <c r="H133" s="145">
        <v>17</v>
      </c>
      <c r="I133" s="146"/>
      <c r="J133" s="147">
        <f>ROUND(I133*H133,2)</f>
        <v>0</v>
      </c>
      <c r="K133" s="148"/>
      <c r="L133" s="30"/>
      <c r="M133" s="149" t="s">
        <v>1</v>
      </c>
      <c r="N133" s="150" t="s">
        <v>38</v>
      </c>
      <c r="O133" s="58"/>
      <c r="P133" s="151">
        <f>O133*H133</f>
        <v>0</v>
      </c>
      <c r="Q133" s="151">
        <v>7.1300000000000001E-3</v>
      </c>
      <c r="R133" s="151">
        <f>Q133*H133</f>
        <v>0.12121</v>
      </c>
      <c r="S133" s="151">
        <v>0</v>
      </c>
      <c r="T133" s="15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157</v>
      </c>
      <c r="AT133" s="153" t="s">
        <v>107</v>
      </c>
      <c r="AU133" s="153" t="s">
        <v>77</v>
      </c>
      <c r="AY133" s="14" t="s">
        <v>106</v>
      </c>
      <c r="BE133" s="154">
        <f>IF(N133="základná",J133,0)</f>
        <v>0</v>
      </c>
      <c r="BF133" s="154">
        <f>IF(N133="znížená",J133,0)</f>
        <v>0</v>
      </c>
      <c r="BG133" s="154">
        <f>IF(N133="zákl. prenesená",J133,0)</f>
        <v>0</v>
      </c>
      <c r="BH133" s="154">
        <f>IF(N133="zníž. prenesená",J133,0)</f>
        <v>0</v>
      </c>
      <c r="BI133" s="154">
        <f>IF(N133="nulová",J133,0)</f>
        <v>0</v>
      </c>
      <c r="BJ133" s="14" t="s">
        <v>112</v>
      </c>
      <c r="BK133" s="154">
        <f>ROUND(I133*H133,2)</f>
        <v>0</v>
      </c>
      <c r="BL133" s="14" t="s">
        <v>157</v>
      </c>
      <c r="BM133" s="153" t="s">
        <v>163</v>
      </c>
    </row>
    <row r="134" spans="1:65" s="2" customFormat="1" ht="44.25" customHeight="1">
      <c r="A134" s="29"/>
      <c r="B134" s="140"/>
      <c r="C134" s="141" t="s">
        <v>164</v>
      </c>
      <c r="D134" s="141" t="s">
        <v>107</v>
      </c>
      <c r="E134" s="142" t="s">
        <v>165</v>
      </c>
      <c r="F134" s="143" t="s">
        <v>166</v>
      </c>
      <c r="G134" s="144" t="s">
        <v>167</v>
      </c>
      <c r="H134" s="145">
        <v>1</v>
      </c>
      <c r="I134" s="146"/>
      <c r="J134" s="147">
        <f>ROUND(I134*H134,2)</f>
        <v>0</v>
      </c>
      <c r="K134" s="148"/>
      <c r="L134" s="30"/>
      <c r="M134" s="149" t="s">
        <v>1</v>
      </c>
      <c r="N134" s="150" t="s">
        <v>38</v>
      </c>
      <c r="O134" s="58"/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157</v>
      </c>
      <c r="AT134" s="153" t="s">
        <v>107</v>
      </c>
      <c r="AU134" s="153" t="s">
        <v>77</v>
      </c>
      <c r="AY134" s="14" t="s">
        <v>106</v>
      </c>
      <c r="BE134" s="154">
        <f>IF(N134="základná",J134,0)</f>
        <v>0</v>
      </c>
      <c r="BF134" s="154">
        <f>IF(N134="znížená",J134,0)</f>
        <v>0</v>
      </c>
      <c r="BG134" s="154">
        <f>IF(N134="zákl. prenesená",J134,0)</f>
        <v>0</v>
      </c>
      <c r="BH134" s="154">
        <f>IF(N134="zníž. prenesená",J134,0)</f>
        <v>0</v>
      </c>
      <c r="BI134" s="154">
        <f>IF(N134="nulová",J134,0)</f>
        <v>0</v>
      </c>
      <c r="BJ134" s="14" t="s">
        <v>112</v>
      </c>
      <c r="BK134" s="154">
        <f>ROUND(I134*H134,2)</f>
        <v>0</v>
      </c>
      <c r="BL134" s="14" t="s">
        <v>157</v>
      </c>
      <c r="BM134" s="153" t="s">
        <v>168</v>
      </c>
    </row>
    <row r="135" spans="1:65" s="12" customFormat="1" ht="25.95" customHeight="1">
      <c r="B135" s="129"/>
      <c r="D135" s="130" t="s">
        <v>71</v>
      </c>
      <c r="E135" s="131" t="s">
        <v>169</v>
      </c>
      <c r="F135" s="131" t="s">
        <v>170</v>
      </c>
      <c r="I135" s="132"/>
      <c r="J135" s="133">
        <f>BK135</f>
        <v>0</v>
      </c>
      <c r="L135" s="129"/>
      <c r="M135" s="134"/>
      <c r="N135" s="135"/>
      <c r="O135" s="135"/>
      <c r="P135" s="136">
        <f>SUM(P136:P149)</f>
        <v>0</v>
      </c>
      <c r="Q135" s="135"/>
      <c r="R135" s="136">
        <f>SUM(R136:R149)</f>
        <v>0.44123000000000001</v>
      </c>
      <c r="S135" s="135"/>
      <c r="T135" s="137">
        <f>SUM(T136:T149)</f>
        <v>0</v>
      </c>
      <c r="AR135" s="130" t="s">
        <v>112</v>
      </c>
      <c r="AT135" s="138" t="s">
        <v>71</v>
      </c>
      <c r="AU135" s="138" t="s">
        <v>72</v>
      </c>
      <c r="AY135" s="130" t="s">
        <v>106</v>
      </c>
      <c r="BK135" s="139">
        <f>SUM(BK136:BK149)</f>
        <v>0</v>
      </c>
    </row>
    <row r="136" spans="1:65" s="2" customFormat="1" ht="33" customHeight="1">
      <c r="A136" s="29"/>
      <c r="B136" s="140"/>
      <c r="C136" s="141" t="s">
        <v>171</v>
      </c>
      <c r="D136" s="141" t="s">
        <v>107</v>
      </c>
      <c r="E136" s="142" t="s">
        <v>172</v>
      </c>
      <c r="F136" s="143" t="s">
        <v>173</v>
      </c>
      <c r="G136" s="144" t="s">
        <v>122</v>
      </c>
      <c r="H136" s="145">
        <v>17</v>
      </c>
      <c r="I136" s="146"/>
      <c r="J136" s="147">
        <f t="shared" ref="J136:J149" si="10">ROUND(I136*H136,2)</f>
        <v>0</v>
      </c>
      <c r="K136" s="148"/>
      <c r="L136" s="30"/>
      <c r="M136" s="149" t="s">
        <v>1</v>
      </c>
      <c r="N136" s="150" t="s">
        <v>38</v>
      </c>
      <c r="O136" s="58"/>
      <c r="P136" s="151">
        <f t="shared" ref="P136:P149" si="11">O136*H136</f>
        <v>0</v>
      </c>
      <c r="Q136" s="151">
        <v>0</v>
      </c>
      <c r="R136" s="151">
        <f t="shared" ref="R136:R149" si="12">Q136*H136</f>
        <v>0</v>
      </c>
      <c r="S136" s="151">
        <v>0</v>
      </c>
      <c r="T136" s="152">
        <f t="shared" ref="T136:T149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123</v>
      </c>
      <c r="AT136" s="153" t="s">
        <v>107</v>
      </c>
      <c r="AU136" s="153" t="s">
        <v>77</v>
      </c>
      <c r="AY136" s="14" t="s">
        <v>106</v>
      </c>
      <c r="BE136" s="154">
        <f t="shared" ref="BE136:BE149" si="14">IF(N136="základná",J136,0)</f>
        <v>0</v>
      </c>
      <c r="BF136" s="154">
        <f t="shared" ref="BF136:BF149" si="15">IF(N136="znížená",J136,0)</f>
        <v>0</v>
      </c>
      <c r="BG136" s="154">
        <f t="shared" ref="BG136:BG149" si="16">IF(N136="zákl. prenesená",J136,0)</f>
        <v>0</v>
      </c>
      <c r="BH136" s="154">
        <f t="shared" ref="BH136:BH149" si="17">IF(N136="zníž. prenesená",J136,0)</f>
        <v>0</v>
      </c>
      <c r="BI136" s="154">
        <f t="shared" ref="BI136:BI149" si="18">IF(N136="nulová",J136,0)</f>
        <v>0</v>
      </c>
      <c r="BJ136" s="14" t="s">
        <v>112</v>
      </c>
      <c r="BK136" s="154">
        <f t="shared" ref="BK136:BK149" si="19">ROUND(I136*H136,2)</f>
        <v>0</v>
      </c>
      <c r="BL136" s="14" t="s">
        <v>123</v>
      </c>
      <c r="BM136" s="153" t="s">
        <v>174</v>
      </c>
    </row>
    <row r="137" spans="1:65" s="2" customFormat="1" ht="16.5" customHeight="1">
      <c r="A137" s="29"/>
      <c r="B137" s="140"/>
      <c r="C137" s="155" t="s">
        <v>175</v>
      </c>
      <c r="D137" s="155" t="s">
        <v>114</v>
      </c>
      <c r="E137" s="156" t="s">
        <v>176</v>
      </c>
      <c r="F137" s="157" t="s">
        <v>177</v>
      </c>
      <c r="G137" s="158" t="s">
        <v>1</v>
      </c>
      <c r="H137" s="159">
        <v>17</v>
      </c>
      <c r="I137" s="160"/>
      <c r="J137" s="161">
        <f t="shared" si="10"/>
        <v>0</v>
      </c>
      <c r="K137" s="162"/>
      <c r="L137" s="163"/>
      <c r="M137" s="164" t="s">
        <v>1</v>
      </c>
      <c r="N137" s="165" t="s">
        <v>38</v>
      </c>
      <c r="O137" s="58"/>
      <c r="P137" s="151">
        <f t="shared" si="11"/>
        <v>0</v>
      </c>
      <c r="Q137" s="151">
        <v>0</v>
      </c>
      <c r="R137" s="151">
        <f t="shared" si="12"/>
        <v>0</v>
      </c>
      <c r="S137" s="151">
        <v>0</v>
      </c>
      <c r="T137" s="152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150</v>
      </c>
      <c r="AT137" s="153" t="s">
        <v>114</v>
      </c>
      <c r="AU137" s="153" t="s">
        <v>77</v>
      </c>
      <c r="AY137" s="14" t="s">
        <v>106</v>
      </c>
      <c r="BE137" s="154">
        <f t="shared" si="14"/>
        <v>0</v>
      </c>
      <c r="BF137" s="154">
        <f t="shared" si="15"/>
        <v>0</v>
      </c>
      <c r="BG137" s="154">
        <f t="shared" si="16"/>
        <v>0</v>
      </c>
      <c r="BH137" s="154">
        <f t="shared" si="17"/>
        <v>0</v>
      </c>
      <c r="BI137" s="154">
        <f t="shared" si="18"/>
        <v>0</v>
      </c>
      <c r="BJ137" s="14" t="s">
        <v>112</v>
      </c>
      <c r="BK137" s="154">
        <f t="shared" si="19"/>
        <v>0</v>
      </c>
      <c r="BL137" s="14" t="s">
        <v>123</v>
      </c>
      <c r="BM137" s="153" t="s">
        <v>178</v>
      </c>
    </row>
    <row r="138" spans="1:65" s="2" customFormat="1" ht="24.15" customHeight="1">
      <c r="A138" s="29"/>
      <c r="B138" s="140"/>
      <c r="C138" s="141" t="s">
        <v>157</v>
      </c>
      <c r="D138" s="141" t="s">
        <v>107</v>
      </c>
      <c r="E138" s="142" t="s">
        <v>179</v>
      </c>
      <c r="F138" s="143" t="s">
        <v>180</v>
      </c>
      <c r="G138" s="144" t="s">
        <v>122</v>
      </c>
      <c r="H138" s="145">
        <v>17</v>
      </c>
      <c r="I138" s="146"/>
      <c r="J138" s="147">
        <f t="shared" si="10"/>
        <v>0</v>
      </c>
      <c r="K138" s="148"/>
      <c r="L138" s="30"/>
      <c r="M138" s="149" t="s">
        <v>1</v>
      </c>
      <c r="N138" s="150" t="s">
        <v>38</v>
      </c>
      <c r="O138" s="58"/>
      <c r="P138" s="151">
        <f t="shared" si="11"/>
        <v>0</v>
      </c>
      <c r="Q138" s="151">
        <v>0</v>
      </c>
      <c r="R138" s="151">
        <f t="shared" si="12"/>
        <v>0</v>
      </c>
      <c r="S138" s="151">
        <v>0</v>
      </c>
      <c r="T138" s="152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157</v>
      </c>
      <c r="AT138" s="153" t="s">
        <v>107</v>
      </c>
      <c r="AU138" s="153" t="s">
        <v>77</v>
      </c>
      <c r="AY138" s="14" t="s">
        <v>106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4" t="s">
        <v>112</v>
      </c>
      <c r="BK138" s="154">
        <f t="shared" si="19"/>
        <v>0</v>
      </c>
      <c r="BL138" s="14" t="s">
        <v>157</v>
      </c>
      <c r="BM138" s="153" t="s">
        <v>181</v>
      </c>
    </row>
    <row r="139" spans="1:65" s="2" customFormat="1" ht="24.15" customHeight="1">
      <c r="A139" s="29"/>
      <c r="B139" s="140"/>
      <c r="C139" s="155" t="s">
        <v>182</v>
      </c>
      <c r="D139" s="155" t="s">
        <v>114</v>
      </c>
      <c r="E139" s="156" t="s">
        <v>183</v>
      </c>
      <c r="F139" s="157" t="s">
        <v>184</v>
      </c>
      <c r="G139" s="158" t="s">
        <v>122</v>
      </c>
      <c r="H139" s="159">
        <v>17</v>
      </c>
      <c r="I139" s="160"/>
      <c r="J139" s="161">
        <f t="shared" si="10"/>
        <v>0</v>
      </c>
      <c r="K139" s="162"/>
      <c r="L139" s="163"/>
      <c r="M139" s="164" t="s">
        <v>1</v>
      </c>
      <c r="N139" s="165" t="s">
        <v>38</v>
      </c>
      <c r="O139" s="58"/>
      <c r="P139" s="151">
        <f t="shared" si="11"/>
        <v>0</v>
      </c>
      <c r="Q139" s="151">
        <v>0</v>
      </c>
      <c r="R139" s="151">
        <f t="shared" si="12"/>
        <v>0</v>
      </c>
      <c r="S139" s="151">
        <v>0</v>
      </c>
      <c r="T139" s="152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185</v>
      </c>
      <c r="AT139" s="153" t="s">
        <v>114</v>
      </c>
      <c r="AU139" s="153" t="s">
        <v>77</v>
      </c>
      <c r="AY139" s="14" t="s">
        <v>106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4" t="s">
        <v>112</v>
      </c>
      <c r="BK139" s="154">
        <f t="shared" si="19"/>
        <v>0</v>
      </c>
      <c r="BL139" s="14" t="s">
        <v>157</v>
      </c>
      <c r="BM139" s="153" t="s">
        <v>186</v>
      </c>
    </row>
    <row r="140" spans="1:65" s="2" customFormat="1" ht="16.5" customHeight="1">
      <c r="A140" s="29"/>
      <c r="B140" s="140"/>
      <c r="C140" s="141" t="s">
        <v>187</v>
      </c>
      <c r="D140" s="141" t="s">
        <v>107</v>
      </c>
      <c r="E140" s="142" t="s">
        <v>188</v>
      </c>
      <c r="F140" s="143" t="s">
        <v>189</v>
      </c>
      <c r="G140" s="144" t="s">
        <v>122</v>
      </c>
      <c r="H140" s="145">
        <v>17</v>
      </c>
      <c r="I140" s="146"/>
      <c r="J140" s="147">
        <f t="shared" si="10"/>
        <v>0</v>
      </c>
      <c r="K140" s="148"/>
      <c r="L140" s="30"/>
      <c r="M140" s="149" t="s">
        <v>1</v>
      </c>
      <c r="N140" s="150" t="s">
        <v>38</v>
      </c>
      <c r="O140" s="58"/>
      <c r="P140" s="151">
        <f t="shared" si="11"/>
        <v>0</v>
      </c>
      <c r="Q140" s="151">
        <v>2.0000000000000002E-5</v>
      </c>
      <c r="R140" s="151">
        <f t="shared" si="12"/>
        <v>3.4000000000000002E-4</v>
      </c>
      <c r="S140" s="151">
        <v>0</v>
      </c>
      <c r="T140" s="152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157</v>
      </c>
      <c r="AT140" s="153" t="s">
        <v>107</v>
      </c>
      <c r="AU140" s="153" t="s">
        <v>77</v>
      </c>
      <c r="AY140" s="14" t="s">
        <v>106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4" t="s">
        <v>112</v>
      </c>
      <c r="BK140" s="154">
        <f t="shared" si="19"/>
        <v>0</v>
      </c>
      <c r="BL140" s="14" t="s">
        <v>157</v>
      </c>
      <c r="BM140" s="153" t="s">
        <v>190</v>
      </c>
    </row>
    <row r="141" spans="1:65" s="2" customFormat="1" ht="16.5" customHeight="1">
      <c r="A141" s="29"/>
      <c r="B141" s="140"/>
      <c r="C141" s="155" t="s">
        <v>191</v>
      </c>
      <c r="D141" s="155" t="s">
        <v>114</v>
      </c>
      <c r="E141" s="156" t="s">
        <v>192</v>
      </c>
      <c r="F141" s="157" t="s">
        <v>193</v>
      </c>
      <c r="G141" s="158" t="s">
        <v>122</v>
      </c>
      <c r="H141" s="159">
        <v>17</v>
      </c>
      <c r="I141" s="160"/>
      <c r="J141" s="161">
        <f t="shared" si="10"/>
        <v>0</v>
      </c>
      <c r="K141" s="162"/>
      <c r="L141" s="163"/>
      <c r="M141" s="164" t="s">
        <v>1</v>
      </c>
      <c r="N141" s="165" t="s">
        <v>38</v>
      </c>
      <c r="O141" s="58"/>
      <c r="P141" s="151">
        <f t="shared" si="11"/>
        <v>0</v>
      </c>
      <c r="Q141" s="151">
        <v>8.9999999999999998E-4</v>
      </c>
      <c r="R141" s="151">
        <f t="shared" si="12"/>
        <v>1.5299999999999999E-2</v>
      </c>
      <c r="S141" s="151">
        <v>0</v>
      </c>
      <c r="T141" s="152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185</v>
      </c>
      <c r="AT141" s="153" t="s">
        <v>114</v>
      </c>
      <c r="AU141" s="153" t="s">
        <v>77</v>
      </c>
      <c r="AY141" s="14" t="s">
        <v>106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4" t="s">
        <v>112</v>
      </c>
      <c r="BK141" s="154">
        <f t="shared" si="19"/>
        <v>0</v>
      </c>
      <c r="BL141" s="14" t="s">
        <v>157</v>
      </c>
      <c r="BM141" s="153" t="s">
        <v>194</v>
      </c>
    </row>
    <row r="142" spans="1:65" s="2" customFormat="1" ht="16.5" customHeight="1">
      <c r="A142" s="29"/>
      <c r="B142" s="140"/>
      <c r="C142" s="141" t="s">
        <v>7</v>
      </c>
      <c r="D142" s="141" t="s">
        <v>107</v>
      </c>
      <c r="E142" s="142" t="s">
        <v>195</v>
      </c>
      <c r="F142" s="143" t="s">
        <v>196</v>
      </c>
      <c r="G142" s="144" t="s">
        <v>122</v>
      </c>
      <c r="H142" s="145">
        <v>51</v>
      </c>
      <c r="I142" s="146"/>
      <c r="J142" s="147">
        <f t="shared" si="10"/>
        <v>0</v>
      </c>
      <c r="K142" s="148"/>
      <c r="L142" s="30"/>
      <c r="M142" s="149" t="s">
        <v>1</v>
      </c>
      <c r="N142" s="150" t="s">
        <v>38</v>
      </c>
      <c r="O142" s="58"/>
      <c r="P142" s="151">
        <f t="shared" si="11"/>
        <v>0</v>
      </c>
      <c r="Q142" s="151">
        <v>2.2000000000000001E-4</v>
      </c>
      <c r="R142" s="151">
        <f t="shared" si="12"/>
        <v>1.1220000000000001E-2</v>
      </c>
      <c r="S142" s="151">
        <v>0</v>
      </c>
      <c r="T142" s="152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157</v>
      </c>
      <c r="AT142" s="153" t="s">
        <v>107</v>
      </c>
      <c r="AU142" s="153" t="s">
        <v>77</v>
      </c>
      <c r="AY142" s="14" t="s">
        <v>106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4" t="s">
        <v>112</v>
      </c>
      <c r="BK142" s="154">
        <f t="shared" si="19"/>
        <v>0</v>
      </c>
      <c r="BL142" s="14" t="s">
        <v>157</v>
      </c>
      <c r="BM142" s="153" t="s">
        <v>197</v>
      </c>
    </row>
    <row r="143" spans="1:65" s="2" customFormat="1" ht="24.15" customHeight="1">
      <c r="A143" s="29"/>
      <c r="B143" s="140"/>
      <c r="C143" s="155" t="s">
        <v>198</v>
      </c>
      <c r="D143" s="155" t="s">
        <v>114</v>
      </c>
      <c r="E143" s="156" t="s">
        <v>199</v>
      </c>
      <c r="F143" s="157" t="s">
        <v>200</v>
      </c>
      <c r="G143" s="158" t="s">
        <v>122</v>
      </c>
      <c r="H143" s="159">
        <v>51</v>
      </c>
      <c r="I143" s="160"/>
      <c r="J143" s="161">
        <f t="shared" si="10"/>
        <v>0</v>
      </c>
      <c r="K143" s="162"/>
      <c r="L143" s="163"/>
      <c r="M143" s="164" t="s">
        <v>1</v>
      </c>
      <c r="N143" s="165" t="s">
        <v>38</v>
      </c>
      <c r="O143" s="58"/>
      <c r="P143" s="151">
        <f t="shared" si="11"/>
        <v>0</v>
      </c>
      <c r="Q143" s="151">
        <v>8.1099999999999992E-3</v>
      </c>
      <c r="R143" s="151">
        <f t="shared" si="12"/>
        <v>0.41360999999999998</v>
      </c>
      <c r="S143" s="151">
        <v>0</v>
      </c>
      <c r="T143" s="152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185</v>
      </c>
      <c r="AT143" s="153" t="s">
        <v>114</v>
      </c>
      <c r="AU143" s="153" t="s">
        <v>77</v>
      </c>
      <c r="AY143" s="14" t="s">
        <v>106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4" t="s">
        <v>112</v>
      </c>
      <c r="BK143" s="154">
        <f t="shared" si="19"/>
        <v>0</v>
      </c>
      <c r="BL143" s="14" t="s">
        <v>157</v>
      </c>
      <c r="BM143" s="153" t="s">
        <v>201</v>
      </c>
    </row>
    <row r="144" spans="1:65" s="2" customFormat="1" ht="16.5" customHeight="1">
      <c r="A144" s="29"/>
      <c r="B144" s="140"/>
      <c r="C144" s="141" t="s">
        <v>202</v>
      </c>
      <c r="D144" s="141" t="s">
        <v>107</v>
      </c>
      <c r="E144" s="142" t="s">
        <v>203</v>
      </c>
      <c r="F144" s="143" t="s">
        <v>204</v>
      </c>
      <c r="G144" s="144" t="s">
        <v>122</v>
      </c>
      <c r="H144" s="145">
        <v>4</v>
      </c>
      <c r="I144" s="146"/>
      <c r="J144" s="147">
        <f t="shared" si="10"/>
        <v>0</v>
      </c>
      <c r="K144" s="148"/>
      <c r="L144" s="30"/>
      <c r="M144" s="149" t="s">
        <v>1</v>
      </c>
      <c r="N144" s="150" t="s">
        <v>38</v>
      </c>
      <c r="O144" s="58"/>
      <c r="P144" s="151">
        <f t="shared" si="11"/>
        <v>0</v>
      </c>
      <c r="Q144" s="151">
        <v>2.0000000000000002E-5</v>
      </c>
      <c r="R144" s="151">
        <f t="shared" si="12"/>
        <v>8.0000000000000007E-5</v>
      </c>
      <c r="S144" s="151">
        <v>0</v>
      </c>
      <c r="T144" s="152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157</v>
      </c>
      <c r="AT144" s="153" t="s">
        <v>107</v>
      </c>
      <c r="AU144" s="153" t="s">
        <v>77</v>
      </c>
      <c r="AY144" s="14" t="s">
        <v>106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4" t="s">
        <v>112</v>
      </c>
      <c r="BK144" s="154">
        <f t="shared" si="19"/>
        <v>0</v>
      </c>
      <c r="BL144" s="14" t="s">
        <v>157</v>
      </c>
      <c r="BM144" s="153" t="s">
        <v>205</v>
      </c>
    </row>
    <row r="145" spans="1:65" s="2" customFormat="1" ht="16.5" customHeight="1">
      <c r="A145" s="29"/>
      <c r="B145" s="140"/>
      <c r="C145" s="155" t="s">
        <v>206</v>
      </c>
      <c r="D145" s="155" t="s">
        <v>114</v>
      </c>
      <c r="E145" s="156" t="s">
        <v>207</v>
      </c>
      <c r="F145" s="157" t="s">
        <v>208</v>
      </c>
      <c r="G145" s="158" t="s">
        <v>122</v>
      </c>
      <c r="H145" s="159">
        <v>4</v>
      </c>
      <c r="I145" s="160"/>
      <c r="J145" s="161">
        <f t="shared" si="10"/>
        <v>0</v>
      </c>
      <c r="K145" s="162"/>
      <c r="L145" s="163"/>
      <c r="M145" s="164" t="s">
        <v>1</v>
      </c>
      <c r="N145" s="165" t="s">
        <v>38</v>
      </c>
      <c r="O145" s="58"/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185</v>
      </c>
      <c r="AT145" s="153" t="s">
        <v>114</v>
      </c>
      <c r="AU145" s="153" t="s">
        <v>77</v>
      </c>
      <c r="AY145" s="14" t="s">
        <v>106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112</v>
      </c>
      <c r="BK145" s="154">
        <f t="shared" si="19"/>
        <v>0</v>
      </c>
      <c r="BL145" s="14" t="s">
        <v>157</v>
      </c>
      <c r="BM145" s="153" t="s">
        <v>209</v>
      </c>
    </row>
    <row r="146" spans="1:65" s="2" customFormat="1" ht="24.15" customHeight="1">
      <c r="A146" s="29"/>
      <c r="B146" s="140"/>
      <c r="C146" s="141" t="s">
        <v>210</v>
      </c>
      <c r="D146" s="141" t="s">
        <v>107</v>
      </c>
      <c r="E146" s="142" t="s">
        <v>211</v>
      </c>
      <c r="F146" s="143" t="s">
        <v>212</v>
      </c>
      <c r="G146" s="144" t="s">
        <v>122</v>
      </c>
      <c r="H146" s="145">
        <v>17</v>
      </c>
      <c r="I146" s="146"/>
      <c r="J146" s="147">
        <f t="shared" si="10"/>
        <v>0</v>
      </c>
      <c r="K146" s="148"/>
      <c r="L146" s="30"/>
      <c r="M146" s="149" t="s">
        <v>1</v>
      </c>
      <c r="N146" s="150" t="s">
        <v>38</v>
      </c>
      <c r="O146" s="58"/>
      <c r="P146" s="151">
        <f t="shared" si="11"/>
        <v>0</v>
      </c>
      <c r="Q146" s="151">
        <v>4.0000000000000003E-5</v>
      </c>
      <c r="R146" s="151">
        <f t="shared" si="12"/>
        <v>6.8000000000000005E-4</v>
      </c>
      <c r="S146" s="151">
        <v>0</v>
      </c>
      <c r="T146" s="152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157</v>
      </c>
      <c r="AT146" s="153" t="s">
        <v>107</v>
      </c>
      <c r="AU146" s="153" t="s">
        <v>77</v>
      </c>
      <c r="AY146" s="14" t="s">
        <v>106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112</v>
      </c>
      <c r="BK146" s="154">
        <f t="shared" si="19"/>
        <v>0</v>
      </c>
      <c r="BL146" s="14" t="s">
        <v>157</v>
      </c>
      <c r="BM146" s="153" t="s">
        <v>213</v>
      </c>
    </row>
    <row r="147" spans="1:65" s="2" customFormat="1" ht="16.5" customHeight="1">
      <c r="A147" s="29"/>
      <c r="B147" s="140"/>
      <c r="C147" s="141" t="s">
        <v>214</v>
      </c>
      <c r="D147" s="141" t="s">
        <v>107</v>
      </c>
      <c r="E147" s="142" t="s">
        <v>215</v>
      </c>
      <c r="F147" s="143" t="s">
        <v>216</v>
      </c>
      <c r="G147" s="144" t="s">
        <v>122</v>
      </c>
      <c r="H147" s="145">
        <v>17</v>
      </c>
      <c r="I147" s="146"/>
      <c r="J147" s="147">
        <f t="shared" si="10"/>
        <v>0</v>
      </c>
      <c r="K147" s="148"/>
      <c r="L147" s="30"/>
      <c r="M147" s="149" t="s">
        <v>1</v>
      </c>
      <c r="N147" s="150" t="s">
        <v>38</v>
      </c>
      <c r="O147" s="58"/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157</v>
      </c>
      <c r="AT147" s="153" t="s">
        <v>107</v>
      </c>
      <c r="AU147" s="153" t="s">
        <v>77</v>
      </c>
      <c r="AY147" s="14" t="s">
        <v>106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112</v>
      </c>
      <c r="BK147" s="154">
        <f t="shared" si="19"/>
        <v>0</v>
      </c>
      <c r="BL147" s="14" t="s">
        <v>157</v>
      </c>
      <c r="BM147" s="153" t="s">
        <v>217</v>
      </c>
    </row>
    <row r="148" spans="1:65" s="2" customFormat="1" ht="16.5" customHeight="1">
      <c r="A148" s="29"/>
      <c r="B148" s="140"/>
      <c r="C148" s="155" t="s">
        <v>218</v>
      </c>
      <c r="D148" s="155" t="s">
        <v>114</v>
      </c>
      <c r="E148" s="156" t="s">
        <v>219</v>
      </c>
      <c r="F148" s="157" t="s">
        <v>220</v>
      </c>
      <c r="G148" s="158" t="s">
        <v>167</v>
      </c>
      <c r="H148" s="159">
        <v>1</v>
      </c>
      <c r="I148" s="160"/>
      <c r="J148" s="161">
        <f t="shared" si="10"/>
        <v>0</v>
      </c>
      <c r="K148" s="162"/>
      <c r="L148" s="163"/>
      <c r="M148" s="164" t="s">
        <v>1</v>
      </c>
      <c r="N148" s="165" t="s">
        <v>38</v>
      </c>
      <c r="O148" s="58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185</v>
      </c>
      <c r="AT148" s="153" t="s">
        <v>114</v>
      </c>
      <c r="AU148" s="153" t="s">
        <v>77</v>
      </c>
      <c r="AY148" s="14" t="s">
        <v>106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112</v>
      </c>
      <c r="BK148" s="154">
        <f t="shared" si="19"/>
        <v>0</v>
      </c>
      <c r="BL148" s="14" t="s">
        <v>157</v>
      </c>
      <c r="BM148" s="153" t="s">
        <v>221</v>
      </c>
    </row>
    <row r="149" spans="1:65" s="2" customFormat="1" ht="33" customHeight="1">
      <c r="A149" s="29"/>
      <c r="B149" s="140"/>
      <c r="C149" s="141" t="s">
        <v>222</v>
      </c>
      <c r="D149" s="141" t="s">
        <v>107</v>
      </c>
      <c r="E149" s="142" t="s">
        <v>223</v>
      </c>
      <c r="F149" s="143" t="s">
        <v>224</v>
      </c>
      <c r="G149" s="144" t="s">
        <v>167</v>
      </c>
      <c r="H149" s="145">
        <v>1</v>
      </c>
      <c r="I149" s="146"/>
      <c r="J149" s="147">
        <f t="shared" si="10"/>
        <v>0</v>
      </c>
      <c r="K149" s="148"/>
      <c r="L149" s="30"/>
      <c r="M149" s="149" t="s">
        <v>1</v>
      </c>
      <c r="N149" s="150" t="s">
        <v>38</v>
      </c>
      <c r="O149" s="58"/>
      <c r="P149" s="151">
        <f t="shared" si="11"/>
        <v>0</v>
      </c>
      <c r="Q149" s="151">
        <v>0</v>
      </c>
      <c r="R149" s="151">
        <f t="shared" si="12"/>
        <v>0</v>
      </c>
      <c r="S149" s="151">
        <v>0</v>
      </c>
      <c r="T149" s="152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157</v>
      </c>
      <c r="AT149" s="153" t="s">
        <v>107</v>
      </c>
      <c r="AU149" s="153" t="s">
        <v>77</v>
      </c>
      <c r="AY149" s="14" t="s">
        <v>106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112</v>
      </c>
      <c r="BK149" s="154">
        <f t="shared" si="19"/>
        <v>0</v>
      </c>
      <c r="BL149" s="14" t="s">
        <v>157</v>
      </c>
      <c r="BM149" s="153" t="s">
        <v>225</v>
      </c>
    </row>
    <row r="150" spans="1:65" s="12" customFormat="1" ht="25.95" customHeight="1">
      <c r="B150" s="129"/>
      <c r="D150" s="130" t="s">
        <v>71</v>
      </c>
      <c r="E150" s="131" t="s">
        <v>226</v>
      </c>
      <c r="F150" s="131" t="s">
        <v>227</v>
      </c>
      <c r="I150" s="132"/>
      <c r="J150" s="133">
        <f>BK150</f>
        <v>0</v>
      </c>
      <c r="L150" s="129"/>
      <c r="M150" s="134"/>
      <c r="N150" s="135"/>
      <c r="O150" s="135"/>
      <c r="P150" s="136">
        <f>P151</f>
        <v>0</v>
      </c>
      <c r="Q150" s="135"/>
      <c r="R150" s="136">
        <f>R151</f>
        <v>1.1464540000000001</v>
      </c>
      <c r="S150" s="135"/>
      <c r="T150" s="137">
        <f>T151</f>
        <v>0</v>
      </c>
      <c r="AR150" s="130" t="s">
        <v>112</v>
      </c>
      <c r="AT150" s="138" t="s">
        <v>71</v>
      </c>
      <c r="AU150" s="138" t="s">
        <v>72</v>
      </c>
      <c r="AY150" s="130" t="s">
        <v>106</v>
      </c>
      <c r="BK150" s="139">
        <f>BK151</f>
        <v>0</v>
      </c>
    </row>
    <row r="151" spans="1:65" s="12" customFormat="1" ht="22.8" customHeight="1">
      <c r="B151" s="129"/>
      <c r="D151" s="130" t="s">
        <v>71</v>
      </c>
      <c r="E151" s="166" t="s">
        <v>228</v>
      </c>
      <c r="F151" s="166" t="s">
        <v>229</v>
      </c>
      <c r="I151" s="132"/>
      <c r="J151" s="167">
        <f>BK151</f>
        <v>0</v>
      </c>
      <c r="L151" s="129"/>
      <c r="M151" s="134"/>
      <c r="N151" s="135"/>
      <c r="O151" s="135"/>
      <c r="P151" s="136">
        <f>SUM(P152:P178)</f>
        <v>0</v>
      </c>
      <c r="Q151" s="135"/>
      <c r="R151" s="136">
        <f>SUM(R152:R178)</f>
        <v>1.1464540000000001</v>
      </c>
      <c r="S151" s="135"/>
      <c r="T151" s="137">
        <f>SUM(T152:T178)</f>
        <v>0</v>
      </c>
      <c r="AR151" s="130" t="s">
        <v>112</v>
      </c>
      <c r="AT151" s="138" t="s">
        <v>71</v>
      </c>
      <c r="AU151" s="138" t="s">
        <v>77</v>
      </c>
      <c r="AY151" s="130" t="s">
        <v>106</v>
      </c>
      <c r="BK151" s="139">
        <f>SUM(BK152:BK178)</f>
        <v>0</v>
      </c>
    </row>
    <row r="152" spans="1:65" s="2" customFormat="1" ht="24.15" customHeight="1">
      <c r="A152" s="29"/>
      <c r="B152" s="140"/>
      <c r="C152" s="141" t="s">
        <v>230</v>
      </c>
      <c r="D152" s="141" t="s">
        <v>107</v>
      </c>
      <c r="E152" s="142" t="s">
        <v>231</v>
      </c>
      <c r="F152" s="143" t="s">
        <v>232</v>
      </c>
      <c r="G152" s="144" t="s">
        <v>110</v>
      </c>
      <c r="H152" s="145">
        <v>2.8</v>
      </c>
      <c r="I152" s="146"/>
      <c r="J152" s="147">
        <f t="shared" ref="J152:J178" si="20">ROUND(I152*H152,2)</f>
        <v>0</v>
      </c>
      <c r="K152" s="148"/>
      <c r="L152" s="30"/>
      <c r="M152" s="149" t="s">
        <v>1</v>
      </c>
      <c r="N152" s="150" t="s">
        <v>38</v>
      </c>
      <c r="O152" s="58"/>
      <c r="P152" s="151">
        <f t="shared" ref="P152:P178" si="21">O152*H152</f>
        <v>0</v>
      </c>
      <c r="Q152" s="151">
        <v>1E-4</v>
      </c>
      <c r="R152" s="151">
        <f t="shared" ref="R152:R178" si="22">Q152*H152</f>
        <v>2.7999999999999998E-4</v>
      </c>
      <c r="S152" s="151">
        <v>0</v>
      </c>
      <c r="T152" s="152">
        <f t="shared" ref="T152:T178" si="2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157</v>
      </c>
      <c r="AT152" s="153" t="s">
        <v>107</v>
      </c>
      <c r="AU152" s="153" t="s">
        <v>112</v>
      </c>
      <c r="AY152" s="14" t="s">
        <v>106</v>
      </c>
      <c r="BE152" s="154">
        <f t="shared" ref="BE152:BE178" si="24">IF(N152="základná",J152,0)</f>
        <v>0</v>
      </c>
      <c r="BF152" s="154">
        <f t="shared" ref="BF152:BF178" si="25">IF(N152="znížená",J152,0)</f>
        <v>0</v>
      </c>
      <c r="BG152" s="154">
        <f t="shared" ref="BG152:BG178" si="26">IF(N152="zákl. prenesená",J152,0)</f>
        <v>0</v>
      </c>
      <c r="BH152" s="154">
        <f t="shared" ref="BH152:BH178" si="27">IF(N152="zníž. prenesená",J152,0)</f>
        <v>0</v>
      </c>
      <c r="BI152" s="154">
        <f t="shared" ref="BI152:BI178" si="28">IF(N152="nulová",J152,0)</f>
        <v>0</v>
      </c>
      <c r="BJ152" s="14" t="s">
        <v>112</v>
      </c>
      <c r="BK152" s="154">
        <f t="shared" ref="BK152:BK178" si="29">ROUND(I152*H152,2)</f>
        <v>0</v>
      </c>
      <c r="BL152" s="14" t="s">
        <v>157</v>
      </c>
      <c r="BM152" s="153" t="s">
        <v>233</v>
      </c>
    </row>
    <row r="153" spans="1:65" s="2" customFormat="1" ht="24.15" customHeight="1">
      <c r="A153" s="29"/>
      <c r="B153" s="140"/>
      <c r="C153" s="141" t="s">
        <v>234</v>
      </c>
      <c r="D153" s="141" t="s">
        <v>107</v>
      </c>
      <c r="E153" s="142" t="s">
        <v>235</v>
      </c>
      <c r="F153" s="143" t="s">
        <v>236</v>
      </c>
      <c r="G153" s="144" t="s">
        <v>110</v>
      </c>
      <c r="H153" s="145">
        <v>2.8</v>
      </c>
      <c r="I153" s="146"/>
      <c r="J153" s="147">
        <f t="shared" si="20"/>
        <v>0</v>
      </c>
      <c r="K153" s="148"/>
      <c r="L153" s="30"/>
      <c r="M153" s="149" t="s">
        <v>1</v>
      </c>
      <c r="N153" s="150" t="s">
        <v>38</v>
      </c>
      <c r="O153" s="58"/>
      <c r="P153" s="151">
        <f t="shared" si="21"/>
        <v>0</v>
      </c>
      <c r="Q153" s="151">
        <v>8.0000000000000007E-5</v>
      </c>
      <c r="R153" s="151">
        <f t="shared" si="22"/>
        <v>2.24E-4</v>
      </c>
      <c r="S153" s="151">
        <v>0</v>
      </c>
      <c r="T153" s="152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157</v>
      </c>
      <c r="AT153" s="153" t="s">
        <v>107</v>
      </c>
      <c r="AU153" s="153" t="s">
        <v>112</v>
      </c>
      <c r="AY153" s="14" t="s">
        <v>106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4" t="s">
        <v>112</v>
      </c>
      <c r="BK153" s="154">
        <f t="shared" si="29"/>
        <v>0</v>
      </c>
      <c r="BL153" s="14" t="s">
        <v>157</v>
      </c>
      <c r="BM153" s="153" t="s">
        <v>237</v>
      </c>
    </row>
    <row r="154" spans="1:65" s="2" customFormat="1" ht="33" customHeight="1">
      <c r="A154" s="29"/>
      <c r="B154" s="140"/>
      <c r="C154" s="141" t="s">
        <v>238</v>
      </c>
      <c r="D154" s="141" t="s">
        <v>107</v>
      </c>
      <c r="E154" s="142" t="s">
        <v>239</v>
      </c>
      <c r="F154" s="143" t="s">
        <v>240</v>
      </c>
      <c r="G154" s="144" t="s">
        <v>122</v>
      </c>
      <c r="H154" s="145">
        <v>8</v>
      </c>
      <c r="I154" s="146"/>
      <c r="J154" s="147">
        <f t="shared" si="20"/>
        <v>0</v>
      </c>
      <c r="K154" s="148"/>
      <c r="L154" s="30"/>
      <c r="M154" s="149" t="s">
        <v>1</v>
      </c>
      <c r="N154" s="150" t="s">
        <v>38</v>
      </c>
      <c r="O154" s="58"/>
      <c r="P154" s="151">
        <f t="shared" si="21"/>
        <v>0</v>
      </c>
      <c r="Q154" s="151">
        <v>1E-4</v>
      </c>
      <c r="R154" s="151">
        <f t="shared" si="22"/>
        <v>8.0000000000000004E-4</v>
      </c>
      <c r="S154" s="151">
        <v>0</v>
      </c>
      <c r="T154" s="152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157</v>
      </c>
      <c r="AT154" s="153" t="s">
        <v>107</v>
      </c>
      <c r="AU154" s="153" t="s">
        <v>112</v>
      </c>
      <c r="AY154" s="14" t="s">
        <v>106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4" t="s">
        <v>112</v>
      </c>
      <c r="BK154" s="154">
        <f t="shared" si="29"/>
        <v>0</v>
      </c>
      <c r="BL154" s="14" t="s">
        <v>157</v>
      </c>
      <c r="BM154" s="153" t="s">
        <v>241</v>
      </c>
    </row>
    <row r="155" spans="1:65" s="2" customFormat="1" ht="24.15" customHeight="1">
      <c r="A155" s="29"/>
      <c r="B155" s="140"/>
      <c r="C155" s="141" t="s">
        <v>242</v>
      </c>
      <c r="D155" s="141" t="s">
        <v>107</v>
      </c>
      <c r="E155" s="142" t="s">
        <v>243</v>
      </c>
      <c r="F155" s="143" t="s">
        <v>244</v>
      </c>
      <c r="G155" s="144" t="s">
        <v>122</v>
      </c>
      <c r="H155" s="145">
        <v>8</v>
      </c>
      <c r="I155" s="146"/>
      <c r="J155" s="147">
        <f t="shared" si="20"/>
        <v>0</v>
      </c>
      <c r="K155" s="148"/>
      <c r="L155" s="30"/>
      <c r="M155" s="149" t="s">
        <v>1</v>
      </c>
      <c r="N155" s="150" t="s">
        <v>38</v>
      </c>
      <c r="O155" s="58"/>
      <c r="P155" s="151">
        <f t="shared" si="21"/>
        <v>0</v>
      </c>
      <c r="Q155" s="151">
        <v>8.0000000000000007E-5</v>
      </c>
      <c r="R155" s="151">
        <f t="shared" si="22"/>
        <v>6.4000000000000005E-4</v>
      </c>
      <c r="S155" s="151">
        <v>0</v>
      </c>
      <c r="T155" s="152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157</v>
      </c>
      <c r="AT155" s="153" t="s">
        <v>107</v>
      </c>
      <c r="AU155" s="153" t="s">
        <v>112</v>
      </c>
      <c r="AY155" s="14" t="s">
        <v>106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4" t="s">
        <v>112</v>
      </c>
      <c r="BK155" s="154">
        <f t="shared" si="29"/>
        <v>0</v>
      </c>
      <c r="BL155" s="14" t="s">
        <v>157</v>
      </c>
      <c r="BM155" s="153" t="s">
        <v>245</v>
      </c>
    </row>
    <row r="156" spans="1:65" s="2" customFormat="1" ht="24.15" customHeight="1">
      <c r="A156" s="29"/>
      <c r="B156" s="140"/>
      <c r="C156" s="141" t="s">
        <v>185</v>
      </c>
      <c r="D156" s="141" t="s">
        <v>107</v>
      </c>
      <c r="E156" s="142" t="s">
        <v>246</v>
      </c>
      <c r="F156" s="143" t="s">
        <v>247</v>
      </c>
      <c r="G156" s="144" t="s">
        <v>122</v>
      </c>
      <c r="H156" s="145">
        <v>4</v>
      </c>
      <c r="I156" s="146"/>
      <c r="J156" s="147">
        <f t="shared" si="20"/>
        <v>0</v>
      </c>
      <c r="K156" s="148"/>
      <c r="L156" s="30"/>
      <c r="M156" s="149" t="s">
        <v>1</v>
      </c>
      <c r="N156" s="150" t="s">
        <v>38</v>
      </c>
      <c r="O156" s="58"/>
      <c r="P156" s="151">
        <f t="shared" si="21"/>
        <v>0</v>
      </c>
      <c r="Q156" s="151">
        <v>1E-4</v>
      </c>
      <c r="R156" s="151">
        <f t="shared" si="22"/>
        <v>4.0000000000000002E-4</v>
      </c>
      <c r="S156" s="151">
        <v>0</v>
      </c>
      <c r="T156" s="152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157</v>
      </c>
      <c r="AT156" s="153" t="s">
        <v>107</v>
      </c>
      <c r="AU156" s="153" t="s">
        <v>112</v>
      </c>
      <c r="AY156" s="14" t="s">
        <v>106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4" t="s">
        <v>112</v>
      </c>
      <c r="BK156" s="154">
        <f t="shared" si="29"/>
        <v>0</v>
      </c>
      <c r="BL156" s="14" t="s">
        <v>157</v>
      </c>
      <c r="BM156" s="153" t="s">
        <v>248</v>
      </c>
    </row>
    <row r="157" spans="1:65" s="2" customFormat="1" ht="24.15" customHeight="1">
      <c r="A157" s="29"/>
      <c r="B157" s="140"/>
      <c r="C157" s="141" t="s">
        <v>249</v>
      </c>
      <c r="D157" s="141" t="s">
        <v>107</v>
      </c>
      <c r="E157" s="142" t="s">
        <v>250</v>
      </c>
      <c r="F157" s="143" t="s">
        <v>251</v>
      </c>
      <c r="G157" s="144" t="s">
        <v>122</v>
      </c>
      <c r="H157" s="145">
        <v>4</v>
      </c>
      <c r="I157" s="146"/>
      <c r="J157" s="147">
        <f t="shared" si="20"/>
        <v>0</v>
      </c>
      <c r="K157" s="148"/>
      <c r="L157" s="30"/>
      <c r="M157" s="149" t="s">
        <v>1</v>
      </c>
      <c r="N157" s="150" t="s">
        <v>38</v>
      </c>
      <c r="O157" s="58"/>
      <c r="P157" s="151">
        <f t="shared" si="21"/>
        <v>0</v>
      </c>
      <c r="Q157" s="151">
        <v>8.0000000000000007E-5</v>
      </c>
      <c r="R157" s="151">
        <f t="shared" si="22"/>
        <v>3.2000000000000003E-4</v>
      </c>
      <c r="S157" s="151">
        <v>0</v>
      </c>
      <c r="T157" s="152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157</v>
      </c>
      <c r="AT157" s="153" t="s">
        <v>107</v>
      </c>
      <c r="AU157" s="153" t="s">
        <v>112</v>
      </c>
      <c r="AY157" s="14" t="s">
        <v>106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4" t="s">
        <v>112</v>
      </c>
      <c r="BK157" s="154">
        <f t="shared" si="29"/>
        <v>0</v>
      </c>
      <c r="BL157" s="14" t="s">
        <v>157</v>
      </c>
      <c r="BM157" s="153" t="s">
        <v>252</v>
      </c>
    </row>
    <row r="158" spans="1:65" s="2" customFormat="1" ht="24.15" customHeight="1">
      <c r="A158" s="29"/>
      <c r="B158" s="140"/>
      <c r="C158" s="141" t="s">
        <v>253</v>
      </c>
      <c r="D158" s="141" t="s">
        <v>107</v>
      </c>
      <c r="E158" s="142" t="s">
        <v>254</v>
      </c>
      <c r="F158" s="143" t="s">
        <v>255</v>
      </c>
      <c r="G158" s="144" t="s">
        <v>122</v>
      </c>
      <c r="H158" s="145">
        <v>25</v>
      </c>
      <c r="I158" s="146"/>
      <c r="J158" s="147">
        <f t="shared" si="20"/>
        <v>0</v>
      </c>
      <c r="K158" s="148"/>
      <c r="L158" s="30"/>
      <c r="M158" s="149" t="s">
        <v>1</v>
      </c>
      <c r="N158" s="150" t="s">
        <v>38</v>
      </c>
      <c r="O158" s="58"/>
      <c r="P158" s="151">
        <f t="shared" si="21"/>
        <v>0</v>
      </c>
      <c r="Q158" s="151">
        <v>1E-4</v>
      </c>
      <c r="R158" s="151">
        <f t="shared" si="22"/>
        <v>2.5000000000000001E-3</v>
      </c>
      <c r="S158" s="151">
        <v>0</v>
      </c>
      <c r="T158" s="152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157</v>
      </c>
      <c r="AT158" s="153" t="s">
        <v>107</v>
      </c>
      <c r="AU158" s="153" t="s">
        <v>112</v>
      </c>
      <c r="AY158" s="14" t="s">
        <v>106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4" t="s">
        <v>112</v>
      </c>
      <c r="BK158" s="154">
        <f t="shared" si="29"/>
        <v>0</v>
      </c>
      <c r="BL158" s="14" t="s">
        <v>157</v>
      </c>
      <c r="BM158" s="153" t="s">
        <v>256</v>
      </c>
    </row>
    <row r="159" spans="1:65" s="2" customFormat="1" ht="24.15" customHeight="1">
      <c r="A159" s="29"/>
      <c r="B159" s="140"/>
      <c r="C159" s="141" t="s">
        <v>257</v>
      </c>
      <c r="D159" s="141" t="s">
        <v>107</v>
      </c>
      <c r="E159" s="142" t="s">
        <v>258</v>
      </c>
      <c r="F159" s="143" t="s">
        <v>259</v>
      </c>
      <c r="G159" s="144" t="s">
        <v>122</v>
      </c>
      <c r="H159" s="145">
        <v>25</v>
      </c>
      <c r="I159" s="146"/>
      <c r="J159" s="147">
        <f t="shared" si="20"/>
        <v>0</v>
      </c>
      <c r="K159" s="148"/>
      <c r="L159" s="30"/>
      <c r="M159" s="149" t="s">
        <v>1</v>
      </c>
      <c r="N159" s="150" t="s">
        <v>38</v>
      </c>
      <c r="O159" s="58"/>
      <c r="P159" s="151">
        <f t="shared" si="21"/>
        <v>0</v>
      </c>
      <c r="Q159" s="151">
        <v>8.0000000000000007E-5</v>
      </c>
      <c r="R159" s="151">
        <f t="shared" si="22"/>
        <v>2E-3</v>
      </c>
      <c r="S159" s="151">
        <v>0</v>
      </c>
      <c r="T159" s="152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157</v>
      </c>
      <c r="AT159" s="153" t="s">
        <v>107</v>
      </c>
      <c r="AU159" s="153" t="s">
        <v>112</v>
      </c>
      <c r="AY159" s="14" t="s">
        <v>106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4" t="s">
        <v>112</v>
      </c>
      <c r="BK159" s="154">
        <f t="shared" si="29"/>
        <v>0</v>
      </c>
      <c r="BL159" s="14" t="s">
        <v>157</v>
      </c>
      <c r="BM159" s="153" t="s">
        <v>260</v>
      </c>
    </row>
    <row r="160" spans="1:65" s="2" customFormat="1" ht="24.15" customHeight="1">
      <c r="A160" s="29"/>
      <c r="B160" s="140"/>
      <c r="C160" s="141" t="s">
        <v>261</v>
      </c>
      <c r="D160" s="141" t="s">
        <v>107</v>
      </c>
      <c r="E160" s="142" t="s">
        <v>262</v>
      </c>
      <c r="F160" s="143" t="s">
        <v>263</v>
      </c>
      <c r="G160" s="144" t="s">
        <v>122</v>
      </c>
      <c r="H160" s="145">
        <v>17</v>
      </c>
      <c r="I160" s="146"/>
      <c r="J160" s="147">
        <f t="shared" si="20"/>
        <v>0</v>
      </c>
      <c r="K160" s="148"/>
      <c r="L160" s="30"/>
      <c r="M160" s="149" t="s">
        <v>1</v>
      </c>
      <c r="N160" s="150" t="s">
        <v>38</v>
      </c>
      <c r="O160" s="58"/>
      <c r="P160" s="151">
        <f t="shared" si="21"/>
        <v>0</v>
      </c>
      <c r="Q160" s="151">
        <v>1E-4</v>
      </c>
      <c r="R160" s="151">
        <f t="shared" si="22"/>
        <v>1.7000000000000001E-3</v>
      </c>
      <c r="S160" s="151">
        <v>0</v>
      </c>
      <c r="T160" s="152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157</v>
      </c>
      <c r="AT160" s="153" t="s">
        <v>107</v>
      </c>
      <c r="AU160" s="153" t="s">
        <v>112</v>
      </c>
      <c r="AY160" s="14" t="s">
        <v>106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4" t="s">
        <v>112</v>
      </c>
      <c r="BK160" s="154">
        <f t="shared" si="29"/>
        <v>0</v>
      </c>
      <c r="BL160" s="14" t="s">
        <v>157</v>
      </c>
      <c r="BM160" s="153" t="s">
        <v>264</v>
      </c>
    </row>
    <row r="161" spans="1:65" s="2" customFormat="1" ht="24.15" customHeight="1">
      <c r="A161" s="29"/>
      <c r="B161" s="140"/>
      <c r="C161" s="141" t="s">
        <v>265</v>
      </c>
      <c r="D161" s="141" t="s">
        <v>107</v>
      </c>
      <c r="E161" s="142" t="s">
        <v>266</v>
      </c>
      <c r="F161" s="143" t="s">
        <v>267</v>
      </c>
      <c r="G161" s="144" t="s">
        <v>122</v>
      </c>
      <c r="H161" s="145">
        <v>17</v>
      </c>
      <c r="I161" s="146"/>
      <c r="J161" s="147">
        <f t="shared" si="20"/>
        <v>0</v>
      </c>
      <c r="K161" s="148"/>
      <c r="L161" s="30"/>
      <c r="M161" s="149" t="s">
        <v>1</v>
      </c>
      <c r="N161" s="150" t="s">
        <v>38</v>
      </c>
      <c r="O161" s="58"/>
      <c r="P161" s="151">
        <f t="shared" si="21"/>
        <v>0</v>
      </c>
      <c r="Q161" s="151">
        <v>1.2E-4</v>
      </c>
      <c r="R161" s="151">
        <f t="shared" si="22"/>
        <v>2.0400000000000001E-3</v>
      </c>
      <c r="S161" s="151">
        <v>0</v>
      </c>
      <c r="T161" s="152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157</v>
      </c>
      <c r="AT161" s="153" t="s">
        <v>107</v>
      </c>
      <c r="AU161" s="153" t="s">
        <v>112</v>
      </c>
      <c r="AY161" s="14" t="s">
        <v>106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4" t="s">
        <v>112</v>
      </c>
      <c r="BK161" s="154">
        <f t="shared" si="29"/>
        <v>0</v>
      </c>
      <c r="BL161" s="14" t="s">
        <v>157</v>
      </c>
      <c r="BM161" s="153" t="s">
        <v>268</v>
      </c>
    </row>
    <row r="162" spans="1:65" s="2" customFormat="1" ht="33" customHeight="1">
      <c r="A162" s="29"/>
      <c r="B162" s="140"/>
      <c r="C162" s="141" t="s">
        <v>269</v>
      </c>
      <c r="D162" s="141" t="s">
        <v>107</v>
      </c>
      <c r="E162" s="142" t="s">
        <v>270</v>
      </c>
      <c r="F162" s="143" t="s">
        <v>271</v>
      </c>
      <c r="G162" s="144" t="s">
        <v>122</v>
      </c>
      <c r="H162" s="145">
        <v>17</v>
      </c>
      <c r="I162" s="146"/>
      <c r="J162" s="147">
        <f t="shared" si="20"/>
        <v>0</v>
      </c>
      <c r="K162" s="148"/>
      <c r="L162" s="30"/>
      <c r="M162" s="149" t="s">
        <v>1</v>
      </c>
      <c r="N162" s="150" t="s">
        <v>38</v>
      </c>
      <c r="O162" s="58"/>
      <c r="P162" s="151">
        <f t="shared" si="21"/>
        <v>0</v>
      </c>
      <c r="Q162" s="151">
        <v>1E-4</v>
      </c>
      <c r="R162" s="151">
        <f t="shared" si="22"/>
        <v>1.7000000000000001E-3</v>
      </c>
      <c r="S162" s="151">
        <v>0</v>
      </c>
      <c r="T162" s="152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157</v>
      </c>
      <c r="AT162" s="153" t="s">
        <v>107</v>
      </c>
      <c r="AU162" s="153" t="s">
        <v>112</v>
      </c>
      <c r="AY162" s="14" t="s">
        <v>106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4" t="s">
        <v>112</v>
      </c>
      <c r="BK162" s="154">
        <f t="shared" si="29"/>
        <v>0</v>
      </c>
      <c r="BL162" s="14" t="s">
        <v>157</v>
      </c>
      <c r="BM162" s="153" t="s">
        <v>272</v>
      </c>
    </row>
    <row r="163" spans="1:65" s="2" customFormat="1" ht="24.15" customHeight="1">
      <c r="A163" s="29"/>
      <c r="B163" s="140"/>
      <c r="C163" s="141" t="s">
        <v>273</v>
      </c>
      <c r="D163" s="141" t="s">
        <v>107</v>
      </c>
      <c r="E163" s="142" t="s">
        <v>274</v>
      </c>
      <c r="F163" s="143" t="s">
        <v>275</v>
      </c>
      <c r="G163" s="144" t="s">
        <v>122</v>
      </c>
      <c r="H163" s="145">
        <v>17</v>
      </c>
      <c r="I163" s="146"/>
      <c r="J163" s="147">
        <f t="shared" si="20"/>
        <v>0</v>
      </c>
      <c r="K163" s="148"/>
      <c r="L163" s="30"/>
      <c r="M163" s="149" t="s">
        <v>1</v>
      </c>
      <c r="N163" s="150" t="s">
        <v>38</v>
      </c>
      <c r="O163" s="58"/>
      <c r="P163" s="151">
        <f t="shared" si="21"/>
        <v>0</v>
      </c>
      <c r="Q163" s="151">
        <v>1.2E-4</v>
      </c>
      <c r="R163" s="151">
        <f t="shared" si="22"/>
        <v>2.0400000000000001E-3</v>
      </c>
      <c r="S163" s="151">
        <v>0</v>
      </c>
      <c r="T163" s="152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157</v>
      </c>
      <c r="AT163" s="153" t="s">
        <v>107</v>
      </c>
      <c r="AU163" s="153" t="s">
        <v>112</v>
      </c>
      <c r="AY163" s="14" t="s">
        <v>106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4" t="s">
        <v>112</v>
      </c>
      <c r="BK163" s="154">
        <f t="shared" si="29"/>
        <v>0</v>
      </c>
      <c r="BL163" s="14" t="s">
        <v>157</v>
      </c>
      <c r="BM163" s="153" t="s">
        <v>276</v>
      </c>
    </row>
    <row r="164" spans="1:65" s="2" customFormat="1" ht="33" customHeight="1">
      <c r="A164" s="29"/>
      <c r="B164" s="140"/>
      <c r="C164" s="141" t="s">
        <v>277</v>
      </c>
      <c r="D164" s="141" t="s">
        <v>107</v>
      </c>
      <c r="E164" s="142" t="s">
        <v>278</v>
      </c>
      <c r="F164" s="143" t="s">
        <v>279</v>
      </c>
      <c r="G164" s="144" t="s">
        <v>122</v>
      </c>
      <c r="H164" s="145">
        <v>51</v>
      </c>
      <c r="I164" s="146"/>
      <c r="J164" s="147">
        <f t="shared" si="20"/>
        <v>0</v>
      </c>
      <c r="K164" s="148"/>
      <c r="L164" s="30"/>
      <c r="M164" s="149" t="s">
        <v>1</v>
      </c>
      <c r="N164" s="150" t="s">
        <v>38</v>
      </c>
      <c r="O164" s="58"/>
      <c r="P164" s="151">
        <f t="shared" si="21"/>
        <v>0</v>
      </c>
      <c r="Q164" s="151">
        <v>1E-4</v>
      </c>
      <c r="R164" s="151">
        <f t="shared" si="22"/>
        <v>5.1000000000000004E-3</v>
      </c>
      <c r="S164" s="151">
        <v>0</v>
      </c>
      <c r="T164" s="152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157</v>
      </c>
      <c r="AT164" s="153" t="s">
        <v>107</v>
      </c>
      <c r="AU164" s="153" t="s">
        <v>112</v>
      </c>
      <c r="AY164" s="14" t="s">
        <v>106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4" t="s">
        <v>112</v>
      </c>
      <c r="BK164" s="154">
        <f t="shared" si="29"/>
        <v>0</v>
      </c>
      <c r="BL164" s="14" t="s">
        <v>157</v>
      </c>
      <c r="BM164" s="153" t="s">
        <v>280</v>
      </c>
    </row>
    <row r="165" spans="1:65" s="2" customFormat="1" ht="24.15" customHeight="1">
      <c r="A165" s="29"/>
      <c r="B165" s="140"/>
      <c r="C165" s="141" t="s">
        <v>281</v>
      </c>
      <c r="D165" s="141" t="s">
        <v>107</v>
      </c>
      <c r="E165" s="142" t="s">
        <v>282</v>
      </c>
      <c r="F165" s="143" t="s">
        <v>283</v>
      </c>
      <c r="G165" s="144" t="s">
        <v>284</v>
      </c>
      <c r="H165" s="145">
        <v>51</v>
      </c>
      <c r="I165" s="146"/>
      <c r="J165" s="147">
        <f t="shared" si="20"/>
        <v>0</v>
      </c>
      <c r="K165" s="148"/>
      <c r="L165" s="30"/>
      <c r="M165" s="149" t="s">
        <v>1</v>
      </c>
      <c r="N165" s="150" t="s">
        <v>38</v>
      </c>
      <c r="O165" s="58"/>
      <c r="P165" s="151">
        <f t="shared" si="21"/>
        <v>0</v>
      </c>
      <c r="Q165" s="151">
        <v>8.0000000000000007E-5</v>
      </c>
      <c r="R165" s="151">
        <f t="shared" si="22"/>
        <v>4.0800000000000003E-3</v>
      </c>
      <c r="S165" s="151">
        <v>0</v>
      </c>
      <c r="T165" s="152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157</v>
      </c>
      <c r="AT165" s="153" t="s">
        <v>107</v>
      </c>
      <c r="AU165" s="153" t="s">
        <v>112</v>
      </c>
      <c r="AY165" s="14" t="s">
        <v>106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4" t="s">
        <v>112</v>
      </c>
      <c r="BK165" s="154">
        <f t="shared" si="29"/>
        <v>0</v>
      </c>
      <c r="BL165" s="14" t="s">
        <v>157</v>
      </c>
      <c r="BM165" s="153" t="s">
        <v>285</v>
      </c>
    </row>
    <row r="166" spans="1:65" s="2" customFormat="1" ht="33" customHeight="1">
      <c r="A166" s="29"/>
      <c r="B166" s="140"/>
      <c r="C166" s="141" t="s">
        <v>286</v>
      </c>
      <c r="D166" s="141" t="s">
        <v>107</v>
      </c>
      <c r="E166" s="142" t="s">
        <v>287</v>
      </c>
      <c r="F166" s="143" t="s">
        <v>288</v>
      </c>
      <c r="G166" s="144" t="s">
        <v>122</v>
      </c>
      <c r="H166" s="145">
        <v>15</v>
      </c>
      <c r="I166" s="146"/>
      <c r="J166" s="147">
        <f t="shared" si="20"/>
        <v>0</v>
      </c>
      <c r="K166" s="148"/>
      <c r="L166" s="30"/>
      <c r="M166" s="149" t="s">
        <v>1</v>
      </c>
      <c r="N166" s="150" t="s">
        <v>38</v>
      </c>
      <c r="O166" s="58"/>
      <c r="P166" s="151">
        <f t="shared" si="21"/>
        <v>0</v>
      </c>
      <c r="Q166" s="151">
        <v>1E-4</v>
      </c>
      <c r="R166" s="151">
        <f t="shared" si="22"/>
        <v>1.5E-3</v>
      </c>
      <c r="S166" s="151">
        <v>0</v>
      </c>
      <c r="T166" s="152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157</v>
      </c>
      <c r="AT166" s="153" t="s">
        <v>107</v>
      </c>
      <c r="AU166" s="153" t="s">
        <v>112</v>
      </c>
      <c r="AY166" s="14" t="s">
        <v>106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4" t="s">
        <v>112</v>
      </c>
      <c r="BK166" s="154">
        <f t="shared" si="29"/>
        <v>0</v>
      </c>
      <c r="BL166" s="14" t="s">
        <v>157</v>
      </c>
      <c r="BM166" s="153" t="s">
        <v>289</v>
      </c>
    </row>
    <row r="167" spans="1:65" s="2" customFormat="1" ht="24.15" customHeight="1">
      <c r="A167" s="29"/>
      <c r="B167" s="140"/>
      <c r="C167" s="141" t="s">
        <v>290</v>
      </c>
      <c r="D167" s="141" t="s">
        <v>107</v>
      </c>
      <c r="E167" s="142" t="s">
        <v>291</v>
      </c>
      <c r="F167" s="143" t="s">
        <v>283</v>
      </c>
      <c r="G167" s="144" t="s">
        <v>122</v>
      </c>
      <c r="H167" s="145">
        <v>15</v>
      </c>
      <c r="I167" s="146"/>
      <c r="J167" s="147">
        <f t="shared" si="20"/>
        <v>0</v>
      </c>
      <c r="K167" s="148"/>
      <c r="L167" s="30"/>
      <c r="M167" s="149" t="s">
        <v>1</v>
      </c>
      <c r="N167" s="150" t="s">
        <v>38</v>
      </c>
      <c r="O167" s="58"/>
      <c r="P167" s="151">
        <f t="shared" si="21"/>
        <v>0</v>
      </c>
      <c r="Q167" s="151">
        <v>1.2E-4</v>
      </c>
      <c r="R167" s="151">
        <f t="shared" si="22"/>
        <v>1.8E-3</v>
      </c>
      <c r="S167" s="151">
        <v>0</v>
      </c>
      <c r="T167" s="152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157</v>
      </c>
      <c r="AT167" s="153" t="s">
        <v>107</v>
      </c>
      <c r="AU167" s="153" t="s">
        <v>112</v>
      </c>
      <c r="AY167" s="14" t="s">
        <v>106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4" t="s">
        <v>112</v>
      </c>
      <c r="BK167" s="154">
        <f t="shared" si="29"/>
        <v>0</v>
      </c>
      <c r="BL167" s="14" t="s">
        <v>157</v>
      </c>
      <c r="BM167" s="153" t="s">
        <v>292</v>
      </c>
    </row>
    <row r="168" spans="1:65" s="2" customFormat="1" ht="24.15" customHeight="1">
      <c r="A168" s="29"/>
      <c r="B168" s="140"/>
      <c r="C168" s="141" t="s">
        <v>293</v>
      </c>
      <c r="D168" s="141" t="s">
        <v>107</v>
      </c>
      <c r="E168" s="142" t="s">
        <v>294</v>
      </c>
      <c r="F168" s="143" t="s">
        <v>295</v>
      </c>
      <c r="G168" s="144" t="s">
        <v>110</v>
      </c>
      <c r="H168" s="145">
        <v>200</v>
      </c>
      <c r="I168" s="146"/>
      <c r="J168" s="147">
        <f t="shared" si="20"/>
        <v>0</v>
      </c>
      <c r="K168" s="148"/>
      <c r="L168" s="30"/>
      <c r="M168" s="149" t="s">
        <v>1</v>
      </c>
      <c r="N168" s="150" t="s">
        <v>38</v>
      </c>
      <c r="O168" s="58"/>
      <c r="P168" s="151">
        <f t="shared" si="21"/>
        <v>0</v>
      </c>
      <c r="Q168" s="151">
        <v>1E-4</v>
      </c>
      <c r="R168" s="151">
        <f t="shared" si="22"/>
        <v>0.02</v>
      </c>
      <c r="S168" s="151">
        <v>0</v>
      </c>
      <c r="T168" s="152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157</v>
      </c>
      <c r="AT168" s="153" t="s">
        <v>107</v>
      </c>
      <c r="AU168" s="153" t="s">
        <v>112</v>
      </c>
      <c r="AY168" s="14" t="s">
        <v>106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4" t="s">
        <v>112</v>
      </c>
      <c r="BK168" s="154">
        <f t="shared" si="29"/>
        <v>0</v>
      </c>
      <c r="BL168" s="14" t="s">
        <v>157</v>
      </c>
      <c r="BM168" s="153" t="s">
        <v>296</v>
      </c>
    </row>
    <row r="169" spans="1:65" s="2" customFormat="1" ht="24.15" customHeight="1">
      <c r="A169" s="29"/>
      <c r="B169" s="140"/>
      <c r="C169" s="141" t="s">
        <v>297</v>
      </c>
      <c r="D169" s="141" t="s">
        <v>107</v>
      </c>
      <c r="E169" s="142" t="s">
        <v>298</v>
      </c>
      <c r="F169" s="143" t="s">
        <v>299</v>
      </c>
      <c r="G169" s="144" t="s">
        <v>110</v>
      </c>
      <c r="H169" s="145">
        <v>200</v>
      </c>
      <c r="I169" s="146"/>
      <c r="J169" s="147">
        <f t="shared" si="20"/>
        <v>0</v>
      </c>
      <c r="K169" s="148"/>
      <c r="L169" s="30"/>
      <c r="M169" s="149" t="s">
        <v>1</v>
      </c>
      <c r="N169" s="150" t="s">
        <v>38</v>
      </c>
      <c r="O169" s="58"/>
      <c r="P169" s="151">
        <f t="shared" si="21"/>
        <v>0</v>
      </c>
      <c r="Q169" s="151">
        <v>2.1000000000000001E-4</v>
      </c>
      <c r="R169" s="151">
        <f t="shared" si="22"/>
        <v>4.2000000000000003E-2</v>
      </c>
      <c r="S169" s="151">
        <v>0</v>
      </c>
      <c r="T169" s="152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157</v>
      </c>
      <c r="AT169" s="153" t="s">
        <v>107</v>
      </c>
      <c r="AU169" s="153" t="s">
        <v>112</v>
      </c>
      <c r="AY169" s="14" t="s">
        <v>106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4" t="s">
        <v>112</v>
      </c>
      <c r="BK169" s="154">
        <f t="shared" si="29"/>
        <v>0</v>
      </c>
      <c r="BL169" s="14" t="s">
        <v>157</v>
      </c>
      <c r="BM169" s="153" t="s">
        <v>300</v>
      </c>
    </row>
    <row r="170" spans="1:65" s="2" customFormat="1" ht="24.15" customHeight="1">
      <c r="A170" s="29"/>
      <c r="B170" s="140"/>
      <c r="C170" s="141" t="s">
        <v>301</v>
      </c>
      <c r="D170" s="141" t="s">
        <v>107</v>
      </c>
      <c r="E170" s="142" t="s">
        <v>302</v>
      </c>
      <c r="F170" s="143" t="s">
        <v>303</v>
      </c>
      <c r="G170" s="144" t="s">
        <v>122</v>
      </c>
      <c r="H170" s="145">
        <v>21</v>
      </c>
      <c r="I170" s="146"/>
      <c r="J170" s="147">
        <f t="shared" si="20"/>
        <v>0</v>
      </c>
      <c r="K170" s="148"/>
      <c r="L170" s="30"/>
      <c r="M170" s="149" t="s">
        <v>1</v>
      </c>
      <c r="N170" s="150" t="s">
        <v>38</v>
      </c>
      <c r="O170" s="58"/>
      <c r="P170" s="151">
        <f t="shared" si="21"/>
        <v>0</v>
      </c>
      <c r="Q170" s="151">
        <v>1E-4</v>
      </c>
      <c r="R170" s="151">
        <f t="shared" si="22"/>
        <v>2.1000000000000003E-3</v>
      </c>
      <c r="S170" s="151">
        <v>0</v>
      </c>
      <c r="T170" s="152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157</v>
      </c>
      <c r="AT170" s="153" t="s">
        <v>107</v>
      </c>
      <c r="AU170" s="153" t="s">
        <v>112</v>
      </c>
      <c r="AY170" s="14" t="s">
        <v>106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4" t="s">
        <v>112</v>
      </c>
      <c r="BK170" s="154">
        <f t="shared" si="29"/>
        <v>0</v>
      </c>
      <c r="BL170" s="14" t="s">
        <v>157</v>
      </c>
      <c r="BM170" s="153" t="s">
        <v>304</v>
      </c>
    </row>
    <row r="171" spans="1:65" s="2" customFormat="1" ht="24.15" customHeight="1">
      <c r="A171" s="29"/>
      <c r="B171" s="140"/>
      <c r="C171" s="141" t="s">
        <v>305</v>
      </c>
      <c r="D171" s="141" t="s">
        <v>107</v>
      </c>
      <c r="E171" s="142" t="s">
        <v>306</v>
      </c>
      <c r="F171" s="143" t="s">
        <v>307</v>
      </c>
      <c r="G171" s="144" t="s">
        <v>122</v>
      </c>
      <c r="H171" s="145">
        <v>21</v>
      </c>
      <c r="I171" s="146"/>
      <c r="J171" s="147">
        <f t="shared" si="20"/>
        <v>0</v>
      </c>
      <c r="K171" s="148"/>
      <c r="L171" s="30"/>
      <c r="M171" s="149" t="s">
        <v>1</v>
      </c>
      <c r="N171" s="150" t="s">
        <v>38</v>
      </c>
      <c r="O171" s="58"/>
      <c r="P171" s="151">
        <f t="shared" si="21"/>
        <v>0</v>
      </c>
      <c r="Q171" s="151">
        <v>2.1000000000000001E-4</v>
      </c>
      <c r="R171" s="151">
        <f t="shared" si="22"/>
        <v>4.4099999999999999E-3</v>
      </c>
      <c r="S171" s="151">
        <v>0</v>
      </c>
      <c r="T171" s="152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157</v>
      </c>
      <c r="AT171" s="153" t="s">
        <v>107</v>
      </c>
      <c r="AU171" s="153" t="s">
        <v>112</v>
      </c>
      <c r="AY171" s="14" t="s">
        <v>106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4" t="s">
        <v>112</v>
      </c>
      <c r="BK171" s="154">
        <f t="shared" si="29"/>
        <v>0</v>
      </c>
      <c r="BL171" s="14" t="s">
        <v>157</v>
      </c>
      <c r="BM171" s="153" t="s">
        <v>308</v>
      </c>
    </row>
    <row r="172" spans="1:65" s="2" customFormat="1" ht="24.15" customHeight="1">
      <c r="A172" s="29"/>
      <c r="B172" s="140"/>
      <c r="C172" s="141" t="s">
        <v>309</v>
      </c>
      <c r="D172" s="141" t="s">
        <v>107</v>
      </c>
      <c r="E172" s="142" t="s">
        <v>310</v>
      </c>
      <c r="F172" s="143" t="s">
        <v>311</v>
      </c>
      <c r="G172" s="144" t="s">
        <v>122</v>
      </c>
      <c r="H172" s="145">
        <v>102</v>
      </c>
      <c r="I172" s="146"/>
      <c r="J172" s="147">
        <f t="shared" si="20"/>
        <v>0</v>
      </c>
      <c r="K172" s="148"/>
      <c r="L172" s="30"/>
      <c r="M172" s="149" t="s">
        <v>1</v>
      </c>
      <c r="N172" s="150" t="s">
        <v>38</v>
      </c>
      <c r="O172" s="58"/>
      <c r="P172" s="151">
        <f t="shared" si="21"/>
        <v>0</v>
      </c>
      <c r="Q172" s="151">
        <v>1E-4</v>
      </c>
      <c r="R172" s="151">
        <f t="shared" si="22"/>
        <v>1.0200000000000001E-2</v>
      </c>
      <c r="S172" s="151">
        <v>0</v>
      </c>
      <c r="T172" s="152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157</v>
      </c>
      <c r="AT172" s="153" t="s">
        <v>107</v>
      </c>
      <c r="AU172" s="153" t="s">
        <v>112</v>
      </c>
      <c r="AY172" s="14" t="s">
        <v>106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4" t="s">
        <v>112</v>
      </c>
      <c r="BK172" s="154">
        <f t="shared" si="29"/>
        <v>0</v>
      </c>
      <c r="BL172" s="14" t="s">
        <v>157</v>
      </c>
      <c r="BM172" s="153" t="s">
        <v>312</v>
      </c>
    </row>
    <row r="173" spans="1:65" s="2" customFormat="1" ht="24.15" customHeight="1">
      <c r="A173" s="29"/>
      <c r="B173" s="140"/>
      <c r="C173" s="141" t="s">
        <v>313</v>
      </c>
      <c r="D173" s="141" t="s">
        <v>107</v>
      </c>
      <c r="E173" s="142" t="s">
        <v>314</v>
      </c>
      <c r="F173" s="143" t="s">
        <v>315</v>
      </c>
      <c r="G173" s="144" t="s">
        <v>122</v>
      </c>
      <c r="H173" s="145">
        <v>4</v>
      </c>
      <c r="I173" s="146"/>
      <c r="J173" s="147">
        <f t="shared" si="20"/>
        <v>0</v>
      </c>
      <c r="K173" s="148"/>
      <c r="L173" s="30"/>
      <c r="M173" s="149" t="s">
        <v>1</v>
      </c>
      <c r="N173" s="150" t="s">
        <v>38</v>
      </c>
      <c r="O173" s="58"/>
      <c r="P173" s="151">
        <f t="shared" si="21"/>
        <v>0</v>
      </c>
      <c r="Q173" s="151">
        <v>2.1000000000000001E-4</v>
      </c>
      <c r="R173" s="151">
        <f t="shared" si="22"/>
        <v>8.4000000000000003E-4</v>
      </c>
      <c r="S173" s="151">
        <v>0</v>
      </c>
      <c r="T173" s="152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157</v>
      </c>
      <c r="AT173" s="153" t="s">
        <v>107</v>
      </c>
      <c r="AU173" s="153" t="s">
        <v>112</v>
      </c>
      <c r="AY173" s="14" t="s">
        <v>106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4" t="s">
        <v>112</v>
      </c>
      <c r="BK173" s="154">
        <f t="shared" si="29"/>
        <v>0</v>
      </c>
      <c r="BL173" s="14" t="s">
        <v>157</v>
      </c>
      <c r="BM173" s="153" t="s">
        <v>316</v>
      </c>
    </row>
    <row r="174" spans="1:65" s="2" customFormat="1" ht="24.15" customHeight="1">
      <c r="A174" s="29"/>
      <c r="B174" s="140"/>
      <c r="C174" s="141" t="s">
        <v>317</v>
      </c>
      <c r="D174" s="141" t="s">
        <v>107</v>
      </c>
      <c r="E174" s="142" t="s">
        <v>318</v>
      </c>
      <c r="F174" s="143" t="s">
        <v>319</v>
      </c>
      <c r="G174" s="144" t="s">
        <v>122</v>
      </c>
      <c r="H174" s="145">
        <v>17</v>
      </c>
      <c r="I174" s="146"/>
      <c r="J174" s="147">
        <f t="shared" si="20"/>
        <v>0</v>
      </c>
      <c r="K174" s="148"/>
      <c r="L174" s="30"/>
      <c r="M174" s="149" t="s">
        <v>1</v>
      </c>
      <c r="N174" s="150" t="s">
        <v>38</v>
      </c>
      <c r="O174" s="58"/>
      <c r="P174" s="151">
        <f t="shared" si="21"/>
        <v>0</v>
      </c>
      <c r="Q174" s="151">
        <v>1E-4</v>
      </c>
      <c r="R174" s="151">
        <f t="shared" si="22"/>
        <v>1.7000000000000001E-3</v>
      </c>
      <c r="S174" s="151">
        <v>0</v>
      </c>
      <c r="T174" s="152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157</v>
      </c>
      <c r="AT174" s="153" t="s">
        <v>107</v>
      </c>
      <c r="AU174" s="153" t="s">
        <v>112</v>
      </c>
      <c r="AY174" s="14" t="s">
        <v>106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4" t="s">
        <v>112</v>
      </c>
      <c r="BK174" s="154">
        <f t="shared" si="29"/>
        <v>0</v>
      </c>
      <c r="BL174" s="14" t="s">
        <v>157</v>
      </c>
      <c r="BM174" s="153" t="s">
        <v>320</v>
      </c>
    </row>
    <row r="175" spans="1:65" s="2" customFormat="1" ht="24.15" customHeight="1">
      <c r="A175" s="29"/>
      <c r="B175" s="140"/>
      <c r="C175" s="141" t="s">
        <v>321</v>
      </c>
      <c r="D175" s="141" t="s">
        <v>107</v>
      </c>
      <c r="E175" s="142" t="s">
        <v>322</v>
      </c>
      <c r="F175" s="143" t="s">
        <v>323</v>
      </c>
      <c r="G175" s="144" t="s">
        <v>122</v>
      </c>
      <c r="H175" s="145">
        <v>17</v>
      </c>
      <c r="I175" s="146"/>
      <c r="J175" s="147">
        <f t="shared" si="20"/>
        <v>0</v>
      </c>
      <c r="K175" s="148"/>
      <c r="L175" s="30"/>
      <c r="M175" s="149" t="s">
        <v>1</v>
      </c>
      <c r="N175" s="150" t="s">
        <v>38</v>
      </c>
      <c r="O175" s="58"/>
      <c r="P175" s="151">
        <f t="shared" si="21"/>
        <v>0</v>
      </c>
      <c r="Q175" s="151">
        <v>8.0000000000000007E-5</v>
      </c>
      <c r="R175" s="151">
        <f t="shared" si="22"/>
        <v>1.3600000000000001E-3</v>
      </c>
      <c r="S175" s="151">
        <v>0</v>
      </c>
      <c r="T175" s="152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157</v>
      </c>
      <c r="AT175" s="153" t="s">
        <v>107</v>
      </c>
      <c r="AU175" s="153" t="s">
        <v>112</v>
      </c>
      <c r="AY175" s="14" t="s">
        <v>106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4" t="s">
        <v>112</v>
      </c>
      <c r="BK175" s="154">
        <f t="shared" si="29"/>
        <v>0</v>
      </c>
      <c r="BL175" s="14" t="s">
        <v>157</v>
      </c>
      <c r="BM175" s="153" t="s">
        <v>324</v>
      </c>
    </row>
    <row r="176" spans="1:65" s="2" customFormat="1" ht="24.15" customHeight="1">
      <c r="A176" s="29"/>
      <c r="B176" s="140"/>
      <c r="C176" s="141" t="s">
        <v>325</v>
      </c>
      <c r="D176" s="141" t="s">
        <v>107</v>
      </c>
      <c r="E176" s="142" t="s">
        <v>326</v>
      </c>
      <c r="F176" s="143" t="s">
        <v>327</v>
      </c>
      <c r="G176" s="144" t="s">
        <v>122</v>
      </c>
      <c r="H176" s="145">
        <v>204</v>
      </c>
      <c r="I176" s="146"/>
      <c r="J176" s="147">
        <f t="shared" si="20"/>
        <v>0</v>
      </c>
      <c r="K176" s="148"/>
      <c r="L176" s="30"/>
      <c r="M176" s="149" t="s">
        <v>1</v>
      </c>
      <c r="N176" s="150" t="s">
        <v>38</v>
      </c>
      <c r="O176" s="58"/>
      <c r="P176" s="151">
        <f t="shared" si="21"/>
        <v>0</v>
      </c>
      <c r="Q176" s="151">
        <v>1E-4</v>
      </c>
      <c r="R176" s="151">
        <f t="shared" si="22"/>
        <v>2.0400000000000001E-2</v>
      </c>
      <c r="S176" s="151">
        <v>0</v>
      </c>
      <c r="T176" s="152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157</v>
      </c>
      <c r="AT176" s="153" t="s">
        <v>107</v>
      </c>
      <c r="AU176" s="153" t="s">
        <v>112</v>
      </c>
      <c r="AY176" s="14" t="s">
        <v>106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4" t="s">
        <v>112</v>
      </c>
      <c r="BK176" s="154">
        <f t="shared" si="29"/>
        <v>0</v>
      </c>
      <c r="BL176" s="14" t="s">
        <v>157</v>
      </c>
      <c r="BM176" s="153" t="s">
        <v>328</v>
      </c>
    </row>
    <row r="177" spans="1:65" s="2" customFormat="1" ht="24.15" customHeight="1">
      <c r="A177" s="29"/>
      <c r="B177" s="140"/>
      <c r="C177" s="141" t="s">
        <v>329</v>
      </c>
      <c r="D177" s="141" t="s">
        <v>107</v>
      </c>
      <c r="E177" s="142" t="s">
        <v>330</v>
      </c>
      <c r="F177" s="143" t="s">
        <v>331</v>
      </c>
      <c r="G177" s="144" t="s">
        <v>122</v>
      </c>
      <c r="H177" s="145">
        <v>204</v>
      </c>
      <c r="I177" s="146"/>
      <c r="J177" s="147">
        <f t="shared" si="20"/>
        <v>0</v>
      </c>
      <c r="K177" s="148"/>
      <c r="L177" s="30"/>
      <c r="M177" s="149" t="s">
        <v>1</v>
      </c>
      <c r="N177" s="150" t="s">
        <v>38</v>
      </c>
      <c r="O177" s="58"/>
      <c r="P177" s="151">
        <f t="shared" si="21"/>
        <v>0</v>
      </c>
      <c r="Q177" s="151">
        <v>8.0000000000000007E-5</v>
      </c>
      <c r="R177" s="151">
        <f t="shared" si="22"/>
        <v>1.6320000000000001E-2</v>
      </c>
      <c r="S177" s="151">
        <v>0</v>
      </c>
      <c r="T177" s="152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157</v>
      </c>
      <c r="AT177" s="153" t="s">
        <v>107</v>
      </c>
      <c r="AU177" s="153" t="s">
        <v>112</v>
      </c>
      <c r="AY177" s="14" t="s">
        <v>106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4" t="s">
        <v>112</v>
      </c>
      <c r="BK177" s="154">
        <f t="shared" si="29"/>
        <v>0</v>
      </c>
      <c r="BL177" s="14" t="s">
        <v>157</v>
      </c>
      <c r="BM177" s="153" t="s">
        <v>332</v>
      </c>
    </row>
    <row r="178" spans="1:65" s="2" customFormat="1" ht="21.75" customHeight="1">
      <c r="A178" s="29"/>
      <c r="B178" s="140"/>
      <c r="C178" s="155" t="s">
        <v>333</v>
      </c>
      <c r="D178" s="155" t="s">
        <v>114</v>
      </c>
      <c r="E178" s="156" t="s">
        <v>334</v>
      </c>
      <c r="F178" s="157" t="s">
        <v>335</v>
      </c>
      <c r="G178" s="158" t="s">
        <v>167</v>
      </c>
      <c r="H178" s="159">
        <v>1</v>
      </c>
      <c r="I178" s="160"/>
      <c r="J178" s="161">
        <f t="shared" si="20"/>
        <v>0</v>
      </c>
      <c r="K178" s="162"/>
      <c r="L178" s="163"/>
      <c r="M178" s="164" t="s">
        <v>1</v>
      </c>
      <c r="N178" s="165" t="s">
        <v>38</v>
      </c>
      <c r="O178" s="58"/>
      <c r="P178" s="151">
        <f t="shared" si="21"/>
        <v>0</v>
      </c>
      <c r="Q178" s="151">
        <v>1</v>
      </c>
      <c r="R178" s="151">
        <f t="shared" si="22"/>
        <v>1</v>
      </c>
      <c r="S178" s="151">
        <v>0</v>
      </c>
      <c r="T178" s="152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185</v>
      </c>
      <c r="AT178" s="153" t="s">
        <v>114</v>
      </c>
      <c r="AU178" s="153" t="s">
        <v>112</v>
      </c>
      <c r="AY178" s="14" t="s">
        <v>106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4" t="s">
        <v>112</v>
      </c>
      <c r="BK178" s="154">
        <f t="shared" si="29"/>
        <v>0</v>
      </c>
      <c r="BL178" s="14" t="s">
        <v>157</v>
      </c>
      <c r="BM178" s="153" t="s">
        <v>336</v>
      </c>
    </row>
    <row r="179" spans="1:65" s="12" customFormat="1" ht="25.95" customHeight="1">
      <c r="B179" s="129"/>
      <c r="D179" s="130" t="s">
        <v>71</v>
      </c>
      <c r="E179" s="131" t="s">
        <v>337</v>
      </c>
      <c r="F179" s="131" t="s">
        <v>338</v>
      </c>
      <c r="I179" s="132"/>
      <c r="J179" s="133">
        <f>BK179</f>
        <v>0</v>
      </c>
      <c r="L179" s="129"/>
      <c r="M179" s="134"/>
      <c r="N179" s="135"/>
      <c r="O179" s="135"/>
      <c r="P179" s="136">
        <f>SUM(P180:P201)</f>
        <v>0</v>
      </c>
      <c r="Q179" s="135"/>
      <c r="R179" s="136">
        <f>SUM(R180:R201)</f>
        <v>4.1731699999999998</v>
      </c>
      <c r="S179" s="135"/>
      <c r="T179" s="137">
        <f>SUM(T180:T201)</f>
        <v>0</v>
      </c>
      <c r="AR179" s="130" t="s">
        <v>119</v>
      </c>
      <c r="AT179" s="138" t="s">
        <v>71</v>
      </c>
      <c r="AU179" s="138" t="s">
        <v>72</v>
      </c>
      <c r="AY179" s="130" t="s">
        <v>106</v>
      </c>
      <c r="BK179" s="139">
        <f>SUM(BK180:BK201)</f>
        <v>0</v>
      </c>
    </row>
    <row r="180" spans="1:65" s="2" customFormat="1" ht="16.5" customHeight="1">
      <c r="A180" s="29"/>
      <c r="B180" s="140"/>
      <c r="C180" s="141" t="s">
        <v>339</v>
      </c>
      <c r="D180" s="141" t="s">
        <v>107</v>
      </c>
      <c r="E180" s="142" t="s">
        <v>340</v>
      </c>
      <c r="F180" s="143" t="s">
        <v>341</v>
      </c>
      <c r="G180" s="144" t="s">
        <v>342</v>
      </c>
      <c r="H180" s="145">
        <v>153</v>
      </c>
      <c r="I180" s="146"/>
      <c r="J180" s="147">
        <f t="shared" ref="J180:J201" si="30">ROUND(I180*H180,2)</f>
        <v>0</v>
      </c>
      <c r="K180" s="148"/>
      <c r="L180" s="30"/>
      <c r="M180" s="149" t="s">
        <v>1</v>
      </c>
      <c r="N180" s="150" t="s">
        <v>38</v>
      </c>
      <c r="O180" s="58"/>
      <c r="P180" s="151">
        <f t="shared" ref="P180:P201" si="31">O180*H180</f>
        <v>0</v>
      </c>
      <c r="Q180" s="151">
        <v>0</v>
      </c>
      <c r="R180" s="151">
        <f t="shared" ref="R180:R201" si="32">Q180*H180</f>
        <v>0</v>
      </c>
      <c r="S180" s="151">
        <v>0</v>
      </c>
      <c r="T180" s="152">
        <f t="shared" ref="T180:T201" si="3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123</v>
      </c>
      <c r="AT180" s="153" t="s">
        <v>107</v>
      </c>
      <c r="AU180" s="153" t="s">
        <v>77</v>
      </c>
      <c r="AY180" s="14" t="s">
        <v>106</v>
      </c>
      <c r="BE180" s="154">
        <f t="shared" ref="BE180:BE201" si="34">IF(N180="základná",J180,0)</f>
        <v>0</v>
      </c>
      <c r="BF180" s="154">
        <f t="shared" ref="BF180:BF201" si="35">IF(N180="znížená",J180,0)</f>
        <v>0</v>
      </c>
      <c r="BG180" s="154">
        <f t="shared" ref="BG180:BG201" si="36">IF(N180="zákl. prenesená",J180,0)</f>
        <v>0</v>
      </c>
      <c r="BH180" s="154">
        <f t="shared" ref="BH180:BH201" si="37">IF(N180="zníž. prenesená",J180,0)</f>
        <v>0</v>
      </c>
      <c r="BI180" s="154">
        <f t="shared" ref="BI180:BI201" si="38">IF(N180="nulová",J180,0)</f>
        <v>0</v>
      </c>
      <c r="BJ180" s="14" t="s">
        <v>112</v>
      </c>
      <c r="BK180" s="154">
        <f t="shared" ref="BK180:BK201" si="39">ROUND(I180*H180,2)</f>
        <v>0</v>
      </c>
      <c r="BL180" s="14" t="s">
        <v>123</v>
      </c>
      <c r="BM180" s="153" t="s">
        <v>343</v>
      </c>
    </row>
    <row r="181" spans="1:65" s="2" customFormat="1" ht="24.15" customHeight="1">
      <c r="A181" s="29"/>
      <c r="B181" s="140"/>
      <c r="C181" s="141" t="s">
        <v>344</v>
      </c>
      <c r="D181" s="141" t="s">
        <v>107</v>
      </c>
      <c r="E181" s="142" t="s">
        <v>345</v>
      </c>
      <c r="F181" s="143" t="s">
        <v>346</v>
      </c>
      <c r="G181" s="144" t="s">
        <v>110</v>
      </c>
      <c r="H181" s="145">
        <v>200</v>
      </c>
      <c r="I181" s="146"/>
      <c r="J181" s="147">
        <f t="shared" si="30"/>
        <v>0</v>
      </c>
      <c r="K181" s="148"/>
      <c r="L181" s="30"/>
      <c r="M181" s="149" t="s">
        <v>1</v>
      </c>
      <c r="N181" s="150" t="s">
        <v>38</v>
      </c>
      <c r="O181" s="58"/>
      <c r="P181" s="151">
        <f t="shared" si="31"/>
        <v>0</v>
      </c>
      <c r="Q181" s="151">
        <v>0</v>
      </c>
      <c r="R181" s="151">
        <f t="shared" si="32"/>
        <v>0</v>
      </c>
      <c r="S181" s="151">
        <v>0</v>
      </c>
      <c r="T181" s="152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123</v>
      </c>
      <c r="AT181" s="153" t="s">
        <v>107</v>
      </c>
      <c r="AU181" s="153" t="s">
        <v>77</v>
      </c>
      <c r="AY181" s="14" t="s">
        <v>106</v>
      </c>
      <c r="BE181" s="154">
        <f t="shared" si="34"/>
        <v>0</v>
      </c>
      <c r="BF181" s="154">
        <f t="shared" si="35"/>
        <v>0</v>
      </c>
      <c r="BG181" s="154">
        <f t="shared" si="36"/>
        <v>0</v>
      </c>
      <c r="BH181" s="154">
        <f t="shared" si="37"/>
        <v>0</v>
      </c>
      <c r="BI181" s="154">
        <f t="shared" si="38"/>
        <v>0</v>
      </c>
      <c r="BJ181" s="14" t="s">
        <v>112</v>
      </c>
      <c r="BK181" s="154">
        <f t="shared" si="39"/>
        <v>0</v>
      </c>
      <c r="BL181" s="14" t="s">
        <v>123</v>
      </c>
      <c r="BM181" s="153" t="s">
        <v>347</v>
      </c>
    </row>
    <row r="182" spans="1:65" s="2" customFormat="1" ht="33" customHeight="1">
      <c r="A182" s="29"/>
      <c r="B182" s="140"/>
      <c r="C182" s="155" t="s">
        <v>348</v>
      </c>
      <c r="D182" s="155" t="s">
        <v>114</v>
      </c>
      <c r="E182" s="156" t="s">
        <v>349</v>
      </c>
      <c r="F182" s="157" t="s">
        <v>350</v>
      </c>
      <c r="G182" s="158" t="s">
        <v>110</v>
      </c>
      <c r="H182" s="159">
        <v>200</v>
      </c>
      <c r="I182" s="160"/>
      <c r="J182" s="161">
        <f t="shared" si="30"/>
        <v>0</v>
      </c>
      <c r="K182" s="162"/>
      <c r="L182" s="163"/>
      <c r="M182" s="164" t="s">
        <v>1</v>
      </c>
      <c r="N182" s="165" t="s">
        <v>38</v>
      </c>
      <c r="O182" s="58"/>
      <c r="P182" s="151">
        <f t="shared" si="31"/>
        <v>0</v>
      </c>
      <c r="Q182" s="151">
        <v>2.9199999999999999E-3</v>
      </c>
      <c r="R182" s="151">
        <f t="shared" si="32"/>
        <v>0.58399999999999996</v>
      </c>
      <c r="S182" s="151">
        <v>0</v>
      </c>
      <c r="T182" s="152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3" t="s">
        <v>117</v>
      </c>
      <c r="AT182" s="153" t="s">
        <v>114</v>
      </c>
      <c r="AU182" s="153" t="s">
        <v>77</v>
      </c>
      <c r="AY182" s="14" t="s">
        <v>106</v>
      </c>
      <c r="BE182" s="154">
        <f t="shared" si="34"/>
        <v>0</v>
      </c>
      <c r="BF182" s="154">
        <f t="shared" si="35"/>
        <v>0</v>
      </c>
      <c r="BG182" s="154">
        <f t="shared" si="36"/>
        <v>0</v>
      </c>
      <c r="BH182" s="154">
        <f t="shared" si="37"/>
        <v>0</v>
      </c>
      <c r="BI182" s="154">
        <f t="shared" si="38"/>
        <v>0</v>
      </c>
      <c r="BJ182" s="14" t="s">
        <v>112</v>
      </c>
      <c r="BK182" s="154">
        <f t="shared" si="39"/>
        <v>0</v>
      </c>
      <c r="BL182" s="14" t="s">
        <v>117</v>
      </c>
      <c r="BM182" s="153" t="s">
        <v>351</v>
      </c>
    </row>
    <row r="183" spans="1:65" s="2" customFormat="1" ht="33" customHeight="1">
      <c r="A183" s="29"/>
      <c r="B183" s="140"/>
      <c r="C183" s="141" t="s">
        <v>352</v>
      </c>
      <c r="D183" s="141" t="s">
        <v>107</v>
      </c>
      <c r="E183" s="142" t="s">
        <v>353</v>
      </c>
      <c r="F183" s="143" t="s">
        <v>354</v>
      </c>
      <c r="G183" s="144" t="s">
        <v>122</v>
      </c>
      <c r="H183" s="145">
        <v>4</v>
      </c>
      <c r="I183" s="146"/>
      <c r="J183" s="147">
        <f t="shared" si="30"/>
        <v>0</v>
      </c>
      <c r="K183" s="148"/>
      <c r="L183" s="30"/>
      <c r="M183" s="149" t="s">
        <v>1</v>
      </c>
      <c r="N183" s="150" t="s">
        <v>38</v>
      </c>
      <c r="O183" s="58"/>
      <c r="P183" s="151">
        <f t="shared" si="31"/>
        <v>0</v>
      </c>
      <c r="Q183" s="151">
        <v>0</v>
      </c>
      <c r="R183" s="151">
        <f t="shared" si="32"/>
        <v>0</v>
      </c>
      <c r="S183" s="151">
        <v>0</v>
      </c>
      <c r="T183" s="152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123</v>
      </c>
      <c r="AT183" s="153" t="s">
        <v>107</v>
      </c>
      <c r="AU183" s="153" t="s">
        <v>77</v>
      </c>
      <c r="AY183" s="14" t="s">
        <v>106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4" t="s">
        <v>112</v>
      </c>
      <c r="BK183" s="154">
        <f t="shared" si="39"/>
        <v>0</v>
      </c>
      <c r="BL183" s="14" t="s">
        <v>123</v>
      </c>
      <c r="BM183" s="153" t="s">
        <v>355</v>
      </c>
    </row>
    <row r="184" spans="1:65" s="2" customFormat="1" ht="16.5" customHeight="1">
      <c r="A184" s="29"/>
      <c r="B184" s="140"/>
      <c r="C184" s="155" t="s">
        <v>356</v>
      </c>
      <c r="D184" s="155" t="s">
        <v>114</v>
      </c>
      <c r="E184" s="156" t="s">
        <v>357</v>
      </c>
      <c r="F184" s="157" t="s">
        <v>358</v>
      </c>
      <c r="G184" s="158" t="s">
        <v>122</v>
      </c>
      <c r="H184" s="159">
        <v>4</v>
      </c>
      <c r="I184" s="160"/>
      <c r="J184" s="161">
        <f t="shared" si="30"/>
        <v>0</v>
      </c>
      <c r="K184" s="162"/>
      <c r="L184" s="163"/>
      <c r="M184" s="164" t="s">
        <v>1</v>
      </c>
      <c r="N184" s="165" t="s">
        <v>38</v>
      </c>
      <c r="O184" s="58"/>
      <c r="P184" s="151">
        <f t="shared" si="31"/>
        <v>0</v>
      </c>
      <c r="Q184" s="151">
        <v>5.0000000000000002E-5</v>
      </c>
      <c r="R184" s="151">
        <f t="shared" si="32"/>
        <v>2.0000000000000001E-4</v>
      </c>
      <c r="S184" s="151">
        <v>0</v>
      </c>
      <c r="T184" s="152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117</v>
      </c>
      <c r="AT184" s="153" t="s">
        <v>114</v>
      </c>
      <c r="AU184" s="153" t="s">
        <v>77</v>
      </c>
      <c r="AY184" s="14" t="s">
        <v>106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4" t="s">
        <v>112</v>
      </c>
      <c r="BK184" s="154">
        <f t="shared" si="39"/>
        <v>0</v>
      </c>
      <c r="BL184" s="14" t="s">
        <v>117</v>
      </c>
      <c r="BM184" s="153" t="s">
        <v>359</v>
      </c>
    </row>
    <row r="185" spans="1:65" s="2" customFormat="1" ht="37.799999999999997" customHeight="1">
      <c r="A185" s="29"/>
      <c r="B185" s="140"/>
      <c r="C185" s="141" t="s">
        <v>360</v>
      </c>
      <c r="D185" s="141" t="s">
        <v>107</v>
      </c>
      <c r="E185" s="142" t="s">
        <v>361</v>
      </c>
      <c r="F185" s="143" t="s">
        <v>362</v>
      </c>
      <c r="G185" s="144" t="s">
        <v>122</v>
      </c>
      <c r="H185" s="145">
        <v>17</v>
      </c>
      <c r="I185" s="146"/>
      <c r="J185" s="147">
        <f t="shared" si="30"/>
        <v>0</v>
      </c>
      <c r="K185" s="148"/>
      <c r="L185" s="30"/>
      <c r="M185" s="149" t="s">
        <v>1</v>
      </c>
      <c r="N185" s="150" t="s">
        <v>38</v>
      </c>
      <c r="O185" s="58"/>
      <c r="P185" s="151">
        <f t="shared" si="31"/>
        <v>0</v>
      </c>
      <c r="Q185" s="151">
        <v>0</v>
      </c>
      <c r="R185" s="151">
        <f t="shared" si="32"/>
        <v>0</v>
      </c>
      <c r="S185" s="151">
        <v>0</v>
      </c>
      <c r="T185" s="152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123</v>
      </c>
      <c r="AT185" s="153" t="s">
        <v>107</v>
      </c>
      <c r="AU185" s="153" t="s">
        <v>77</v>
      </c>
      <c r="AY185" s="14" t="s">
        <v>106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4" t="s">
        <v>112</v>
      </c>
      <c r="BK185" s="154">
        <f t="shared" si="39"/>
        <v>0</v>
      </c>
      <c r="BL185" s="14" t="s">
        <v>123</v>
      </c>
      <c r="BM185" s="153" t="s">
        <v>363</v>
      </c>
    </row>
    <row r="186" spans="1:65" s="2" customFormat="1" ht="16.5" customHeight="1">
      <c r="A186" s="29"/>
      <c r="B186" s="140"/>
      <c r="C186" s="155" t="s">
        <v>364</v>
      </c>
      <c r="D186" s="155" t="s">
        <v>114</v>
      </c>
      <c r="E186" s="156" t="s">
        <v>365</v>
      </c>
      <c r="F186" s="157" t="s">
        <v>366</v>
      </c>
      <c r="G186" s="158" t="s">
        <v>122</v>
      </c>
      <c r="H186" s="159">
        <v>17</v>
      </c>
      <c r="I186" s="160"/>
      <c r="J186" s="161">
        <f t="shared" si="30"/>
        <v>0</v>
      </c>
      <c r="K186" s="162"/>
      <c r="L186" s="163"/>
      <c r="M186" s="164" t="s">
        <v>1</v>
      </c>
      <c r="N186" s="165" t="s">
        <v>38</v>
      </c>
      <c r="O186" s="58"/>
      <c r="P186" s="151">
        <f t="shared" si="31"/>
        <v>0</v>
      </c>
      <c r="Q186" s="151">
        <v>5.6999999999999998E-4</v>
      </c>
      <c r="R186" s="151">
        <f t="shared" si="32"/>
        <v>9.689999999999999E-3</v>
      </c>
      <c r="S186" s="151">
        <v>0</v>
      </c>
      <c r="T186" s="152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3" t="s">
        <v>117</v>
      </c>
      <c r="AT186" s="153" t="s">
        <v>114</v>
      </c>
      <c r="AU186" s="153" t="s">
        <v>77</v>
      </c>
      <c r="AY186" s="14" t="s">
        <v>106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4" t="s">
        <v>112</v>
      </c>
      <c r="BK186" s="154">
        <f t="shared" si="39"/>
        <v>0</v>
      </c>
      <c r="BL186" s="14" t="s">
        <v>117</v>
      </c>
      <c r="BM186" s="153" t="s">
        <v>367</v>
      </c>
    </row>
    <row r="187" spans="1:65" s="2" customFormat="1" ht="37.799999999999997" customHeight="1">
      <c r="A187" s="29"/>
      <c r="B187" s="140"/>
      <c r="C187" s="141" t="s">
        <v>368</v>
      </c>
      <c r="D187" s="141" t="s">
        <v>107</v>
      </c>
      <c r="E187" s="142" t="s">
        <v>369</v>
      </c>
      <c r="F187" s="143" t="s">
        <v>370</v>
      </c>
      <c r="G187" s="144" t="s">
        <v>122</v>
      </c>
      <c r="H187" s="145">
        <v>102</v>
      </c>
      <c r="I187" s="146"/>
      <c r="J187" s="147">
        <f t="shared" si="30"/>
        <v>0</v>
      </c>
      <c r="K187" s="148"/>
      <c r="L187" s="30"/>
      <c r="M187" s="149" t="s">
        <v>1</v>
      </c>
      <c r="N187" s="150" t="s">
        <v>38</v>
      </c>
      <c r="O187" s="58"/>
      <c r="P187" s="151">
        <f t="shared" si="31"/>
        <v>0</v>
      </c>
      <c r="Q187" s="151">
        <v>0</v>
      </c>
      <c r="R187" s="151">
        <f t="shared" si="32"/>
        <v>0</v>
      </c>
      <c r="S187" s="151">
        <v>0</v>
      </c>
      <c r="T187" s="152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123</v>
      </c>
      <c r="AT187" s="153" t="s">
        <v>107</v>
      </c>
      <c r="AU187" s="153" t="s">
        <v>77</v>
      </c>
      <c r="AY187" s="14" t="s">
        <v>106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4" t="s">
        <v>112</v>
      </c>
      <c r="BK187" s="154">
        <f t="shared" si="39"/>
        <v>0</v>
      </c>
      <c r="BL187" s="14" t="s">
        <v>123</v>
      </c>
      <c r="BM187" s="153" t="s">
        <v>371</v>
      </c>
    </row>
    <row r="188" spans="1:65" s="2" customFormat="1" ht="16.5" customHeight="1">
      <c r="A188" s="29"/>
      <c r="B188" s="140"/>
      <c r="C188" s="155" t="s">
        <v>372</v>
      </c>
      <c r="D188" s="155" t="s">
        <v>114</v>
      </c>
      <c r="E188" s="156" t="s">
        <v>373</v>
      </c>
      <c r="F188" s="157" t="s">
        <v>374</v>
      </c>
      <c r="G188" s="158" t="s">
        <v>122</v>
      </c>
      <c r="H188" s="159">
        <v>102</v>
      </c>
      <c r="I188" s="160"/>
      <c r="J188" s="161">
        <f t="shared" si="30"/>
        <v>0</v>
      </c>
      <c r="K188" s="162"/>
      <c r="L188" s="163"/>
      <c r="M188" s="164" t="s">
        <v>1</v>
      </c>
      <c r="N188" s="165" t="s">
        <v>38</v>
      </c>
      <c r="O188" s="58"/>
      <c r="P188" s="151">
        <f t="shared" si="31"/>
        <v>0</v>
      </c>
      <c r="Q188" s="151">
        <v>2.9E-4</v>
      </c>
      <c r="R188" s="151">
        <f t="shared" si="32"/>
        <v>2.9579999999999999E-2</v>
      </c>
      <c r="S188" s="151">
        <v>0</v>
      </c>
      <c r="T188" s="152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117</v>
      </c>
      <c r="AT188" s="153" t="s">
        <v>114</v>
      </c>
      <c r="AU188" s="153" t="s">
        <v>77</v>
      </c>
      <c r="AY188" s="14" t="s">
        <v>106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4" t="s">
        <v>112</v>
      </c>
      <c r="BK188" s="154">
        <f t="shared" si="39"/>
        <v>0</v>
      </c>
      <c r="BL188" s="14" t="s">
        <v>117</v>
      </c>
      <c r="BM188" s="153" t="s">
        <v>375</v>
      </c>
    </row>
    <row r="189" spans="1:65" s="2" customFormat="1" ht="33" customHeight="1">
      <c r="A189" s="29"/>
      <c r="B189" s="140"/>
      <c r="C189" s="141" t="s">
        <v>123</v>
      </c>
      <c r="D189" s="141" t="s">
        <v>107</v>
      </c>
      <c r="E189" s="142" t="s">
        <v>376</v>
      </c>
      <c r="F189" s="143" t="s">
        <v>377</v>
      </c>
      <c r="G189" s="144" t="s">
        <v>122</v>
      </c>
      <c r="H189" s="145">
        <v>17</v>
      </c>
      <c r="I189" s="146"/>
      <c r="J189" s="147">
        <f t="shared" si="30"/>
        <v>0</v>
      </c>
      <c r="K189" s="148"/>
      <c r="L189" s="30"/>
      <c r="M189" s="149" t="s">
        <v>1</v>
      </c>
      <c r="N189" s="150" t="s">
        <v>38</v>
      </c>
      <c r="O189" s="58"/>
      <c r="P189" s="151">
        <f t="shared" si="31"/>
        <v>0</v>
      </c>
      <c r="Q189" s="151">
        <v>0</v>
      </c>
      <c r="R189" s="151">
        <f t="shared" si="32"/>
        <v>0</v>
      </c>
      <c r="S189" s="151">
        <v>0</v>
      </c>
      <c r="T189" s="152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3" t="s">
        <v>123</v>
      </c>
      <c r="AT189" s="153" t="s">
        <v>107</v>
      </c>
      <c r="AU189" s="153" t="s">
        <v>77</v>
      </c>
      <c r="AY189" s="14" t="s">
        <v>106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4" t="s">
        <v>112</v>
      </c>
      <c r="BK189" s="154">
        <f t="shared" si="39"/>
        <v>0</v>
      </c>
      <c r="BL189" s="14" t="s">
        <v>123</v>
      </c>
      <c r="BM189" s="153" t="s">
        <v>378</v>
      </c>
    </row>
    <row r="190" spans="1:65" s="2" customFormat="1" ht="16.5" customHeight="1">
      <c r="A190" s="29"/>
      <c r="B190" s="140"/>
      <c r="C190" s="155" t="s">
        <v>379</v>
      </c>
      <c r="D190" s="155" t="s">
        <v>114</v>
      </c>
      <c r="E190" s="156" t="s">
        <v>380</v>
      </c>
      <c r="F190" s="157" t="s">
        <v>381</v>
      </c>
      <c r="G190" s="158" t="s">
        <v>122</v>
      </c>
      <c r="H190" s="159">
        <v>17</v>
      </c>
      <c r="I190" s="160"/>
      <c r="J190" s="161">
        <f t="shared" si="30"/>
        <v>0</v>
      </c>
      <c r="K190" s="162"/>
      <c r="L190" s="163"/>
      <c r="M190" s="164" t="s">
        <v>1</v>
      </c>
      <c r="N190" s="165" t="s">
        <v>38</v>
      </c>
      <c r="O190" s="58"/>
      <c r="P190" s="151">
        <f t="shared" si="31"/>
        <v>0</v>
      </c>
      <c r="Q190" s="151">
        <v>0</v>
      </c>
      <c r="R190" s="151">
        <f t="shared" si="32"/>
        <v>0</v>
      </c>
      <c r="S190" s="151">
        <v>0</v>
      </c>
      <c r="T190" s="152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150</v>
      </c>
      <c r="AT190" s="153" t="s">
        <v>114</v>
      </c>
      <c r="AU190" s="153" t="s">
        <v>77</v>
      </c>
      <c r="AY190" s="14" t="s">
        <v>106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4" t="s">
        <v>112</v>
      </c>
      <c r="BK190" s="154">
        <f t="shared" si="39"/>
        <v>0</v>
      </c>
      <c r="BL190" s="14" t="s">
        <v>123</v>
      </c>
      <c r="BM190" s="153" t="s">
        <v>382</v>
      </c>
    </row>
    <row r="191" spans="1:65" s="2" customFormat="1" ht="37.799999999999997" customHeight="1">
      <c r="A191" s="29"/>
      <c r="B191" s="140"/>
      <c r="C191" s="141" t="s">
        <v>383</v>
      </c>
      <c r="D191" s="141" t="s">
        <v>107</v>
      </c>
      <c r="E191" s="142" t="s">
        <v>384</v>
      </c>
      <c r="F191" s="143" t="s">
        <v>385</v>
      </c>
      <c r="G191" s="144" t="s">
        <v>122</v>
      </c>
      <c r="H191" s="145">
        <v>204</v>
      </c>
      <c r="I191" s="146"/>
      <c r="J191" s="147">
        <f t="shared" si="30"/>
        <v>0</v>
      </c>
      <c r="K191" s="148"/>
      <c r="L191" s="30"/>
      <c r="M191" s="149" t="s">
        <v>1</v>
      </c>
      <c r="N191" s="150" t="s">
        <v>38</v>
      </c>
      <c r="O191" s="58"/>
      <c r="P191" s="151">
        <f t="shared" si="31"/>
        <v>0</v>
      </c>
      <c r="Q191" s="151">
        <v>0</v>
      </c>
      <c r="R191" s="151">
        <f t="shared" si="32"/>
        <v>0</v>
      </c>
      <c r="S191" s="151">
        <v>0</v>
      </c>
      <c r="T191" s="152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123</v>
      </c>
      <c r="AT191" s="153" t="s">
        <v>107</v>
      </c>
      <c r="AU191" s="153" t="s">
        <v>77</v>
      </c>
      <c r="AY191" s="14" t="s">
        <v>106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4" t="s">
        <v>112</v>
      </c>
      <c r="BK191" s="154">
        <f t="shared" si="39"/>
        <v>0</v>
      </c>
      <c r="BL191" s="14" t="s">
        <v>123</v>
      </c>
      <c r="BM191" s="153" t="s">
        <v>386</v>
      </c>
    </row>
    <row r="192" spans="1:65" s="2" customFormat="1" ht="21.75" customHeight="1">
      <c r="A192" s="29"/>
      <c r="B192" s="140"/>
      <c r="C192" s="155" t="s">
        <v>387</v>
      </c>
      <c r="D192" s="155" t="s">
        <v>114</v>
      </c>
      <c r="E192" s="156" t="s">
        <v>388</v>
      </c>
      <c r="F192" s="157" t="s">
        <v>389</v>
      </c>
      <c r="G192" s="158" t="s">
        <v>122</v>
      </c>
      <c r="H192" s="159">
        <v>204</v>
      </c>
      <c r="I192" s="160"/>
      <c r="J192" s="161">
        <f t="shared" si="30"/>
        <v>0</v>
      </c>
      <c r="K192" s="162"/>
      <c r="L192" s="163"/>
      <c r="M192" s="164" t="s">
        <v>1</v>
      </c>
      <c r="N192" s="165" t="s">
        <v>38</v>
      </c>
      <c r="O192" s="58"/>
      <c r="P192" s="151">
        <f t="shared" si="31"/>
        <v>0</v>
      </c>
      <c r="Q192" s="151">
        <v>1.7399999999999999E-2</v>
      </c>
      <c r="R192" s="151">
        <f t="shared" si="32"/>
        <v>3.5495999999999999</v>
      </c>
      <c r="S192" s="151">
        <v>0</v>
      </c>
      <c r="T192" s="152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3" t="s">
        <v>117</v>
      </c>
      <c r="AT192" s="153" t="s">
        <v>114</v>
      </c>
      <c r="AU192" s="153" t="s">
        <v>77</v>
      </c>
      <c r="AY192" s="14" t="s">
        <v>106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4" t="s">
        <v>112</v>
      </c>
      <c r="BK192" s="154">
        <f t="shared" si="39"/>
        <v>0</v>
      </c>
      <c r="BL192" s="14" t="s">
        <v>117</v>
      </c>
      <c r="BM192" s="153" t="s">
        <v>390</v>
      </c>
    </row>
    <row r="193" spans="1:65" s="2" customFormat="1" ht="24.15" customHeight="1">
      <c r="A193" s="29"/>
      <c r="B193" s="140"/>
      <c r="C193" s="155" t="s">
        <v>391</v>
      </c>
      <c r="D193" s="155" t="s">
        <v>114</v>
      </c>
      <c r="E193" s="156" t="s">
        <v>392</v>
      </c>
      <c r="F193" s="157" t="s">
        <v>393</v>
      </c>
      <c r="G193" s="158" t="s">
        <v>122</v>
      </c>
      <c r="H193" s="159">
        <v>600</v>
      </c>
      <c r="I193" s="160"/>
      <c r="J193" s="161">
        <f t="shared" si="30"/>
        <v>0</v>
      </c>
      <c r="K193" s="162"/>
      <c r="L193" s="163"/>
      <c r="M193" s="164" t="s">
        <v>1</v>
      </c>
      <c r="N193" s="165" t="s">
        <v>38</v>
      </c>
      <c r="O193" s="58"/>
      <c r="P193" s="151">
        <f t="shared" si="31"/>
        <v>0</v>
      </c>
      <c r="Q193" s="151">
        <v>0</v>
      </c>
      <c r="R193" s="151">
        <f t="shared" si="32"/>
        <v>0</v>
      </c>
      <c r="S193" s="151">
        <v>0</v>
      </c>
      <c r="T193" s="152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3" t="s">
        <v>150</v>
      </c>
      <c r="AT193" s="153" t="s">
        <v>114</v>
      </c>
      <c r="AU193" s="153" t="s">
        <v>77</v>
      </c>
      <c r="AY193" s="14" t="s">
        <v>106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4" t="s">
        <v>112</v>
      </c>
      <c r="BK193" s="154">
        <f t="shared" si="39"/>
        <v>0</v>
      </c>
      <c r="BL193" s="14" t="s">
        <v>123</v>
      </c>
      <c r="BM193" s="153" t="s">
        <v>394</v>
      </c>
    </row>
    <row r="194" spans="1:65" s="2" customFormat="1" ht="33" customHeight="1">
      <c r="A194" s="29"/>
      <c r="B194" s="140"/>
      <c r="C194" s="155" t="s">
        <v>395</v>
      </c>
      <c r="D194" s="155" t="s">
        <v>114</v>
      </c>
      <c r="E194" s="156" t="s">
        <v>396</v>
      </c>
      <c r="F194" s="157" t="s">
        <v>397</v>
      </c>
      <c r="G194" s="158" t="s">
        <v>122</v>
      </c>
      <c r="H194" s="159">
        <v>150</v>
      </c>
      <c r="I194" s="160"/>
      <c r="J194" s="161">
        <f t="shared" si="30"/>
        <v>0</v>
      </c>
      <c r="K194" s="162"/>
      <c r="L194" s="163"/>
      <c r="M194" s="164" t="s">
        <v>1</v>
      </c>
      <c r="N194" s="165" t="s">
        <v>38</v>
      </c>
      <c r="O194" s="58"/>
      <c r="P194" s="151">
        <f t="shared" si="31"/>
        <v>0</v>
      </c>
      <c r="Q194" s="151">
        <v>0</v>
      </c>
      <c r="R194" s="151">
        <f t="shared" si="32"/>
        <v>0</v>
      </c>
      <c r="S194" s="151">
        <v>0</v>
      </c>
      <c r="T194" s="152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3" t="s">
        <v>150</v>
      </c>
      <c r="AT194" s="153" t="s">
        <v>114</v>
      </c>
      <c r="AU194" s="153" t="s">
        <v>77</v>
      </c>
      <c r="AY194" s="14" t="s">
        <v>106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4" t="s">
        <v>112</v>
      </c>
      <c r="BK194" s="154">
        <f t="shared" si="39"/>
        <v>0</v>
      </c>
      <c r="BL194" s="14" t="s">
        <v>123</v>
      </c>
      <c r="BM194" s="153" t="s">
        <v>398</v>
      </c>
    </row>
    <row r="195" spans="1:65" s="2" customFormat="1" ht="33" customHeight="1">
      <c r="A195" s="29"/>
      <c r="B195" s="140"/>
      <c r="C195" s="141" t="s">
        <v>399</v>
      </c>
      <c r="D195" s="141" t="s">
        <v>107</v>
      </c>
      <c r="E195" s="142" t="s">
        <v>400</v>
      </c>
      <c r="F195" s="143" t="s">
        <v>401</v>
      </c>
      <c r="G195" s="144" t="s">
        <v>122</v>
      </c>
      <c r="H195" s="145">
        <v>400</v>
      </c>
      <c r="I195" s="146"/>
      <c r="J195" s="147">
        <f t="shared" si="30"/>
        <v>0</v>
      </c>
      <c r="K195" s="148"/>
      <c r="L195" s="30"/>
      <c r="M195" s="149" t="s">
        <v>1</v>
      </c>
      <c r="N195" s="150" t="s">
        <v>38</v>
      </c>
      <c r="O195" s="58"/>
      <c r="P195" s="151">
        <f t="shared" si="31"/>
        <v>0</v>
      </c>
      <c r="Q195" s="151">
        <v>0</v>
      </c>
      <c r="R195" s="151">
        <f t="shared" si="32"/>
        <v>0</v>
      </c>
      <c r="S195" s="151">
        <v>0</v>
      </c>
      <c r="T195" s="152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123</v>
      </c>
      <c r="AT195" s="153" t="s">
        <v>107</v>
      </c>
      <c r="AU195" s="153" t="s">
        <v>77</v>
      </c>
      <c r="AY195" s="14" t="s">
        <v>106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4" t="s">
        <v>112</v>
      </c>
      <c r="BK195" s="154">
        <f t="shared" si="39"/>
        <v>0</v>
      </c>
      <c r="BL195" s="14" t="s">
        <v>123</v>
      </c>
      <c r="BM195" s="153" t="s">
        <v>402</v>
      </c>
    </row>
    <row r="196" spans="1:65" s="2" customFormat="1" ht="16.5" customHeight="1">
      <c r="A196" s="29"/>
      <c r="B196" s="140"/>
      <c r="C196" s="155" t="s">
        <v>403</v>
      </c>
      <c r="D196" s="155" t="s">
        <v>114</v>
      </c>
      <c r="E196" s="156" t="s">
        <v>404</v>
      </c>
      <c r="F196" s="157" t="s">
        <v>405</v>
      </c>
      <c r="G196" s="158" t="s">
        <v>167</v>
      </c>
      <c r="H196" s="159">
        <v>1</v>
      </c>
      <c r="I196" s="160"/>
      <c r="J196" s="161">
        <f t="shared" si="30"/>
        <v>0</v>
      </c>
      <c r="K196" s="162"/>
      <c r="L196" s="163"/>
      <c r="M196" s="164" t="s">
        <v>1</v>
      </c>
      <c r="N196" s="165" t="s">
        <v>38</v>
      </c>
      <c r="O196" s="58"/>
      <c r="P196" s="151">
        <f t="shared" si="31"/>
        <v>0</v>
      </c>
      <c r="Q196" s="151">
        <v>0</v>
      </c>
      <c r="R196" s="151">
        <f t="shared" si="32"/>
        <v>0</v>
      </c>
      <c r="S196" s="151">
        <v>0</v>
      </c>
      <c r="T196" s="152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150</v>
      </c>
      <c r="AT196" s="153" t="s">
        <v>114</v>
      </c>
      <c r="AU196" s="153" t="s">
        <v>77</v>
      </c>
      <c r="AY196" s="14" t="s">
        <v>106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4" t="s">
        <v>112</v>
      </c>
      <c r="BK196" s="154">
        <f t="shared" si="39"/>
        <v>0</v>
      </c>
      <c r="BL196" s="14" t="s">
        <v>123</v>
      </c>
      <c r="BM196" s="153" t="s">
        <v>406</v>
      </c>
    </row>
    <row r="197" spans="1:65" s="2" customFormat="1" ht="16.5" customHeight="1">
      <c r="A197" s="29"/>
      <c r="B197" s="140"/>
      <c r="C197" s="155" t="s">
        <v>407</v>
      </c>
      <c r="D197" s="155" t="s">
        <v>114</v>
      </c>
      <c r="E197" s="156" t="s">
        <v>408</v>
      </c>
      <c r="F197" s="157" t="s">
        <v>409</v>
      </c>
      <c r="G197" s="158" t="s">
        <v>167</v>
      </c>
      <c r="H197" s="159">
        <v>1</v>
      </c>
      <c r="I197" s="160"/>
      <c r="J197" s="161">
        <f t="shared" si="30"/>
        <v>0</v>
      </c>
      <c r="K197" s="162"/>
      <c r="L197" s="163"/>
      <c r="M197" s="164" t="s">
        <v>1</v>
      </c>
      <c r="N197" s="165" t="s">
        <v>38</v>
      </c>
      <c r="O197" s="58"/>
      <c r="P197" s="151">
        <f t="shared" si="31"/>
        <v>0</v>
      </c>
      <c r="Q197" s="151">
        <v>1E-4</v>
      </c>
      <c r="R197" s="151">
        <f t="shared" si="32"/>
        <v>1E-4</v>
      </c>
      <c r="S197" s="151">
        <v>0</v>
      </c>
      <c r="T197" s="152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410</v>
      </c>
      <c r="AT197" s="153" t="s">
        <v>114</v>
      </c>
      <c r="AU197" s="153" t="s">
        <v>77</v>
      </c>
      <c r="AY197" s="14" t="s">
        <v>106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4" t="s">
        <v>112</v>
      </c>
      <c r="BK197" s="154">
        <f t="shared" si="39"/>
        <v>0</v>
      </c>
      <c r="BL197" s="14" t="s">
        <v>410</v>
      </c>
      <c r="BM197" s="153" t="s">
        <v>411</v>
      </c>
    </row>
    <row r="198" spans="1:65" s="2" customFormat="1" ht="37.799999999999997" customHeight="1">
      <c r="A198" s="29"/>
      <c r="B198" s="140"/>
      <c r="C198" s="141" t="s">
        <v>412</v>
      </c>
      <c r="D198" s="141" t="s">
        <v>107</v>
      </c>
      <c r="E198" s="142" t="s">
        <v>413</v>
      </c>
      <c r="F198" s="143" t="s">
        <v>414</v>
      </c>
      <c r="G198" s="144" t="s">
        <v>122</v>
      </c>
      <c r="H198" s="145">
        <v>17</v>
      </c>
      <c r="I198" s="146"/>
      <c r="J198" s="147">
        <f t="shared" si="30"/>
        <v>0</v>
      </c>
      <c r="K198" s="148"/>
      <c r="L198" s="30"/>
      <c r="M198" s="149" t="s">
        <v>1</v>
      </c>
      <c r="N198" s="150" t="s">
        <v>38</v>
      </c>
      <c r="O198" s="58"/>
      <c r="P198" s="151">
        <f t="shared" si="31"/>
        <v>0</v>
      </c>
      <c r="Q198" s="151">
        <v>0</v>
      </c>
      <c r="R198" s="151">
        <f t="shared" si="32"/>
        <v>0</v>
      </c>
      <c r="S198" s="151">
        <v>0</v>
      </c>
      <c r="T198" s="152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3" t="s">
        <v>123</v>
      </c>
      <c r="AT198" s="153" t="s">
        <v>107</v>
      </c>
      <c r="AU198" s="153" t="s">
        <v>77</v>
      </c>
      <c r="AY198" s="14" t="s">
        <v>106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4" t="s">
        <v>112</v>
      </c>
      <c r="BK198" s="154">
        <f t="shared" si="39"/>
        <v>0</v>
      </c>
      <c r="BL198" s="14" t="s">
        <v>123</v>
      </c>
      <c r="BM198" s="153" t="s">
        <v>415</v>
      </c>
    </row>
    <row r="199" spans="1:65" s="2" customFormat="1" ht="16.5" customHeight="1">
      <c r="A199" s="29"/>
      <c r="B199" s="140"/>
      <c r="C199" s="141" t="s">
        <v>416</v>
      </c>
      <c r="D199" s="141" t="s">
        <v>107</v>
      </c>
      <c r="E199" s="142" t="s">
        <v>417</v>
      </c>
      <c r="F199" s="143" t="s">
        <v>418</v>
      </c>
      <c r="G199" s="144" t="s">
        <v>419</v>
      </c>
      <c r="H199" s="145">
        <v>2</v>
      </c>
      <c r="I199" s="146"/>
      <c r="J199" s="147">
        <f t="shared" si="30"/>
        <v>0</v>
      </c>
      <c r="K199" s="148"/>
      <c r="L199" s="30"/>
      <c r="M199" s="149" t="s">
        <v>1</v>
      </c>
      <c r="N199" s="150" t="s">
        <v>38</v>
      </c>
      <c r="O199" s="58"/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123</v>
      </c>
      <c r="AT199" s="153" t="s">
        <v>107</v>
      </c>
      <c r="AU199" s="153" t="s">
        <v>77</v>
      </c>
      <c r="AY199" s="14" t="s">
        <v>106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4" t="s">
        <v>112</v>
      </c>
      <c r="BK199" s="154">
        <f t="shared" si="39"/>
        <v>0</v>
      </c>
      <c r="BL199" s="14" t="s">
        <v>123</v>
      </c>
      <c r="BM199" s="153" t="s">
        <v>420</v>
      </c>
    </row>
    <row r="200" spans="1:65" s="2" customFormat="1" ht="24.15" customHeight="1">
      <c r="A200" s="29"/>
      <c r="B200" s="140"/>
      <c r="C200" s="141" t="s">
        <v>421</v>
      </c>
      <c r="D200" s="141" t="s">
        <v>107</v>
      </c>
      <c r="E200" s="142" t="s">
        <v>422</v>
      </c>
      <c r="F200" s="143" t="s">
        <v>423</v>
      </c>
      <c r="G200" s="144" t="s">
        <v>419</v>
      </c>
      <c r="H200" s="145">
        <v>1</v>
      </c>
      <c r="I200" s="146"/>
      <c r="J200" s="147">
        <f t="shared" si="30"/>
        <v>0</v>
      </c>
      <c r="K200" s="148"/>
      <c r="L200" s="30"/>
      <c r="M200" s="149" t="s">
        <v>1</v>
      </c>
      <c r="N200" s="150" t="s">
        <v>38</v>
      </c>
      <c r="O200" s="58"/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3" t="s">
        <v>123</v>
      </c>
      <c r="AT200" s="153" t="s">
        <v>107</v>
      </c>
      <c r="AU200" s="153" t="s">
        <v>77</v>
      </c>
      <c r="AY200" s="14" t="s">
        <v>106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4" t="s">
        <v>112</v>
      </c>
      <c r="BK200" s="154">
        <f t="shared" si="39"/>
        <v>0</v>
      </c>
      <c r="BL200" s="14" t="s">
        <v>123</v>
      </c>
      <c r="BM200" s="153" t="s">
        <v>424</v>
      </c>
    </row>
    <row r="201" spans="1:65" s="2" customFormat="1" ht="33" customHeight="1">
      <c r="A201" s="29"/>
      <c r="B201" s="140"/>
      <c r="C201" s="141" t="s">
        <v>425</v>
      </c>
      <c r="D201" s="141" t="s">
        <v>107</v>
      </c>
      <c r="E201" s="142" t="s">
        <v>426</v>
      </c>
      <c r="F201" s="143" t="s">
        <v>427</v>
      </c>
      <c r="G201" s="144" t="s">
        <v>167</v>
      </c>
      <c r="H201" s="145">
        <v>1</v>
      </c>
      <c r="I201" s="146"/>
      <c r="J201" s="147">
        <f t="shared" si="30"/>
        <v>0</v>
      </c>
      <c r="K201" s="148"/>
      <c r="L201" s="30"/>
      <c r="M201" s="149" t="s">
        <v>1</v>
      </c>
      <c r="N201" s="150" t="s">
        <v>38</v>
      </c>
      <c r="O201" s="58"/>
      <c r="P201" s="151">
        <f t="shared" si="31"/>
        <v>0</v>
      </c>
      <c r="Q201" s="151">
        <v>0</v>
      </c>
      <c r="R201" s="151">
        <f t="shared" si="32"/>
        <v>0</v>
      </c>
      <c r="S201" s="151">
        <v>0</v>
      </c>
      <c r="T201" s="152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3" t="s">
        <v>157</v>
      </c>
      <c r="AT201" s="153" t="s">
        <v>107</v>
      </c>
      <c r="AU201" s="153" t="s">
        <v>77</v>
      </c>
      <c r="AY201" s="14" t="s">
        <v>106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4" t="s">
        <v>112</v>
      </c>
      <c r="BK201" s="154">
        <f t="shared" si="39"/>
        <v>0</v>
      </c>
      <c r="BL201" s="14" t="s">
        <v>157</v>
      </c>
      <c r="BM201" s="153" t="s">
        <v>428</v>
      </c>
    </row>
    <row r="202" spans="1:65" s="12" customFormat="1" ht="25.95" customHeight="1">
      <c r="B202" s="129"/>
      <c r="D202" s="130" t="s">
        <v>71</v>
      </c>
      <c r="E202" s="131" t="s">
        <v>429</v>
      </c>
      <c r="F202" s="131" t="s">
        <v>430</v>
      </c>
      <c r="I202" s="132"/>
      <c r="J202" s="133">
        <f>BK202</f>
        <v>0</v>
      </c>
      <c r="L202" s="129"/>
      <c r="M202" s="134"/>
      <c r="N202" s="135"/>
      <c r="O202" s="135"/>
      <c r="P202" s="136">
        <f>SUM(P203:P210)</f>
        <v>0</v>
      </c>
      <c r="Q202" s="135"/>
      <c r="R202" s="136">
        <f>SUM(R203:R210)</f>
        <v>0</v>
      </c>
      <c r="S202" s="135"/>
      <c r="T202" s="137">
        <f>SUM(T203:T210)</f>
        <v>0</v>
      </c>
      <c r="AR202" s="130" t="s">
        <v>128</v>
      </c>
      <c r="AT202" s="138" t="s">
        <v>71</v>
      </c>
      <c r="AU202" s="138" t="s">
        <v>72</v>
      </c>
      <c r="AY202" s="130" t="s">
        <v>106</v>
      </c>
      <c r="BK202" s="139">
        <f>SUM(BK203:BK210)</f>
        <v>0</v>
      </c>
    </row>
    <row r="203" spans="1:65" s="2" customFormat="1" ht="24.15" customHeight="1">
      <c r="A203" s="29"/>
      <c r="B203" s="140"/>
      <c r="C203" s="141" t="s">
        <v>431</v>
      </c>
      <c r="D203" s="141" t="s">
        <v>107</v>
      </c>
      <c r="E203" s="142" t="s">
        <v>432</v>
      </c>
      <c r="F203" s="143" t="s">
        <v>433</v>
      </c>
      <c r="G203" s="144" t="s">
        <v>434</v>
      </c>
      <c r="H203" s="145">
        <v>12</v>
      </c>
      <c r="I203" s="146"/>
      <c r="J203" s="147">
        <f t="shared" ref="J203:J210" si="40">ROUND(I203*H203,2)</f>
        <v>0</v>
      </c>
      <c r="K203" s="148"/>
      <c r="L203" s="30"/>
      <c r="M203" s="149" t="s">
        <v>1</v>
      </c>
      <c r="N203" s="150" t="s">
        <v>38</v>
      </c>
      <c r="O203" s="58"/>
      <c r="P203" s="151">
        <f t="shared" ref="P203:P210" si="41">O203*H203</f>
        <v>0</v>
      </c>
      <c r="Q203" s="151">
        <v>0</v>
      </c>
      <c r="R203" s="151">
        <f t="shared" ref="R203:R210" si="42">Q203*H203</f>
        <v>0</v>
      </c>
      <c r="S203" s="151">
        <v>0</v>
      </c>
      <c r="T203" s="152">
        <f t="shared" ref="T203:T210" si="4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410</v>
      </c>
      <c r="AT203" s="153" t="s">
        <v>107</v>
      </c>
      <c r="AU203" s="153" t="s">
        <v>77</v>
      </c>
      <c r="AY203" s="14" t="s">
        <v>106</v>
      </c>
      <c r="BE203" s="154">
        <f t="shared" ref="BE203:BE210" si="44">IF(N203="základná",J203,0)</f>
        <v>0</v>
      </c>
      <c r="BF203" s="154">
        <f t="shared" ref="BF203:BF210" si="45">IF(N203="znížená",J203,0)</f>
        <v>0</v>
      </c>
      <c r="BG203" s="154">
        <f t="shared" ref="BG203:BG210" si="46">IF(N203="zákl. prenesená",J203,0)</f>
        <v>0</v>
      </c>
      <c r="BH203" s="154">
        <f t="shared" ref="BH203:BH210" si="47">IF(N203="zníž. prenesená",J203,0)</f>
        <v>0</v>
      </c>
      <c r="BI203" s="154">
        <f t="shared" ref="BI203:BI210" si="48">IF(N203="nulová",J203,0)</f>
        <v>0</v>
      </c>
      <c r="BJ203" s="14" t="s">
        <v>112</v>
      </c>
      <c r="BK203" s="154">
        <f t="shared" ref="BK203:BK210" si="49">ROUND(I203*H203,2)</f>
        <v>0</v>
      </c>
      <c r="BL203" s="14" t="s">
        <v>410</v>
      </c>
      <c r="BM203" s="153" t="s">
        <v>435</v>
      </c>
    </row>
    <row r="204" spans="1:65" s="2" customFormat="1" ht="16.5" customHeight="1">
      <c r="A204" s="29"/>
      <c r="B204" s="140"/>
      <c r="C204" s="141" t="s">
        <v>436</v>
      </c>
      <c r="D204" s="141" t="s">
        <v>107</v>
      </c>
      <c r="E204" s="142" t="s">
        <v>437</v>
      </c>
      <c r="F204" s="143" t="s">
        <v>438</v>
      </c>
      <c r="G204" s="144" t="s">
        <v>167</v>
      </c>
      <c r="H204" s="145">
        <v>1</v>
      </c>
      <c r="I204" s="146"/>
      <c r="J204" s="147">
        <f t="shared" si="40"/>
        <v>0</v>
      </c>
      <c r="K204" s="148"/>
      <c r="L204" s="30"/>
      <c r="M204" s="149" t="s">
        <v>1</v>
      </c>
      <c r="N204" s="150" t="s">
        <v>38</v>
      </c>
      <c r="O204" s="58"/>
      <c r="P204" s="151">
        <f t="shared" si="41"/>
        <v>0</v>
      </c>
      <c r="Q204" s="151">
        <v>0</v>
      </c>
      <c r="R204" s="151">
        <f t="shared" si="42"/>
        <v>0</v>
      </c>
      <c r="S204" s="151">
        <v>0</v>
      </c>
      <c r="T204" s="152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410</v>
      </c>
      <c r="AT204" s="153" t="s">
        <v>107</v>
      </c>
      <c r="AU204" s="153" t="s">
        <v>77</v>
      </c>
      <c r="AY204" s="14" t="s">
        <v>106</v>
      </c>
      <c r="BE204" s="154">
        <f t="shared" si="44"/>
        <v>0</v>
      </c>
      <c r="BF204" s="154">
        <f t="shared" si="45"/>
        <v>0</v>
      </c>
      <c r="BG204" s="154">
        <f t="shared" si="46"/>
        <v>0</v>
      </c>
      <c r="BH204" s="154">
        <f t="shared" si="47"/>
        <v>0</v>
      </c>
      <c r="BI204" s="154">
        <f t="shared" si="48"/>
        <v>0</v>
      </c>
      <c r="BJ204" s="14" t="s">
        <v>112</v>
      </c>
      <c r="BK204" s="154">
        <f t="shared" si="49"/>
        <v>0</v>
      </c>
      <c r="BL204" s="14" t="s">
        <v>410</v>
      </c>
      <c r="BM204" s="153" t="s">
        <v>439</v>
      </c>
    </row>
    <row r="205" spans="1:65" s="2" customFormat="1" ht="37.799999999999997" customHeight="1">
      <c r="A205" s="29"/>
      <c r="B205" s="140"/>
      <c r="C205" s="141" t="s">
        <v>440</v>
      </c>
      <c r="D205" s="141" t="s">
        <v>107</v>
      </c>
      <c r="E205" s="142" t="s">
        <v>441</v>
      </c>
      <c r="F205" s="143" t="s">
        <v>442</v>
      </c>
      <c r="G205" s="144" t="s">
        <v>443</v>
      </c>
      <c r="H205" s="145">
        <v>1</v>
      </c>
      <c r="I205" s="146"/>
      <c r="J205" s="147">
        <f t="shared" si="40"/>
        <v>0</v>
      </c>
      <c r="K205" s="148"/>
      <c r="L205" s="30"/>
      <c r="M205" s="149" t="s">
        <v>1</v>
      </c>
      <c r="N205" s="150" t="s">
        <v>38</v>
      </c>
      <c r="O205" s="58"/>
      <c r="P205" s="151">
        <f t="shared" si="41"/>
        <v>0</v>
      </c>
      <c r="Q205" s="151">
        <v>0</v>
      </c>
      <c r="R205" s="151">
        <f t="shared" si="42"/>
        <v>0</v>
      </c>
      <c r="S205" s="151">
        <v>0</v>
      </c>
      <c r="T205" s="152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3" t="s">
        <v>410</v>
      </c>
      <c r="AT205" s="153" t="s">
        <v>107</v>
      </c>
      <c r="AU205" s="153" t="s">
        <v>77</v>
      </c>
      <c r="AY205" s="14" t="s">
        <v>106</v>
      </c>
      <c r="BE205" s="154">
        <f t="shared" si="44"/>
        <v>0</v>
      </c>
      <c r="BF205" s="154">
        <f t="shared" si="45"/>
        <v>0</v>
      </c>
      <c r="BG205" s="154">
        <f t="shared" si="46"/>
        <v>0</v>
      </c>
      <c r="BH205" s="154">
        <f t="shared" si="47"/>
        <v>0</v>
      </c>
      <c r="BI205" s="154">
        <f t="shared" si="48"/>
        <v>0</v>
      </c>
      <c r="BJ205" s="14" t="s">
        <v>112</v>
      </c>
      <c r="BK205" s="154">
        <f t="shared" si="49"/>
        <v>0</v>
      </c>
      <c r="BL205" s="14" t="s">
        <v>410</v>
      </c>
      <c r="BM205" s="153" t="s">
        <v>444</v>
      </c>
    </row>
    <row r="206" spans="1:65" s="2" customFormat="1" ht="37.799999999999997" customHeight="1">
      <c r="A206" s="29"/>
      <c r="B206" s="140"/>
      <c r="C206" s="141" t="s">
        <v>445</v>
      </c>
      <c r="D206" s="141" t="s">
        <v>107</v>
      </c>
      <c r="E206" s="142" t="s">
        <v>446</v>
      </c>
      <c r="F206" s="143" t="s">
        <v>447</v>
      </c>
      <c r="G206" s="144" t="s">
        <v>443</v>
      </c>
      <c r="H206" s="145">
        <v>1</v>
      </c>
      <c r="I206" s="146"/>
      <c r="J206" s="147">
        <f t="shared" si="40"/>
        <v>0</v>
      </c>
      <c r="K206" s="148"/>
      <c r="L206" s="30"/>
      <c r="M206" s="149" t="s">
        <v>1</v>
      </c>
      <c r="N206" s="150" t="s">
        <v>38</v>
      </c>
      <c r="O206" s="58"/>
      <c r="P206" s="151">
        <f t="shared" si="41"/>
        <v>0</v>
      </c>
      <c r="Q206" s="151">
        <v>0</v>
      </c>
      <c r="R206" s="151">
        <f t="shared" si="42"/>
        <v>0</v>
      </c>
      <c r="S206" s="151">
        <v>0</v>
      </c>
      <c r="T206" s="152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3" t="s">
        <v>410</v>
      </c>
      <c r="AT206" s="153" t="s">
        <v>107</v>
      </c>
      <c r="AU206" s="153" t="s">
        <v>77</v>
      </c>
      <c r="AY206" s="14" t="s">
        <v>106</v>
      </c>
      <c r="BE206" s="154">
        <f t="shared" si="44"/>
        <v>0</v>
      </c>
      <c r="BF206" s="154">
        <f t="shared" si="45"/>
        <v>0</v>
      </c>
      <c r="BG206" s="154">
        <f t="shared" si="46"/>
        <v>0</v>
      </c>
      <c r="BH206" s="154">
        <f t="shared" si="47"/>
        <v>0</v>
      </c>
      <c r="BI206" s="154">
        <f t="shared" si="48"/>
        <v>0</v>
      </c>
      <c r="BJ206" s="14" t="s">
        <v>112</v>
      </c>
      <c r="BK206" s="154">
        <f t="shared" si="49"/>
        <v>0</v>
      </c>
      <c r="BL206" s="14" t="s">
        <v>410</v>
      </c>
      <c r="BM206" s="153" t="s">
        <v>448</v>
      </c>
    </row>
    <row r="207" spans="1:65" s="2" customFormat="1" ht="16.5" customHeight="1">
      <c r="A207" s="29"/>
      <c r="B207" s="140"/>
      <c r="C207" s="141" t="s">
        <v>449</v>
      </c>
      <c r="D207" s="141" t="s">
        <v>107</v>
      </c>
      <c r="E207" s="142" t="s">
        <v>450</v>
      </c>
      <c r="F207" s="143" t="s">
        <v>451</v>
      </c>
      <c r="G207" s="144" t="s">
        <v>167</v>
      </c>
      <c r="H207" s="145">
        <v>1</v>
      </c>
      <c r="I207" s="146"/>
      <c r="J207" s="147">
        <f t="shared" si="40"/>
        <v>0</v>
      </c>
      <c r="K207" s="148"/>
      <c r="L207" s="30"/>
      <c r="M207" s="149" t="s">
        <v>1</v>
      </c>
      <c r="N207" s="150" t="s">
        <v>38</v>
      </c>
      <c r="O207" s="58"/>
      <c r="P207" s="151">
        <f t="shared" si="41"/>
        <v>0</v>
      </c>
      <c r="Q207" s="151">
        <v>0</v>
      </c>
      <c r="R207" s="151">
        <f t="shared" si="42"/>
        <v>0</v>
      </c>
      <c r="S207" s="151">
        <v>0</v>
      </c>
      <c r="T207" s="152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410</v>
      </c>
      <c r="AT207" s="153" t="s">
        <v>107</v>
      </c>
      <c r="AU207" s="153" t="s">
        <v>77</v>
      </c>
      <c r="AY207" s="14" t="s">
        <v>106</v>
      </c>
      <c r="BE207" s="154">
        <f t="shared" si="44"/>
        <v>0</v>
      </c>
      <c r="BF207" s="154">
        <f t="shared" si="45"/>
        <v>0</v>
      </c>
      <c r="BG207" s="154">
        <f t="shared" si="46"/>
        <v>0</v>
      </c>
      <c r="BH207" s="154">
        <f t="shared" si="47"/>
        <v>0</v>
      </c>
      <c r="BI207" s="154">
        <f t="shared" si="48"/>
        <v>0</v>
      </c>
      <c r="BJ207" s="14" t="s">
        <v>112</v>
      </c>
      <c r="BK207" s="154">
        <f t="shared" si="49"/>
        <v>0</v>
      </c>
      <c r="BL207" s="14" t="s">
        <v>410</v>
      </c>
      <c r="BM207" s="153" t="s">
        <v>452</v>
      </c>
    </row>
    <row r="208" spans="1:65" s="2" customFormat="1" ht="16.5" customHeight="1">
      <c r="A208" s="29"/>
      <c r="B208" s="140"/>
      <c r="C208" s="141" t="s">
        <v>453</v>
      </c>
      <c r="D208" s="141" t="s">
        <v>107</v>
      </c>
      <c r="E208" s="142" t="s">
        <v>454</v>
      </c>
      <c r="F208" s="143" t="s">
        <v>455</v>
      </c>
      <c r="G208" s="144" t="s">
        <v>167</v>
      </c>
      <c r="H208" s="145">
        <v>1</v>
      </c>
      <c r="I208" s="146"/>
      <c r="J208" s="147">
        <f t="shared" si="40"/>
        <v>0</v>
      </c>
      <c r="K208" s="148"/>
      <c r="L208" s="30"/>
      <c r="M208" s="149" t="s">
        <v>1</v>
      </c>
      <c r="N208" s="150" t="s">
        <v>38</v>
      </c>
      <c r="O208" s="58"/>
      <c r="P208" s="151">
        <f t="shared" si="41"/>
        <v>0</v>
      </c>
      <c r="Q208" s="151">
        <v>0</v>
      </c>
      <c r="R208" s="151">
        <f t="shared" si="42"/>
        <v>0</v>
      </c>
      <c r="S208" s="151">
        <v>0</v>
      </c>
      <c r="T208" s="152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410</v>
      </c>
      <c r="AT208" s="153" t="s">
        <v>107</v>
      </c>
      <c r="AU208" s="153" t="s">
        <v>77</v>
      </c>
      <c r="AY208" s="14" t="s">
        <v>106</v>
      </c>
      <c r="BE208" s="154">
        <f t="shared" si="44"/>
        <v>0</v>
      </c>
      <c r="BF208" s="154">
        <f t="shared" si="45"/>
        <v>0</v>
      </c>
      <c r="BG208" s="154">
        <f t="shared" si="46"/>
        <v>0</v>
      </c>
      <c r="BH208" s="154">
        <f t="shared" si="47"/>
        <v>0</v>
      </c>
      <c r="BI208" s="154">
        <f t="shared" si="48"/>
        <v>0</v>
      </c>
      <c r="BJ208" s="14" t="s">
        <v>112</v>
      </c>
      <c r="BK208" s="154">
        <f t="shared" si="49"/>
        <v>0</v>
      </c>
      <c r="BL208" s="14" t="s">
        <v>410</v>
      </c>
      <c r="BM208" s="153" t="s">
        <v>456</v>
      </c>
    </row>
    <row r="209" spans="1:65" s="2" customFormat="1" ht="16.5" customHeight="1">
      <c r="A209" s="29"/>
      <c r="B209" s="140"/>
      <c r="C209" s="141" t="s">
        <v>457</v>
      </c>
      <c r="D209" s="141" t="s">
        <v>107</v>
      </c>
      <c r="E209" s="142" t="s">
        <v>458</v>
      </c>
      <c r="F209" s="143" t="s">
        <v>459</v>
      </c>
      <c r="G209" s="144" t="s">
        <v>443</v>
      </c>
      <c r="H209" s="145">
        <v>1</v>
      </c>
      <c r="I209" s="146"/>
      <c r="J209" s="147">
        <f t="shared" si="40"/>
        <v>0</v>
      </c>
      <c r="K209" s="148"/>
      <c r="L209" s="30"/>
      <c r="M209" s="149" t="s">
        <v>1</v>
      </c>
      <c r="N209" s="150" t="s">
        <v>38</v>
      </c>
      <c r="O209" s="58"/>
      <c r="P209" s="151">
        <f t="shared" si="41"/>
        <v>0</v>
      </c>
      <c r="Q209" s="151">
        <v>0</v>
      </c>
      <c r="R209" s="151">
        <f t="shared" si="42"/>
        <v>0</v>
      </c>
      <c r="S209" s="151">
        <v>0</v>
      </c>
      <c r="T209" s="152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3" t="s">
        <v>410</v>
      </c>
      <c r="AT209" s="153" t="s">
        <v>107</v>
      </c>
      <c r="AU209" s="153" t="s">
        <v>77</v>
      </c>
      <c r="AY209" s="14" t="s">
        <v>106</v>
      </c>
      <c r="BE209" s="154">
        <f t="shared" si="44"/>
        <v>0</v>
      </c>
      <c r="BF209" s="154">
        <f t="shared" si="45"/>
        <v>0</v>
      </c>
      <c r="BG209" s="154">
        <f t="shared" si="46"/>
        <v>0</v>
      </c>
      <c r="BH209" s="154">
        <f t="shared" si="47"/>
        <v>0</v>
      </c>
      <c r="BI209" s="154">
        <f t="shared" si="48"/>
        <v>0</v>
      </c>
      <c r="BJ209" s="14" t="s">
        <v>112</v>
      </c>
      <c r="BK209" s="154">
        <f t="shared" si="49"/>
        <v>0</v>
      </c>
      <c r="BL209" s="14" t="s">
        <v>410</v>
      </c>
      <c r="BM209" s="153" t="s">
        <v>460</v>
      </c>
    </row>
    <row r="210" spans="1:65" s="2" customFormat="1" ht="16.5" customHeight="1">
      <c r="A210" s="29"/>
      <c r="B210" s="140"/>
      <c r="C210" s="141" t="s">
        <v>461</v>
      </c>
      <c r="D210" s="141" t="s">
        <v>107</v>
      </c>
      <c r="E210" s="142" t="s">
        <v>462</v>
      </c>
      <c r="F210" s="143" t="s">
        <v>463</v>
      </c>
      <c r="G210" s="144" t="s">
        <v>443</v>
      </c>
      <c r="H210" s="145">
        <v>1</v>
      </c>
      <c r="I210" s="146"/>
      <c r="J210" s="147">
        <f t="shared" si="40"/>
        <v>0</v>
      </c>
      <c r="K210" s="148"/>
      <c r="L210" s="30"/>
      <c r="M210" s="168" t="s">
        <v>1</v>
      </c>
      <c r="N210" s="169" t="s">
        <v>38</v>
      </c>
      <c r="O210" s="170"/>
      <c r="P210" s="171">
        <f t="shared" si="41"/>
        <v>0</v>
      </c>
      <c r="Q210" s="171">
        <v>0</v>
      </c>
      <c r="R210" s="171">
        <f t="shared" si="42"/>
        <v>0</v>
      </c>
      <c r="S210" s="171">
        <v>0</v>
      </c>
      <c r="T210" s="172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3" t="s">
        <v>410</v>
      </c>
      <c r="AT210" s="153" t="s">
        <v>107</v>
      </c>
      <c r="AU210" s="153" t="s">
        <v>77</v>
      </c>
      <c r="AY210" s="14" t="s">
        <v>106</v>
      </c>
      <c r="BE210" s="154">
        <f t="shared" si="44"/>
        <v>0</v>
      </c>
      <c r="BF210" s="154">
        <f t="shared" si="45"/>
        <v>0</v>
      </c>
      <c r="BG210" s="154">
        <f t="shared" si="46"/>
        <v>0</v>
      </c>
      <c r="BH210" s="154">
        <f t="shared" si="47"/>
        <v>0</v>
      </c>
      <c r="BI210" s="154">
        <f t="shared" si="48"/>
        <v>0</v>
      </c>
      <c r="BJ210" s="14" t="s">
        <v>112</v>
      </c>
      <c r="BK210" s="154">
        <f t="shared" si="49"/>
        <v>0</v>
      </c>
      <c r="BL210" s="14" t="s">
        <v>410</v>
      </c>
      <c r="BM210" s="153" t="s">
        <v>464</v>
      </c>
    </row>
    <row r="211" spans="1:65" s="2" customFormat="1" ht="6.9" customHeight="1">
      <c r="A211" s="29"/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30"/>
      <c r="M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</row>
  </sheetData>
  <autoFilter ref="C118:K210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001DL - Sklady ovocia</vt:lpstr>
      <vt:lpstr>'001DL - Sklady ovocia'!Názvy_tlače</vt:lpstr>
      <vt:lpstr>'Rekapitulácia stavby'!Názvy_tlače</vt:lpstr>
      <vt:lpstr>'001DL - Sklady ovocia'!Oblasť_tlače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Paliesek</dc:creator>
  <cp:lastModifiedBy>jh.hpm@outlook.sk</cp:lastModifiedBy>
  <dcterms:created xsi:type="dcterms:W3CDTF">2023-03-20T15:32:20Z</dcterms:created>
  <dcterms:modified xsi:type="dcterms:W3CDTF">2023-03-20T17:02:28Z</dcterms:modified>
</cp:coreProperties>
</file>