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37_A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ponuka'!$A$1:$O$62</definedName>
  </definedNames>
  <calcPr calcId="162913"/>
</workbook>
</file>

<file path=xl/calcChain.xml><?xml version="1.0" encoding="utf-8"?>
<calcChain xmlns="http://schemas.openxmlformats.org/spreadsheetml/2006/main">
  <c r="O17" i="1" l="1"/>
  <c r="P17" i="1" s="1"/>
  <c r="O18" i="1"/>
  <c r="P18" i="1" s="1"/>
  <c r="O19" i="1"/>
  <c r="P19" i="1" s="1"/>
  <c r="G36" i="1"/>
  <c r="O36" i="1" s="1"/>
  <c r="G37" i="1"/>
  <c r="O37" i="1" s="1"/>
  <c r="G38" i="1"/>
  <c r="O38" i="1" s="1"/>
  <c r="G40" i="1"/>
  <c r="O40" i="1" s="1"/>
  <c r="G41" i="1"/>
  <c r="O41" i="1" s="1"/>
  <c r="G34" i="1" l="1"/>
  <c r="O34" i="1" s="1"/>
  <c r="G35" i="1"/>
  <c r="O35" i="1" s="1"/>
  <c r="G39" i="1"/>
  <c r="O39" i="1" s="1"/>
  <c r="G42" i="1"/>
  <c r="O42" i="1" s="1"/>
  <c r="G43" i="1"/>
  <c r="O43" i="1" s="1"/>
  <c r="G44" i="1"/>
  <c r="L47" i="1" l="1"/>
  <c r="G45" i="1"/>
  <c r="O31" i="1" l="1"/>
  <c r="O32" i="1"/>
  <c r="O33" i="1"/>
  <c r="G46" i="1" l="1"/>
  <c r="O46" i="1" s="1"/>
  <c r="O29" i="1"/>
  <c r="P29" i="1" s="1"/>
  <c r="O30" i="1"/>
  <c r="P30" i="1" s="1"/>
  <c r="O44" i="1"/>
  <c r="O24" i="1" l="1"/>
  <c r="P24" i="1" s="1"/>
  <c r="O25" i="1"/>
  <c r="P25" i="1" s="1"/>
  <c r="O26" i="1"/>
  <c r="P26" i="1" s="1"/>
  <c r="O27" i="1"/>
  <c r="P27" i="1" s="1"/>
  <c r="O28" i="1"/>
  <c r="P28" i="1" s="1"/>
  <c r="O23" i="1" l="1"/>
  <c r="P23" i="1" s="1"/>
  <c r="O22" i="1"/>
  <c r="P22" i="1" s="1"/>
  <c r="O21" i="1"/>
  <c r="P21" i="1" s="1"/>
  <c r="O20" i="1"/>
  <c r="P20" i="1" s="1"/>
  <c r="O14" i="1" l="1"/>
  <c r="O12" i="1"/>
  <c r="P12" i="1" l="1"/>
  <c r="P14" i="1"/>
  <c r="O45" i="1" l="1"/>
  <c r="P45" i="1" s="1"/>
  <c r="O16" i="1"/>
  <c r="P16" i="1" s="1"/>
  <c r="O15" i="1"/>
  <c r="P15" i="1" s="1"/>
  <c r="O13" i="1"/>
  <c r="O47" i="1" l="1"/>
  <c r="P47" i="1" s="1"/>
  <c r="P13" i="1"/>
  <c r="O49" i="1" l="1"/>
  <c r="O48" i="1" s="1"/>
</calcChain>
</file>

<file path=xl/sharedStrings.xml><?xml version="1.0" encoding="utf-8"?>
<sst xmlns="http://schemas.openxmlformats.org/spreadsheetml/2006/main" count="181" uniqueCount="111">
  <si>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</si>
  <si>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</si>
  <si>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</si>
  <si>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</si>
  <si>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</si>
  <si>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</si>
  <si>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</si>
  <si>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</si>
  <si>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</si>
  <si>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</si>
  <si>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</si>
  <si>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</si>
  <si>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</si>
  <si>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</si>
  <si>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</si>
  <si>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</si>
  <si>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</si>
  <si>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</si>
  <si>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</si>
  <si>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</si>
  <si>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</si>
  <si>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</si>
  <si>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</si>
  <si>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</si>
  <si>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</si>
  <si>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</si>
  <si>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</si>
  <si>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</si>
  <si>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</si>
  <si>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</si>
  <si>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</si>
  <si>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</si>
  <si>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</si>
  <si>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</si>
  <si>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</si>
  <si>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</si>
  <si>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</si>
  <si>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</si>
  <si>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</si>
  <si>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</si>
  <si>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</si>
  <si>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</si>
  <si>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</si>
  <si>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</si>
  <si>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</si>
  <si>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</si>
  <si>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</si>
  <si>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</si>
  <si>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</si>
  <si>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</si>
  <si>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</si>
  <si>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</si>
  <si>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</si>
  <si>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</si>
  <si>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</si>
  <si>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</si>
  <si>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</si>
  <si>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</si>
  <si>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</si>
  <si>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</si>
  <si>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</si>
  <si>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</si>
  <si>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</si>
  <si>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</si>
  <si>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</si>
  <si>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</si>
  <si>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</si>
  <si>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</si>
  <si>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</si>
  <si>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</si>
  <si>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</si>
  <si>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Karpaty</t>
  </si>
  <si>
    <t xml:space="preserve">Lesnícke služby v ťažbovom procese - viacoperačné technológie na OZ Karpary, VC Kostolište, LS Malacky  </t>
  </si>
  <si>
    <t>490a</t>
  </si>
  <si>
    <t>491.1</t>
  </si>
  <si>
    <t>492a</t>
  </si>
  <si>
    <t>492b</t>
  </si>
  <si>
    <t>493a</t>
  </si>
  <si>
    <t>04 LO Malacky</t>
  </si>
  <si>
    <t>03 LO Gajary</t>
  </si>
  <si>
    <t>252a</t>
  </si>
  <si>
    <t>252b</t>
  </si>
  <si>
    <t>259b</t>
  </si>
  <si>
    <t>269b</t>
  </si>
  <si>
    <t>269c</t>
  </si>
  <si>
    <t>273i</t>
  </si>
  <si>
    <t>276a</t>
  </si>
  <si>
    <t>276b</t>
  </si>
  <si>
    <t>289a10</t>
  </si>
  <si>
    <t>435a10</t>
  </si>
  <si>
    <t>436a</t>
  </si>
  <si>
    <t>438a1</t>
  </si>
  <si>
    <t>471a</t>
  </si>
  <si>
    <t>471b1</t>
  </si>
  <si>
    <t>480b1</t>
  </si>
  <si>
    <t>437a</t>
  </si>
  <si>
    <t>437b</t>
  </si>
  <si>
    <t>438b10</t>
  </si>
  <si>
    <t>LO1 Vampíl</t>
  </si>
  <si>
    <t>18a</t>
  </si>
  <si>
    <t>189 1</t>
  </si>
  <si>
    <t>192a</t>
  </si>
  <si>
    <t>LO2 Králová</t>
  </si>
  <si>
    <t>123b10</t>
  </si>
  <si>
    <t>126a10</t>
  </si>
  <si>
    <t>126b</t>
  </si>
  <si>
    <t>133b10</t>
  </si>
  <si>
    <t>161b10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</si>
  <si>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</si>
  <si>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27.3.2023 Ing. Róbert Smolarčík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</si>
  <si>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zákazky:  apríl 2023 až júl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 0918688674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</si>
</sst>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0000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Protection="1"/>
    <xf numFmtId="0" fontId="0" fillId="3" borderId="32" xfId="0" applyFill="1" applyBorder="1" applyProtection="1"/>
    <xf numFmtId="0" fontId="10" fillId="3" borderId="24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3" xfId="0" applyNumberFormat="1" applyFont="1" applyFill="1" applyBorder="1" applyAlignment="1" applyProtection="1">
      <alignment horizontal="right" vertical="center"/>
    </xf>
    <xf numFmtId="4" fontId="10" fillId="3" borderId="41" xfId="0" applyNumberFormat="1" applyFont="1" applyFill="1" applyBorder="1" applyAlignment="1" applyProtection="1">
      <alignment horizontal="right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8" xfId="0" applyNumberFormat="1" applyFont="1" applyFill="1" applyBorder="1" applyAlignment="1" applyProtection="1">
      <alignment horizontal="right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4" fontId="10" fillId="3" borderId="33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right" vertical="center" wrapText="1"/>
    </xf>
    <xf numFmtId="0" fontId="3" fillId="3" borderId="49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/>
    </xf>
    <xf numFmtId="2" fontId="10" fillId="3" borderId="38" xfId="0" applyNumberFormat="1" applyFont="1" applyFill="1" applyBorder="1" applyAlignment="1" applyProtection="1">
      <alignment horizontal="right" vertical="center" wrapText="1"/>
    </xf>
    <xf numFmtId="2" fontId="10" fillId="3" borderId="23" xfId="0" applyNumberFormat="1" applyFont="1" applyFill="1" applyBorder="1" applyAlignment="1" applyProtection="1">
      <alignment horizontal="right" vertical="center" wrapText="1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right" vertical="center" wrapText="1"/>
    </xf>
    <xf numFmtId="2" fontId="10" fillId="3" borderId="52" xfId="0" applyNumberFormat="1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right" vertical="center" wrapText="1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56" xfId="0" applyFont="1" applyFill="1" applyBorder="1" applyAlignment="1" applyProtection="1">
      <alignment horizontal="center" vertical="center" wrapText="1"/>
    </xf>
    <xf numFmtId="0" fontId="10" fillId="3" borderId="57" xfId="0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55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5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view="pageBreakPreview" topLeftCell="A19" zoomScale="110" zoomScaleNormal="100" zoomScaleSheetLayoutView="110" workbookViewId="0">
      <selection activeCell="E62" sqref="E62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5.4414062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59" t="s">
        <v>64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158" t="s">
        <v>72</v>
      </c>
      <c r="D3" s="158"/>
      <c r="E3" s="158"/>
      <c r="F3" s="158"/>
      <c r="G3" s="158"/>
      <c r="H3" s="158"/>
      <c r="I3" s="158"/>
      <c r="J3" s="158"/>
      <c r="K3" s="158"/>
      <c r="L3" s="158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62"/>
      <c r="F5" s="16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63" t="s">
        <v>71</v>
      </c>
      <c r="C6" s="163"/>
      <c r="D6" s="163"/>
      <c r="E6" s="163"/>
      <c r="F6" s="16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64"/>
      <c r="C7" s="164"/>
      <c r="D7" s="164"/>
      <c r="E7" s="164"/>
      <c r="F7" s="16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60" t="s">
        <v>66</v>
      </c>
      <c r="B8" s="16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7" t="s">
        <v>70</v>
      </c>
      <c r="B9" s="165" t="s">
        <v>2</v>
      </c>
      <c r="C9" s="153" t="s">
        <v>53</v>
      </c>
      <c r="D9" s="154"/>
      <c r="E9" s="155" t="s">
        <v>3</v>
      </c>
      <c r="F9" s="156"/>
      <c r="G9" s="157"/>
      <c r="H9" s="146" t="s">
        <v>4</v>
      </c>
      <c r="I9" s="143" t="s">
        <v>5</v>
      </c>
      <c r="J9" s="149" t="s">
        <v>6</v>
      </c>
      <c r="K9" s="137" t="s">
        <v>7</v>
      </c>
      <c r="L9" s="143" t="s">
        <v>54</v>
      </c>
      <c r="M9" s="143" t="s">
        <v>60</v>
      </c>
      <c r="N9" s="131" t="s">
        <v>58</v>
      </c>
      <c r="O9" s="133" t="s">
        <v>59</v>
      </c>
    </row>
    <row r="10" spans="1:16" ht="21.75" customHeight="1" x14ac:dyDescent="0.3">
      <c r="A10" s="25"/>
      <c r="B10" s="166"/>
      <c r="C10" s="135" t="s">
        <v>67</v>
      </c>
      <c r="D10" s="136"/>
      <c r="E10" s="137" t="s">
        <v>9</v>
      </c>
      <c r="F10" s="139" t="s">
        <v>10</v>
      </c>
      <c r="G10" s="141" t="s">
        <v>11</v>
      </c>
      <c r="H10" s="147"/>
      <c r="I10" s="144"/>
      <c r="J10" s="150"/>
      <c r="K10" s="152"/>
      <c r="L10" s="144"/>
      <c r="M10" s="144"/>
      <c r="N10" s="132"/>
      <c r="O10" s="134"/>
    </row>
    <row r="11" spans="1:16" ht="50.25" customHeight="1" thickBot="1" x14ac:dyDescent="0.35">
      <c r="A11" s="26"/>
      <c r="B11" s="166"/>
      <c r="C11" s="135"/>
      <c r="D11" s="136"/>
      <c r="E11" s="138"/>
      <c r="F11" s="140"/>
      <c r="G11" s="142"/>
      <c r="H11" s="148"/>
      <c r="I11" s="144"/>
      <c r="J11" s="151"/>
      <c r="K11" s="152"/>
      <c r="L11" s="145"/>
      <c r="M11" s="145"/>
      <c r="N11" s="132"/>
      <c r="O11" s="134"/>
    </row>
    <row r="12" spans="1:16" ht="15" customHeight="1" x14ac:dyDescent="0.3">
      <c r="A12" s="64" t="s">
        <v>79</v>
      </c>
      <c r="B12" s="60">
        <v>488</v>
      </c>
      <c r="C12" s="104" t="s">
        <v>108</v>
      </c>
      <c r="D12" s="105"/>
      <c r="E12" s="95">
        <v>51.11</v>
      </c>
      <c r="F12" s="79"/>
      <c r="G12" s="95">
        <v>51.11</v>
      </c>
      <c r="H12" s="89" t="s">
        <v>37</v>
      </c>
      <c r="I12" s="61">
        <v>0</v>
      </c>
      <c r="J12" s="61">
        <v>0.53200000000000003</v>
      </c>
      <c r="K12" s="90">
        <v>140</v>
      </c>
      <c r="L12" s="62">
        <v>777.89</v>
      </c>
      <c r="M12" s="63" t="s">
        <v>61</v>
      </c>
      <c r="N12" s="71"/>
      <c r="O12" s="72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27"/>
      <c r="B13" s="28" t="s">
        <v>73</v>
      </c>
      <c r="C13" s="106"/>
      <c r="D13" s="107"/>
      <c r="E13" s="84">
        <v>40.08</v>
      </c>
      <c r="F13" s="29"/>
      <c r="G13" s="84">
        <v>40.08</v>
      </c>
      <c r="H13" s="27" t="s">
        <v>37</v>
      </c>
      <c r="I13" s="28">
        <v>0</v>
      </c>
      <c r="J13" s="28">
        <v>0.66800000000000004</v>
      </c>
      <c r="K13" s="80">
        <v>150</v>
      </c>
      <c r="L13" s="62">
        <v>577.95000000000005</v>
      </c>
      <c r="M13" s="31" t="s">
        <v>61</v>
      </c>
      <c r="N13" s="73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3">
      <c r="A14" s="27"/>
      <c r="B14" s="32" t="s">
        <v>74</v>
      </c>
      <c r="C14" s="106"/>
      <c r="D14" s="107"/>
      <c r="E14" s="84">
        <v>108.05</v>
      </c>
      <c r="F14" s="66"/>
      <c r="G14" s="84">
        <v>108.05</v>
      </c>
      <c r="H14" s="27" t="s">
        <v>37</v>
      </c>
      <c r="I14" s="32">
        <v>0</v>
      </c>
      <c r="J14" s="32">
        <v>1.0589999999999999</v>
      </c>
      <c r="K14" s="91">
        <v>150</v>
      </c>
      <c r="L14" s="62">
        <v>1506.22</v>
      </c>
      <c r="M14" s="33" t="s">
        <v>61</v>
      </c>
      <c r="N14" s="73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27"/>
      <c r="B15" s="28" t="s">
        <v>75</v>
      </c>
      <c r="C15" s="106"/>
      <c r="D15" s="107"/>
      <c r="E15" s="84">
        <v>101.77</v>
      </c>
      <c r="F15" s="66"/>
      <c r="G15" s="84">
        <v>101.77</v>
      </c>
      <c r="H15" s="27" t="s">
        <v>37</v>
      </c>
      <c r="I15" s="28">
        <v>0</v>
      </c>
      <c r="J15" s="28">
        <v>0.47799999999999998</v>
      </c>
      <c r="K15" s="80">
        <v>180</v>
      </c>
      <c r="L15" s="62">
        <v>1548.94</v>
      </c>
      <c r="M15" s="33" t="s">
        <v>61</v>
      </c>
      <c r="N15" s="73"/>
      <c r="O15" s="30">
        <f t="shared" ref="O15:O46" si="1">SUM(N15*G15)</f>
        <v>0</v>
      </c>
      <c r="P15" s="12" t="str">
        <f t="shared" ref="P15:P45" si="2">IF( O15=0," ", IF(100-((L15/O15)*100)&gt;20,"viac ako 20%",0))</f>
        <v xml:space="preserve"> </v>
      </c>
    </row>
    <row r="16" spans="1:16" x14ac:dyDescent="0.3">
      <c r="A16" s="27"/>
      <c r="B16" s="28" t="s">
        <v>76</v>
      </c>
      <c r="C16" s="106"/>
      <c r="D16" s="107"/>
      <c r="E16" s="84">
        <v>29.72</v>
      </c>
      <c r="F16" s="66"/>
      <c r="G16" s="84">
        <v>29.72</v>
      </c>
      <c r="H16" s="27" t="s">
        <v>37</v>
      </c>
      <c r="I16" s="28">
        <v>0</v>
      </c>
      <c r="J16" s="28">
        <v>0.28899999999999998</v>
      </c>
      <c r="K16" s="80">
        <v>180</v>
      </c>
      <c r="L16" s="62">
        <v>547.44000000000005</v>
      </c>
      <c r="M16" s="33" t="s">
        <v>61</v>
      </c>
      <c r="N16" s="73"/>
      <c r="O16" s="30">
        <f t="shared" si="1"/>
        <v>0</v>
      </c>
      <c r="P16" s="12" t="str">
        <f t="shared" si="2"/>
        <v xml:space="preserve"> </v>
      </c>
    </row>
    <row r="17" spans="1:16" x14ac:dyDescent="0.3">
      <c r="A17" s="27"/>
      <c r="B17" s="67" t="s">
        <v>92</v>
      </c>
      <c r="C17" s="106"/>
      <c r="D17" s="107"/>
      <c r="E17" s="84">
        <v>24.83</v>
      </c>
      <c r="F17" s="66"/>
      <c r="G17" s="84">
        <v>24.83</v>
      </c>
      <c r="H17" s="27" t="s">
        <v>37</v>
      </c>
      <c r="I17" s="28">
        <v>0</v>
      </c>
      <c r="J17" s="67">
        <v>0.376</v>
      </c>
      <c r="K17" s="92">
        <v>150</v>
      </c>
      <c r="L17" s="62">
        <v>395.29</v>
      </c>
      <c r="M17" s="33" t="s">
        <v>61</v>
      </c>
      <c r="N17" s="73"/>
      <c r="O17" s="30">
        <f t="shared" si="1"/>
        <v>0</v>
      </c>
      <c r="P17" s="12" t="str">
        <f t="shared" si="2"/>
        <v xml:space="preserve"> </v>
      </c>
    </row>
    <row r="18" spans="1:16" x14ac:dyDescent="0.3">
      <c r="A18" s="27"/>
      <c r="B18" s="67" t="s">
        <v>93</v>
      </c>
      <c r="C18" s="106"/>
      <c r="D18" s="107"/>
      <c r="E18" s="84">
        <v>28.28</v>
      </c>
      <c r="F18" s="66"/>
      <c r="G18" s="84">
        <v>28.28</v>
      </c>
      <c r="H18" s="27" t="s">
        <v>37</v>
      </c>
      <c r="I18" s="28">
        <v>0</v>
      </c>
      <c r="J18" s="67">
        <v>0.38700000000000001</v>
      </c>
      <c r="K18" s="92">
        <v>200</v>
      </c>
      <c r="L18" s="62">
        <v>450.22</v>
      </c>
      <c r="M18" s="33" t="s">
        <v>61</v>
      </c>
      <c r="N18" s="73"/>
      <c r="O18" s="30">
        <f t="shared" si="1"/>
        <v>0</v>
      </c>
      <c r="P18" s="12" t="str">
        <f t="shared" si="2"/>
        <v xml:space="preserve"> </v>
      </c>
    </row>
    <row r="19" spans="1:16" x14ac:dyDescent="0.3">
      <c r="A19" s="27"/>
      <c r="B19" s="67" t="s">
        <v>94</v>
      </c>
      <c r="C19" s="106"/>
      <c r="D19" s="107"/>
      <c r="E19" s="84">
        <v>43.19</v>
      </c>
      <c r="F19" s="66"/>
      <c r="G19" s="84">
        <v>43.19</v>
      </c>
      <c r="H19" s="27" t="s">
        <v>37</v>
      </c>
      <c r="I19" s="28">
        <v>0</v>
      </c>
      <c r="J19" s="67">
        <v>0.496</v>
      </c>
      <c r="K19" s="92">
        <v>200</v>
      </c>
      <c r="L19" s="62">
        <v>657.41</v>
      </c>
      <c r="M19" s="33" t="s">
        <v>61</v>
      </c>
      <c r="N19" s="73"/>
      <c r="O19" s="30">
        <f t="shared" si="1"/>
        <v>0</v>
      </c>
      <c r="P19" s="12" t="str">
        <f t="shared" si="2"/>
        <v xml:space="preserve"> </v>
      </c>
    </row>
    <row r="20" spans="1:16" x14ac:dyDescent="0.3">
      <c r="A20" s="27"/>
      <c r="B20" s="67" t="s">
        <v>77</v>
      </c>
      <c r="C20" s="106"/>
      <c r="D20" s="107"/>
      <c r="E20" s="84">
        <v>39.119999999999997</v>
      </c>
      <c r="F20" s="66"/>
      <c r="G20" s="84">
        <v>39.119999999999997</v>
      </c>
      <c r="H20" s="27" t="s">
        <v>37</v>
      </c>
      <c r="I20" s="28">
        <v>0</v>
      </c>
      <c r="J20" s="67">
        <v>0.28299999999999997</v>
      </c>
      <c r="K20" s="92">
        <v>150</v>
      </c>
      <c r="L20" s="62">
        <v>720.59</v>
      </c>
      <c r="M20" s="33" t="s">
        <v>61</v>
      </c>
      <c r="N20" s="73"/>
      <c r="O20" s="68">
        <f t="shared" si="1"/>
        <v>0</v>
      </c>
      <c r="P20" s="12" t="str">
        <f t="shared" si="2"/>
        <v xml:space="preserve"> </v>
      </c>
    </row>
    <row r="21" spans="1:16" x14ac:dyDescent="0.3">
      <c r="A21" s="27" t="s">
        <v>78</v>
      </c>
      <c r="B21" s="67" t="s">
        <v>80</v>
      </c>
      <c r="C21" s="106"/>
      <c r="D21" s="107"/>
      <c r="E21" s="84">
        <v>120.12</v>
      </c>
      <c r="F21" s="66"/>
      <c r="G21" s="84">
        <v>120.12</v>
      </c>
      <c r="H21" s="27" t="s">
        <v>37</v>
      </c>
      <c r="I21" s="28">
        <v>0</v>
      </c>
      <c r="J21" s="67">
        <v>1.32</v>
      </c>
      <c r="K21" s="92">
        <v>250</v>
      </c>
      <c r="L21" s="62">
        <v>1674.47</v>
      </c>
      <c r="M21" s="33" t="s">
        <v>61</v>
      </c>
      <c r="N21" s="73"/>
      <c r="O21" s="68">
        <f t="shared" si="1"/>
        <v>0</v>
      </c>
      <c r="P21" s="12" t="str">
        <f t="shared" si="2"/>
        <v xml:space="preserve"> </v>
      </c>
    </row>
    <row r="22" spans="1:16" x14ac:dyDescent="0.3">
      <c r="A22" s="27"/>
      <c r="B22" s="67" t="s">
        <v>81</v>
      </c>
      <c r="C22" s="106"/>
      <c r="D22" s="107"/>
      <c r="E22" s="84">
        <v>6.22</v>
      </c>
      <c r="F22" s="66"/>
      <c r="G22" s="84">
        <v>6.22</v>
      </c>
      <c r="H22" s="27" t="s">
        <v>37</v>
      </c>
      <c r="I22" s="28">
        <v>0</v>
      </c>
      <c r="J22" s="67">
        <v>2.0739999999999998</v>
      </c>
      <c r="K22" s="92">
        <v>320</v>
      </c>
      <c r="L22" s="62">
        <v>92.24</v>
      </c>
      <c r="M22" s="33" t="s">
        <v>61</v>
      </c>
      <c r="N22" s="73"/>
      <c r="O22" s="68">
        <f t="shared" si="1"/>
        <v>0</v>
      </c>
      <c r="P22" s="12" t="str">
        <f t="shared" si="2"/>
        <v xml:space="preserve"> </v>
      </c>
    </row>
    <row r="23" spans="1:16" x14ac:dyDescent="0.3">
      <c r="A23" s="27"/>
      <c r="B23" s="67" t="s">
        <v>82</v>
      </c>
      <c r="C23" s="106"/>
      <c r="D23" s="107"/>
      <c r="E23" s="84">
        <v>31.4</v>
      </c>
      <c r="F23" s="66"/>
      <c r="G23" s="84">
        <v>31.4</v>
      </c>
      <c r="H23" s="27" t="s">
        <v>37</v>
      </c>
      <c r="I23" s="28">
        <v>0</v>
      </c>
      <c r="J23" s="67">
        <v>0.59199999999999997</v>
      </c>
      <c r="K23" s="92">
        <v>200</v>
      </c>
      <c r="L23" s="62">
        <v>452.79</v>
      </c>
      <c r="M23" s="33" t="s">
        <v>61</v>
      </c>
      <c r="N23" s="73"/>
      <c r="O23" s="68">
        <f t="shared" si="1"/>
        <v>0</v>
      </c>
      <c r="P23" s="12" t="str">
        <f t="shared" si="2"/>
        <v xml:space="preserve"> </v>
      </c>
    </row>
    <row r="24" spans="1:16" x14ac:dyDescent="0.3">
      <c r="A24" s="27"/>
      <c r="B24" s="67" t="s">
        <v>83</v>
      </c>
      <c r="C24" s="106"/>
      <c r="D24" s="107"/>
      <c r="E24" s="84">
        <v>30.96</v>
      </c>
      <c r="F24" s="66"/>
      <c r="G24" s="84">
        <v>30.96</v>
      </c>
      <c r="H24" s="27" t="s">
        <v>37</v>
      </c>
      <c r="I24" s="28">
        <v>0</v>
      </c>
      <c r="J24" s="67">
        <v>0.91100000000000003</v>
      </c>
      <c r="K24" s="92">
        <v>200</v>
      </c>
      <c r="L24" s="62">
        <v>446.44</v>
      </c>
      <c r="M24" s="33" t="s">
        <v>61</v>
      </c>
      <c r="N24" s="73"/>
      <c r="O24" s="68">
        <f t="shared" si="1"/>
        <v>0</v>
      </c>
      <c r="P24" s="12" t="str">
        <f t="shared" si="2"/>
        <v xml:space="preserve"> </v>
      </c>
    </row>
    <row r="25" spans="1:16" x14ac:dyDescent="0.3">
      <c r="A25" s="27"/>
      <c r="B25" s="67" t="s">
        <v>84</v>
      </c>
      <c r="C25" s="106"/>
      <c r="D25" s="107"/>
      <c r="E25" s="84">
        <v>15.42</v>
      </c>
      <c r="F25" s="66"/>
      <c r="G25" s="84">
        <v>15.42</v>
      </c>
      <c r="H25" s="27" t="s">
        <v>37</v>
      </c>
      <c r="I25" s="28">
        <v>0</v>
      </c>
      <c r="J25" s="67">
        <v>0.57099999999999995</v>
      </c>
      <c r="K25" s="92">
        <v>100</v>
      </c>
      <c r="L25" s="62">
        <v>234.69</v>
      </c>
      <c r="M25" s="33" t="s">
        <v>61</v>
      </c>
      <c r="N25" s="73"/>
      <c r="O25" s="68">
        <f t="shared" si="1"/>
        <v>0</v>
      </c>
      <c r="P25" s="12" t="str">
        <f t="shared" si="2"/>
        <v xml:space="preserve"> </v>
      </c>
    </row>
    <row r="26" spans="1:16" x14ac:dyDescent="0.3">
      <c r="A26" s="27"/>
      <c r="B26" s="67" t="s">
        <v>85</v>
      </c>
      <c r="C26" s="106"/>
      <c r="D26" s="107"/>
      <c r="E26" s="84">
        <v>18.91</v>
      </c>
      <c r="F26" s="66"/>
      <c r="G26" s="84">
        <v>18.91</v>
      </c>
      <c r="H26" s="27" t="s">
        <v>37</v>
      </c>
      <c r="I26" s="28">
        <v>0</v>
      </c>
      <c r="J26" s="67">
        <v>0.44</v>
      </c>
      <c r="K26" s="92">
        <v>120</v>
      </c>
      <c r="L26" s="62">
        <v>287.81</v>
      </c>
      <c r="M26" s="33" t="s">
        <v>61</v>
      </c>
      <c r="N26" s="73"/>
      <c r="O26" s="68">
        <f t="shared" si="1"/>
        <v>0</v>
      </c>
      <c r="P26" s="12" t="str">
        <f t="shared" si="2"/>
        <v xml:space="preserve"> </v>
      </c>
    </row>
    <row r="27" spans="1:16" x14ac:dyDescent="0.3">
      <c r="A27" s="27"/>
      <c r="B27" s="67" t="s">
        <v>86</v>
      </c>
      <c r="C27" s="106"/>
      <c r="D27" s="107"/>
      <c r="E27" s="84">
        <v>15.47</v>
      </c>
      <c r="F27" s="66"/>
      <c r="G27" s="84">
        <v>15.47</v>
      </c>
      <c r="H27" s="27" t="s">
        <v>37</v>
      </c>
      <c r="I27" s="28">
        <v>0</v>
      </c>
      <c r="J27" s="67">
        <v>0.64400000000000002</v>
      </c>
      <c r="K27" s="92">
        <v>190</v>
      </c>
      <c r="L27" s="62">
        <v>223.07</v>
      </c>
      <c r="M27" s="33" t="s">
        <v>61</v>
      </c>
      <c r="N27" s="73"/>
      <c r="O27" s="68">
        <f t="shared" si="1"/>
        <v>0</v>
      </c>
      <c r="P27" s="12" t="str">
        <f t="shared" si="2"/>
        <v xml:space="preserve"> </v>
      </c>
    </row>
    <row r="28" spans="1:16" x14ac:dyDescent="0.3">
      <c r="A28" s="27"/>
      <c r="B28" s="67" t="s">
        <v>87</v>
      </c>
      <c r="C28" s="106"/>
      <c r="D28" s="107"/>
      <c r="E28" s="69">
        <v>8.7710000000000008</v>
      </c>
      <c r="F28" s="66"/>
      <c r="G28" s="84">
        <v>8.77</v>
      </c>
      <c r="H28" s="27" t="s">
        <v>37</v>
      </c>
      <c r="I28" s="28">
        <v>0</v>
      </c>
      <c r="J28" s="67">
        <v>0.29199999999999998</v>
      </c>
      <c r="K28" s="92">
        <v>170</v>
      </c>
      <c r="L28" s="62">
        <v>139.62</v>
      </c>
      <c r="M28" s="33" t="s">
        <v>61</v>
      </c>
      <c r="N28" s="73"/>
      <c r="O28" s="68">
        <f t="shared" si="1"/>
        <v>0</v>
      </c>
      <c r="P28" s="12" t="str">
        <f t="shared" si="2"/>
        <v xml:space="preserve"> </v>
      </c>
    </row>
    <row r="29" spans="1:16" x14ac:dyDescent="0.3">
      <c r="A29" s="27"/>
      <c r="B29" s="28">
        <v>277</v>
      </c>
      <c r="C29" s="106"/>
      <c r="D29" s="107"/>
      <c r="E29" s="65">
        <v>62.14</v>
      </c>
      <c r="F29" s="65"/>
      <c r="G29" s="85">
        <v>62.14</v>
      </c>
      <c r="H29" s="27" t="s">
        <v>37</v>
      </c>
      <c r="I29" s="28">
        <v>0</v>
      </c>
      <c r="J29" s="67">
        <v>0.94199999999999995</v>
      </c>
      <c r="K29" s="80">
        <v>200</v>
      </c>
      <c r="L29" s="62">
        <v>896.06</v>
      </c>
      <c r="M29" s="33" t="s">
        <v>61</v>
      </c>
      <c r="N29" s="73"/>
      <c r="O29" s="68">
        <f t="shared" si="1"/>
        <v>0</v>
      </c>
      <c r="P29" s="12" t="str">
        <f t="shared" si="2"/>
        <v xml:space="preserve"> </v>
      </c>
    </row>
    <row r="30" spans="1:16" x14ac:dyDescent="0.3">
      <c r="A30" s="27"/>
      <c r="B30" s="78" t="s">
        <v>88</v>
      </c>
      <c r="C30" s="106"/>
      <c r="D30" s="107"/>
      <c r="E30" s="65">
        <v>35.552999999999997</v>
      </c>
      <c r="F30" s="79"/>
      <c r="G30" s="86">
        <v>35.549999999999997</v>
      </c>
      <c r="H30" s="27" t="s">
        <v>37</v>
      </c>
      <c r="I30" s="32">
        <v>0</v>
      </c>
      <c r="J30" s="28">
        <v>1.147</v>
      </c>
      <c r="K30" s="91">
        <v>200</v>
      </c>
      <c r="L30" s="62">
        <v>495.57</v>
      </c>
      <c r="M30" s="33" t="s">
        <v>61</v>
      </c>
      <c r="N30" s="73"/>
      <c r="O30" s="68">
        <f t="shared" si="1"/>
        <v>0</v>
      </c>
      <c r="P30" s="12" t="str">
        <f t="shared" si="2"/>
        <v xml:space="preserve"> </v>
      </c>
    </row>
    <row r="31" spans="1:16" x14ac:dyDescent="0.3">
      <c r="A31" s="27"/>
      <c r="B31" s="28">
        <v>295</v>
      </c>
      <c r="C31" s="106"/>
      <c r="D31" s="107"/>
      <c r="E31" s="65">
        <v>7.83</v>
      </c>
      <c r="F31" s="76"/>
      <c r="G31" s="87">
        <v>7.83</v>
      </c>
      <c r="H31" s="27" t="s">
        <v>37</v>
      </c>
      <c r="I31" s="32">
        <v>0</v>
      </c>
      <c r="J31" s="28">
        <v>0.71199999999999997</v>
      </c>
      <c r="K31" s="80">
        <v>370</v>
      </c>
      <c r="L31" s="62">
        <v>120.35</v>
      </c>
      <c r="M31" s="33" t="s">
        <v>61</v>
      </c>
      <c r="N31" s="73"/>
      <c r="O31" s="68">
        <f t="shared" si="1"/>
        <v>0</v>
      </c>
      <c r="P31" s="12"/>
    </row>
    <row r="32" spans="1:16" x14ac:dyDescent="0.3">
      <c r="A32" s="27"/>
      <c r="B32" s="32" t="s">
        <v>89</v>
      </c>
      <c r="C32" s="106"/>
      <c r="D32" s="107"/>
      <c r="E32" s="65">
        <v>40.17</v>
      </c>
      <c r="F32" s="77"/>
      <c r="G32" s="94">
        <v>40.17</v>
      </c>
      <c r="H32" s="27" t="s">
        <v>37</v>
      </c>
      <c r="I32" s="32">
        <v>0</v>
      </c>
      <c r="J32" s="28">
        <v>0.31900000000000001</v>
      </c>
      <c r="K32" s="91">
        <v>400</v>
      </c>
      <c r="L32" s="62">
        <v>668.43</v>
      </c>
      <c r="M32" s="33" t="s">
        <v>61</v>
      </c>
      <c r="N32" s="73"/>
      <c r="O32" s="68">
        <f t="shared" si="1"/>
        <v>0</v>
      </c>
      <c r="P32" s="12"/>
    </row>
    <row r="33" spans="1:16" x14ac:dyDescent="0.3">
      <c r="A33" s="27"/>
      <c r="B33" s="28" t="s">
        <v>90</v>
      </c>
      <c r="C33" s="106"/>
      <c r="D33" s="107"/>
      <c r="E33" s="65">
        <v>113.45</v>
      </c>
      <c r="F33" s="65"/>
      <c r="G33" s="82">
        <v>113.45</v>
      </c>
      <c r="H33" s="59" t="s">
        <v>37</v>
      </c>
      <c r="I33" s="32">
        <v>0</v>
      </c>
      <c r="J33" s="28">
        <v>0.30499999999999999</v>
      </c>
      <c r="K33" s="80">
        <v>180</v>
      </c>
      <c r="L33" s="62">
        <v>1806.12</v>
      </c>
      <c r="M33" s="33" t="s">
        <v>61</v>
      </c>
      <c r="N33" s="73"/>
      <c r="O33" s="68">
        <f t="shared" si="1"/>
        <v>0</v>
      </c>
      <c r="P33" s="12"/>
    </row>
    <row r="34" spans="1:16" x14ac:dyDescent="0.3">
      <c r="A34" s="27"/>
      <c r="B34" s="28" t="s">
        <v>91</v>
      </c>
      <c r="C34" s="106"/>
      <c r="D34" s="107"/>
      <c r="E34" s="65">
        <v>38.92</v>
      </c>
      <c r="F34" s="76"/>
      <c r="G34" s="95">
        <f t="shared" ref="G34:G44" si="3">E34+F34</f>
        <v>38.92</v>
      </c>
      <c r="H34" s="27" t="s">
        <v>37</v>
      </c>
      <c r="I34" s="32">
        <v>0</v>
      </c>
      <c r="J34" s="28">
        <v>0.34399999999999997</v>
      </c>
      <c r="K34" s="80">
        <v>160</v>
      </c>
      <c r="L34" s="62">
        <v>619.61</v>
      </c>
      <c r="M34" s="33" t="s">
        <v>61</v>
      </c>
      <c r="N34" s="73"/>
      <c r="O34" s="68">
        <f t="shared" si="1"/>
        <v>0</v>
      </c>
      <c r="P34" s="12"/>
    </row>
    <row r="35" spans="1:16" x14ac:dyDescent="0.3">
      <c r="A35" s="27"/>
      <c r="B35" s="81" t="s">
        <v>95</v>
      </c>
      <c r="C35" s="106"/>
      <c r="D35" s="107"/>
      <c r="E35" s="65">
        <v>106.58</v>
      </c>
      <c r="F35" s="76"/>
      <c r="G35" s="85">
        <f t="shared" si="3"/>
        <v>106.58</v>
      </c>
      <c r="H35" s="27" t="s">
        <v>37</v>
      </c>
      <c r="I35" s="32">
        <v>0</v>
      </c>
      <c r="J35" s="28">
        <v>0.437</v>
      </c>
      <c r="K35" s="80">
        <v>200</v>
      </c>
      <c r="L35" s="62">
        <v>1622.15</v>
      </c>
      <c r="M35" s="33" t="s">
        <v>61</v>
      </c>
      <c r="N35" s="73"/>
      <c r="O35" s="68">
        <f t="shared" si="1"/>
        <v>0</v>
      </c>
      <c r="P35" s="12"/>
    </row>
    <row r="36" spans="1:16" x14ac:dyDescent="0.3">
      <c r="A36" s="27"/>
      <c r="B36" s="28" t="s">
        <v>96</v>
      </c>
      <c r="C36" s="106"/>
      <c r="D36" s="107"/>
      <c r="E36" s="65">
        <v>4.62</v>
      </c>
      <c r="F36" s="76"/>
      <c r="G36" s="85">
        <f t="shared" si="3"/>
        <v>4.62</v>
      </c>
      <c r="H36" s="27" t="s">
        <v>37</v>
      </c>
      <c r="I36" s="32">
        <v>0</v>
      </c>
      <c r="J36" s="28">
        <v>0.38500000000000001</v>
      </c>
      <c r="K36" s="80">
        <v>50</v>
      </c>
      <c r="L36" s="62">
        <v>73.55</v>
      </c>
      <c r="M36" s="33" t="s">
        <v>61</v>
      </c>
      <c r="N36" s="73"/>
      <c r="O36" s="68">
        <f t="shared" si="1"/>
        <v>0</v>
      </c>
      <c r="P36" s="12"/>
    </row>
    <row r="37" spans="1:16" x14ac:dyDescent="0.3">
      <c r="A37" s="27"/>
      <c r="B37" s="28" t="s">
        <v>97</v>
      </c>
      <c r="C37" s="106"/>
      <c r="D37" s="107"/>
      <c r="E37" s="65">
        <v>8.18</v>
      </c>
      <c r="F37" s="76"/>
      <c r="G37" s="85">
        <f t="shared" si="3"/>
        <v>8.18</v>
      </c>
      <c r="H37" s="27" t="s">
        <v>37</v>
      </c>
      <c r="I37" s="32">
        <v>0</v>
      </c>
      <c r="J37" s="28">
        <v>0.35599999999999998</v>
      </c>
      <c r="K37" s="80">
        <v>120</v>
      </c>
      <c r="L37" s="62">
        <v>130.22999999999999</v>
      </c>
      <c r="M37" s="33" t="s">
        <v>61</v>
      </c>
      <c r="N37" s="73"/>
      <c r="O37" s="68">
        <f t="shared" si="1"/>
        <v>0</v>
      </c>
      <c r="P37" s="12"/>
    </row>
    <row r="38" spans="1:16" x14ac:dyDescent="0.3">
      <c r="A38" s="27" t="s">
        <v>98</v>
      </c>
      <c r="B38" s="81" t="s">
        <v>99</v>
      </c>
      <c r="C38" s="108"/>
      <c r="D38" s="109"/>
      <c r="E38" s="65">
        <v>114.38</v>
      </c>
      <c r="F38" s="76"/>
      <c r="G38" s="85">
        <f t="shared" si="3"/>
        <v>114.38</v>
      </c>
      <c r="H38" s="27" t="s">
        <v>37</v>
      </c>
      <c r="I38" s="32">
        <v>0</v>
      </c>
      <c r="J38" s="28">
        <v>0.59899999999999998</v>
      </c>
      <c r="K38" s="80">
        <v>200</v>
      </c>
      <c r="L38" s="62">
        <v>1649.36</v>
      </c>
      <c r="M38" s="33" t="s">
        <v>61</v>
      </c>
      <c r="N38" s="73"/>
      <c r="O38" s="68">
        <f t="shared" si="1"/>
        <v>0</v>
      </c>
      <c r="P38" s="12"/>
    </row>
    <row r="39" spans="1:16" x14ac:dyDescent="0.3">
      <c r="A39" s="27"/>
      <c r="B39" s="28" t="s">
        <v>100</v>
      </c>
      <c r="C39" s="110" t="s">
        <v>108</v>
      </c>
      <c r="D39" s="111"/>
      <c r="E39" s="65">
        <v>160.22</v>
      </c>
      <c r="F39" s="76"/>
      <c r="G39" s="85">
        <f t="shared" si="3"/>
        <v>160.22</v>
      </c>
      <c r="H39" s="27" t="s">
        <v>37</v>
      </c>
      <c r="I39" s="32">
        <v>0</v>
      </c>
      <c r="J39" s="28">
        <v>1.054</v>
      </c>
      <c r="K39" s="80">
        <v>150</v>
      </c>
      <c r="L39" s="62">
        <v>2233.4699999999998</v>
      </c>
      <c r="M39" s="33" t="s">
        <v>61</v>
      </c>
      <c r="N39" s="73"/>
      <c r="O39" s="68">
        <f t="shared" si="1"/>
        <v>0</v>
      </c>
      <c r="P39" s="12"/>
    </row>
    <row r="40" spans="1:16" x14ac:dyDescent="0.3">
      <c r="A40" s="27"/>
      <c r="B40" s="28" t="s">
        <v>101</v>
      </c>
      <c r="C40" s="106"/>
      <c r="D40" s="107"/>
      <c r="E40" s="65">
        <v>7.79</v>
      </c>
      <c r="F40" s="76"/>
      <c r="G40" s="85">
        <f t="shared" si="3"/>
        <v>7.79</v>
      </c>
      <c r="H40" s="27" t="s">
        <v>37</v>
      </c>
      <c r="I40" s="32">
        <v>0</v>
      </c>
      <c r="J40" s="28">
        <v>1.1120000000000001</v>
      </c>
      <c r="K40" s="80">
        <v>150</v>
      </c>
      <c r="L40" s="62">
        <v>108.59</v>
      </c>
      <c r="M40" s="33" t="s">
        <v>61</v>
      </c>
      <c r="N40" s="73"/>
      <c r="O40" s="68">
        <f t="shared" si="1"/>
        <v>0</v>
      </c>
      <c r="P40" s="12"/>
    </row>
    <row r="41" spans="1:16" x14ac:dyDescent="0.3">
      <c r="A41" s="27" t="s">
        <v>102</v>
      </c>
      <c r="B41" s="81" t="s">
        <v>103</v>
      </c>
      <c r="C41" s="106"/>
      <c r="D41" s="107"/>
      <c r="E41" s="65">
        <v>86.25</v>
      </c>
      <c r="F41" s="76"/>
      <c r="G41" s="85">
        <f t="shared" si="3"/>
        <v>86.25</v>
      </c>
      <c r="H41" s="27" t="s">
        <v>37</v>
      </c>
      <c r="I41" s="32">
        <v>0</v>
      </c>
      <c r="J41" s="28">
        <v>0.67400000000000004</v>
      </c>
      <c r="K41" s="80">
        <v>200</v>
      </c>
      <c r="L41" s="62">
        <v>1243.73</v>
      </c>
      <c r="M41" s="33" t="s">
        <v>61</v>
      </c>
      <c r="N41" s="73"/>
      <c r="O41" s="68">
        <f t="shared" si="1"/>
        <v>0</v>
      </c>
      <c r="P41" s="12"/>
    </row>
    <row r="42" spans="1:16" x14ac:dyDescent="0.3">
      <c r="A42" s="27"/>
      <c r="B42" s="28" t="s">
        <v>104</v>
      </c>
      <c r="C42" s="106"/>
      <c r="D42" s="107"/>
      <c r="E42" s="65">
        <v>4.13</v>
      </c>
      <c r="F42" s="76"/>
      <c r="G42" s="85">
        <f t="shared" si="3"/>
        <v>4.13</v>
      </c>
      <c r="H42" s="27" t="s">
        <v>37</v>
      </c>
      <c r="I42" s="32">
        <v>0</v>
      </c>
      <c r="J42" s="28">
        <v>0.68899999999999995</v>
      </c>
      <c r="K42" s="80">
        <v>100</v>
      </c>
      <c r="L42" s="62">
        <v>59.55</v>
      </c>
      <c r="M42" s="33" t="s">
        <v>61</v>
      </c>
      <c r="N42" s="73"/>
      <c r="O42" s="68">
        <f t="shared" si="1"/>
        <v>0</v>
      </c>
      <c r="P42" s="12"/>
    </row>
    <row r="43" spans="1:16" ht="17.25" customHeight="1" x14ac:dyDescent="0.3">
      <c r="A43" s="27"/>
      <c r="B43" s="28" t="s">
        <v>105</v>
      </c>
      <c r="C43" s="106"/>
      <c r="D43" s="107"/>
      <c r="E43" s="65">
        <v>41.75</v>
      </c>
      <c r="F43" s="76"/>
      <c r="G43" s="85">
        <f t="shared" si="3"/>
        <v>41.75</v>
      </c>
      <c r="H43" s="27" t="s">
        <v>37</v>
      </c>
      <c r="I43" s="32">
        <v>0</v>
      </c>
      <c r="J43" s="28">
        <v>0.56399999999999995</v>
      </c>
      <c r="K43" s="80">
        <v>100</v>
      </c>
      <c r="L43" s="62">
        <v>635.44000000000005</v>
      </c>
      <c r="M43" s="33" t="s">
        <v>61</v>
      </c>
      <c r="N43" s="73"/>
      <c r="O43" s="68">
        <f t="shared" si="1"/>
        <v>0</v>
      </c>
      <c r="P43" s="12"/>
    </row>
    <row r="44" spans="1:16" ht="18.75" customHeight="1" x14ac:dyDescent="0.3">
      <c r="A44" s="27"/>
      <c r="B44" s="83" t="s">
        <v>106</v>
      </c>
      <c r="C44" s="106"/>
      <c r="D44" s="107"/>
      <c r="E44" s="65">
        <v>46.45</v>
      </c>
      <c r="F44" s="76"/>
      <c r="G44" s="85">
        <f t="shared" si="3"/>
        <v>46.45</v>
      </c>
      <c r="H44" s="27" t="s">
        <v>37</v>
      </c>
      <c r="I44" s="32">
        <v>0</v>
      </c>
      <c r="J44" s="28">
        <v>0.98799999999999999</v>
      </c>
      <c r="K44" s="80">
        <v>100</v>
      </c>
      <c r="L44" s="62">
        <v>669.81</v>
      </c>
      <c r="M44" s="33" t="s">
        <v>61</v>
      </c>
      <c r="N44" s="73"/>
      <c r="O44" s="68">
        <f t="shared" si="1"/>
        <v>0</v>
      </c>
      <c r="P44" s="12"/>
    </row>
    <row r="45" spans="1:16" ht="26.25" customHeight="1" thickBot="1" x14ac:dyDescent="0.35">
      <c r="A45" s="34"/>
      <c r="B45" s="35" t="s">
        <v>107</v>
      </c>
      <c r="C45" s="112"/>
      <c r="D45" s="113"/>
      <c r="E45" s="70">
        <v>22.3</v>
      </c>
      <c r="F45" s="36"/>
      <c r="G45" s="88">
        <f>E45+F45</f>
        <v>22.3</v>
      </c>
      <c r="H45" s="34" t="s">
        <v>37</v>
      </c>
      <c r="I45" s="35">
        <v>0</v>
      </c>
      <c r="J45" s="35">
        <v>0.71899999999999997</v>
      </c>
      <c r="K45" s="93">
        <v>100</v>
      </c>
      <c r="L45" s="62">
        <v>321.57</v>
      </c>
      <c r="M45" s="47" t="s">
        <v>61</v>
      </c>
      <c r="N45" s="74"/>
      <c r="O45" s="47">
        <f>SUM(N45*G45)</f>
        <v>0</v>
      </c>
      <c r="P45" s="12" t="str">
        <f t="shared" si="2"/>
        <v xml:space="preserve"> </v>
      </c>
    </row>
    <row r="46" spans="1:16" ht="15" thickBot="1" x14ac:dyDescent="0.35">
      <c r="A46" s="37"/>
      <c r="B46" s="38"/>
      <c r="C46" s="39"/>
      <c r="D46" s="40"/>
      <c r="E46" s="41"/>
      <c r="F46" s="41"/>
      <c r="G46" s="75">
        <f>SUM(G12:G45)</f>
        <v>1614.1299999999999</v>
      </c>
      <c r="H46" s="42"/>
      <c r="I46" s="38"/>
      <c r="J46" s="38"/>
      <c r="K46" s="39"/>
      <c r="L46" s="43"/>
      <c r="M46" s="44"/>
      <c r="N46" s="48"/>
      <c r="O46" s="49">
        <f t="shared" si="1"/>
        <v>0</v>
      </c>
      <c r="P46" s="12"/>
    </row>
    <row r="47" spans="1:16" ht="15" thickBot="1" x14ac:dyDescent="0.35">
      <c r="A47" s="58"/>
      <c r="B47" s="45"/>
      <c r="C47" s="45"/>
      <c r="D47" s="45"/>
      <c r="E47" s="45"/>
      <c r="F47" s="45"/>
      <c r="G47" s="45"/>
      <c r="H47" s="45"/>
      <c r="I47" s="45"/>
      <c r="J47" s="98" t="s">
        <v>13</v>
      </c>
      <c r="K47" s="98"/>
      <c r="L47" s="49">
        <f>SUM(L12:L45)</f>
        <v>24086.670000000002</v>
      </c>
      <c r="M47" s="46"/>
      <c r="N47" s="50" t="s">
        <v>14</v>
      </c>
      <c r="O47" s="43">
        <f>SUM(O12:O46)</f>
        <v>0</v>
      </c>
      <c r="P47" s="12" t="str">
        <f>IF(O47&gt;L47,"prekročená cena","nižšia ako stanovená")</f>
        <v>nižšia ako stanovená</v>
      </c>
    </row>
    <row r="48" spans="1:16" ht="15" thickBot="1" x14ac:dyDescent="0.35">
      <c r="A48" s="99" t="s">
        <v>15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  <c r="O48" s="43">
        <f>O49-O47</f>
        <v>0</v>
      </c>
    </row>
    <row r="49" spans="1:15" ht="15" thickBot="1" x14ac:dyDescent="0.35">
      <c r="A49" s="99" t="s">
        <v>16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1"/>
      <c r="O49" s="43">
        <f>IF("nie"=MID(I57,1,3),O47,(O47*1.2))</f>
        <v>0</v>
      </c>
    </row>
    <row r="50" spans="1:15" x14ac:dyDescent="0.3">
      <c r="A50" s="120" t="s">
        <v>17</v>
      </c>
      <c r="B50" s="120"/>
      <c r="C50" s="12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x14ac:dyDescent="0.3">
      <c r="A51" s="102" t="s">
        <v>65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</row>
    <row r="52" spans="1:15" ht="25.5" customHeight="1" x14ac:dyDescent="0.3">
      <c r="A52" s="52" t="s">
        <v>57</v>
      </c>
      <c r="B52" s="52"/>
      <c r="C52" s="52"/>
      <c r="D52" s="52"/>
      <c r="E52" s="52"/>
      <c r="F52" s="52"/>
      <c r="G52" s="53" t="s">
        <v>55</v>
      </c>
      <c r="H52" s="52"/>
      <c r="I52" s="52"/>
      <c r="J52" s="54"/>
      <c r="K52" s="54"/>
      <c r="L52" s="54"/>
      <c r="M52" s="54"/>
      <c r="N52" s="54"/>
      <c r="O52" s="54"/>
    </row>
    <row r="53" spans="1:15" ht="15" customHeight="1" x14ac:dyDescent="0.3">
      <c r="A53" s="122" t="s">
        <v>110</v>
      </c>
      <c r="B53" s="123"/>
      <c r="C53" s="123"/>
      <c r="D53" s="123"/>
      <c r="E53" s="124"/>
      <c r="F53" s="121" t="s">
        <v>56</v>
      </c>
      <c r="G53" s="55" t="s">
        <v>18</v>
      </c>
      <c r="H53" s="114"/>
      <c r="I53" s="115"/>
      <c r="J53" s="115"/>
      <c r="K53" s="115"/>
      <c r="L53" s="115"/>
      <c r="M53" s="115"/>
      <c r="N53" s="115"/>
      <c r="O53" s="116"/>
    </row>
    <row r="54" spans="1:15" x14ac:dyDescent="0.3">
      <c r="A54" s="125"/>
      <c r="B54" s="126"/>
      <c r="C54" s="126"/>
      <c r="D54" s="126"/>
      <c r="E54" s="127"/>
      <c r="F54" s="121"/>
      <c r="G54" s="55" t="s">
        <v>19</v>
      </c>
      <c r="H54" s="114"/>
      <c r="I54" s="115"/>
      <c r="J54" s="115"/>
      <c r="K54" s="115"/>
      <c r="L54" s="115"/>
      <c r="M54" s="115"/>
      <c r="N54" s="115"/>
      <c r="O54" s="116"/>
    </row>
    <row r="55" spans="1:15" ht="18" customHeight="1" x14ac:dyDescent="0.3">
      <c r="A55" s="125"/>
      <c r="B55" s="126"/>
      <c r="C55" s="126"/>
      <c r="D55" s="126"/>
      <c r="E55" s="127"/>
      <c r="F55" s="121"/>
      <c r="G55" s="55" t="s">
        <v>20</v>
      </c>
      <c r="H55" s="114"/>
      <c r="I55" s="115"/>
      <c r="J55" s="115"/>
      <c r="K55" s="115"/>
      <c r="L55" s="115"/>
      <c r="M55" s="115"/>
      <c r="N55" s="115"/>
      <c r="O55" s="116"/>
    </row>
    <row r="56" spans="1:15" x14ac:dyDescent="0.3">
      <c r="A56" s="125"/>
      <c r="B56" s="126"/>
      <c r="C56" s="126"/>
      <c r="D56" s="126"/>
      <c r="E56" s="127"/>
      <c r="F56" s="121"/>
      <c r="G56" s="55" t="s">
        <v>21</v>
      </c>
      <c r="H56" s="114"/>
      <c r="I56" s="115"/>
      <c r="J56" s="115"/>
      <c r="K56" s="115"/>
      <c r="L56" s="115"/>
      <c r="M56" s="115"/>
      <c r="N56" s="115"/>
      <c r="O56" s="116"/>
    </row>
    <row r="57" spans="1:15" x14ac:dyDescent="0.3">
      <c r="A57" s="125"/>
      <c r="B57" s="126"/>
      <c r="C57" s="126"/>
      <c r="D57" s="126"/>
      <c r="E57" s="127"/>
      <c r="F57" s="121"/>
      <c r="G57" s="55" t="s">
        <v>22</v>
      </c>
      <c r="H57" s="114"/>
      <c r="I57" s="115"/>
      <c r="J57" s="115"/>
      <c r="K57" s="115"/>
      <c r="L57" s="115"/>
      <c r="M57" s="115"/>
      <c r="N57" s="115"/>
      <c r="O57" s="116"/>
    </row>
    <row r="58" spans="1:15" x14ac:dyDescent="0.3">
      <c r="A58" s="125"/>
      <c r="B58" s="126"/>
      <c r="C58" s="126"/>
      <c r="D58" s="126"/>
      <c r="E58" s="127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3">
      <c r="A59" s="125"/>
      <c r="B59" s="126"/>
      <c r="C59" s="126"/>
      <c r="D59" s="126"/>
      <c r="E59" s="127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3">
      <c r="A60" s="128"/>
      <c r="B60" s="129"/>
      <c r="C60" s="129"/>
      <c r="D60" s="129"/>
      <c r="E60" s="130"/>
      <c r="F60" s="54"/>
      <c r="G60" s="24"/>
      <c r="H60" s="18"/>
      <c r="I60" s="24"/>
      <c r="J60" s="24" t="s">
        <v>23</v>
      </c>
      <c r="K60" s="24"/>
      <c r="L60" s="117"/>
      <c r="M60" s="118"/>
      <c r="N60" s="119"/>
      <c r="O60" s="24"/>
    </row>
    <row r="61" spans="1:15" x14ac:dyDescent="0.3">
      <c r="A61" s="97" t="s">
        <v>109</v>
      </c>
      <c r="B61" s="96"/>
      <c r="C61" s="96"/>
      <c r="D61" s="54"/>
      <c r="E61" s="54"/>
      <c r="F61" s="54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3">
      <c r="A62" s="21"/>
      <c r="B62" s="21"/>
      <c r="C62" s="21"/>
      <c r="D62" s="21"/>
      <c r="E62" s="21"/>
      <c r="F62" s="21"/>
      <c r="G62" s="24"/>
      <c r="H62" s="24"/>
      <c r="I62" s="24"/>
      <c r="J62" s="24"/>
      <c r="K62" s="24"/>
      <c r="L62" s="24"/>
      <c r="M62" s="24"/>
      <c r="N62" s="24"/>
      <c r="O62" s="24"/>
    </row>
  </sheetData>
  <mergeCells count="36">
    <mergeCell ref="B9:B11"/>
    <mergeCell ref="L9:L11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57:O57"/>
    <mergeCell ref="L60:N60"/>
    <mergeCell ref="A50:C50"/>
    <mergeCell ref="F53:F57"/>
    <mergeCell ref="H53:O53"/>
    <mergeCell ref="H54:O54"/>
    <mergeCell ref="H55:O55"/>
    <mergeCell ref="H56:O56"/>
    <mergeCell ref="A53:E60"/>
    <mergeCell ref="J47:K47"/>
    <mergeCell ref="A48:N48"/>
    <mergeCell ref="A49:N49"/>
    <mergeCell ref="A51:O51"/>
    <mergeCell ref="C12:D38"/>
    <mergeCell ref="C39:D4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69" t="s">
        <v>51</v>
      </c>
      <c r="M2" s="169"/>
    </row>
    <row r="3" spans="1:14" x14ac:dyDescent="0.3">
      <c r="A3" s="5" t="s">
        <v>25</v>
      </c>
      <c r="B3" s="170" t="s">
        <v>26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3">
      <c r="A4" s="5" t="s">
        <v>27</v>
      </c>
      <c r="B4" s="170" t="s">
        <v>28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3">
      <c r="A5" s="5" t="s">
        <v>8</v>
      </c>
      <c r="B5" s="170" t="s">
        <v>29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3">
      <c r="A6" s="5" t="s">
        <v>2</v>
      </c>
      <c r="B6" s="170" t="s">
        <v>30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3">
      <c r="A7" s="6" t="s">
        <v>31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1:14" x14ac:dyDescent="0.3">
      <c r="A8" s="5" t="s">
        <v>12</v>
      </c>
      <c r="B8" s="170" t="s">
        <v>32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x14ac:dyDescent="0.3">
      <c r="A9" s="7" t="s">
        <v>33</v>
      </c>
      <c r="B9" s="170" t="s">
        <v>34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x14ac:dyDescent="0.3">
      <c r="A10" s="7" t="s">
        <v>35</v>
      </c>
      <c r="B10" s="170" t="s">
        <v>36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x14ac:dyDescent="0.3">
      <c r="A11" s="8" t="s">
        <v>37</v>
      </c>
      <c r="B11" s="170" t="s">
        <v>38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x14ac:dyDescent="0.3">
      <c r="A12" s="9" t="s">
        <v>39</v>
      </c>
      <c r="B12" s="170" t="s">
        <v>40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4" ht="24" customHeight="1" x14ac:dyDescent="0.3">
      <c r="A13" s="8" t="s">
        <v>41</v>
      </c>
      <c r="B13" s="170" t="s">
        <v>42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4" ht="16.5" customHeight="1" x14ac:dyDescent="0.3">
      <c r="A14" s="8" t="s">
        <v>5</v>
      </c>
      <c r="B14" s="170" t="s">
        <v>52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4" x14ac:dyDescent="0.3">
      <c r="A15" s="8" t="s">
        <v>43</v>
      </c>
      <c r="B15" s="170" t="s">
        <v>44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14" ht="39.6" x14ac:dyDescent="0.3">
      <c r="A16" s="10" t="s">
        <v>45</v>
      </c>
      <c r="B16" s="170" t="s">
        <v>46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ht="28.5" customHeight="1" x14ac:dyDescent="0.3">
      <c r="A17" s="10" t="s">
        <v>47</v>
      </c>
      <c r="B17" s="170" t="s">
        <v>48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1:14" ht="27" customHeight="1" x14ac:dyDescent="0.3">
      <c r="A18" s="11" t="s">
        <v>49</v>
      </c>
      <c r="B18" s="170" t="s">
        <v>50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4" ht="75" customHeight="1" x14ac:dyDescent="0.3">
      <c r="A19" s="56" t="s">
        <v>62</v>
      </c>
      <c r="B19" s="171" t="s">
        <v>63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2023-03-27T05:56:50Z</cp:lastPrinted>
  <dcterms:created xsi:type="dcterms:W3CDTF">2012-08-13T12:29:09Z</dcterms:created>
  <dcterms:modified xsi:type="dcterms:W3CDTF">2023-03-29T22:55:39Z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