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osephine 2019\PLZ\IROP\DSS Slatinka\A_Dr. Vodu č.39414 Lučenec\komplet nové SP\"/>
    </mc:Choice>
  </mc:AlternateContent>
  <bookViews>
    <workbookView xWindow="0" yWindow="0" windowWidth="28800" windowHeight="12300"/>
  </bookViews>
  <sheets>
    <sheet name="Rekapitulácia stavby" sheetId="1" r:id="rId1"/>
    <sheet name="2018004.5A.1 - Stavebné p..." sheetId="2" r:id="rId2"/>
    <sheet name="2018004.5A.2 - Bleskozvod" sheetId="3" r:id="rId3"/>
    <sheet name="2018004.5A.3 - Odberné pl..." sheetId="4" r:id="rId4"/>
    <sheet name="2018004.5B.1 - Stavebné p..." sheetId="5" r:id="rId5"/>
    <sheet name="2018004.5B.2 - Zdravotech..." sheetId="6" r:id="rId6"/>
    <sheet name="2018004.5B.3 - Vykurovanie" sheetId="7" r:id="rId7"/>
    <sheet name="2018004.5B.4 - Elektroinš..." sheetId="8" r:id="rId8"/>
  </sheets>
  <definedNames>
    <definedName name="_xlnm._FilterDatabase" localSheetId="1" hidden="1">'2018004.5A.1 - Stavebné p...'!$C$112:$K$357</definedName>
    <definedName name="_xlnm._FilterDatabase" localSheetId="2" hidden="1">'2018004.5A.2 - Bleskozvod'!$C$92:$K$136</definedName>
    <definedName name="_xlnm._FilterDatabase" localSheetId="3" hidden="1">'2018004.5A.3 - Odberné pl...'!$C$92:$K$97</definedName>
    <definedName name="_xlnm._FilterDatabase" localSheetId="4" hidden="1">'2018004.5B.1 - Stavebné p...'!$C$107:$K$273</definedName>
    <definedName name="_xlnm._FilterDatabase" localSheetId="5" hidden="1">'2018004.5B.2 - Zdravotech...'!$C$101:$K$222</definedName>
    <definedName name="_xlnm._FilterDatabase" localSheetId="6" hidden="1">'2018004.5B.3 - Vykurovanie'!$C$103:$K$219</definedName>
    <definedName name="_xlnm._FilterDatabase" localSheetId="7" hidden="1">'2018004.5B.4 - Elektroinš...'!$C$97:$K$191</definedName>
    <definedName name="_xlnm.Print_Titles" localSheetId="1">'2018004.5A.1 - Stavebné p...'!$112:$112</definedName>
    <definedName name="_xlnm.Print_Titles" localSheetId="2">'2018004.5A.2 - Bleskozvod'!$92:$92</definedName>
    <definedName name="_xlnm.Print_Titles" localSheetId="3">'2018004.5A.3 - Odberné pl...'!$92:$92</definedName>
    <definedName name="_xlnm.Print_Titles" localSheetId="4">'2018004.5B.1 - Stavebné p...'!$107:$107</definedName>
    <definedName name="_xlnm.Print_Titles" localSheetId="5">'2018004.5B.2 - Zdravotech...'!$101:$101</definedName>
    <definedName name="_xlnm.Print_Titles" localSheetId="6">'2018004.5B.3 - Vykurovanie'!$103:$103</definedName>
    <definedName name="_xlnm.Print_Titles" localSheetId="7">'2018004.5B.4 - Elektroinš...'!$97:$97</definedName>
    <definedName name="_xlnm.Print_Titles" localSheetId="0">'Rekapitulácia stavby'!$52:$52</definedName>
    <definedName name="_xlnm.Print_Area" localSheetId="1">'2018004.5A.1 - Stavebné p...'!$C$4:$J$43,'2018004.5A.1 - Stavebné p...'!$C$49:$J$90,'2018004.5A.1 - Stavebné p...'!$C$96:$K$357</definedName>
    <definedName name="_xlnm.Print_Area" localSheetId="2">'2018004.5A.2 - Bleskozvod'!$C$4:$J$43,'2018004.5A.2 - Bleskozvod'!$C$49:$J$70,'2018004.5A.2 - Bleskozvod'!$C$76:$K$136</definedName>
    <definedName name="_xlnm.Print_Area" localSheetId="3">'2018004.5A.3 - Odberné pl...'!$C$4:$J$43,'2018004.5A.3 - Odberné pl...'!$C$49:$J$70,'2018004.5A.3 - Odberné pl...'!$C$76:$K$97</definedName>
    <definedName name="_xlnm.Print_Area" localSheetId="4">'2018004.5B.1 - Stavebné p...'!$C$4:$J$43,'2018004.5B.1 - Stavebné p...'!$C$49:$J$85,'2018004.5B.1 - Stavebné p...'!$C$91:$K$273</definedName>
    <definedName name="_xlnm.Print_Area" localSheetId="5">'2018004.5B.2 - Zdravotech...'!$C$4:$J$43,'2018004.5B.2 - Zdravotech...'!$C$49:$J$79,'2018004.5B.2 - Zdravotech...'!$C$85:$K$222</definedName>
    <definedName name="_xlnm.Print_Area" localSheetId="6">'2018004.5B.3 - Vykurovanie'!$C$4:$J$43,'2018004.5B.3 - Vykurovanie'!$C$49:$J$81,'2018004.5B.3 - Vykurovanie'!$C$87:$K$219</definedName>
    <definedName name="_xlnm.Print_Area" localSheetId="7">'2018004.5B.4 - Elektroinš...'!$C$4:$J$43,'2018004.5B.4 - Elektroinš...'!$C$49:$J$75,'2018004.5B.4 - Elektroinš...'!$C$81:$K$191</definedName>
    <definedName name="_xlnm.Print_Area" localSheetId="0">'Rekapitulácia stavby'!$D$4:$AO$36,'Rekapitulácia stavby'!$C$42:$AQ$65</definedName>
  </definedNames>
  <calcPr calcId="162913"/>
</workbook>
</file>

<file path=xl/calcChain.xml><?xml version="1.0" encoding="utf-8"?>
<calcChain xmlns="http://schemas.openxmlformats.org/spreadsheetml/2006/main">
  <c r="J41" i="8" l="1"/>
  <c r="J40" i="8"/>
  <c r="AY64" i="1" s="1"/>
  <c r="J39" i="8"/>
  <c r="AX64" i="1"/>
  <c r="BI191" i="8"/>
  <c r="BH191" i="8"/>
  <c r="BG191" i="8"/>
  <c r="BE191" i="8"/>
  <c r="T191" i="8"/>
  <c r="R191" i="8"/>
  <c r="P191" i="8"/>
  <c r="BK191" i="8"/>
  <c r="J191" i="8"/>
  <c r="BF191" i="8" s="1"/>
  <c r="BI190" i="8"/>
  <c r="BH190" i="8"/>
  <c r="BG190" i="8"/>
  <c r="BE190" i="8"/>
  <c r="T190" i="8"/>
  <c r="R190" i="8"/>
  <c r="P190" i="8"/>
  <c r="BK190" i="8"/>
  <c r="J190" i="8"/>
  <c r="BF190" i="8" s="1"/>
  <c r="BI189" i="8"/>
  <c r="BH189" i="8"/>
  <c r="BG189" i="8"/>
  <c r="BE189" i="8"/>
  <c r="T189" i="8"/>
  <c r="R189" i="8"/>
  <c r="P189" i="8"/>
  <c r="BK189" i="8"/>
  <c r="J189" i="8"/>
  <c r="BF189" i="8"/>
  <c r="BI188" i="8"/>
  <c r="BH188" i="8"/>
  <c r="BG188" i="8"/>
  <c r="BE188" i="8"/>
  <c r="T188" i="8"/>
  <c r="R188" i="8"/>
  <c r="P188" i="8"/>
  <c r="BK188" i="8"/>
  <c r="J188" i="8"/>
  <c r="BF188" i="8" s="1"/>
  <c r="BI187" i="8"/>
  <c r="BH187" i="8"/>
  <c r="BG187" i="8"/>
  <c r="BE187" i="8"/>
  <c r="T187" i="8"/>
  <c r="R187" i="8"/>
  <c r="P187" i="8"/>
  <c r="BK187" i="8"/>
  <c r="J187" i="8"/>
  <c r="BF187" i="8" s="1"/>
  <c r="BI186" i="8"/>
  <c r="BH186" i="8"/>
  <c r="BG186" i="8"/>
  <c r="BE186" i="8"/>
  <c r="T186" i="8"/>
  <c r="R186" i="8"/>
  <c r="P186" i="8"/>
  <c r="BK186" i="8"/>
  <c r="J186" i="8"/>
  <c r="BF186" i="8"/>
  <c r="BI185" i="8"/>
  <c r="BH185" i="8"/>
  <c r="BG185" i="8"/>
  <c r="BE185" i="8"/>
  <c r="T185" i="8"/>
  <c r="R185" i="8"/>
  <c r="P185" i="8"/>
  <c r="BK185" i="8"/>
  <c r="J185" i="8"/>
  <c r="BF185" i="8" s="1"/>
  <c r="BI184" i="8"/>
  <c r="BH184" i="8"/>
  <c r="BG184" i="8"/>
  <c r="BE184" i="8"/>
  <c r="T184" i="8"/>
  <c r="R184" i="8"/>
  <c r="P184" i="8"/>
  <c r="BK184" i="8"/>
  <c r="J184" i="8"/>
  <c r="BF184" i="8" s="1"/>
  <c r="BI183" i="8"/>
  <c r="BH183" i="8"/>
  <c r="BG183" i="8"/>
  <c r="BE183" i="8"/>
  <c r="T183" i="8"/>
  <c r="R183" i="8"/>
  <c r="P183" i="8"/>
  <c r="BK183" i="8"/>
  <c r="J183" i="8"/>
  <c r="BF183" i="8"/>
  <c r="BI182" i="8"/>
  <c r="BH182" i="8"/>
  <c r="BG182" i="8"/>
  <c r="BE182" i="8"/>
  <c r="T182" i="8"/>
  <c r="R182" i="8"/>
  <c r="P182" i="8"/>
  <c r="BK182" i="8"/>
  <c r="J182" i="8"/>
  <c r="BF182" i="8" s="1"/>
  <c r="BI181" i="8"/>
  <c r="BH181" i="8"/>
  <c r="BG181" i="8"/>
  <c r="BE181" i="8"/>
  <c r="T181" i="8"/>
  <c r="R181" i="8"/>
  <c r="P181" i="8"/>
  <c r="BK181" i="8"/>
  <c r="BK175" i="8" s="1"/>
  <c r="J175" i="8" s="1"/>
  <c r="J74" i="8" s="1"/>
  <c r="J181" i="8"/>
  <c r="BF181" i="8" s="1"/>
  <c r="BI180" i="8"/>
  <c r="BH180" i="8"/>
  <c r="BG180" i="8"/>
  <c r="BE180" i="8"/>
  <c r="T180" i="8"/>
  <c r="R180" i="8"/>
  <c r="P180" i="8"/>
  <c r="BK180" i="8"/>
  <c r="J180" i="8"/>
  <c r="BF180" i="8"/>
  <c r="BI179" i="8"/>
  <c r="BH179" i="8"/>
  <c r="BG179" i="8"/>
  <c r="BE179" i="8"/>
  <c r="T179" i="8"/>
  <c r="R179" i="8"/>
  <c r="P179" i="8"/>
  <c r="BK179" i="8"/>
  <c r="J179" i="8"/>
  <c r="BF179" i="8" s="1"/>
  <c r="BI178" i="8"/>
  <c r="BH178" i="8"/>
  <c r="BG178" i="8"/>
  <c r="BE178" i="8"/>
  <c r="T178" i="8"/>
  <c r="R178" i="8"/>
  <c r="P178" i="8"/>
  <c r="BK178" i="8"/>
  <c r="J178" i="8"/>
  <c r="BF178" i="8" s="1"/>
  <c r="BI177" i="8"/>
  <c r="BH177" i="8"/>
  <c r="BG177" i="8"/>
  <c r="BE177" i="8"/>
  <c r="T177" i="8"/>
  <c r="R177" i="8"/>
  <c r="P177" i="8"/>
  <c r="BK177" i="8"/>
  <c r="J177" i="8"/>
  <c r="BF177" i="8"/>
  <c r="BI176" i="8"/>
  <c r="BH176" i="8"/>
  <c r="BG176" i="8"/>
  <c r="BE176" i="8"/>
  <c r="T176" i="8"/>
  <c r="T175" i="8"/>
  <c r="R176" i="8"/>
  <c r="P176" i="8"/>
  <c r="BK176" i="8"/>
  <c r="J176" i="8"/>
  <c r="BF176" i="8"/>
  <c r="BI174" i="8"/>
  <c r="BH174" i="8"/>
  <c r="BG174" i="8"/>
  <c r="BE174" i="8"/>
  <c r="T174" i="8"/>
  <c r="R174" i="8"/>
  <c r="P174" i="8"/>
  <c r="BK174" i="8"/>
  <c r="J174" i="8"/>
  <c r="BF174" i="8" s="1"/>
  <c r="BI173" i="8"/>
  <c r="BH173" i="8"/>
  <c r="BG173" i="8"/>
  <c r="BE173" i="8"/>
  <c r="T173" i="8"/>
  <c r="R173" i="8"/>
  <c r="P173" i="8"/>
  <c r="BK173" i="8"/>
  <c r="J173" i="8"/>
  <c r="BF173" i="8"/>
  <c r="BI172" i="8"/>
  <c r="BH172" i="8"/>
  <c r="BG172" i="8"/>
  <c r="BE172" i="8"/>
  <c r="T172" i="8"/>
  <c r="R172" i="8"/>
  <c r="P172" i="8"/>
  <c r="BK172" i="8"/>
  <c r="J172" i="8"/>
  <c r="BF172" i="8" s="1"/>
  <c r="BI171" i="8"/>
  <c r="BH171" i="8"/>
  <c r="BG171" i="8"/>
  <c r="BE171" i="8"/>
  <c r="T171" i="8"/>
  <c r="R171" i="8"/>
  <c r="P171" i="8"/>
  <c r="BK171" i="8"/>
  <c r="J171" i="8"/>
  <c r="BF171" i="8" s="1"/>
  <c r="BI170" i="8"/>
  <c r="BH170" i="8"/>
  <c r="BG170" i="8"/>
  <c r="BE170" i="8"/>
  <c r="T170" i="8"/>
  <c r="R170" i="8"/>
  <c r="P170" i="8"/>
  <c r="BK170" i="8"/>
  <c r="J170" i="8"/>
  <c r="BF170" i="8"/>
  <c r="BI169" i="8"/>
  <c r="BH169" i="8"/>
  <c r="BG169" i="8"/>
  <c r="BE169" i="8"/>
  <c r="T169" i="8"/>
  <c r="R169" i="8"/>
  <c r="P169" i="8"/>
  <c r="BK169" i="8"/>
  <c r="J169" i="8"/>
  <c r="BF169" i="8" s="1"/>
  <c r="BI168" i="8"/>
  <c r="BH168" i="8"/>
  <c r="BG168" i="8"/>
  <c r="BE168" i="8"/>
  <c r="T168" i="8"/>
  <c r="R168" i="8"/>
  <c r="P168" i="8"/>
  <c r="BK168" i="8"/>
  <c r="J168" i="8"/>
  <c r="BF168" i="8" s="1"/>
  <c r="BI167" i="8"/>
  <c r="BH167" i="8"/>
  <c r="BG167" i="8"/>
  <c r="BE167" i="8"/>
  <c r="T167" i="8"/>
  <c r="R167" i="8"/>
  <c r="P167" i="8"/>
  <c r="BK167" i="8"/>
  <c r="J167" i="8"/>
  <c r="BF167" i="8"/>
  <c r="BI166" i="8"/>
  <c r="BH166" i="8"/>
  <c r="BG166" i="8"/>
  <c r="BE166" i="8"/>
  <c r="T166" i="8"/>
  <c r="R166" i="8"/>
  <c r="P166" i="8"/>
  <c r="BK166" i="8"/>
  <c r="J166" i="8"/>
  <c r="BF166" i="8" s="1"/>
  <c r="BI165" i="8"/>
  <c r="BH165" i="8"/>
  <c r="BG165" i="8"/>
  <c r="BE165" i="8"/>
  <c r="T165" i="8"/>
  <c r="R165" i="8"/>
  <c r="P165" i="8"/>
  <c r="BK165" i="8"/>
  <c r="J165" i="8"/>
  <c r="BF165" i="8" s="1"/>
  <c r="BI164" i="8"/>
  <c r="BH164" i="8"/>
  <c r="BG164" i="8"/>
  <c r="BE164" i="8"/>
  <c r="T164" i="8"/>
  <c r="R164" i="8"/>
  <c r="P164" i="8"/>
  <c r="BK164" i="8"/>
  <c r="J164" i="8"/>
  <c r="BF164" i="8"/>
  <c r="BI163" i="8"/>
  <c r="BH163" i="8"/>
  <c r="BG163" i="8"/>
  <c r="BE163" i="8"/>
  <c r="T163" i="8"/>
  <c r="R163" i="8"/>
  <c r="P163" i="8"/>
  <c r="BK163" i="8"/>
  <c r="J163" i="8"/>
  <c r="BF163" i="8" s="1"/>
  <c r="BI162" i="8"/>
  <c r="BH162" i="8"/>
  <c r="BG162" i="8"/>
  <c r="BE162" i="8"/>
  <c r="T162" i="8"/>
  <c r="R162" i="8"/>
  <c r="P162" i="8"/>
  <c r="BK162" i="8"/>
  <c r="J162" i="8"/>
  <c r="BF162" i="8" s="1"/>
  <c r="BI161" i="8"/>
  <c r="BH161" i="8"/>
  <c r="BG161" i="8"/>
  <c r="BE161" i="8"/>
  <c r="T161" i="8"/>
  <c r="R161" i="8"/>
  <c r="P161" i="8"/>
  <c r="BK161" i="8"/>
  <c r="J161" i="8"/>
  <c r="BF161" i="8"/>
  <c r="BI160" i="8"/>
  <c r="BH160" i="8"/>
  <c r="BG160" i="8"/>
  <c r="BE160" i="8"/>
  <c r="T160" i="8"/>
  <c r="R160" i="8"/>
  <c r="P160" i="8"/>
  <c r="BK160" i="8"/>
  <c r="J160" i="8"/>
  <c r="BF160" i="8" s="1"/>
  <c r="BI159" i="8"/>
  <c r="BH159" i="8"/>
  <c r="BG159" i="8"/>
  <c r="BE159" i="8"/>
  <c r="T159" i="8"/>
  <c r="R159" i="8"/>
  <c r="P159" i="8"/>
  <c r="BK159" i="8"/>
  <c r="J159" i="8"/>
  <c r="BF159" i="8" s="1"/>
  <c r="BI158" i="8"/>
  <c r="BH158" i="8"/>
  <c r="BG158" i="8"/>
  <c r="BE158" i="8"/>
  <c r="T158" i="8"/>
  <c r="R158" i="8"/>
  <c r="P158" i="8"/>
  <c r="BK158" i="8"/>
  <c r="J158" i="8"/>
  <c r="BF158" i="8"/>
  <c r="BI157" i="8"/>
  <c r="BH157" i="8"/>
  <c r="BG157" i="8"/>
  <c r="BE157" i="8"/>
  <c r="T157" i="8"/>
  <c r="R157" i="8"/>
  <c r="P157" i="8"/>
  <c r="BK157" i="8"/>
  <c r="J157" i="8"/>
  <c r="BF157" i="8" s="1"/>
  <c r="BI156" i="8"/>
  <c r="BH156" i="8"/>
  <c r="BG156" i="8"/>
  <c r="BE156" i="8"/>
  <c r="T156" i="8"/>
  <c r="R156" i="8"/>
  <c r="P156" i="8"/>
  <c r="BK156" i="8"/>
  <c r="J156" i="8"/>
  <c r="BF156" i="8" s="1"/>
  <c r="BI155" i="8"/>
  <c r="BH155" i="8"/>
  <c r="BG155" i="8"/>
  <c r="BE155" i="8"/>
  <c r="T155" i="8"/>
  <c r="R155" i="8"/>
  <c r="P155" i="8"/>
  <c r="BK155" i="8"/>
  <c r="J155" i="8"/>
  <c r="BF155" i="8"/>
  <c r="BI154" i="8"/>
  <c r="BH154" i="8"/>
  <c r="BG154" i="8"/>
  <c r="BE154" i="8"/>
  <c r="T154" i="8"/>
  <c r="R154" i="8"/>
  <c r="P154" i="8"/>
  <c r="BK154" i="8"/>
  <c r="J154" i="8"/>
  <c r="BF154" i="8" s="1"/>
  <c r="BI153" i="8"/>
  <c r="BH153" i="8"/>
  <c r="BG153" i="8"/>
  <c r="BE153" i="8"/>
  <c r="T153" i="8"/>
  <c r="R153" i="8"/>
  <c r="P153" i="8"/>
  <c r="BK153" i="8"/>
  <c r="J153" i="8"/>
  <c r="BF153" i="8" s="1"/>
  <c r="BI152" i="8"/>
  <c r="BH152" i="8"/>
  <c r="BG152" i="8"/>
  <c r="BE152" i="8"/>
  <c r="T152" i="8"/>
  <c r="R152" i="8"/>
  <c r="P152" i="8"/>
  <c r="BK152" i="8"/>
  <c r="J152" i="8"/>
  <c r="BF152" i="8"/>
  <c r="BI151" i="8"/>
  <c r="BH151" i="8"/>
  <c r="BG151" i="8"/>
  <c r="BE151" i="8"/>
  <c r="T151" i="8"/>
  <c r="R151" i="8"/>
  <c r="P151" i="8"/>
  <c r="BK151" i="8"/>
  <c r="J151" i="8"/>
  <c r="BF151" i="8" s="1"/>
  <c r="BI150" i="8"/>
  <c r="BH150" i="8"/>
  <c r="BG150" i="8"/>
  <c r="BE150" i="8"/>
  <c r="T150" i="8"/>
  <c r="R150" i="8"/>
  <c r="P150" i="8"/>
  <c r="BK150" i="8"/>
  <c r="J150" i="8"/>
  <c r="BF150" i="8" s="1"/>
  <c r="BI149" i="8"/>
  <c r="BH149" i="8"/>
  <c r="BG149" i="8"/>
  <c r="BE149" i="8"/>
  <c r="T149" i="8"/>
  <c r="R149" i="8"/>
  <c r="P149" i="8"/>
  <c r="BK149" i="8"/>
  <c r="J149" i="8"/>
  <c r="BF149" i="8"/>
  <c r="BI148" i="8"/>
  <c r="BH148" i="8"/>
  <c r="BG148" i="8"/>
  <c r="BE148" i="8"/>
  <c r="T148" i="8"/>
  <c r="R148" i="8"/>
  <c r="P148" i="8"/>
  <c r="BK148" i="8"/>
  <c r="J148" i="8"/>
  <c r="BF148" i="8" s="1"/>
  <c r="BI147" i="8"/>
  <c r="BH147" i="8"/>
  <c r="BG147" i="8"/>
  <c r="BE147" i="8"/>
  <c r="T147" i="8"/>
  <c r="R147" i="8"/>
  <c r="P147" i="8"/>
  <c r="BK147" i="8"/>
  <c r="J147" i="8"/>
  <c r="BF147" i="8" s="1"/>
  <c r="BI146" i="8"/>
  <c r="BH146" i="8"/>
  <c r="BG146" i="8"/>
  <c r="BE146" i="8"/>
  <c r="T146" i="8"/>
  <c r="R146" i="8"/>
  <c r="P146" i="8"/>
  <c r="BK146" i="8"/>
  <c r="J146" i="8"/>
  <c r="BF146" i="8"/>
  <c r="BI145" i="8"/>
  <c r="BH145" i="8"/>
  <c r="BG145" i="8"/>
  <c r="BE145" i="8"/>
  <c r="T145" i="8"/>
  <c r="R145" i="8"/>
  <c r="P145" i="8"/>
  <c r="BK145" i="8"/>
  <c r="J145" i="8"/>
  <c r="BF145" i="8" s="1"/>
  <c r="BI144" i="8"/>
  <c r="BH144" i="8"/>
  <c r="BG144" i="8"/>
  <c r="BE144" i="8"/>
  <c r="T144" i="8"/>
  <c r="R144" i="8"/>
  <c r="P144" i="8"/>
  <c r="BK144" i="8"/>
  <c r="J144" i="8"/>
  <c r="BF144" i="8" s="1"/>
  <c r="BI143" i="8"/>
  <c r="BH143" i="8"/>
  <c r="BG143" i="8"/>
  <c r="BE143" i="8"/>
  <c r="T143" i="8"/>
  <c r="R143" i="8"/>
  <c r="P143" i="8"/>
  <c r="BK143" i="8"/>
  <c r="J143" i="8"/>
  <c r="BF143" i="8"/>
  <c r="BI142" i="8"/>
  <c r="BH142" i="8"/>
  <c r="BG142" i="8"/>
  <c r="BE142" i="8"/>
  <c r="T142" i="8"/>
  <c r="R142" i="8"/>
  <c r="P142" i="8"/>
  <c r="BK142" i="8"/>
  <c r="J142" i="8"/>
  <c r="BF142" i="8"/>
  <c r="BI141" i="8"/>
  <c r="BH141" i="8"/>
  <c r="BG141" i="8"/>
  <c r="BE141" i="8"/>
  <c r="T141" i="8"/>
  <c r="R141" i="8"/>
  <c r="P141" i="8"/>
  <c r="BK141" i="8"/>
  <c r="J141" i="8"/>
  <c r="BF141" i="8" s="1"/>
  <c r="BI140" i="8"/>
  <c r="BH140" i="8"/>
  <c r="BG140" i="8"/>
  <c r="BE140" i="8"/>
  <c r="T140" i="8"/>
  <c r="R140" i="8"/>
  <c r="P140" i="8"/>
  <c r="BK140" i="8"/>
  <c r="J140" i="8"/>
  <c r="BF140" i="8"/>
  <c r="BI139" i="8"/>
  <c r="BH139" i="8"/>
  <c r="BG139" i="8"/>
  <c r="BE139" i="8"/>
  <c r="T139" i="8"/>
  <c r="R139" i="8"/>
  <c r="P139" i="8"/>
  <c r="BK139" i="8"/>
  <c r="J139" i="8"/>
  <c r="BF139" i="8"/>
  <c r="BI138" i="8"/>
  <c r="BH138" i="8"/>
  <c r="BG138" i="8"/>
  <c r="BE138" i="8"/>
  <c r="T138" i="8"/>
  <c r="R138" i="8"/>
  <c r="P138" i="8"/>
  <c r="BK138" i="8"/>
  <c r="J138" i="8"/>
  <c r="BF138" i="8" s="1"/>
  <c r="BI137" i="8"/>
  <c r="BH137" i="8"/>
  <c r="BG137" i="8"/>
  <c r="BE137" i="8"/>
  <c r="T137" i="8"/>
  <c r="R137" i="8"/>
  <c r="P137" i="8"/>
  <c r="BK137" i="8"/>
  <c r="J137" i="8"/>
  <c r="BF137" i="8"/>
  <c r="BI136" i="8"/>
  <c r="BH136" i="8"/>
  <c r="BG136" i="8"/>
  <c r="BE136" i="8"/>
  <c r="T136" i="8"/>
  <c r="R136" i="8"/>
  <c r="P136" i="8"/>
  <c r="BK136" i="8"/>
  <c r="J136" i="8"/>
  <c r="BF136" i="8"/>
  <c r="BI135" i="8"/>
  <c r="BH135" i="8"/>
  <c r="BG135" i="8"/>
  <c r="BE135" i="8"/>
  <c r="T135" i="8"/>
  <c r="R135" i="8"/>
  <c r="P135" i="8"/>
  <c r="BK135" i="8"/>
  <c r="J135" i="8"/>
  <c r="BF135" i="8" s="1"/>
  <c r="BI134" i="8"/>
  <c r="BH134" i="8"/>
  <c r="BG134" i="8"/>
  <c r="BE134" i="8"/>
  <c r="T134" i="8"/>
  <c r="R134" i="8"/>
  <c r="P134" i="8"/>
  <c r="BK134" i="8"/>
  <c r="J134" i="8"/>
  <c r="BF134" i="8"/>
  <c r="BI133" i="8"/>
  <c r="BH133" i="8"/>
  <c r="BG133" i="8"/>
  <c r="BE133" i="8"/>
  <c r="T133" i="8"/>
  <c r="R133" i="8"/>
  <c r="P133" i="8"/>
  <c r="BK133" i="8"/>
  <c r="J133" i="8"/>
  <c r="BF133" i="8"/>
  <c r="BI132" i="8"/>
  <c r="BH132" i="8"/>
  <c r="BG132" i="8"/>
  <c r="BE132" i="8"/>
  <c r="T132" i="8"/>
  <c r="R132" i="8"/>
  <c r="P132" i="8"/>
  <c r="BK132" i="8"/>
  <c r="J132" i="8"/>
  <c r="BF132" i="8" s="1"/>
  <c r="BI131" i="8"/>
  <c r="BH131" i="8"/>
  <c r="BG131" i="8"/>
  <c r="BE131" i="8"/>
  <c r="T131" i="8"/>
  <c r="R131" i="8"/>
  <c r="P131" i="8"/>
  <c r="BK131" i="8"/>
  <c r="J131" i="8"/>
  <c r="BF131" i="8"/>
  <c r="BI130" i="8"/>
  <c r="BH130" i="8"/>
  <c r="BG130" i="8"/>
  <c r="BE130" i="8"/>
  <c r="T130" i="8"/>
  <c r="R130" i="8"/>
  <c r="P130" i="8"/>
  <c r="BK130" i="8"/>
  <c r="J130" i="8"/>
  <c r="BF130" i="8"/>
  <c r="BI129" i="8"/>
  <c r="BH129" i="8"/>
  <c r="BG129" i="8"/>
  <c r="BE129" i="8"/>
  <c r="T129" i="8"/>
  <c r="R129" i="8"/>
  <c r="P129" i="8"/>
  <c r="BK129" i="8"/>
  <c r="J129" i="8"/>
  <c r="BF129" i="8" s="1"/>
  <c r="BI128" i="8"/>
  <c r="BH128" i="8"/>
  <c r="BG128" i="8"/>
  <c r="BE128" i="8"/>
  <c r="T128" i="8"/>
  <c r="R128" i="8"/>
  <c r="P128" i="8"/>
  <c r="BK128" i="8"/>
  <c r="J128" i="8"/>
  <c r="BF128" i="8"/>
  <c r="BI127" i="8"/>
  <c r="BH127" i="8"/>
  <c r="BG127" i="8"/>
  <c r="BE127" i="8"/>
  <c r="T127" i="8"/>
  <c r="R127" i="8"/>
  <c r="P127" i="8"/>
  <c r="BK127" i="8"/>
  <c r="J127" i="8"/>
  <c r="BF127" i="8"/>
  <c r="BI126" i="8"/>
  <c r="BH126" i="8"/>
  <c r="BG126" i="8"/>
  <c r="BE126" i="8"/>
  <c r="T126" i="8"/>
  <c r="R126" i="8"/>
  <c r="P126" i="8"/>
  <c r="BK126" i="8"/>
  <c r="J126" i="8"/>
  <c r="BF126" i="8" s="1"/>
  <c r="BI125" i="8"/>
  <c r="BH125" i="8"/>
  <c r="BG125" i="8"/>
  <c r="BE125" i="8"/>
  <c r="T125" i="8"/>
  <c r="R125" i="8"/>
  <c r="P125" i="8"/>
  <c r="BK125" i="8"/>
  <c r="J125" i="8"/>
  <c r="BF125" i="8"/>
  <c r="BI124" i="8"/>
  <c r="BH124" i="8"/>
  <c r="BG124" i="8"/>
  <c r="BE124" i="8"/>
  <c r="T124" i="8"/>
  <c r="R124" i="8"/>
  <c r="P124" i="8"/>
  <c r="BK124" i="8"/>
  <c r="J124" i="8"/>
  <c r="BF124" i="8"/>
  <c r="BI123" i="8"/>
  <c r="BH123" i="8"/>
  <c r="BG123" i="8"/>
  <c r="BE123" i="8"/>
  <c r="T123" i="8"/>
  <c r="R123" i="8"/>
  <c r="P123" i="8"/>
  <c r="BK123" i="8"/>
  <c r="J123" i="8"/>
  <c r="BF123" i="8" s="1"/>
  <c r="BI122" i="8"/>
  <c r="BH122" i="8"/>
  <c r="BG122" i="8"/>
  <c r="BE122" i="8"/>
  <c r="T122" i="8"/>
  <c r="R122" i="8"/>
  <c r="P122" i="8"/>
  <c r="BK122" i="8"/>
  <c r="J122" i="8"/>
  <c r="BF122" i="8"/>
  <c r="BI121" i="8"/>
  <c r="BH121" i="8"/>
  <c r="BG121" i="8"/>
  <c r="BE121" i="8"/>
  <c r="T121" i="8"/>
  <c r="R121" i="8"/>
  <c r="P121" i="8"/>
  <c r="BK121" i="8"/>
  <c r="J121" i="8"/>
  <c r="BF121" i="8"/>
  <c r="BI120" i="8"/>
  <c r="BH120" i="8"/>
  <c r="BG120" i="8"/>
  <c r="BE120" i="8"/>
  <c r="T120" i="8"/>
  <c r="R120" i="8"/>
  <c r="P120" i="8"/>
  <c r="BK120" i="8"/>
  <c r="J120" i="8"/>
  <c r="BF120" i="8" s="1"/>
  <c r="BI119" i="8"/>
  <c r="BH119" i="8"/>
  <c r="BG119" i="8"/>
  <c r="BE119" i="8"/>
  <c r="T119" i="8"/>
  <c r="R119" i="8"/>
  <c r="P119" i="8"/>
  <c r="BK119" i="8"/>
  <c r="J119" i="8"/>
  <c r="BF119" i="8"/>
  <c r="BI118" i="8"/>
  <c r="BH118" i="8"/>
  <c r="BG118" i="8"/>
  <c r="BE118" i="8"/>
  <c r="T118" i="8"/>
  <c r="R118" i="8"/>
  <c r="P118" i="8"/>
  <c r="BK118" i="8"/>
  <c r="J118" i="8"/>
  <c r="BF118" i="8"/>
  <c r="BI117" i="8"/>
  <c r="BH117" i="8"/>
  <c r="BG117" i="8"/>
  <c r="BE117" i="8"/>
  <c r="T117" i="8"/>
  <c r="R117" i="8"/>
  <c r="P117" i="8"/>
  <c r="BK117" i="8"/>
  <c r="J117" i="8"/>
  <c r="BF117" i="8" s="1"/>
  <c r="BI116" i="8"/>
  <c r="BH116" i="8"/>
  <c r="BG116" i="8"/>
  <c r="BE116" i="8"/>
  <c r="T116" i="8"/>
  <c r="R116" i="8"/>
  <c r="P116" i="8"/>
  <c r="BK116" i="8"/>
  <c r="J116" i="8"/>
  <c r="BF116" i="8"/>
  <c r="BI115" i="8"/>
  <c r="BH115" i="8"/>
  <c r="BG115" i="8"/>
  <c r="BE115" i="8"/>
  <c r="T115" i="8"/>
  <c r="R115" i="8"/>
  <c r="P115" i="8"/>
  <c r="BK115" i="8"/>
  <c r="J115" i="8"/>
  <c r="BF115" i="8"/>
  <c r="BI114" i="8"/>
  <c r="BH114" i="8"/>
  <c r="BG114" i="8"/>
  <c r="BE114" i="8"/>
  <c r="T114" i="8"/>
  <c r="R114" i="8"/>
  <c r="P114" i="8"/>
  <c r="BK114" i="8"/>
  <c r="J114" i="8"/>
  <c r="BF114" i="8" s="1"/>
  <c r="BI113" i="8"/>
  <c r="BH113" i="8"/>
  <c r="BG113" i="8"/>
  <c r="BE113" i="8"/>
  <c r="T113" i="8"/>
  <c r="R113" i="8"/>
  <c r="P113" i="8"/>
  <c r="BK113" i="8"/>
  <c r="J113" i="8"/>
  <c r="BF113" i="8"/>
  <c r="BI112" i="8"/>
  <c r="BH112" i="8"/>
  <c r="BG112" i="8"/>
  <c r="BE112" i="8"/>
  <c r="T112" i="8"/>
  <c r="R112" i="8"/>
  <c r="P112" i="8"/>
  <c r="BK112" i="8"/>
  <c r="J112" i="8"/>
  <c r="BF112" i="8"/>
  <c r="BI111" i="8"/>
  <c r="BH111" i="8"/>
  <c r="BG111" i="8"/>
  <c r="BE111" i="8"/>
  <c r="T111" i="8"/>
  <c r="R111" i="8"/>
  <c r="R110" i="8" s="1"/>
  <c r="P111" i="8"/>
  <c r="BK111" i="8"/>
  <c r="BK110" i="8" s="1"/>
  <c r="J111" i="8"/>
  <c r="BF111" i="8"/>
  <c r="BI108" i="8"/>
  <c r="BH108" i="8"/>
  <c r="BG108" i="8"/>
  <c r="BE108" i="8"/>
  <c r="T108" i="8"/>
  <c r="R108" i="8"/>
  <c r="P108" i="8"/>
  <c r="BK108" i="8"/>
  <c r="J108" i="8"/>
  <c r="BF108" i="8"/>
  <c r="BI107" i="8"/>
  <c r="F41" i="8" s="1"/>
  <c r="BD64" i="1" s="1"/>
  <c r="BH107" i="8"/>
  <c r="BG107" i="8"/>
  <c r="BE107" i="8"/>
  <c r="T107" i="8"/>
  <c r="R107" i="8"/>
  <c r="P107" i="8"/>
  <c r="BK107" i="8"/>
  <c r="J107" i="8"/>
  <c r="BF107" i="8"/>
  <c r="BI106" i="8"/>
  <c r="BH106" i="8"/>
  <c r="BG106" i="8"/>
  <c r="BE106" i="8"/>
  <c r="T106" i="8"/>
  <c r="R106" i="8"/>
  <c r="P106" i="8"/>
  <c r="BK106" i="8"/>
  <c r="J106" i="8"/>
  <c r="BF106" i="8" s="1"/>
  <c r="BI105" i="8"/>
  <c r="BH105" i="8"/>
  <c r="BG105" i="8"/>
  <c r="BE105" i="8"/>
  <c r="T105" i="8"/>
  <c r="R105" i="8"/>
  <c r="R104" i="8" s="1"/>
  <c r="R103" i="8" s="1"/>
  <c r="P105" i="8"/>
  <c r="BK105" i="8"/>
  <c r="J105" i="8"/>
  <c r="BF105" i="8"/>
  <c r="BI102" i="8"/>
  <c r="BH102" i="8"/>
  <c r="BG102" i="8"/>
  <c r="BE102" i="8"/>
  <c r="J37" i="8" s="1"/>
  <c r="AV64" i="1" s="1"/>
  <c r="T102" i="8"/>
  <c r="R102" i="8"/>
  <c r="P102" i="8"/>
  <c r="P100" i="8" s="1"/>
  <c r="P99" i="8" s="1"/>
  <c r="BK102" i="8"/>
  <c r="J102" i="8"/>
  <c r="BF102" i="8"/>
  <c r="BI101" i="8"/>
  <c r="BH101" i="8"/>
  <c r="BG101" i="8"/>
  <c r="F39" i="8"/>
  <c r="BB64" i="1" s="1"/>
  <c r="BE101" i="8"/>
  <c r="T101" i="8"/>
  <c r="T100" i="8" s="1"/>
  <c r="T99" i="8" s="1"/>
  <c r="R101" i="8"/>
  <c r="R100" i="8"/>
  <c r="R99" i="8" s="1"/>
  <c r="P101" i="8"/>
  <c r="BK101" i="8"/>
  <c r="BK100" i="8"/>
  <c r="BK99" i="8" s="1"/>
  <c r="J99" i="8" s="1"/>
  <c r="J68" i="8" s="1"/>
  <c r="J100" i="8"/>
  <c r="J101" i="8"/>
  <c r="BF101" i="8"/>
  <c r="J69" i="8"/>
  <c r="J95" i="8"/>
  <c r="J94" i="8"/>
  <c r="F94" i="8"/>
  <c r="F92" i="8"/>
  <c r="E90" i="8"/>
  <c r="J63" i="8"/>
  <c r="J62" i="8"/>
  <c r="F62" i="8"/>
  <c r="F60" i="8"/>
  <c r="E58" i="8"/>
  <c r="J22" i="8"/>
  <c r="E22" i="8"/>
  <c r="F95" i="8"/>
  <c r="F63" i="8"/>
  <c r="J21" i="8"/>
  <c r="J16" i="8"/>
  <c r="J60" i="8" s="1"/>
  <c r="E7" i="8"/>
  <c r="E52" i="8" s="1"/>
  <c r="E84" i="8"/>
  <c r="J41" i="7"/>
  <c r="J40" i="7"/>
  <c r="AY63" i="1" s="1"/>
  <c r="J39" i="7"/>
  <c r="AX63" i="1"/>
  <c r="BI219" i="7"/>
  <c r="BH219" i="7"/>
  <c r="BG219" i="7"/>
  <c r="BE219" i="7"/>
  <c r="T219" i="7"/>
  <c r="R219" i="7"/>
  <c r="P219" i="7"/>
  <c r="BK219" i="7"/>
  <c r="BK216" i="7" s="1"/>
  <c r="J216" i="7" s="1"/>
  <c r="J80" i="7" s="1"/>
  <c r="J219" i="7"/>
  <c r="BF219" i="7" s="1"/>
  <c r="BI218" i="7"/>
  <c r="BH218" i="7"/>
  <c r="BG218" i="7"/>
  <c r="BE218" i="7"/>
  <c r="T218" i="7"/>
  <c r="R218" i="7"/>
  <c r="P218" i="7"/>
  <c r="BK218" i="7"/>
  <c r="J218" i="7"/>
  <c r="BF218" i="7"/>
  <c r="BI217" i="7"/>
  <c r="BH217" i="7"/>
  <c r="BG217" i="7"/>
  <c r="BE217" i="7"/>
  <c r="T217" i="7"/>
  <c r="T216" i="7"/>
  <c r="R217" i="7"/>
  <c r="R216" i="7" s="1"/>
  <c r="P217" i="7"/>
  <c r="P216" i="7"/>
  <c r="BK217" i="7"/>
  <c r="J217" i="7"/>
  <c r="BF217" i="7"/>
  <c r="BI215" i="7"/>
  <c r="BH215" i="7"/>
  <c r="BG215" i="7"/>
  <c r="BE215" i="7"/>
  <c r="T215" i="7"/>
  <c r="T214" i="7"/>
  <c r="T213" i="7" s="1"/>
  <c r="R215" i="7"/>
  <c r="R214" i="7"/>
  <c r="R213" i="7" s="1"/>
  <c r="P215" i="7"/>
  <c r="P214" i="7"/>
  <c r="P213" i="7" s="1"/>
  <c r="BK215" i="7"/>
  <c r="BK214" i="7" s="1"/>
  <c r="J215" i="7"/>
  <c r="BF215" i="7"/>
  <c r="BI212" i="7"/>
  <c r="BH212" i="7"/>
  <c r="BG212" i="7"/>
  <c r="BE212" i="7"/>
  <c r="T212" i="7"/>
  <c r="R212" i="7"/>
  <c r="P212" i="7"/>
  <c r="BK212" i="7"/>
  <c r="J212" i="7"/>
  <c r="BF212" i="7"/>
  <c r="BI211" i="7"/>
  <c r="BH211" i="7"/>
  <c r="BG211" i="7"/>
  <c r="BE211" i="7"/>
  <c r="T211" i="7"/>
  <c r="R211" i="7"/>
  <c r="P211" i="7"/>
  <c r="BK211" i="7"/>
  <c r="J211" i="7"/>
  <c r="BF211" i="7"/>
  <c r="BI210" i="7"/>
  <c r="BH210" i="7"/>
  <c r="BG210" i="7"/>
  <c r="BE210" i="7"/>
  <c r="T210" i="7"/>
  <c r="R210" i="7"/>
  <c r="P210" i="7"/>
  <c r="BK210" i="7"/>
  <c r="J210" i="7"/>
  <c r="BF210" i="7" s="1"/>
  <c r="BI209" i="7"/>
  <c r="BH209" i="7"/>
  <c r="BG209" i="7"/>
  <c r="BE209" i="7"/>
  <c r="T209" i="7"/>
  <c r="R209" i="7"/>
  <c r="P209" i="7"/>
  <c r="BK209" i="7"/>
  <c r="J209" i="7"/>
  <c r="BF209" i="7"/>
  <c r="BI208" i="7"/>
  <c r="BH208" i="7"/>
  <c r="BG208" i="7"/>
  <c r="BE208" i="7"/>
  <c r="T208" i="7"/>
  <c r="R208" i="7"/>
  <c r="P208" i="7"/>
  <c r="BK208" i="7"/>
  <c r="J208" i="7"/>
  <c r="BF208" i="7"/>
  <c r="BI207" i="7"/>
  <c r="BH207" i="7"/>
  <c r="BG207" i="7"/>
  <c r="BE207" i="7"/>
  <c r="T207" i="7"/>
  <c r="R207" i="7"/>
  <c r="P207" i="7"/>
  <c r="BK207" i="7"/>
  <c r="J207" i="7"/>
  <c r="BF207" i="7" s="1"/>
  <c r="BI206" i="7"/>
  <c r="BH206" i="7"/>
  <c r="BG206" i="7"/>
  <c r="BE206" i="7"/>
  <c r="T206" i="7"/>
  <c r="R206" i="7"/>
  <c r="P206" i="7"/>
  <c r="BK206" i="7"/>
  <c r="J206" i="7"/>
  <c r="BF206" i="7"/>
  <c r="BI205" i="7"/>
  <c r="BH205" i="7"/>
  <c r="BG205" i="7"/>
  <c r="BE205" i="7"/>
  <c r="T205" i="7"/>
  <c r="R205" i="7"/>
  <c r="P205" i="7"/>
  <c r="BK205" i="7"/>
  <c r="J205" i="7"/>
  <c r="BF205" i="7"/>
  <c r="BI204" i="7"/>
  <c r="BH204" i="7"/>
  <c r="BG204" i="7"/>
  <c r="BE204" i="7"/>
  <c r="T204" i="7"/>
  <c r="R204" i="7"/>
  <c r="P204" i="7"/>
  <c r="BK204" i="7"/>
  <c r="J204" i="7"/>
  <c r="BF204" i="7" s="1"/>
  <c r="BI203" i="7"/>
  <c r="BH203" i="7"/>
  <c r="BG203" i="7"/>
  <c r="BE203" i="7"/>
  <c r="T203" i="7"/>
  <c r="R203" i="7"/>
  <c r="P203" i="7"/>
  <c r="BK203" i="7"/>
  <c r="J203" i="7"/>
  <c r="BF203" i="7"/>
  <c r="BI202" i="7"/>
  <c r="BH202" i="7"/>
  <c r="BG202" i="7"/>
  <c r="BE202" i="7"/>
  <c r="T202" i="7"/>
  <c r="R202" i="7"/>
  <c r="P202" i="7"/>
  <c r="BK202" i="7"/>
  <c r="J202" i="7"/>
  <c r="BF202" i="7"/>
  <c r="BI201" i="7"/>
  <c r="BH201" i="7"/>
  <c r="BG201" i="7"/>
  <c r="BE201" i="7"/>
  <c r="T201" i="7"/>
  <c r="R201" i="7"/>
  <c r="P201" i="7"/>
  <c r="BK201" i="7"/>
  <c r="J201" i="7"/>
  <c r="BF201" i="7" s="1"/>
  <c r="BI200" i="7"/>
  <c r="BH200" i="7"/>
  <c r="BG200" i="7"/>
  <c r="BE200" i="7"/>
  <c r="T200" i="7"/>
  <c r="R200" i="7"/>
  <c r="P200" i="7"/>
  <c r="BK200" i="7"/>
  <c r="J200" i="7"/>
  <c r="BF200" i="7"/>
  <c r="BI199" i="7"/>
  <c r="BH199" i="7"/>
  <c r="BG199" i="7"/>
  <c r="BE199" i="7"/>
  <c r="T199" i="7"/>
  <c r="R199" i="7"/>
  <c r="P199" i="7"/>
  <c r="BK199" i="7"/>
  <c r="J199" i="7"/>
  <c r="BF199" i="7"/>
  <c r="BI198" i="7"/>
  <c r="BH198" i="7"/>
  <c r="BG198" i="7"/>
  <c r="BE198" i="7"/>
  <c r="T198" i="7"/>
  <c r="R198" i="7"/>
  <c r="P198" i="7"/>
  <c r="BK198" i="7"/>
  <c r="J198" i="7"/>
  <c r="BF198" i="7" s="1"/>
  <c r="BI197" i="7"/>
  <c r="BH197" i="7"/>
  <c r="BG197" i="7"/>
  <c r="BE197" i="7"/>
  <c r="T197" i="7"/>
  <c r="R197" i="7"/>
  <c r="P197" i="7"/>
  <c r="BK197" i="7"/>
  <c r="J197" i="7"/>
  <c r="BF197" i="7"/>
  <c r="BI196" i="7"/>
  <c r="BH196" i="7"/>
  <c r="BG196" i="7"/>
  <c r="BE196" i="7"/>
  <c r="T196" i="7"/>
  <c r="R196" i="7"/>
  <c r="P196" i="7"/>
  <c r="BK196" i="7"/>
  <c r="J196" i="7"/>
  <c r="BF196" i="7"/>
  <c r="BI195" i="7"/>
  <c r="BH195" i="7"/>
  <c r="BG195" i="7"/>
  <c r="BE195" i="7"/>
  <c r="T195" i="7"/>
  <c r="R195" i="7"/>
  <c r="P195" i="7"/>
  <c r="BK195" i="7"/>
  <c r="J195" i="7"/>
  <c r="BF195" i="7" s="1"/>
  <c r="BI194" i="7"/>
  <c r="BH194" i="7"/>
  <c r="BG194" i="7"/>
  <c r="BE194" i="7"/>
  <c r="T194" i="7"/>
  <c r="R194" i="7"/>
  <c r="P194" i="7"/>
  <c r="BK194" i="7"/>
  <c r="J194" i="7"/>
  <c r="BF194" i="7"/>
  <c r="BI193" i="7"/>
  <c r="BH193" i="7"/>
  <c r="BG193" i="7"/>
  <c r="BE193" i="7"/>
  <c r="T193" i="7"/>
  <c r="R193" i="7"/>
  <c r="P193" i="7"/>
  <c r="BK193" i="7"/>
  <c r="J193" i="7"/>
  <c r="BF193" i="7"/>
  <c r="BI192" i="7"/>
  <c r="BH192" i="7"/>
  <c r="BG192" i="7"/>
  <c r="BE192" i="7"/>
  <c r="T192" i="7"/>
  <c r="R192" i="7"/>
  <c r="P192" i="7"/>
  <c r="BK192" i="7"/>
  <c r="J192" i="7"/>
  <c r="BF192" i="7" s="1"/>
  <c r="BI191" i="7"/>
  <c r="BH191" i="7"/>
  <c r="BG191" i="7"/>
  <c r="BE191" i="7"/>
  <c r="T191" i="7"/>
  <c r="R191" i="7"/>
  <c r="P191" i="7"/>
  <c r="BK191" i="7"/>
  <c r="J191" i="7"/>
  <c r="BF191" i="7"/>
  <c r="BI190" i="7"/>
  <c r="BH190" i="7"/>
  <c r="BG190" i="7"/>
  <c r="BE190" i="7"/>
  <c r="T190" i="7"/>
  <c r="R190" i="7"/>
  <c r="P190" i="7"/>
  <c r="BK190" i="7"/>
  <c r="J190" i="7"/>
  <c r="BF190" i="7"/>
  <c r="BI189" i="7"/>
  <c r="BH189" i="7"/>
  <c r="BG189" i="7"/>
  <c r="BE189" i="7"/>
  <c r="T189" i="7"/>
  <c r="R189" i="7"/>
  <c r="P189" i="7"/>
  <c r="BK189" i="7"/>
  <c r="J189" i="7"/>
  <c r="BF189" i="7" s="1"/>
  <c r="BI188" i="7"/>
  <c r="BH188" i="7"/>
  <c r="BG188" i="7"/>
  <c r="BE188" i="7"/>
  <c r="T188" i="7"/>
  <c r="R188" i="7"/>
  <c r="P188" i="7"/>
  <c r="BK188" i="7"/>
  <c r="J188" i="7"/>
  <c r="BF188" i="7"/>
  <c r="BI187" i="7"/>
  <c r="BH187" i="7"/>
  <c r="BG187" i="7"/>
  <c r="BE187" i="7"/>
  <c r="T187" i="7"/>
  <c r="R187" i="7"/>
  <c r="P187" i="7"/>
  <c r="BK187" i="7"/>
  <c r="J187" i="7"/>
  <c r="BF187" i="7"/>
  <c r="BI186" i="7"/>
  <c r="BH186" i="7"/>
  <c r="BG186" i="7"/>
  <c r="BE186" i="7"/>
  <c r="T186" i="7"/>
  <c r="R186" i="7"/>
  <c r="P186" i="7"/>
  <c r="BK186" i="7"/>
  <c r="J186" i="7"/>
  <c r="BF186" i="7" s="1"/>
  <c r="BI185" i="7"/>
  <c r="BH185" i="7"/>
  <c r="BG185" i="7"/>
  <c r="BE185" i="7"/>
  <c r="T185" i="7"/>
  <c r="R185" i="7"/>
  <c r="P185" i="7"/>
  <c r="BK185" i="7"/>
  <c r="BK177" i="7" s="1"/>
  <c r="J177" i="7" s="1"/>
  <c r="J77" i="7" s="1"/>
  <c r="J185" i="7"/>
  <c r="BF185" i="7"/>
  <c r="BI184" i="7"/>
  <c r="BH184" i="7"/>
  <c r="BG184" i="7"/>
  <c r="BE184" i="7"/>
  <c r="T184" i="7"/>
  <c r="R184" i="7"/>
  <c r="P184" i="7"/>
  <c r="BK184" i="7"/>
  <c r="J184" i="7"/>
  <c r="BF184" i="7"/>
  <c r="BI183" i="7"/>
  <c r="BH183" i="7"/>
  <c r="BG183" i="7"/>
  <c r="BE183" i="7"/>
  <c r="T183" i="7"/>
  <c r="R183" i="7"/>
  <c r="P183" i="7"/>
  <c r="BK183" i="7"/>
  <c r="J183" i="7"/>
  <c r="BF183" i="7" s="1"/>
  <c r="BI182" i="7"/>
  <c r="BH182" i="7"/>
  <c r="BG182" i="7"/>
  <c r="BE182" i="7"/>
  <c r="T182" i="7"/>
  <c r="R182" i="7"/>
  <c r="P182" i="7"/>
  <c r="BK182" i="7"/>
  <c r="J182" i="7"/>
  <c r="BF182" i="7"/>
  <c r="BI181" i="7"/>
  <c r="BH181" i="7"/>
  <c r="BG181" i="7"/>
  <c r="BE181" i="7"/>
  <c r="T181" i="7"/>
  <c r="R181" i="7"/>
  <c r="P181" i="7"/>
  <c r="P177" i="7" s="1"/>
  <c r="BK181" i="7"/>
  <c r="J181" i="7"/>
  <c r="BF181" i="7"/>
  <c r="BI180" i="7"/>
  <c r="BH180" i="7"/>
  <c r="BG180" i="7"/>
  <c r="BE180" i="7"/>
  <c r="T180" i="7"/>
  <c r="R180" i="7"/>
  <c r="P180" i="7"/>
  <c r="BK180" i="7"/>
  <c r="J180" i="7"/>
  <c r="BF180" i="7" s="1"/>
  <c r="BI179" i="7"/>
  <c r="BH179" i="7"/>
  <c r="BG179" i="7"/>
  <c r="BE179" i="7"/>
  <c r="T179" i="7"/>
  <c r="R179" i="7"/>
  <c r="P179" i="7"/>
  <c r="BK179" i="7"/>
  <c r="J179" i="7"/>
  <c r="BF179" i="7"/>
  <c r="BI178" i="7"/>
  <c r="BH178" i="7"/>
  <c r="BG178" i="7"/>
  <c r="BE178" i="7"/>
  <c r="T178" i="7"/>
  <c r="T177" i="7"/>
  <c r="R178" i="7"/>
  <c r="P178" i="7"/>
  <c r="BK178" i="7"/>
  <c r="J178" i="7"/>
  <c r="BF178" i="7"/>
  <c r="BI176" i="7"/>
  <c r="BH176" i="7"/>
  <c r="BG176" i="7"/>
  <c r="BE176" i="7"/>
  <c r="T176" i="7"/>
  <c r="R176" i="7"/>
  <c r="P176" i="7"/>
  <c r="BK176" i="7"/>
  <c r="J176" i="7"/>
  <c r="BF176" i="7" s="1"/>
  <c r="BI175" i="7"/>
  <c r="BH175" i="7"/>
  <c r="BG175" i="7"/>
  <c r="BE175" i="7"/>
  <c r="T175" i="7"/>
  <c r="R175" i="7"/>
  <c r="P175" i="7"/>
  <c r="BK175" i="7"/>
  <c r="J175" i="7"/>
  <c r="BF175" i="7"/>
  <c r="BI174" i="7"/>
  <c r="BH174" i="7"/>
  <c r="BG174" i="7"/>
  <c r="BE174" i="7"/>
  <c r="T174" i="7"/>
  <c r="R174" i="7"/>
  <c r="P174" i="7"/>
  <c r="BK174" i="7"/>
  <c r="J174" i="7"/>
  <c r="BF174" i="7"/>
  <c r="BI173" i="7"/>
  <c r="BH173" i="7"/>
  <c r="BG173" i="7"/>
  <c r="BE173" i="7"/>
  <c r="T173" i="7"/>
  <c r="R173" i="7"/>
  <c r="P173" i="7"/>
  <c r="BK173" i="7"/>
  <c r="J173" i="7"/>
  <c r="BF173" i="7" s="1"/>
  <c r="BI172" i="7"/>
  <c r="BH172" i="7"/>
  <c r="BG172" i="7"/>
  <c r="BE172" i="7"/>
  <c r="T172" i="7"/>
  <c r="R172" i="7"/>
  <c r="P172" i="7"/>
  <c r="BK172" i="7"/>
  <c r="J172" i="7"/>
  <c r="BF172" i="7"/>
  <c r="BI171" i="7"/>
  <c r="BH171" i="7"/>
  <c r="BG171" i="7"/>
  <c r="BE171" i="7"/>
  <c r="T171" i="7"/>
  <c r="R171" i="7"/>
  <c r="P171" i="7"/>
  <c r="BK171" i="7"/>
  <c r="J171" i="7"/>
  <c r="BF171" i="7"/>
  <c r="BI170" i="7"/>
  <c r="BH170" i="7"/>
  <c r="BG170" i="7"/>
  <c r="BE170" i="7"/>
  <c r="T170" i="7"/>
  <c r="R170" i="7"/>
  <c r="P170" i="7"/>
  <c r="BK170" i="7"/>
  <c r="J170" i="7"/>
  <c r="BF170" i="7" s="1"/>
  <c r="BI169" i="7"/>
  <c r="BH169" i="7"/>
  <c r="BG169" i="7"/>
  <c r="BE169" i="7"/>
  <c r="T169" i="7"/>
  <c r="R169" i="7"/>
  <c r="P169" i="7"/>
  <c r="BK169" i="7"/>
  <c r="BK161" i="7" s="1"/>
  <c r="J161" i="7" s="1"/>
  <c r="J76" i="7" s="1"/>
  <c r="J169" i="7"/>
  <c r="BF169" i="7"/>
  <c r="BI168" i="7"/>
  <c r="BH168" i="7"/>
  <c r="BG168" i="7"/>
  <c r="BE168" i="7"/>
  <c r="T168" i="7"/>
  <c r="R168" i="7"/>
  <c r="P168" i="7"/>
  <c r="BK168" i="7"/>
  <c r="J168" i="7"/>
  <c r="BF168" i="7"/>
  <c r="BI167" i="7"/>
  <c r="BH167" i="7"/>
  <c r="BG167" i="7"/>
  <c r="BE167" i="7"/>
  <c r="T167" i="7"/>
  <c r="R167" i="7"/>
  <c r="P167" i="7"/>
  <c r="BK167" i="7"/>
  <c r="J167" i="7"/>
  <c r="BF167" i="7" s="1"/>
  <c r="BI166" i="7"/>
  <c r="BH166" i="7"/>
  <c r="BG166" i="7"/>
  <c r="BE166" i="7"/>
  <c r="T166" i="7"/>
  <c r="R166" i="7"/>
  <c r="P166" i="7"/>
  <c r="BK166" i="7"/>
  <c r="J166" i="7"/>
  <c r="BF166" i="7"/>
  <c r="BI165" i="7"/>
  <c r="BH165" i="7"/>
  <c r="BG165" i="7"/>
  <c r="BE165" i="7"/>
  <c r="T165" i="7"/>
  <c r="R165" i="7"/>
  <c r="P165" i="7"/>
  <c r="P161" i="7" s="1"/>
  <c r="BK165" i="7"/>
  <c r="J165" i="7"/>
  <c r="BF165" i="7"/>
  <c r="BI164" i="7"/>
  <c r="BH164" i="7"/>
  <c r="BG164" i="7"/>
  <c r="BE164" i="7"/>
  <c r="T164" i="7"/>
  <c r="R164" i="7"/>
  <c r="P164" i="7"/>
  <c r="BK164" i="7"/>
  <c r="J164" i="7"/>
  <c r="BF164" i="7" s="1"/>
  <c r="BI163" i="7"/>
  <c r="BH163" i="7"/>
  <c r="BG163" i="7"/>
  <c r="BE163" i="7"/>
  <c r="T163" i="7"/>
  <c r="R163" i="7"/>
  <c r="P163" i="7"/>
  <c r="BK163" i="7"/>
  <c r="J163" i="7"/>
  <c r="BF163" i="7"/>
  <c r="BI162" i="7"/>
  <c r="BH162" i="7"/>
  <c r="BG162" i="7"/>
  <c r="BE162" i="7"/>
  <c r="T162" i="7"/>
  <c r="T161" i="7"/>
  <c r="R162" i="7"/>
  <c r="P162" i="7"/>
  <c r="BK162" i="7"/>
  <c r="J162" i="7"/>
  <c r="BF162" i="7" s="1"/>
  <c r="BI160" i="7"/>
  <c r="BH160" i="7"/>
  <c r="BG160" i="7"/>
  <c r="BE160" i="7"/>
  <c r="T160" i="7"/>
  <c r="R160" i="7"/>
  <c r="P160" i="7"/>
  <c r="BK160" i="7"/>
  <c r="J160" i="7"/>
  <c r="BF160" i="7" s="1"/>
  <c r="BI159" i="7"/>
  <c r="BH159" i="7"/>
  <c r="BG159" i="7"/>
  <c r="BE159" i="7"/>
  <c r="T159" i="7"/>
  <c r="R159" i="7"/>
  <c r="P159" i="7"/>
  <c r="BK159" i="7"/>
  <c r="J159" i="7"/>
  <c r="BF159" i="7"/>
  <c r="BI158" i="7"/>
  <c r="BH158" i="7"/>
  <c r="BG158" i="7"/>
  <c r="BE158" i="7"/>
  <c r="T158" i="7"/>
  <c r="R158" i="7"/>
  <c r="P158" i="7"/>
  <c r="BK158" i="7"/>
  <c r="J158" i="7"/>
  <c r="BF158" i="7"/>
  <c r="BI157" i="7"/>
  <c r="BH157" i="7"/>
  <c r="BG157" i="7"/>
  <c r="BE157" i="7"/>
  <c r="T157" i="7"/>
  <c r="R157" i="7"/>
  <c r="P157" i="7"/>
  <c r="BK157" i="7"/>
  <c r="J157" i="7"/>
  <c r="BF157" i="7" s="1"/>
  <c r="BI156" i="7"/>
  <c r="BH156" i="7"/>
  <c r="BG156" i="7"/>
  <c r="BE156" i="7"/>
  <c r="T156" i="7"/>
  <c r="R156" i="7"/>
  <c r="P156" i="7"/>
  <c r="BK156" i="7"/>
  <c r="J156" i="7"/>
  <c r="BF156" i="7"/>
  <c r="BI155" i="7"/>
  <c r="BH155" i="7"/>
  <c r="BG155" i="7"/>
  <c r="BE155" i="7"/>
  <c r="T155" i="7"/>
  <c r="R155" i="7"/>
  <c r="P155" i="7"/>
  <c r="BK155" i="7"/>
  <c r="J155" i="7"/>
  <c r="BF155" i="7"/>
  <c r="BI154" i="7"/>
  <c r="BH154" i="7"/>
  <c r="BG154" i="7"/>
  <c r="BE154" i="7"/>
  <c r="T154" i="7"/>
  <c r="R154" i="7"/>
  <c r="P154" i="7"/>
  <c r="BK154" i="7"/>
  <c r="J154" i="7"/>
  <c r="BF154" i="7" s="1"/>
  <c r="BI153" i="7"/>
  <c r="BH153" i="7"/>
  <c r="BG153" i="7"/>
  <c r="BE153" i="7"/>
  <c r="T153" i="7"/>
  <c r="R153" i="7"/>
  <c r="P153" i="7"/>
  <c r="BK153" i="7"/>
  <c r="J153" i="7"/>
  <c r="BF153" i="7"/>
  <c r="BI152" i="7"/>
  <c r="BH152" i="7"/>
  <c r="BG152" i="7"/>
  <c r="BE152" i="7"/>
  <c r="T152" i="7"/>
  <c r="R152" i="7"/>
  <c r="P152" i="7"/>
  <c r="BK152" i="7"/>
  <c r="J152" i="7"/>
  <c r="BF152" i="7"/>
  <c r="BI151" i="7"/>
  <c r="BH151" i="7"/>
  <c r="BG151" i="7"/>
  <c r="BE151" i="7"/>
  <c r="T151" i="7"/>
  <c r="R151" i="7"/>
  <c r="R149" i="7" s="1"/>
  <c r="P151" i="7"/>
  <c r="BK151" i="7"/>
  <c r="J151" i="7"/>
  <c r="BF151" i="7" s="1"/>
  <c r="BI150" i="7"/>
  <c r="BH150" i="7"/>
  <c r="BG150" i="7"/>
  <c r="BE150" i="7"/>
  <c r="T150" i="7"/>
  <c r="R150" i="7"/>
  <c r="P150" i="7"/>
  <c r="P149" i="7"/>
  <c r="BK150" i="7"/>
  <c r="BK149" i="7" s="1"/>
  <c r="J149" i="7" s="1"/>
  <c r="J75" i="7" s="1"/>
  <c r="J150" i="7"/>
  <c r="BF150" i="7" s="1"/>
  <c r="BI148" i="7"/>
  <c r="BH148" i="7"/>
  <c r="BG148" i="7"/>
  <c r="BE148" i="7"/>
  <c r="T148" i="7"/>
  <c r="R148" i="7"/>
  <c r="P148" i="7"/>
  <c r="BK148" i="7"/>
  <c r="J148" i="7"/>
  <c r="BF148" i="7"/>
  <c r="BI147" i="7"/>
  <c r="BH147" i="7"/>
  <c r="BG147" i="7"/>
  <c r="BE147" i="7"/>
  <c r="T147" i="7"/>
  <c r="R147" i="7"/>
  <c r="P147" i="7"/>
  <c r="BK147" i="7"/>
  <c r="J147" i="7"/>
  <c r="BF147" i="7" s="1"/>
  <c r="BI146" i="7"/>
  <c r="BH146" i="7"/>
  <c r="BG146" i="7"/>
  <c r="BE146" i="7"/>
  <c r="T146" i="7"/>
  <c r="R146" i="7"/>
  <c r="P146" i="7"/>
  <c r="BK146" i="7"/>
  <c r="J146" i="7"/>
  <c r="BF146" i="7"/>
  <c r="BI145" i="7"/>
  <c r="BH145" i="7"/>
  <c r="BG145" i="7"/>
  <c r="BE145" i="7"/>
  <c r="T145" i="7"/>
  <c r="R145" i="7"/>
  <c r="P145" i="7"/>
  <c r="BK145" i="7"/>
  <c r="J145" i="7"/>
  <c r="BF145" i="7"/>
  <c r="BI144" i="7"/>
  <c r="BH144" i="7"/>
  <c r="BG144" i="7"/>
  <c r="BE144" i="7"/>
  <c r="T144" i="7"/>
  <c r="R144" i="7"/>
  <c r="P144" i="7"/>
  <c r="BK144" i="7"/>
  <c r="J144" i="7"/>
  <c r="BF144" i="7" s="1"/>
  <c r="BI143" i="7"/>
  <c r="BH143" i="7"/>
  <c r="BG143" i="7"/>
  <c r="BE143" i="7"/>
  <c r="T143" i="7"/>
  <c r="R143" i="7"/>
  <c r="P143" i="7"/>
  <c r="BK143" i="7"/>
  <c r="J143" i="7"/>
  <c r="BF143" i="7"/>
  <c r="BI142" i="7"/>
  <c r="BH142" i="7"/>
  <c r="BG142" i="7"/>
  <c r="BE142" i="7"/>
  <c r="T142" i="7"/>
  <c r="R142" i="7"/>
  <c r="P142" i="7"/>
  <c r="BK142" i="7"/>
  <c r="J142" i="7"/>
  <c r="BF142" i="7"/>
  <c r="BI141" i="7"/>
  <c r="BH141" i="7"/>
  <c r="BG141" i="7"/>
  <c r="BE141" i="7"/>
  <c r="T141" i="7"/>
  <c r="R141" i="7"/>
  <c r="P141" i="7"/>
  <c r="BK141" i="7"/>
  <c r="J141" i="7"/>
  <c r="BF141" i="7" s="1"/>
  <c r="BI140" i="7"/>
  <c r="BH140" i="7"/>
  <c r="BG140" i="7"/>
  <c r="BE140" i="7"/>
  <c r="T140" i="7"/>
  <c r="R140" i="7"/>
  <c r="P140" i="7"/>
  <c r="BK140" i="7"/>
  <c r="J140" i="7"/>
  <c r="BF140" i="7"/>
  <c r="BI139" i="7"/>
  <c r="BH139" i="7"/>
  <c r="BG139" i="7"/>
  <c r="BE139" i="7"/>
  <c r="T139" i="7"/>
  <c r="R139" i="7"/>
  <c r="P139" i="7"/>
  <c r="BK139" i="7"/>
  <c r="J139" i="7"/>
  <c r="BF139" i="7"/>
  <c r="BI138" i="7"/>
  <c r="BH138" i="7"/>
  <c r="BG138" i="7"/>
  <c r="BE138" i="7"/>
  <c r="T138" i="7"/>
  <c r="R138" i="7"/>
  <c r="P138" i="7"/>
  <c r="BK138" i="7"/>
  <c r="J138" i="7"/>
  <c r="BF138" i="7" s="1"/>
  <c r="BI137" i="7"/>
  <c r="BH137" i="7"/>
  <c r="BG137" i="7"/>
  <c r="BE137" i="7"/>
  <c r="T137" i="7"/>
  <c r="R137" i="7"/>
  <c r="P137" i="7"/>
  <c r="BK137" i="7"/>
  <c r="J137" i="7"/>
  <c r="BF137" i="7"/>
  <c r="BI136" i="7"/>
  <c r="BH136" i="7"/>
  <c r="BG136" i="7"/>
  <c r="BE136" i="7"/>
  <c r="T136" i="7"/>
  <c r="R136" i="7"/>
  <c r="P136" i="7"/>
  <c r="BK136" i="7"/>
  <c r="J136" i="7"/>
  <c r="BF136" i="7"/>
  <c r="BI135" i="7"/>
  <c r="BH135" i="7"/>
  <c r="BG135" i="7"/>
  <c r="BE135" i="7"/>
  <c r="T135" i="7"/>
  <c r="R135" i="7"/>
  <c r="P135" i="7"/>
  <c r="BK135" i="7"/>
  <c r="J135" i="7"/>
  <c r="BF135" i="7" s="1"/>
  <c r="BI134" i="7"/>
  <c r="BH134" i="7"/>
  <c r="BG134" i="7"/>
  <c r="BE134" i="7"/>
  <c r="T134" i="7"/>
  <c r="R134" i="7"/>
  <c r="P134" i="7"/>
  <c r="BK134" i="7"/>
  <c r="J134" i="7"/>
  <c r="BF134" i="7"/>
  <c r="BI133" i="7"/>
  <c r="BH133" i="7"/>
  <c r="BG133" i="7"/>
  <c r="BE133" i="7"/>
  <c r="T133" i="7"/>
  <c r="R133" i="7"/>
  <c r="P133" i="7"/>
  <c r="BK133" i="7"/>
  <c r="J133" i="7"/>
  <c r="BF133" i="7"/>
  <c r="BI132" i="7"/>
  <c r="BH132" i="7"/>
  <c r="BG132" i="7"/>
  <c r="BE132" i="7"/>
  <c r="T132" i="7"/>
  <c r="R132" i="7"/>
  <c r="P132" i="7"/>
  <c r="BK132" i="7"/>
  <c r="J132" i="7"/>
  <c r="BF132" i="7" s="1"/>
  <c r="BI131" i="7"/>
  <c r="BH131" i="7"/>
  <c r="BG131" i="7"/>
  <c r="BE131" i="7"/>
  <c r="T131" i="7"/>
  <c r="R131" i="7"/>
  <c r="P131" i="7"/>
  <c r="BK131" i="7"/>
  <c r="J131" i="7"/>
  <c r="BF131" i="7"/>
  <c r="BI130" i="7"/>
  <c r="BH130" i="7"/>
  <c r="BG130" i="7"/>
  <c r="BE130" i="7"/>
  <c r="T130" i="7"/>
  <c r="R130" i="7"/>
  <c r="P130" i="7"/>
  <c r="P126" i="7" s="1"/>
  <c r="BK130" i="7"/>
  <c r="J130" i="7"/>
  <c r="BF130" i="7"/>
  <c r="BI129" i="7"/>
  <c r="BH129" i="7"/>
  <c r="BG129" i="7"/>
  <c r="BE129" i="7"/>
  <c r="T129" i="7"/>
  <c r="R129" i="7"/>
  <c r="P129" i="7"/>
  <c r="BK129" i="7"/>
  <c r="J129" i="7"/>
  <c r="BF129" i="7" s="1"/>
  <c r="BI128" i="7"/>
  <c r="BH128" i="7"/>
  <c r="BG128" i="7"/>
  <c r="BE128" i="7"/>
  <c r="T128" i="7"/>
  <c r="T126" i="7" s="1"/>
  <c r="R128" i="7"/>
  <c r="P128" i="7"/>
  <c r="BK128" i="7"/>
  <c r="J128" i="7"/>
  <c r="BF128" i="7"/>
  <c r="BI127" i="7"/>
  <c r="BH127" i="7"/>
  <c r="BG127" i="7"/>
  <c r="BE127" i="7"/>
  <c r="T127" i="7"/>
  <c r="R127" i="7"/>
  <c r="P127" i="7"/>
  <c r="BK127" i="7"/>
  <c r="BK126" i="7"/>
  <c r="J126" i="7" s="1"/>
  <c r="J74" i="7" s="1"/>
  <c r="J127" i="7"/>
  <c r="BF127" i="7" s="1"/>
  <c r="BI125" i="7"/>
  <c r="BH125" i="7"/>
  <c r="BG125" i="7"/>
  <c r="BE125" i="7"/>
  <c r="T125" i="7"/>
  <c r="R125" i="7"/>
  <c r="P125" i="7"/>
  <c r="BK125" i="7"/>
  <c r="J125" i="7"/>
  <c r="BF125" i="7" s="1"/>
  <c r="BI124" i="7"/>
  <c r="BH124" i="7"/>
  <c r="BG124" i="7"/>
  <c r="BE124" i="7"/>
  <c r="T124" i="7"/>
  <c r="R124" i="7"/>
  <c r="P124" i="7"/>
  <c r="BK124" i="7"/>
  <c r="J124" i="7"/>
  <c r="BF124" i="7"/>
  <c r="BI123" i="7"/>
  <c r="BH123" i="7"/>
  <c r="BG123" i="7"/>
  <c r="BE123" i="7"/>
  <c r="T123" i="7"/>
  <c r="R123" i="7"/>
  <c r="P123" i="7"/>
  <c r="BK123" i="7"/>
  <c r="J123" i="7"/>
  <c r="BF123" i="7"/>
  <c r="BI122" i="7"/>
  <c r="BH122" i="7"/>
  <c r="BG122" i="7"/>
  <c r="BE122" i="7"/>
  <c r="T122" i="7"/>
  <c r="R122" i="7"/>
  <c r="P122" i="7"/>
  <c r="BK122" i="7"/>
  <c r="J122" i="7"/>
  <c r="BF122" i="7" s="1"/>
  <c r="BI121" i="7"/>
  <c r="BH121" i="7"/>
  <c r="BG121" i="7"/>
  <c r="BE121" i="7"/>
  <c r="T121" i="7"/>
  <c r="R121" i="7"/>
  <c r="R120" i="7" s="1"/>
  <c r="P121" i="7"/>
  <c r="BK121" i="7"/>
  <c r="J121" i="7"/>
  <c r="BF121" i="7"/>
  <c r="BI118" i="7"/>
  <c r="BH118" i="7"/>
  <c r="BG118" i="7"/>
  <c r="BE118" i="7"/>
  <c r="T118" i="7"/>
  <c r="T117" i="7"/>
  <c r="R118" i="7"/>
  <c r="R117" i="7" s="1"/>
  <c r="P118" i="7"/>
  <c r="P117" i="7"/>
  <c r="BK118" i="7"/>
  <c r="BK117" i="7"/>
  <c r="J117" i="7" s="1"/>
  <c r="J71" i="7" s="1"/>
  <c r="J118" i="7"/>
  <c r="BF118" i="7" s="1"/>
  <c r="BI116" i="7"/>
  <c r="BH116" i="7"/>
  <c r="BG116" i="7"/>
  <c r="BE116" i="7"/>
  <c r="T116" i="7"/>
  <c r="R116" i="7"/>
  <c r="P116" i="7"/>
  <c r="BK116" i="7"/>
  <c r="J116" i="7"/>
  <c r="BF116" i="7" s="1"/>
  <c r="BI115" i="7"/>
  <c r="BH115" i="7"/>
  <c r="BG115" i="7"/>
  <c r="BE115" i="7"/>
  <c r="T115" i="7"/>
  <c r="R115" i="7"/>
  <c r="P115" i="7"/>
  <c r="BK115" i="7"/>
  <c r="J115" i="7"/>
  <c r="BF115" i="7"/>
  <c r="BI114" i="7"/>
  <c r="BH114" i="7"/>
  <c r="BG114" i="7"/>
  <c r="BE114" i="7"/>
  <c r="T114" i="7"/>
  <c r="R114" i="7"/>
  <c r="P114" i="7"/>
  <c r="P108" i="7" s="1"/>
  <c r="P105" i="7" s="1"/>
  <c r="BK114" i="7"/>
  <c r="J114" i="7"/>
  <c r="BF114" i="7"/>
  <c r="BI113" i="7"/>
  <c r="BH113" i="7"/>
  <c r="BG113" i="7"/>
  <c r="BE113" i="7"/>
  <c r="T113" i="7"/>
  <c r="R113" i="7"/>
  <c r="P113" i="7"/>
  <c r="BK113" i="7"/>
  <c r="J113" i="7"/>
  <c r="BF113" i="7" s="1"/>
  <c r="BI112" i="7"/>
  <c r="BH112" i="7"/>
  <c r="BG112" i="7"/>
  <c r="BE112" i="7"/>
  <c r="T112" i="7"/>
  <c r="R112" i="7"/>
  <c r="P112" i="7"/>
  <c r="BK112" i="7"/>
  <c r="J112" i="7"/>
  <c r="BF112" i="7"/>
  <c r="BI111" i="7"/>
  <c r="BH111" i="7"/>
  <c r="BG111" i="7"/>
  <c r="BE111" i="7"/>
  <c r="T111" i="7"/>
  <c r="R111" i="7"/>
  <c r="R108" i="7" s="1"/>
  <c r="P111" i="7"/>
  <c r="BK111" i="7"/>
  <c r="J111" i="7"/>
  <c r="BF111" i="7"/>
  <c r="BI110" i="7"/>
  <c r="BH110" i="7"/>
  <c r="BG110" i="7"/>
  <c r="BE110" i="7"/>
  <c r="T110" i="7"/>
  <c r="R110" i="7"/>
  <c r="P110" i="7"/>
  <c r="BK110" i="7"/>
  <c r="J110" i="7"/>
  <c r="BF110" i="7"/>
  <c r="BI109" i="7"/>
  <c r="BH109" i="7"/>
  <c r="BG109" i="7"/>
  <c r="BE109" i="7"/>
  <c r="T109" i="7"/>
  <c r="T108" i="7"/>
  <c r="R109" i="7"/>
  <c r="P109" i="7"/>
  <c r="BK109" i="7"/>
  <c r="BK108" i="7"/>
  <c r="J108" i="7" s="1"/>
  <c r="J70" i="7" s="1"/>
  <c r="J109" i="7"/>
  <c r="BF109" i="7" s="1"/>
  <c r="BI107" i="7"/>
  <c r="F41" i="7" s="1"/>
  <c r="BD63" i="1" s="1"/>
  <c r="BH107" i="7"/>
  <c r="BG107" i="7"/>
  <c r="F39" i="7" s="1"/>
  <c r="BB63" i="1" s="1"/>
  <c r="BE107" i="7"/>
  <c r="F37" i="7" s="1"/>
  <c r="AZ63" i="1" s="1"/>
  <c r="T107" i="7"/>
  <c r="T106" i="7"/>
  <c r="R107" i="7"/>
  <c r="R106" i="7" s="1"/>
  <c r="P107" i="7"/>
  <c r="P106" i="7"/>
  <c r="BK107" i="7"/>
  <c r="BK106" i="7" s="1"/>
  <c r="J106" i="7"/>
  <c r="J69" i="7" s="1"/>
  <c r="BK105" i="7"/>
  <c r="J107" i="7"/>
  <c r="BF107" i="7" s="1"/>
  <c r="F38" i="7" s="1"/>
  <c r="BA63" i="1" s="1"/>
  <c r="J38" i="7"/>
  <c r="AW63" i="1" s="1"/>
  <c r="J101" i="7"/>
  <c r="J100" i="7"/>
  <c r="F100" i="7"/>
  <c r="F98" i="7"/>
  <c r="E96" i="7"/>
  <c r="J63" i="7"/>
  <c r="J62" i="7"/>
  <c r="F62" i="7"/>
  <c r="F60" i="7"/>
  <c r="E58" i="7"/>
  <c r="J22" i="7"/>
  <c r="E22" i="7"/>
  <c r="F101" i="7" s="1"/>
  <c r="F63" i="7"/>
  <c r="J21" i="7"/>
  <c r="J16" i="7"/>
  <c r="J98" i="7" s="1"/>
  <c r="J60" i="7"/>
  <c r="E7" i="7"/>
  <c r="E90" i="7"/>
  <c r="E52" i="7"/>
  <c r="J41" i="6"/>
  <c r="J40" i="6"/>
  <c r="AY62" i="1"/>
  <c r="J39" i="6"/>
  <c r="AX62" i="1"/>
  <c r="BI222" i="6"/>
  <c r="BH222" i="6"/>
  <c r="BG222" i="6"/>
  <c r="BE222" i="6"/>
  <c r="T222" i="6"/>
  <c r="T221" i="6"/>
  <c r="R222" i="6"/>
  <c r="R221" i="6"/>
  <c r="P222" i="6"/>
  <c r="P221" i="6"/>
  <c r="BK222" i="6"/>
  <c r="BK221" i="6"/>
  <c r="J221" i="6"/>
  <c r="J78" i="6" s="1"/>
  <c r="J222" i="6"/>
  <c r="BF222" i="6" s="1"/>
  <c r="BI220" i="6"/>
  <c r="BH220" i="6"/>
  <c r="BG220" i="6"/>
  <c r="BE220" i="6"/>
  <c r="T220" i="6"/>
  <c r="R220" i="6"/>
  <c r="P220" i="6"/>
  <c r="BK220" i="6"/>
  <c r="J220" i="6"/>
  <c r="BF220" i="6"/>
  <c r="BI219" i="6"/>
  <c r="BH219" i="6"/>
  <c r="BG219" i="6"/>
  <c r="BE219" i="6"/>
  <c r="T219" i="6"/>
  <c r="R219" i="6"/>
  <c r="P219" i="6"/>
  <c r="BK219" i="6"/>
  <c r="J219" i="6"/>
  <c r="BF219" i="6"/>
  <c r="BI218" i="6"/>
  <c r="BH218" i="6"/>
  <c r="BG218" i="6"/>
  <c r="BE218" i="6"/>
  <c r="T218" i="6"/>
  <c r="R218" i="6"/>
  <c r="P218" i="6"/>
  <c r="BK218" i="6"/>
  <c r="J218" i="6"/>
  <c r="BF218" i="6" s="1"/>
  <c r="BI217" i="6"/>
  <c r="BH217" i="6"/>
  <c r="BG217" i="6"/>
  <c r="BE217" i="6"/>
  <c r="T217" i="6"/>
  <c r="R217" i="6"/>
  <c r="P217" i="6"/>
  <c r="BK217" i="6"/>
  <c r="J217" i="6"/>
  <c r="BF217" i="6"/>
  <c r="BI216" i="6"/>
  <c r="BH216" i="6"/>
  <c r="BG216" i="6"/>
  <c r="BE216" i="6"/>
  <c r="T216" i="6"/>
  <c r="R216" i="6"/>
  <c r="P216" i="6"/>
  <c r="BK216" i="6"/>
  <c r="J216" i="6"/>
  <c r="BF216" i="6" s="1"/>
  <c r="BI215" i="6"/>
  <c r="BH215" i="6"/>
  <c r="BG215" i="6"/>
  <c r="BE215" i="6"/>
  <c r="T215" i="6"/>
  <c r="R215" i="6"/>
  <c r="P215" i="6"/>
  <c r="BK215" i="6"/>
  <c r="J215" i="6"/>
  <c r="BF215" i="6" s="1"/>
  <c r="BI214" i="6"/>
  <c r="BH214" i="6"/>
  <c r="BG214" i="6"/>
  <c r="BE214" i="6"/>
  <c r="T214" i="6"/>
  <c r="R214" i="6"/>
  <c r="P214" i="6"/>
  <c r="BK214" i="6"/>
  <c r="J214" i="6"/>
  <c r="BF214" i="6"/>
  <c r="BI213" i="6"/>
  <c r="BH213" i="6"/>
  <c r="BG213" i="6"/>
  <c r="BE213" i="6"/>
  <c r="T213" i="6"/>
  <c r="R213" i="6"/>
  <c r="P213" i="6"/>
  <c r="BK213" i="6"/>
  <c r="J213" i="6"/>
  <c r="BF213" i="6" s="1"/>
  <c r="BI212" i="6"/>
  <c r="BH212" i="6"/>
  <c r="BG212" i="6"/>
  <c r="BE212" i="6"/>
  <c r="T212" i="6"/>
  <c r="R212" i="6"/>
  <c r="P212" i="6"/>
  <c r="BK212" i="6"/>
  <c r="J212" i="6"/>
  <c r="BF212" i="6" s="1"/>
  <c r="BI211" i="6"/>
  <c r="BH211" i="6"/>
  <c r="BG211" i="6"/>
  <c r="BE211" i="6"/>
  <c r="T211" i="6"/>
  <c r="R211" i="6"/>
  <c r="P211" i="6"/>
  <c r="BK211" i="6"/>
  <c r="J211" i="6"/>
  <c r="BF211" i="6"/>
  <c r="BI210" i="6"/>
  <c r="BH210" i="6"/>
  <c r="BG210" i="6"/>
  <c r="BE210" i="6"/>
  <c r="T210" i="6"/>
  <c r="R210" i="6"/>
  <c r="P210" i="6"/>
  <c r="P207" i="6" s="1"/>
  <c r="BK210" i="6"/>
  <c r="J210" i="6"/>
  <c r="BF210" i="6" s="1"/>
  <c r="BI209" i="6"/>
  <c r="BH209" i="6"/>
  <c r="BG209" i="6"/>
  <c r="BE209" i="6"/>
  <c r="T209" i="6"/>
  <c r="R209" i="6"/>
  <c r="P209" i="6"/>
  <c r="BK209" i="6"/>
  <c r="J209" i="6"/>
  <c r="BF209" i="6" s="1"/>
  <c r="BI208" i="6"/>
  <c r="BH208" i="6"/>
  <c r="BG208" i="6"/>
  <c r="BE208" i="6"/>
  <c r="T208" i="6"/>
  <c r="T207" i="6" s="1"/>
  <c r="R208" i="6"/>
  <c r="R207" i="6" s="1"/>
  <c r="P208" i="6"/>
  <c r="BK208" i="6"/>
  <c r="BK207" i="6" s="1"/>
  <c r="J207" i="6" s="1"/>
  <c r="J77" i="6" s="1"/>
  <c r="J208" i="6"/>
  <c r="BF208" i="6" s="1"/>
  <c r="BI206" i="6"/>
  <c r="BH206" i="6"/>
  <c r="BG206" i="6"/>
  <c r="BE206" i="6"/>
  <c r="T206" i="6"/>
  <c r="R206" i="6"/>
  <c r="P206" i="6"/>
  <c r="BK206" i="6"/>
  <c r="J206" i="6"/>
  <c r="BF206" i="6" s="1"/>
  <c r="BI205" i="6"/>
  <c r="BH205" i="6"/>
  <c r="BG205" i="6"/>
  <c r="BE205" i="6"/>
  <c r="T205" i="6"/>
  <c r="R205" i="6"/>
  <c r="P205" i="6"/>
  <c r="BK205" i="6"/>
  <c r="J205" i="6"/>
  <c r="BF205" i="6" s="1"/>
  <c r="BI204" i="6"/>
  <c r="BH204" i="6"/>
  <c r="BG204" i="6"/>
  <c r="BE204" i="6"/>
  <c r="T204" i="6"/>
  <c r="R204" i="6"/>
  <c r="P204" i="6"/>
  <c r="BK204" i="6"/>
  <c r="J204" i="6"/>
  <c r="BF204" i="6"/>
  <c r="BI203" i="6"/>
  <c r="BH203" i="6"/>
  <c r="BG203" i="6"/>
  <c r="BE203" i="6"/>
  <c r="T203" i="6"/>
  <c r="R203" i="6"/>
  <c r="P203" i="6"/>
  <c r="BK203" i="6"/>
  <c r="J203" i="6"/>
  <c r="BF203" i="6" s="1"/>
  <c r="BI202" i="6"/>
  <c r="BH202" i="6"/>
  <c r="BG202" i="6"/>
  <c r="BE202" i="6"/>
  <c r="T202" i="6"/>
  <c r="R202" i="6"/>
  <c r="P202" i="6"/>
  <c r="BK202" i="6"/>
  <c r="J202" i="6"/>
  <c r="BF202" i="6" s="1"/>
  <c r="BI201" i="6"/>
  <c r="BH201" i="6"/>
  <c r="BG201" i="6"/>
  <c r="BE201" i="6"/>
  <c r="T201" i="6"/>
  <c r="R201" i="6"/>
  <c r="P201" i="6"/>
  <c r="BK201" i="6"/>
  <c r="J201" i="6"/>
  <c r="BF201" i="6"/>
  <c r="BI200" i="6"/>
  <c r="BH200" i="6"/>
  <c r="BG200" i="6"/>
  <c r="BE200" i="6"/>
  <c r="T200" i="6"/>
  <c r="R200" i="6"/>
  <c r="P200" i="6"/>
  <c r="BK200" i="6"/>
  <c r="J200" i="6"/>
  <c r="BF200" i="6" s="1"/>
  <c r="BI199" i="6"/>
  <c r="BH199" i="6"/>
  <c r="BG199" i="6"/>
  <c r="BE199" i="6"/>
  <c r="T199" i="6"/>
  <c r="R199" i="6"/>
  <c r="P199" i="6"/>
  <c r="BK199" i="6"/>
  <c r="J199" i="6"/>
  <c r="BF199" i="6" s="1"/>
  <c r="BI198" i="6"/>
  <c r="BH198" i="6"/>
  <c r="BG198" i="6"/>
  <c r="BE198" i="6"/>
  <c r="T198" i="6"/>
  <c r="R198" i="6"/>
  <c r="P198" i="6"/>
  <c r="BK198" i="6"/>
  <c r="J198" i="6"/>
  <c r="BF198" i="6"/>
  <c r="BI197" i="6"/>
  <c r="BH197" i="6"/>
  <c r="BG197" i="6"/>
  <c r="BE197" i="6"/>
  <c r="T197" i="6"/>
  <c r="R197" i="6"/>
  <c r="P197" i="6"/>
  <c r="BK197" i="6"/>
  <c r="J197" i="6"/>
  <c r="BF197" i="6" s="1"/>
  <c r="BI196" i="6"/>
  <c r="BH196" i="6"/>
  <c r="BG196" i="6"/>
  <c r="BE196" i="6"/>
  <c r="T196" i="6"/>
  <c r="R196" i="6"/>
  <c r="P196" i="6"/>
  <c r="BK196" i="6"/>
  <c r="J196" i="6"/>
  <c r="BF196" i="6" s="1"/>
  <c r="BI195" i="6"/>
  <c r="BH195" i="6"/>
  <c r="BG195" i="6"/>
  <c r="BE195" i="6"/>
  <c r="T195" i="6"/>
  <c r="R195" i="6"/>
  <c r="P195" i="6"/>
  <c r="BK195" i="6"/>
  <c r="J195" i="6"/>
  <c r="BF195" i="6"/>
  <c r="BI194" i="6"/>
  <c r="BH194" i="6"/>
  <c r="BG194" i="6"/>
  <c r="BE194" i="6"/>
  <c r="T194" i="6"/>
  <c r="R194" i="6"/>
  <c r="P194" i="6"/>
  <c r="BK194" i="6"/>
  <c r="J194" i="6"/>
  <c r="BF194" i="6" s="1"/>
  <c r="BI193" i="6"/>
  <c r="BH193" i="6"/>
  <c r="BG193" i="6"/>
  <c r="BE193" i="6"/>
  <c r="T193" i="6"/>
  <c r="R193" i="6"/>
  <c r="P193" i="6"/>
  <c r="BK193" i="6"/>
  <c r="J193" i="6"/>
  <c r="BF193" i="6" s="1"/>
  <c r="BI192" i="6"/>
  <c r="BH192" i="6"/>
  <c r="BG192" i="6"/>
  <c r="BE192" i="6"/>
  <c r="T192" i="6"/>
  <c r="R192" i="6"/>
  <c r="P192" i="6"/>
  <c r="BK192" i="6"/>
  <c r="J192" i="6"/>
  <c r="BF192" i="6"/>
  <c r="BI191" i="6"/>
  <c r="BH191" i="6"/>
  <c r="BG191" i="6"/>
  <c r="BE191" i="6"/>
  <c r="T191" i="6"/>
  <c r="R191" i="6"/>
  <c r="P191" i="6"/>
  <c r="BK191" i="6"/>
  <c r="J191" i="6"/>
  <c r="BF191" i="6" s="1"/>
  <c r="BI190" i="6"/>
  <c r="BH190" i="6"/>
  <c r="BG190" i="6"/>
  <c r="BE190" i="6"/>
  <c r="T190" i="6"/>
  <c r="R190" i="6"/>
  <c r="P190" i="6"/>
  <c r="BK190" i="6"/>
  <c r="J190" i="6"/>
  <c r="BF190" i="6" s="1"/>
  <c r="BI189" i="6"/>
  <c r="BH189" i="6"/>
  <c r="BG189" i="6"/>
  <c r="BE189" i="6"/>
  <c r="T189" i="6"/>
  <c r="R189" i="6"/>
  <c r="P189" i="6"/>
  <c r="BK189" i="6"/>
  <c r="J189" i="6"/>
  <c r="BF189" i="6"/>
  <c r="BI188" i="6"/>
  <c r="BH188" i="6"/>
  <c r="BG188" i="6"/>
  <c r="BE188" i="6"/>
  <c r="T188" i="6"/>
  <c r="R188" i="6"/>
  <c r="P188" i="6"/>
  <c r="BK188" i="6"/>
  <c r="J188" i="6"/>
  <c r="BF188" i="6" s="1"/>
  <c r="BI187" i="6"/>
  <c r="BH187" i="6"/>
  <c r="BG187" i="6"/>
  <c r="BE187" i="6"/>
  <c r="T187" i="6"/>
  <c r="R187" i="6"/>
  <c r="P187" i="6"/>
  <c r="BK187" i="6"/>
  <c r="J187" i="6"/>
  <c r="BF187" i="6" s="1"/>
  <c r="BI186" i="6"/>
  <c r="BH186" i="6"/>
  <c r="BG186" i="6"/>
  <c r="BE186" i="6"/>
  <c r="T186" i="6"/>
  <c r="R186" i="6"/>
  <c r="P186" i="6"/>
  <c r="BK186" i="6"/>
  <c r="J186" i="6"/>
  <c r="BF186" i="6"/>
  <c r="BI185" i="6"/>
  <c r="BH185" i="6"/>
  <c r="BG185" i="6"/>
  <c r="BE185" i="6"/>
  <c r="T185" i="6"/>
  <c r="R185" i="6"/>
  <c r="P185" i="6"/>
  <c r="BK185" i="6"/>
  <c r="J185" i="6"/>
  <c r="BF185" i="6" s="1"/>
  <c r="BI184" i="6"/>
  <c r="BH184" i="6"/>
  <c r="BG184" i="6"/>
  <c r="BE184" i="6"/>
  <c r="T184" i="6"/>
  <c r="R184" i="6"/>
  <c r="P184" i="6"/>
  <c r="BK184" i="6"/>
  <c r="J184" i="6"/>
  <c r="BF184" i="6" s="1"/>
  <c r="BI183" i="6"/>
  <c r="BH183" i="6"/>
  <c r="BG183" i="6"/>
  <c r="BE183" i="6"/>
  <c r="T183" i="6"/>
  <c r="R183" i="6"/>
  <c r="P183" i="6"/>
  <c r="BK183" i="6"/>
  <c r="J183" i="6"/>
  <c r="BF183" i="6"/>
  <c r="BI182" i="6"/>
  <c r="BH182" i="6"/>
  <c r="BG182" i="6"/>
  <c r="BE182" i="6"/>
  <c r="T182" i="6"/>
  <c r="R182" i="6"/>
  <c r="P182" i="6"/>
  <c r="BK182" i="6"/>
  <c r="J182" i="6"/>
  <c r="BF182" i="6" s="1"/>
  <c r="BI181" i="6"/>
  <c r="BH181" i="6"/>
  <c r="BG181" i="6"/>
  <c r="BE181" i="6"/>
  <c r="T181" i="6"/>
  <c r="R181" i="6"/>
  <c r="P181" i="6"/>
  <c r="BK181" i="6"/>
  <c r="J181" i="6"/>
  <c r="BF181" i="6" s="1"/>
  <c r="BI180" i="6"/>
  <c r="BH180" i="6"/>
  <c r="BG180" i="6"/>
  <c r="BE180" i="6"/>
  <c r="T180" i="6"/>
  <c r="R180" i="6"/>
  <c r="P180" i="6"/>
  <c r="BK180" i="6"/>
  <c r="J180" i="6"/>
  <c r="BF180" i="6"/>
  <c r="BI179" i="6"/>
  <c r="BH179" i="6"/>
  <c r="BG179" i="6"/>
  <c r="BE179" i="6"/>
  <c r="T179" i="6"/>
  <c r="R179" i="6"/>
  <c r="P179" i="6"/>
  <c r="BK179" i="6"/>
  <c r="J179" i="6"/>
  <c r="BF179" i="6" s="1"/>
  <c r="BI178" i="6"/>
  <c r="BH178" i="6"/>
  <c r="BG178" i="6"/>
  <c r="BE178" i="6"/>
  <c r="T178" i="6"/>
  <c r="R178" i="6"/>
  <c r="P178" i="6"/>
  <c r="BK178" i="6"/>
  <c r="J178" i="6"/>
  <c r="BF178" i="6" s="1"/>
  <c r="BI177" i="6"/>
  <c r="BH177" i="6"/>
  <c r="BG177" i="6"/>
  <c r="BE177" i="6"/>
  <c r="T177" i="6"/>
  <c r="R177" i="6"/>
  <c r="P177" i="6"/>
  <c r="BK177" i="6"/>
  <c r="J177" i="6"/>
  <c r="BF177" i="6"/>
  <c r="BI176" i="6"/>
  <c r="BH176" i="6"/>
  <c r="BG176" i="6"/>
  <c r="BE176" i="6"/>
  <c r="T176" i="6"/>
  <c r="R176" i="6"/>
  <c r="P176" i="6"/>
  <c r="BK176" i="6"/>
  <c r="J176" i="6"/>
  <c r="BF176" i="6" s="1"/>
  <c r="BI175" i="6"/>
  <c r="BH175" i="6"/>
  <c r="BG175" i="6"/>
  <c r="BE175" i="6"/>
  <c r="T175" i="6"/>
  <c r="R175" i="6"/>
  <c r="P175" i="6"/>
  <c r="BK175" i="6"/>
  <c r="J175" i="6"/>
  <c r="BF175" i="6" s="1"/>
  <c r="BI174" i="6"/>
  <c r="BH174" i="6"/>
  <c r="BG174" i="6"/>
  <c r="BE174" i="6"/>
  <c r="T174" i="6"/>
  <c r="R174" i="6"/>
  <c r="P174" i="6"/>
  <c r="BK174" i="6"/>
  <c r="J174" i="6"/>
  <c r="BF174" i="6"/>
  <c r="BI173" i="6"/>
  <c r="BH173" i="6"/>
  <c r="BG173" i="6"/>
  <c r="BE173" i="6"/>
  <c r="T173" i="6"/>
  <c r="R173" i="6"/>
  <c r="P173" i="6"/>
  <c r="BK173" i="6"/>
  <c r="J173" i="6"/>
  <c r="BF173" i="6" s="1"/>
  <c r="BI172" i="6"/>
  <c r="BH172" i="6"/>
  <c r="BG172" i="6"/>
  <c r="BE172" i="6"/>
  <c r="T172" i="6"/>
  <c r="R172" i="6"/>
  <c r="P172" i="6"/>
  <c r="BK172" i="6"/>
  <c r="J172" i="6"/>
  <c r="BF172" i="6" s="1"/>
  <c r="BI171" i="6"/>
  <c r="BH171" i="6"/>
  <c r="BG171" i="6"/>
  <c r="BE171" i="6"/>
  <c r="T171" i="6"/>
  <c r="T169" i="6" s="1"/>
  <c r="R171" i="6"/>
  <c r="P171" i="6"/>
  <c r="BK171" i="6"/>
  <c r="J171" i="6"/>
  <c r="BF171" i="6"/>
  <c r="BI170" i="6"/>
  <c r="BH170" i="6"/>
  <c r="BG170" i="6"/>
  <c r="BE170" i="6"/>
  <c r="T170" i="6"/>
  <c r="R170" i="6"/>
  <c r="R169" i="6" s="1"/>
  <c r="P170" i="6"/>
  <c r="P169" i="6" s="1"/>
  <c r="BK170" i="6"/>
  <c r="BK169" i="6"/>
  <c r="J169" i="6"/>
  <c r="J76" i="6" s="1"/>
  <c r="J170" i="6"/>
  <c r="BF170" i="6"/>
  <c r="BI168" i="6"/>
  <c r="BH168" i="6"/>
  <c r="BG168" i="6"/>
  <c r="BE168" i="6"/>
  <c r="T168" i="6"/>
  <c r="R168" i="6"/>
  <c r="P168" i="6"/>
  <c r="BK168" i="6"/>
  <c r="J168" i="6"/>
  <c r="BF168" i="6" s="1"/>
  <c r="BI167" i="6"/>
  <c r="BH167" i="6"/>
  <c r="BG167" i="6"/>
  <c r="BE167" i="6"/>
  <c r="T167" i="6"/>
  <c r="R167" i="6"/>
  <c r="P167" i="6"/>
  <c r="BK167" i="6"/>
  <c r="J167" i="6"/>
  <c r="BF167" i="6"/>
  <c r="BI166" i="6"/>
  <c r="BH166" i="6"/>
  <c r="BG166" i="6"/>
  <c r="BE166" i="6"/>
  <c r="T166" i="6"/>
  <c r="R166" i="6"/>
  <c r="P166" i="6"/>
  <c r="BK166" i="6"/>
  <c r="J166" i="6"/>
  <c r="BF166" i="6" s="1"/>
  <c r="BI165" i="6"/>
  <c r="BH165" i="6"/>
  <c r="BG165" i="6"/>
  <c r="BE165" i="6"/>
  <c r="T165" i="6"/>
  <c r="R165" i="6"/>
  <c r="P165" i="6"/>
  <c r="BK165" i="6"/>
  <c r="J165" i="6"/>
  <c r="BF165" i="6" s="1"/>
  <c r="BI164" i="6"/>
  <c r="BH164" i="6"/>
  <c r="BG164" i="6"/>
  <c r="BE164" i="6"/>
  <c r="T164" i="6"/>
  <c r="R164" i="6"/>
  <c r="P164" i="6"/>
  <c r="BK164" i="6"/>
  <c r="J164" i="6"/>
  <c r="BF164" i="6"/>
  <c r="BI163" i="6"/>
  <c r="BH163" i="6"/>
  <c r="BG163" i="6"/>
  <c r="BE163" i="6"/>
  <c r="T163" i="6"/>
  <c r="R163" i="6"/>
  <c r="P163" i="6"/>
  <c r="BK163" i="6"/>
  <c r="J163" i="6"/>
  <c r="BF163" i="6" s="1"/>
  <c r="BI162" i="6"/>
  <c r="BH162" i="6"/>
  <c r="BG162" i="6"/>
  <c r="BE162" i="6"/>
  <c r="T162" i="6"/>
  <c r="R162" i="6"/>
  <c r="P162" i="6"/>
  <c r="BK162" i="6"/>
  <c r="J162" i="6"/>
  <c r="BF162" i="6" s="1"/>
  <c r="BI161" i="6"/>
  <c r="BH161" i="6"/>
  <c r="BG161" i="6"/>
  <c r="BE161" i="6"/>
  <c r="T161" i="6"/>
  <c r="R161" i="6"/>
  <c r="P161" i="6"/>
  <c r="BK161" i="6"/>
  <c r="J161" i="6"/>
  <c r="BF161" i="6"/>
  <c r="BI160" i="6"/>
  <c r="BH160" i="6"/>
  <c r="BG160" i="6"/>
  <c r="BE160" i="6"/>
  <c r="T160" i="6"/>
  <c r="R160" i="6"/>
  <c r="P160" i="6"/>
  <c r="BK160" i="6"/>
  <c r="J160" i="6"/>
  <c r="BF160" i="6" s="1"/>
  <c r="BI159" i="6"/>
  <c r="BH159" i="6"/>
  <c r="BG159" i="6"/>
  <c r="BE159" i="6"/>
  <c r="T159" i="6"/>
  <c r="R159" i="6"/>
  <c r="P159" i="6"/>
  <c r="BK159" i="6"/>
  <c r="J159" i="6"/>
  <c r="BF159" i="6" s="1"/>
  <c r="BI158" i="6"/>
  <c r="BH158" i="6"/>
  <c r="BG158" i="6"/>
  <c r="BE158" i="6"/>
  <c r="T158" i="6"/>
  <c r="R158" i="6"/>
  <c r="P158" i="6"/>
  <c r="BK158" i="6"/>
  <c r="J158" i="6"/>
  <c r="BF158" i="6"/>
  <c r="BI157" i="6"/>
  <c r="BH157" i="6"/>
  <c r="BG157" i="6"/>
  <c r="BE157" i="6"/>
  <c r="T157" i="6"/>
  <c r="R157" i="6"/>
  <c r="P157" i="6"/>
  <c r="BK157" i="6"/>
  <c r="J157" i="6"/>
  <c r="BF157" i="6" s="1"/>
  <c r="BI156" i="6"/>
  <c r="BH156" i="6"/>
  <c r="BG156" i="6"/>
  <c r="BE156" i="6"/>
  <c r="T156" i="6"/>
  <c r="R156" i="6"/>
  <c r="P156" i="6"/>
  <c r="BK156" i="6"/>
  <c r="J156" i="6"/>
  <c r="BF156" i="6" s="1"/>
  <c r="BI155" i="6"/>
  <c r="BH155" i="6"/>
  <c r="BG155" i="6"/>
  <c r="BE155" i="6"/>
  <c r="T155" i="6"/>
  <c r="R155" i="6"/>
  <c r="P155" i="6"/>
  <c r="BK155" i="6"/>
  <c r="J155" i="6"/>
  <c r="BF155" i="6"/>
  <c r="BI154" i="6"/>
  <c r="BH154" i="6"/>
  <c r="BG154" i="6"/>
  <c r="BE154" i="6"/>
  <c r="T154" i="6"/>
  <c r="R154" i="6"/>
  <c r="P154" i="6"/>
  <c r="BK154" i="6"/>
  <c r="J154" i="6"/>
  <c r="BF154" i="6" s="1"/>
  <c r="BI153" i="6"/>
  <c r="BH153" i="6"/>
  <c r="BG153" i="6"/>
  <c r="BE153" i="6"/>
  <c r="T153" i="6"/>
  <c r="R153" i="6"/>
  <c r="P153" i="6"/>
  <c r="BK153" i="6"/>
  <c r="J153" i="6"/>
  <c r="BF153" i="6" s="1"/>
  <c r="BI152" i="6"/>
  <c r="BH152" i="6"/>
  <c r="BG152" i="6"/>
  <c r="BE152" i="6"/>
  <c r="T152" i="6"/>
  <c r="R152" i="6"/>
  <c r="P152" i="6"/>
  <c r="BK152" i="6"/>
  <c r="J152" i="6"/>
  <c r="BF152" i="6"/>
  <c r="BI151" i="6"/>
  <c r="BH151" i="6"/>
  <c r="BG151" i="6"/>
  <c r="BE151" i="6"/>
  <c r="T151" i="6"/>
  <c r="R151" i="6"/>
  <c r="P151" i="6"/>
  <c r="BK151" i="6"/>
  <c r="J151" i="6"/>
  <c r="BF151" i="6" s="1"/>
  <c r="BI150" i="6"/>
  <c r="BH150" i="6"/>
  <c r="BG150" i="6"/>
  <c r="BE150" i="6"/>
  <c r="T150" i="6"/>
  <c r="R150" i="6"/>
  <c r="P150" i="6"/>
  <c r="BK150" i="6"/>
  <c r="J150" i="6"/>
  <c r="BF150" i="6" s="1"/>
  <c r="BI149" i="6"/>
  <c r="BH149" i="6"/>
  <c r="BG149" i="6"/>
  <c r="BE149" i="6"/>
  <c r="T149" i="6"/>
  <c r="R149" i="6"/>
  <c r="P149" i="6"/>
  <c r="BK149" i="6"/>
  <c r="J149" i="6"/>
  <c r="BF149" i="6"/>
  <c r="BI148" i="6"/>
  <c r="BH148" i="6"/>
  <c r="BG148" i="6"/>
  <c r="BE148" i="6"/>
  <c r="T148" i="6"/>
  <c r="R148" i="6"/>
  <c r="P148" i="6"/>
  <c r="BK148" i="6"/>
  <c r="J148" i="6"/>
  <c r="BF148" i="6" s="1"/>
  <c r="BI147" i="6"/>
  <c r="BH147" i="6"/>
  <c r="BG147" i="6"/>
  <c r="BE147" i="6"/>
  <c r="T147" i="6"/>
  <c r="R147" i="6"/>
  <c r="P147" i="6"/>
  <c r="BK147" i="6"/>
  <c r="J147" i="6"/>
  <c r="BF147" i="6" s="1"/>
  <c r="BI146" i="6"/>
  <c r="BH146" i="6"/>
  <c r="BG146" i="6"/>
  <c r="BE146" i="6"/>
  <c r="T146" i="6"/>
  <c r="R146" i="6"/>
  <c r="P146" i="6"/>
  <c r="BK146" i="6"/>
  <c r="J146" i="6"/>
  <c r="BF146" i="6"/>
  <c r="BI145" i="6"/>
  <c r="BH145" i="6"/>
  <c r="BG145" i="6"/>
  <c r="BE145" i="6"/>
  <c r="T145" i="6"/>
  <c r="R145" i="6"/>
  <c r="P145" i="6"/>
  <c r="P142" i="6" s="1"/>
  <c r="BK145" i="6"/>
  <c r="J145" i="6"/>
  <c r="BF145" i="6" s="1"/>
  <c r="BI144" i="6"/>
  <c r="BH144" i="6"/>
  <c r="BG144" i="6"/>
  <c r="BE144" i="6"/>
  <c r="T144" i="6"/>
  <c r="R144" i="6"/>
  <c r="P144" i="6"/>
  <c r="BK144" i="6"/>
  <c r="J144" i="6"/>
  <c r="BF144" i="6" s="1"/>
  <c r="BI143" i="6"/>
  <c r="BH143" i="6"/>
  <c r="BG143" i="6"/>
  <c r="BE143" i="6"/>
  <c r="T143" i="6"/>
  <c r="T142" i="6" s="1"/>
  <c r="R143" i="6"/>
  <c r="R142" i="6" s="1"/>
  <c r="P143" i="6"/>
  <c r="BK143" i="6"/>
  <c r="BK142" i="6" s="1"/>
  <c r="J142" i="6" s="1"/>
  <c r="J75" i="6" s="1"/>
  <c r="J143" i="6"/>
  <c r="BF143" i="6" s="1"/>
  <c r="BI141" i="6"/>
  <c r="BH141" i="6"/>
  <c r="BG141" i="6"/>
  <c r="BE141" i="6"/>
  <c r="T141" i="6"/>
  <c r="R141" i="6"/>
  <c r="P141" i="6"/>
  <c r="BK141" i="6"/>
  <c r="J141" i="6"/>
  <c r="BF141" i="6" s="1"/>
  <c r="BI140" i="6"/>
  <c r="BH140" i="6"/>
  <c r="BG140" i="6"/>
  <c r="BE140" i="6"/>
  <c r="T140" i="6"/>
  <c r="R140" i="6"/>
  <c r="P140" i="6"/>
  <c r="BK140" i="6"/>
  <c r="J140" i="6"/>
  <c r="BF140" i="6" s="1"/>
  <c r="BI139" i="6"/>
  <c r="BH139" i="6"/>
  <c r="BG139" i="6"/>
  <c r="BE139" i="6"/>
  <c r="T139" i="6"/>
  <c r="R139" i="6"/>
  <c r="P139" i="6"/>
  <c r="BK139" i="6"/>
  <c r="J139" i="6"/>
  <c r="BF139" i="6"/>
  <c r="BI138" i="6"/>
  <c r="BH138" i="6"/>
  <c r="BG138" i="6"/>
  <c r="BE138" i="6"/>
  <c r="T138" i="6"/>
  <c r="R138" i="6"/>
  <c r="P138" i="6"/>
  <c r="BK138" i="6"/>
  <c r="J138" i="6"/>
  <c r="BF138" i="6" s="1"/>
  <c r="BI137" i="6"/>
  <c r="BH137" i="6"/>
  <c r="BG137" i="6"/>
  <c r="BE137" i="6"/>
  <c r="T137" i="6"/>
  <c r="R137" i="6"/>
  <c r="P137" i="6"/>
  <c r="BK137" i="6"/>
  <c r="J137" i="6"/>
  <c r="BF137" i="6" s="1"/>
  <c r="BI136" i="6"/>
  <c r="BH136" i="6"/>
  <c r="BG136" i="6"/>
  <c r="BE136" i="6"/>
  <c r="T136" i="6"/>
  <c r="R136" i="6"/>
  <c r="P136" i="6"/>
  <c r="BK136" i="6"/>
  <c r="J136" i="6"/>
  <c r="BF136" i="6"/>
  <c r="BI135" i="6"/>
  <c r="BH135" i="6"/>
  <c r="BG135" i="6"/>
  <c r="BE135" i="6"/>
  <c r="T135" i="6"/>
  <c r="R135" i="6"/>
  <c r="P135" i="6"/>
  <c r="BK135" i="6"/>
  <c r="J135" i="6"/>
  <c r="BF135" i="6" s="1"/>
  <c r="BI134" i="6"/>
  <c r="BH134" i="6"/>
  <c r="BG134" i="6"/>
  <c r="BE134" i="6"/>
  <c r="T134" i="6"/>
  <c r="R134" i="6"/>
  <c r="P134" i="6"/>
  <c r="BK134" i="6"/>
  <c r="J134" i="6"/>
  <c r="BF134" i="6" s="1"/>
  <c r="BI133" i="6"/>
  <c r="BH133" i="6"/>
  <c r="BG133" i="6"/>
  <c r="BE133" i="6"/>
  <c r="T133" i="6"/>
  <c r="R133" i="6"/>
  <c r="P133" i="6"/>
  <c r="BK133" i="6"/>
  <c r="J133" i="6"/>
  <c r="BF133" i="6"/>
  <c r="BI132" i="6"/>
  <c r="BH132" i="6"/>
  <c r="BG132" i="6"/>
  <c r="BE132" i="6"/>
  <c r="T132" i="6"/>
  <c r="R132" i="6"/>
  <c r="P132" i="6"/>
  <c r="BK132" i="6"/>
  <c r="J132" i="6"/>
  <c r="BF132" i="6" s="1"/>
  <c r="BI131" i="6"/>
  <c r="BH131" i="6"/>
  <c r="BG131" i="6"/>
  <c r="BE131" i="6"/>
  <c r="T131" i="6"/>
  <c r="R131" i="6"/>
  <c r="P131" i="6"/>
  <c r="BK131" i="6"/>
  <c r="J131" i="6"/>
  <c r="BF131" i="6" s="1"/>
  <c r="BI130" i="6"/>
  <c r="BH130" i="6"/>
  <c r="BG130" i="6"/>
  <c r="BE130" i="6"/>
  <c r="T130" i="6"/>
  <c r="R130" i="6"/>
  <c r="P130" i="6"/>
  <c r="BK130" i="6"/>
  <c r="J130" i="6"/>
  <c r="BF130" i="6"/>
  <c r="BI129" i="6"/>
  <c r="BH129" i="6"/>
  <c r="BG129" i="6"/>
  <c r="BE129" i="6"/>
  <c r="T129" i="6"/>
  <c r="R129" i="6"/>
  <c r="P129" i="6"/>
  <c r="BK129" i="6"/>
  <c r="J129" i="6"/>
  <c r="BF129" i="6" s="1"/>
  <c r="BI128" i="6"/>
  <c r="BH128" i="6"/>
  <c r="BG128" i="6"/>
  <c r="BE128" i="6"/>
  <c r="T128" i="6"/>
  <c r="R128" i="6"/>
  <c r="P128" i="6"/>
  <c r="BK128" i="6"/>
  <c r="J128" i="6"/>
  <c r="BF128" i="6" s="1"/>
  <c r="BI127" i="6"/>
  <c r="BH127" i="6"/>
  <c r="BG127" i="6"/>
  <c r="BE127" i="6"/>
  <c r="T127" i="6"/>
  <c r="T125" i="6" s="1"/>
  <c r="R127" i="6"/>
  <c r="P127" i="6"/>
  <c r="BK127" i="6"/>
  <c r="J127" i="6"/>
  <c r="BF127" i="6"/>
  <c r="BI126" i="6"/>
  <c r="BH126" i="6"/>
  <c r="BG126" i="6"/>
  <c r="BE126" i="6"/>
  <c r="T126" i="6"/>
  <c r="R126" i="6"/>
  <c r="R125" i="6" s="1"/>
  <c r="P126" i="6"/>
  <c r="P125" i="6" s="1"/>
  <c r="BK126" i="6"/>
  <c r="BK125" i="6"/>
  <c r="J125" i="6"/>
  <c r="J74" i="6" s="1"/>
  <c r="J126" i="6"/>
  <c r="BF126" i="6"/>
  <c r="BI124" i="6"/>
  <c r="BH124" i="6"/>
  <c r="BG124" i="6"/>
  <c r="BE124" i="6"/>
  <c r="T124" i="6"/>
  <c r="R124" i="6"/>
  <c r="P124" i="6"/>
  <c r="BK124" i="6"/>
  <c r="J124" i="6"/>
  <c r="BF124" i="6" s="1"/>
  <c r="BI123" i="6"/>
  <c r="BH123" i="6"/>
  <c r="BG123" i="6"/>
  <c r="BE123" i="6"/>
  <c r="T123" i="6"/>
  <c r="R123" i="6"/>
  <c r="P123" i="6"/>
  <c r="BK123" i="6"/>
  <c r="J123" i="6"/>
  <c r="BF123" i="6"/>
  <c r="BI122" i="6"/>
  <c r="BH122" i="6"/>
  <c r="BG122" i="6"/>
  <c r="BE122" i="6"/>
  <c r="T122" i="6"/>
  <c r="R122" i="6"/>
  <c r="P122" i="6"/>
  <c r="BK122" i="6"/>
  <c r="J122" i="6"/>
  <c r="BF122" i="6" s="1"/>
  <c r="BI121" i="6"/>
  <c r="BH121" i="6"/>
  <c r="BG121" i="6"/>
  <c r="BE121" i="6"/>
  <c r="T121" i="6"/>
  <c r="R121" i="6"/>
  <c r="P121" i="6"/>
  <c r="BK121" i="6"/>
  <c r="J121" i="6"/>
  <c r="BF121" i="6" s="1"/>
  <c r="BI120" i="6"/>
  <c r="BH120" i="6"/>
  <c r="BG120" i="6"/>
  <c r="BE120" i="6"/>
  <c r="T120" i="6"/>
  <c r="R120" i="6"/>
  <c r="P120" i="6"/>
  <c r="BK120" i="6"/>
  <c r="J120" i="6"/>
  <c r="BF120" i="6"/>
  <c r="BI119" i="6"/>
  <c r="BH119" i="6"/>
  <c r="BG119" i="6"/>
  <c r="BE119" i="6"/>
  <c r="T119" i="6"/>
  <c r="R119" i="6"/>
  <c r="P119" i="6"/>
  <c r="BK119" i="6"/>
  <c r="J119" i="6"/>
  <c r="BF119" i="6" s="1"/>
  <c r="BI118" i="6"/>
  <c r="BH118" i="6"/>
  <c r="BG118" i="6"/>
  <c r="BE118" i="6"/>
  <c r="T118" i="6"/>
  <c r="R118" i="6"/>
  <c r="P118" i="6"/>
  <c r="BK118" i="6"/>
  <c r="J118" i="6"/>
  <c r="BF118" i="6" s="1"/>
  <c r="BI117" i="6"/>
  <c r="BH117" i="6"/>
  <c r="BG117" i="6"/>
  <c r="BE117" i="6"/>
  <c r="T117" i="6"/>
  <c r="T114" i="6" s="1"/>
  <c r="R117" i="6"/>
  <c r="P117" i="6"/>
  <c r="BK117" i="6"/>
  <c r="J117" i="6"/>
  <c r="BF117" i="6"/>
  <c r="BI116" i="6"/>
  <c r="BH116" i="6"/>
  <c r="BG116" i="6"/>
  <c r="BE116" i="6"/>
  <c r="T116" i="6"/>
  <c r="R116" i="6"/>
  <c r="P116" i="6"/>
  <c r="P114" i="6" s="1"/>
  <c r="BK116" i="6"/>
  <c r="J116" i="6"/>
  <c r="BF116" i="6"/>
  <c r="BI115" i="6"/>
  <c r="BH115" i="6"/>
  <c r="BG115" i="6"/>
  <c r="BE115" i="6"/>
  <c r="T115" i="6"/>
  <c r="R115" i="6"/>
  <c r="R114" i="6"/>
  <c r="P115" i="6"/>
  <c r="BK115" i="6"/>
  <c r="BK114" i="6"/>
  <c r="J114" i="6" s="1"/>
  <c r="J73" i="6" s="1"/>
  <c r="J115" i="6"/>
  <c r="BF115" i="6"/>
  <c r="BI112" i="6"/>
  <c r="BH112" i="6"/>
  <c r="BG112" i="6"/>
  <c r="BE112" i="6"/>
  <c r="T112" i="6"/>
  <c r="T111" i="6" s="1"/>
  <c r="R112" i="6"/>
  <c r="R111" i="6"/>
  <c r="P112" i="6"/>
  <c r="P111" i="6"/>
  <c r="BK112" i="6"/>
  <c r="BK111" i="6" s="1"/>
  <c r="J111" i="6" s="1"/>
  <c r="J71" i="6" s="1"/>
  <c r="J112" i="6"/>
  <c r="BF112" i="6" s="1"/>
  <c r="BI110" i="6"/>
  <c r="BH110" i="6"/>
  <c r="BG110" i="6"/>
  <c r="BE110" i="6"/>
  <c r="T110" i="6"/>
  <c r="T109" i="6"/>
  <c r="R110" i="6"/>
  <c r="R109" i="6" s="1"/>
  <c r="R103" i="6" s="1"/>
  <c r="P110" i="6"/>
  <c r="P109" i="6"/>
  <c r="BK110" i="6"/>
  <c r="BK109" i="6"/>
  <c r="J109" i="6"/>
  <c r="J70" i="6" s="1"/>
  <c r="J110" i="6"/>
  <c r="BF110" i="6"/>
  <c r="BI108" i="6"/>
  <c r="BH108" i="6"/>
  <c r="BG108" i="6"/>
  <c r="F39" i="6" s="1"/>
  <c r="BB62" i="1" s="1"/>
  <c r="BE108" i="6"/>
  <c r="T108" i="6"/>
  <c r="R108" i="6"/>
  <c r="P108" i="6"/>
  <c r="BK108" i="6"/>
  <c r="J108" i="6"/>
  <c r="BF108" i="6" s="1"/>
  <c r="BI107" i="6"/>
  <c r="BH107" i="6"/>
  <c r="BG107" i="6"/>
  <c r="BE107" i="6"/>
  <c r="T107" i="6"/>
  <c r="R107" i="6"/>
  <c r="P107" i="6"/>
  <c r="BK107" i="6"/>
  <c r="J107" i="6"/>
  <c r="BF107" i="6"/>
  <c r="BI106" i="6"/>
  <c r="F41" i="6" s="1"/>
  <c r="BD62" i="1" s="1"/>
  <c r="BH106" i="6"/>
  <c r="BG106" i="6"/>
  <c r="BE106" i="6"/>
  <c r="T106" i="6"/>
  <c r="R106" i="6"/>
  <c r="P106" i="6"/>
  <c r="P104" i="6" s="1"/>
  <c r="P103" i="6" s="1"/>
  <c r="BK106" i="6"/>
  <c r="J106" i="6"/>
  <c r="BF106" i="6"/>
  <c r="BI105" i="6"/>
  <c r="BH105" i="6"/>
  <c r="F40" i="6" s="1"/>
  <c r="BC62" i="1" s="1"/>
  <c r="BG105" i="6"/>
  <c r="BE105" i="6"/>
  <c r="J37" i="6" s="1"/>
  <c r="AV62" i="1" s="1"/>
  <c r="T105" i="6"/>
  <c r="T104" i="6" s="1"/>
  <c r="T103" i="6" s="1"/>
  <c r="R105" i="6"/>
  <c r="R104" i="6"/>
  <c r="P105" i="6"/>
  <c r="BK105" i="6"/>
  <c r="BK104" i="6" s="1"/>
  <c r="J105" i="6"/>
  <c r="BF105" i="6"/>
  <c r="J99" i="6"/>
  <c r="J98" i="6"/>
  <c r="F98" i="6"/>
  <c r="F96" i="6"/>
  <c r="E94" i="6"/>
  <c r="J63" i="6"/>
  <c r="J62" i="6"/>
  <c r="F62" i="6"/>
  <c r="F60" i="6"/>
  <c r="E58" i="6"/>
  <c r="J22" i="6"/>
  <c r="E22" i="6"/>
  <c r="F99" i="6" s="1"/>
  <c r="J21" i="6"/>
  <c r="J16" i="6"/>
  <c r="J60" i="6" s="1"/>
  <c r="J96" i="6"/>
  <c r="E7" i="6"/>
  <c r="E52" i="6" s="1"/>
  <c r="E88" i="6"/>
  <c r="J41" i="5"/>
  <c r="J40" i="5"/>
  <c r="AY61" i="1" s="1"/>
  <c r="J39" i="5"/>
  <c r="AX61" i="1"/>
  <c r="BI273" i="5"/>
  <c r="BH273" i="5"/>
  <c r="BG273" i="5"/>
  <c r="BE273" i="5"/>
  <c r="T273" i="5"/>
  <c r="T272" i="5"/>
  <c r="R273" i="5"/>
  <c r="R272" i="5"/>
  <c r="P273" i="5"/>
  <c r="P272" i="5" s="1"/>
  <c r="BK273" i="5"/>
  <c r="BK272" i="5"/>
  <c r="J272" i="5" s="1"/>
  <c r="J84" i="5" s="1"/>
  <c r="J273" i="5"/>
  <c r="BF273" i="5"/>
  <c r="BI271" i="5"/>
  <c r="BH271" i="5"/>
  <c r="BG271" i="5"/>
  <c r="BE271" i="5"/>
  <c r="T271" i="5"/>
  <c r="T268" i="5" s="1"/>
  <c r="R271" i="5"/>
  <c r="P271" i="5"/>
  <c r="BK271" i="5"/>
  <c r="J271" i="5"/>
  <c r="BF271" i="5"/>
  <c r="BI270" i="5"/>
  <c r="BH270" i="5"/>
  <c r="BG270" i="5"/>
  <c r="BE270" i="5"/>
  <c r="T270" i="5"/>
  <c r="R270" i="5"/>
  <c r="P270" i="5"/>
  <c r="BK270" i="5"/>
  <c r="J270" i="5"/>
  <c r="BF270" i="5"/>
  <c r="BI269" i="5"/>
  <c r="BH269" i="5"/>
  <c r="BG269" i="5"/>
  <c r="BE269" i="5"/>
  <c r="T269" i="5"/>
  <c r="R269" i="5"/>
  <c r="R268" i="5"/>
  <c r="P269" i="5"/>
  <c r="P268" i="5" s="1"/>
  <c r="BK269" i="5"/>
  <c r="BK268" i="5"/>
  <c r="J268" i="5" s="1"/>
  <c r="J83" i="5" s="1"/>
  <c r="J269" i="5"/>
  <c r="BF269" i="5"/>
  <c r="BI267" i="5"/>
  <c r="BH267" i="5"/>
  <c r="BG267" i="5"/>
  <c r="BE267" i="5"/>
  <c r="T267" i="5"/>
  <c r="R267" i="5"/>
  <c r="P267" i="5"/>
  <c r="BK267" i="5"/>
  <c r="J267" i="5"/>
  <c r="BF267" i="5"/>
  <c r="BI266" i="5"/>
  <c r="BH266" i="5"/>
  <c r="BG266" i="5"/>
  <c r="BE266" i="5"/>
  <c r="T266" i="5"/>
  <c r="R266" i="5"/>
  <c r="R263" i="5" s="1"/>
  <c r="P266" i="5"/>
  <c r="P263" i="5" s="1"/>
  <c r="BK266" i="5"/>
  <c r="J266" i="5"/>
  <c r="BF266" i="5"/>
  <c r="BI265" i="5"/>
  <c r="BH265" i="5"/>
  <c r="BG265" i="5"/>
  <c r="BE265" i="5"/>
  <c r="T265" i="5"/>
  <c r="R265" i="5"/>
  <c r="P265" i="5"/>
  <c r="BK265" i="5"/>
  <c r="J265" i="5"/>
  <c r="BF265" i="5" s="1"/>
  <c r="BI264" i="5"/>
  <c r="BH264" i="5"/>
  <c r="BG264" i="5"/>
  <c r="BE264" i="5"/>
  <c r="T264" i="5"/>
  <c r="T263" i="5" s="1"/>
  <c r="R264" i="5"/>
  <c r="P264" i="5"/>
  <c r="BK264" i="5"/>
  <c r="BK263" i="5" s="1"/>
  <c r="J263" i="5" s="1"/>
  <c r="J82" i="5" s="1"/>
  <c r="J264" i="5"/>
  <c r="BF264" i="5" s="1"/>
  <c r="BI262" i="5"/>
  <c r="BH262" i="5"/>
  <c r="BG262" i="5"/>
  <c r="BE262" i="5"/>
  <c r="T262" i="5"/>
  <c r="R262" i="5"/>
  <c r="P262" i="5"/>
  <c r="BK262" i="5"/>
  <c r="J262" i="5"/>
  <c r="BF262" i="5"/>
  <c r="BI261" i="5"/>
  <c r="BH261" i="5"/>
  <c r="BG261" i="5"/>
  <c r="BE261" i="5"/>
  <c r="T261" i="5"/>
  <c r="R261" i="5"/>
  <c r="P261" i="5"/>
  <c r="BK261" i="5"/>
  <c r="J261" i="5"/>
  <c r="BF261" i="5" s="1"/>
  <c r="BI260" i="5"/>
  <c r="BH260" i="5"/>
  <c r="BG260" i="5"/>
  <c r="BE260" i="5"/>
  <c r="T260" i="5"/>
  <c r="R260" i="5"/>
  <c r="P260" i="5"/>
  <c r="BK260" i="5"/>
  <c r="J260" i="5"/>
  <c r="BF260" i="5"/>
  <c r="BI259" i="5"/>
  <c r="BH259" i="5"/>
  <c r="BG259" i="5"/>
  <c r="BE259" i="5"/>
  <c r="T259" i="5"/>
  <c r="R259" i="5"/>
  <c r="P259" i="5"/>
  <c r="BK259" i="5"/>
  <c r="J259" i="5"/>
  <c r="BF259" i="5"/>
  <c r="BI258" i="5"/>
  <c r="BH258" i="5"/>
  <c r="BG258" i="5"/>
  <c r="BE258" i="5"/>
  <c r="T258" i="5"/>
  <c r="R258" i="5"/>
  <c r="P258" i="5"/>
  <c r="BK258" i="5"/>
  <c r="J258" i="5"/>
  <c r="BF258" i="5" s="1"/>
  <c r="BI257" i="5"/>
  <c r="BH257" i="5"/>
  <c r="BG257" i="5"/>
  <c r="BE257" i="5"/>
  <c r="T257" i="5"/>
  <c r="R257" i="5"/>
  <c r="P257" i="5"/>
  <c r="BK257" i="5"/>
  <c r="J257" i="5"/>
  <c r="BF257" i="5"/>
  <c r="BI256" i="5"/>
  <c r="BH256" i="5"/>
  <c r="BG256" i="5"/>
  <c r="BE256" i="5"/>
  <c r="T256" i="5"/>
  <c r="R256" i="5"/>
  <c r="P256" i="5"/>
  <c r="BK256" i="5"/>
  <c r="J256" i="5"/>
  <c r="BF256" i="5"/>
  <c r="BI255" i="5"/>
  <c r="BH255" i="5"/>
  <c r="BG255" i="5"/>
  <c r="BE255" i="5"/>
  <c r="T255" i="5"/>
  <c r="R255" i="5"/>
  <c r="P255" i="5"/>
  <c r="BK255" i="5"/>
  <c r="J255" i="5"/>
  <c r="BF255" i="5" s="1"/>
  <c r="BI254" i="5"/>
  <c r="BH254" i="5"/>
  <c r="BG254" i="5"/>
  <c r="BE254" i="5"/>
  <c r="T254" i="5"/>
  <c r="R254" i="5"/>
  <c r="P254" i="5"/>
  <c r="BK254" i="5"/>
  <c r="J254" i="5"/>
  <c r="BF254" i="5"/>
  <c r="BI253" i="5"/>
  <c r="BH253" i="5"/>
  <c r="BG253" i="5"/>
  <c r="BE253" i="5"/>
  <c r="T253" i="5"/>
  <c r="R253" i="5"/>
  <c r="P253" i="5"/>
  <c r="BK253" i="5"/>
  <c r="J253" i="5"/>
  <c r="BF253" i="5"/>
  <c r="BI252" i="5"/>
  <c r="BH252" i="5"/>
  <c r="BG252" i="5"/>
  <c r="BE252" i="5"/>
  <c r="T252" i="5"/>
  <c r="R252" i="5"/>
  <c r="P252" i="5"/>
  <c r="BK252" i="5"/>
  <c r="BK248" i="5" s="1"/>
  <c r="J248" i="5" s="1"/>
  <c r="J81" i="5" s="1"/>
  <c r="J252" i="5"/>
  <c r="BF252" i="5" s="1"/>
  <c r="BI251" i="5"/>
  <c r="BH251" i="5"/>
  <c r="BG251" i="5"/>
  <c r="BE251" i="5"/>
  <c r="T251" i="5"/>
  <c r="T248" i="5" s="1"/>
  <c r="R251" i="5"/>
  <c r="P251" i="5"/>
  <c r="BK251" i="5"/>
  <c r="J251" i="5"/>
  <c r="BF251" i="5"/>
  <c r="BI250" i="5"/>
  <c r="BH250" i="5"/>
  <c r="BG250" i="5"/>
  <c r="BE250" i="5"/>
  <c r="T250" i="5"/>
  <c r="R250" i="5"/>
  <c r="P250" i="5"/>
  <c r="BK250" i="5"/>
  <c r="J250" i="5"/>
  <c r="BF250" i="5"/>
  <c r="BI249" i="5"/>
  <c r="BH249" i="5"/>
  <c r="BG249" i="5"/>
  <c r="BE249" i="5"/>
  <c r="T249" i="5"/>
  <c r="R249" i="5"/>
  <c r="R248" i="5"/>
  <c r="P249" i="5"/>
  <c r="P248" i="5" s="1"/>
  <c r="BK249" i="5"/>
  <c r="J249" i="5"/>
  <c r="BF249" i="5"/>
  <c r="BI247" i="5"/>
  <c r="BH247" i="5"/>
  <c r="BG247" i="5"/>
  <c r="BE247" i="5"/>
  <c r="T247" i="5"/>
  <c r="R247" i="5"/>
  <c r="P247" i="5"/>
  <c r="BK247" i="5"/>
  <c r="J247" i="5"/>
  <c r="BF247" i="5"/>
  <c r="BI246" i="5"/>
  <c r="BH246" i="5"/>
  <c r="BG246" i="5"/>
  <c r="BE246" i="5"/>
  <c r="T246" i="5"/>
  <c r="R246" i="5"/>
  <c r="R243" i="5" s="1"/>
  <c r="P246" i="5"/>
  <c r="P243" i="5" s="1"/>
  <c r="BK246" i="5"/>
  <c r="J246" i="5"/>
  <c r="BF246" i="5"/>
  <c r="BI245" i="5"/>
  <c r="BH245" i="5"/>
  <c r="BG245" i="5"/>
  <c r="BE245" i="5"/>
  <c r="T245" i="5"/>
  <c r="R245" i="5"/>
  <c r="P245" i="5"/>
  <c r="BK245" i="5"/>
  <c r="J245" i="5"/>
  <c r="BF245" i="5" s="1"/>
  <c r="BI244" i="5"/>
  <c r="BH244" i="5"/>
  <c r="BG244" i="5"/>
  <c r="BE244" i="5"/>
  <c r="T244" i="5"/>
  <c r="T243" i="5" s="1"/>
  <c r="R244" i="5"/>
  <c r="P244" i="5"/>
  <c r="BK244" i="5"/>
  <c r="BK243" i="5" s="1"/>
  <c r="J243" i="5" s="1"/>
  <c r="J80" i="5" s="1"/>
  <c r="J244" i="5"/>
  <c r="BF244" i="5" s="1"/>
  <c r="BI242" i="5"/>
  <c r="BH242" i="5"/>
  <c r="BG242" i="5"/>
  <c r="BE242" i="5"/>
  <c r="T242" i="5"/>
  <c r="R242" i="5"/>
  <c r="P242" i="5"/>
  <c r="BK242" i="5"/>
  <c r="J242" i="5"/>
  <c r="BF242" i="5"/>
  <c r="BI241" i="5"/>
  <c r="BH241" i="5"/>
  <c r="BG241" i="5"/>
  <c r="BE241" i="5"/>
  <c r="T241" i="5"/>
  <c r="R241" i="5"/>
  <c r="P241" i="5"/>
  <c r="BK241" i="5"/>
  <c r="J241" i="5"/>
  <c r="BF241" i="5" s="1"/>
  <c r="BI240" i="5"/>
  <c r="BH240" i="5"/>
  <c r="BG240" i="5"/>
  <c r="BE240" i="5"/>
  <c r="T240" i="5"/>
  <c r="R240" i="5"/>
  <c r="P240" i="5"/>
  <c r="BK240" i="5"/>
  <c r="J240" i="5"/>
  <c r="BF240" i="5"/>
  <c r="BI239" i="5"/>
  <c r="BH239" i="5"/>
  <c r="BG239" i="5"/>
  <c r="BE239" i="5"/>
  <c r="T239" i="5"/>
  <c r="R239" i="5"/>
  <c r="P239" i="5"/>
  <c r="BK239" i="5"/>
  <c r="J239" i="5"/>
  <c r="BF239" i="5"/>
  <c r="BI238" i="5"/>
  <c r="BH238" i="5"/>
  <c r="BG238" i="5"/>
  <c r="BE238" i="5"/>
  <c r="T238" i="5"/>
  <c r="R238" i="5"/>
  <c r="P238" i="5"/>
  <c r="BK238" i="5"/>
  <c r="J238" i="5"/>
  <c r="BF238" i="5" s="1"/>
  <c r="BI237" i="5"/>
  <c r="BH237" i="5"/>
  <c r="BG237" i="5"/>
  <c r="BE237" i="5"/>
  <c r="T237" i="5"/>
  <c r="R237" i="5"/>
  <c r="P237" i="5"/>
  <c r="BK237" i="5"/>
  <c r="J237" i="5"/>
  <c r="BF237" i="5"/>
  <c r="BI236" i="5"/>
  <c r="BH236" i="5"/>
  <c r="BG236" i="5"/>
  <c r="BE236" i="5"/>
  <c r="T236" i="5"/>
  <c r="R236" i="5"/>
  <c r="P236" i="5"/>
  <c r="BK236" i="5"/>
  <c r="J236" i="5"/>
  <c r="BF236" i="5"/>
  <c r="BI235" i="5"/>
  <c r="BH235" i="5"/>
  <c r="BG235" i="5"/>
  <c r="BE235" i="5"/>
  <c r="T235" i="5"/>
  <c r="R235" i="5"/>
  <c r="P235" i="5"/>
  <c r="BK235" i="5"/>
  <c r="J235" i="5"/>
  <c r="BF235" i="5" s="1"/>
  <c r="BI234" i="5"/>
  <c r="BH234" i="5"/>
  <c r="BG234" i="5"/>
  <c r="BE234" i="5"/>
  <c r="T234" i="5"/>
  <c r="R234" i="5"/>
  <c r="P234" i="5"/>
  <c r="BK234" i="5"/>
  <c r="J234" i="5"/>
  <c r="BF234" i="5"/>
  <c r="BI233" i="5"/>
  <c r="BH233" i="5"/>
  <c r="BG233" i="5"/>
  <c r="BE233" i="5"/>
  <c r="T233" i="5"/>
  <c r="R233" i="5"/>
  <c r="P233" i="5"/>
  <c r="P229" i="5" s="1"/>
  <c r="BK233" i="5"/>
  <c r="J233" i="5"/>
  <c r="BF233" i="5"/>
  <c r="BI232" i="5"/>
  <c r="BH232" i="5"/>
  <c r="BG232" i="5"/>
  <c r="BE232" i="5"/>
  <c r="T232" i="5"/>
  <c r="R232" i="5"/>
  <c r="P232" i="5"/>
  <c r="BK232" i="5"/>
  <c r="J232" i="5"/>
  <c r="BF232" i="5" s="1"/>
  <c r="BI231" i="5"/>
  <c r="BH231" i="5"/>
  <c r="BG231" i="5"/>
  <c r="BE231" i="5"/>
  <c r="T231" i="5"/>
  <c r="T229" i="5" s="1"/>
  <c r="R231" i="5"/>
  <c r="P231" i="5"/>
  <c r="BK231" i="5"/>
  <c r="J231" i="5"/>
  <c r="BF231" i="5"/>
  <c r="BI230" i="5"/>
  <c r="BH230" i="5"/>
  <c r="BG230" i="5"/>
  <c r="BE230" i="5"/>
  <c r="T230" i="5"/>
  <c r="R230" i="5"/>
  <c r="R229" i="5" s="1"/>
  <c r="P230" i="5"/>
  <c r="BK230" i="5"/>
  <c r="BK229" i="5"/>
  <c r="J229" i="5"/>
  <c r="J79" i="5" s="1"/>
  <c r="J230" i="5"/>
  <c r="BF230" i="5" s="1"/>
  <c r="BI228" i="5"/>
  <c r="BH228" i="5"/>
  <c r="BG228" i="5"/>
  <c r="BE228" i="5"/>
  <c r="T228" i="5"/>
  <c r="R228" i="5"/>
  <c r="P228" i="5"/>
  <c r="BK228" i="5"/>
  <c r="J228" i="5"/>
  <c r="BF228" i="5" s="1"/>
  <c r="BI227" i="5"/>
  <c r="BH227" i="5"/>
  <c r="BG227" i="5"/>
  <c r="BE227" i="5"/>
  <c r="T227" i="5"/>
  <c r="T225" i="5" s="1"/>
  <c r="R227" i="5"/>
  <c r="P227" i="5"/>
  <c r="BK227" i="5"/>
  <c r="J227" i="5"/>
  <c r="BF227" i="5"/>
  <c r="BI226" i="5"/>
  <c r="BH226" i="5"/>
  <c r="BG226" i="5"/>
  <c r="BE226" i="5"/>
  <c r="T226" i="5"/>
  <c r="R226" i="5"/>
  <c r="R225" i="5" s="1"/>
  <c r="P226" i="5"/>
  <c r="P225" i="5"/>
  <c r="BK226" i="5"/>
  <c r="BK225" i="5"/>
  <c r="J225" i="5"/>
  <c r="J78" i="5" s="1"/>
  <c r="J226" i="5"/>
  <c r="BF226" i="5" s="1"/>
  <c r="BI224" i="5"/>
  <c r="BH224" i="5"/>
  <c r="BG224" i="5"/>
  <c r="BE224" i="5"/>
  <c r="T224" i="5"/>
  <c r="R224" i="5"/>
  <c r="P224" i="5"/>
  <c r="BK224" i="5"/>
  <c r="J224" i="5"/>
  <c r="BF224" i="5" s="1"/>
  <c r="BI223" i="5"/>
  <c r="BH223" i="5"/>
  <c r="BG223" i="5"/>
  <c r="BE223" i="5"/>
  <c r="T223" i="5"/>
  <c r="R223" i="5"/>
  <c r="P223" i="5"/>
  <c r="BK223" i="5"/>
  <c r="J223" i="5"/>
  <c r="BF223" i="5"/>
  <c r="BI222" i="5"/>
  <c r="BH222" i="5"/>
  <c r="BG222" i="5"/>
  <c r="BE222" i="5"/>
  <c r="T222" i="5"/>
  <c r="R222" i="5"/>
  <c r="P222" i="5"/>
  <c r="BK222" i="5"/>
  <c r="J222" i="5"/>
  <c r="BF222" i="5"/>
  <c r="BI221" i="5"/>
  <c r="BH221" i="5"/>
  <c r="BG221" i="5"/>
  <c r="BE221" i="5"/>
  <c r="T221" i="5"/>
  <c r="R221" i="5"/>
  <c r="P221" i="5"/>
  <c r="BK221" i="5"/>
  <c r="J221" i="5"/>
  <c r="BF221" i="5" s="1"/>
  <c r="BI220" i="5"/>
  <c r="BH220" i="5"/>
  <c r="BG220" i="5"/>
  <c r="BE220" i="5"/>
  <c r="T220" i="5"/>
  <c r="R220" i="5"/>
  <c r="P220" i="5"/>
  <c r="BK220" i="5"/>
  <c r="J220" i="5"/>
  <c r="BF220" i="5"/>
  <c r="BI219" i="5"/>
  <c r="BH219" i="5"/>
  <c r="BG219" i="5"/>
  <c r="BE219" i="5"/>
  <c r="T219" i="5"/>
  <c r="R219" i="5"/>
  <c r="P219" i="5"/>
  <c r="BK219" i="5"/>
  <c r="J219" i="5"/>
  <c r="BF219" i="5"/>
  <c r="BI218" i="5"/>
  <c r="BH218" i="5"/>
  <c r="BG218" i="5"/>
  <c r="BE218" i="5"/>
  <c r="T218" i="5"/>
  <c r="R218" i="5"/>
  <c r="P218" i="5"/>
  <c r="BK218" i="5"/>
  <c r="J218" i="5"/>
  <c r="BF218" i="5" s="1"/>
  <c r="BI217" i="5"/>
  <c r="BH217" i="5"/>
  <c r="BG217" i="5"/>
  <c r="BE217" i="5"/>
  <c r="T217" i="5"/>
  <c r="R217" i="5"/>
  <c r="P217" i="5"/>
  <c r="BK217" i="5"/>
  <c r="J217" i="5"/>
  <c r="BF217" i="5"/>
  <c r="BI216" i="5"/>
  <c r="BH216" i="5"/>
  <c r="BG216" i="5"/>
  <c r="BE216" i="5"/>
  <c r="T216" i="5"/>
  <c r="R216" i="5"/>
  <c r="P216" i="5"/>
  <c r="BK216" i="5"/>
  <c r="J216" i="5"/>
  <c r="BF216" i="5"/>
  <c r="BI215" i="5"/>
  <c r="BH215" i="5"/>
  <c r="BG215" i="5"/>
  <c r="BE215" i="5"/>
  <c r="T215" i="5"/>
  <c r="R215" i="5"/>
  <c r="P215" i="5"/>
  <c r="BK215" i="5"/>
  <c r="J215" i="5"/>
  <c r="BF215" i="5" s="1"/>
  <c r="BI214" i="5"/>
  <c r="BH214" i="5"/>
  <c r="BG214" i="5"/>
  <c r="BE214" i="5"/>
  <c r="T214" i="5"/>
  <c r="R214" i="5"/>
  <c r="P214" i="5"/>
  <c r="BK214" i="5"/>
  <c r="J214" i="5"/>
  <c r="BF214" i="5"/>
  <c r="BI213" i="5"/>
  <c r="BH213" i="5"/>
  <c r="BG213" i="5"/>
  <c r="BE213" i="5"/>
  <c r="T213" i="5"/>
  <c r="R213" i="5"/>
  <c r="P213" i="5"/>
  <c r="BK213" i="5"/>
  <c r="J213" i="5"/>
  <c r="BF213" i="5"/>
  <c r="BI212" i="5"/>
  <c r="BH212" i="5"/>
  <c r="BG212" i="5"/>
  <c r="BE212" i="5"/>
  <c r="T212" i="5"/>
  <c r="R212" i="5"/>
  <c r="P212" i="5"/>
  <c r="BK212" i="5"/>
  <c r="J212" i="5"/>
  <c r="BF212" i="5" s="1"/>
  <c r="BI211" i="5"/>
  <c r="BH211" i="5"/>
  <c r="BG211" i="5"/>
  <c r="BE211" i="5"/>
  <c r="T211" i="5"/>
  <c r="R211" i="5"/>
  <c r="P211" i="5"/>
  <c r="BK211" i="5"/>
  <c r="J211" i="5"/>
  <c r="BF211" i="5"/>
  <c r="BI210" i="5"/>
  <c r="BH210" i="5"/>
  <c r="BG210" i="5"/>
  <c r="BE210" i="5"/>
  <c r="T210" i="5"/>
  <c r="R210" i="5"/>
  <c r="P210" i="5"/>
  <c r="BK210" i="5"/>
  <c r="J210" i="5"/>
  <c r="BF210" i="5"/>
  <c r="BI209" i="5"/>
  <c r="BH209" i="5"/>
  <c r="BG209" i="5"/>
  <c r="BE209" i="5"/>
  <c r="T209" i="5"/>
  <c r="R209" i="5"/>
  <c r="P209" i="5"/>
  <c r="BK209" i="5"/>
  <c r="J209" i="5"/>
  <c r="BF209" i="5" s="1"/>
  <c r="BI208" i="5"/>
  <c r="BH208" i="5"/>
  <c r="BG208" i="5"/>
  <c r="BE208" i="5"/>
  <c r="T208" i="5"/>
  <c r="R208" i="5"/>
  <c r="P208" i="5"/>
  <c r="BK208" i="5"/>
  <c r="J208" i="5"/>
  <c r="BF208" i="5"/>
  <c r="BI207" i="5"/>
  <c r="BH207" i="5"/>
  <c r="BG207" i="5"/>
  <c r="BE207" i="5"/>
  <c r="T207" i="5"/>
  <c r="R207" i="5"/>
  <c r="P207" i="5"/>
  <c r="BK207" i="5"/>
  <c r="J207" i="5"/>
  <c r="BF207" i="5"/>
  <c r="BI206" i="5"/>
  <c r="BH206" i="5"/>
  <c r="BG206" i="5"/>
  <c r="BE206" i="5"/>
  <c r="T206" i="5"/>
  <c r="R206" i="5"/>
  <c r="P206" i="5"/>
  <c r="BK206" i="5"/>
  <c r="J206" i="5"/>
  <c r="BF206" i="5" s="1"/>
  <c r="BI205" i="5"/>
  <c r="BH205" i="5"/>
  <c r="BG205" i="5"/>
  <c r="BE205" i="5"/>
  <c r="T205" i="5"/>
  <c r="R205" i="5"/>
  <c r="P205" i="5"/>
  <c r="BK205" i="5"/>
  <c r="J205" i="5"/>
  <c r="BF205" i="5"/>
  <c r="BI204" i="5"/>
  <c r="BH204" i="5"/>
  <c r="BG204" i="5"/>
  <c r="BE204" i="5"/>
  <c r="T204" i="5"/>
  <c r="R204" i="5"/>
  <c r="R201" i="5" s="1"/>
  <c r="P204" i="5"/>
  <c r="P201" i="5" s="1"/>
  <c r="BK204" i="5"/>
  <c r="J204" i="5"/>
  <c r="BF204" i="5"/>
  <c r="BI203" i="5"/>
  <c r="BH203" i="5"/>
  <c r="BG203" i="5"/>
  <c r="BE203" i="5"/>
  <c r="T203" i="5"/>
  <c r="R203" i="5"/>
  <c r="P203" i="5"/>
  <c r="BK203" i="5"/>
  <c r="J203" i="5"/>
  <c r="BF203" i="5" s="1"/>
  <c r="BI202" i="5"/>
  <c r="BH202" i="5"/>
  <c r="BG202" i="5"/>
  <c r="BE202" i="5"/>
  <c r="T202" i="5"/>
  <c r="T201" i="5" s="1"/>
  <c r="R202" i="5"/>
  <c r="P202" i="5"/>
  <c r="BK202" i="5"/>
  <c r="BK201" i="5" s="1"/>
  <c r="J201" i="5" s="1"/>
  <c r="J77" i="5" s="1"/>
  <c r="J202" i="5"/>
  <c r="BF202" i="5" s="1"/>
  <c r="BI200" i="5"/>
  <c r="BH200" i="5"/>
  <c r="BG200" i="5"/>
  <c r="BE200" i="5"/>
  <c r="T200" i="5"/>
  <c r="R200" i="5"/>
  <c r="P200" i="5"/>
  <c r="BK200" i="5"/>
  <c r="J200" i="5"/>
  <c r="BF200" i="5"/>
  <c r="BI199" i="5"/>
  <c r="BH199" i="5"/>
  <c r="BG199" i="5"/>
  <c r="BE199" i="5"/>
  <c r="T199" i="5"/>
  <c r="R199" i="5"/>
  <c r="P199" i="5"/>
  <c r="BK199" i="5"/>
  <c r="J199" i="5"/>
  <c r="BF199" i="5" s="1"/>
  <c r="BI198" i="5"/>
  <c r="BH198" i="5"/>
  <c r="BG198" i="5"/>
  <c r="BE198" i="5"/>
  <c r="T198" i="5"/>
  <c r="R198" i="5"/>
  <c r="P198" i="5"/>
  <c r="BK198" i="5"/>
  <c r="J198" i="5"/>
  <c r="BF198" i="5"/>
  <c r="BI197" i="5"/>
  <c r="BH197" i="5"/>
  <c r="BG197" i="5"/>
  <c r="BE197" i="5"/>
  <c r="T197" i="5"/>
  <c r="R197" i="5"/>
  <c r="P197" i="5"/>
  <c r="BK197" i="5"/>
  <c r="J197" i="5"/>
  <c r="BF197" i="5"/>
  <c r="BI196" i="5"/>
  <c r="BH196" i="5"/>
  <c r="BG196" i="5"/>
  <c r="BE196" i="5"/>
  <c r="T196" i="5"/>
  <c r="R196" i="5"/>
  <c r="P196" i="5"/>
  <c r="BK196" i="5"/>
  <c r="J196" i="5"/>
  <c r="BF196" i="5" s="1"/>
  <c r="BI195" i="5"/>
  <c r="BH195" i="5"/>
  <c r="BG195" i="5"/>
  <c r="BE195" i="5"/>
  <c r="T195" i="5"/>
  <c r="R195" i="5"/>
  <c r="P195" i="5"/>
  <c r="BK195" i="5"/>
  <c r="J195" i="5"/>
  <c r="BF195" i="5"/>
  <c r="BI194" i="5"/>
  <c r="BH194" i="5"/>
  <c r="BG194" i="5"/>
  <c r="BE194" i="5"/>
  <c r="T194" i="5"/>
  <c r="R194" i="5"/>
  <c r="P194" i="5"/>
  <c r="BK194" i="5"/>
  <c r="J194" i="5"/>
  <c r="BF194" i="5"/>
  <c r="BI193" i="5"/>
  <c r="BH193" i="5"/>
  <c r="BG193" i="5"/>
  <c r="BE193" i="5"/>
  <c r="T193" i="5"/>
  <c r="R193" i="5"/>
  <c r="P193" i="5"/>
  <c r="BK193" i="5"/>
  <c r="J193" i="5"/>
  <c r="BF193" i="5" s="1"/>
  <c r="BI192" i="5"/>
  <c r="BH192" i="5"/>
  <c r="BG192" i="5"/>
  <c r="BE192" i="5"/>
  <c r="T192" i="5"/>
  <c r="R192" i="5"/>
  <c r="P192" i="5"/>
  <c r="BK192" i="5"/>
  <c r="J192" i="5"/>
  <c r="BF192" i="5"/>
  <c r="BI191" i="5"/>
  <c r="BH191" i="5"/>
  <c r="BG191" i="5"/>
  <c r="BE191" i="5"/>
  <c r="T191" i="5"/>
  <c r="R191" i="5"/>
  <c r="R188" i="5" s="1"/>
  <c r="P191" i="5"/>
  <c r="P188" i="5" s="1"/>
  <c r="BK191" i="5"/>
  <c r="J191" i="5"/>
  <c r="BF191" i="5"/>
  <c r="BI190" i="5"/>
  <c r="BH190" i="5"/>
  <c r="BG190" i="5"/>
  <c r="BE190" i="5"/>
  <c r="T190" i="5"/>
  <c r="R190" i="5"/>
  <c r="P190" i="5"/>
  <c r="BK190" i="5"/>
  <c r="J190" i="5"/>
  <c r="BF190" i="5" s="1"/>
  <c r="BI189" i="5"/>
  <c r="BH189" i="5"/>
  <c r="BG189" i="5"/>
  <c r="BE189" i="5"/>
  <c r="T189" i="5"/>
  <c r="T188" i="5" s="1"/>
  <c r="R189" i="5"/>
  <c r="P189" i="5"/>
  <c r="BK189" i="5"/>
  <c r="BK188" i="5" s="1"/>
  <c r="J188" i="5" s="1"/>
  <c r="J76" i="5" s="1"/>
  <c r="J189" i="5"/>
  <c r="BF189" i="5" s="1"/>
  <c r="BI187" i="5"/>
  <c r="BH187" i="5"/>
  <c r="BG187" i="5"/>
  <c r="BE187" i="5"/>
  <c r="T187" i="5"/>
  <c r="R187" i="5"/>
  <c r="P187" i="5"/>
  <c r="BK187" i="5"/>
  <c r="J187" i="5"/>
  <c r="BF187" i="5"/>
  <c r="BI186" i="5"/>
  <c r="BH186" i="5"/>
  <c r="BG186" i="5"/>
  <c r="BE186" i="5"/>
  <c r="T186" i="5"/>
  <c r="R186" i="5"/>
  <c r="P186" i="5"/>
  <c r="BK186" i="5"/>
  <c r="J186" i="5"/>
  <c r="BF186" i="5" s="1"/>
  <c r="BI185" i="5"/>
  <c r="BH185" i="5"/>
  <c r="BG185" i="5"/>
  <c r="BE185" i="5"/>
  <c r="T185" i="5"/>
  <c r="R185" i="5"/>
  <c r="P185" i="5"/>
  <c r="BK185" i="5"/>
  <c r="J185" i="5"/>
  <c r="BF185" i="5"/>
  <c r="BI184" i="5"/>
  <c r="BH184" i="5"/>
  <c r="BG184" i="5"/>
  <c r="BE184" i="5"/>
  <c r="T184" i="5"/>
  <c r="R184" i="5"/>
  <c r="P184" i="5"/>
  <c r="BK184" i="5"/>
  <c r="J184" i="5"/>
  <c r="BF184" i="5"/>
  <c r="BI183" i="5"/>
  <c r="BH183" i="5"/>
  <c r="BG183" i="5"/>
  <c r="BE183" i="5"/>
  <c r="T183" i="5"/>
  <c r="R183" i="5"/>
  <c r="P183" i="5"/>
  <c r="BK183" i="5"/>
  <c r="J183" i="5"/>
  <c r="BF183" i="5" s="1"/>
  <c r="BI182" i="5"/>
  <c r="BH182" i="5"/>
  <c r="BG182" i="5"/>
  <c r="BE182" i="5"/>
  <c r="T182" i="5"/>
  <c r="R182" i="5"/>
  <c r="P182" i="5"/>
  <c r="BK182" i="5"/>
  <c r="J182" i="5"/>
  <c r="BF182" i="5"/>
  <c r="BI181" i="5"/>
  <c r="BH181" i="5"/>
  <c r="BG181" i="5"/>
  <c r="BE181" i="5"/>
  <c r="T181" i="5"/>
  <c r="R181" i="5"/>
  <c r="P181" i="5"/>
  <c r="BK181" i="5"/>
  <c r="J181" i="5"/>
  <c r="BF181" i="5"/>
  <c r="BI180" i="5"/>
  <c r="BH180" i="5"/>
  <c r="BG180" i="5"/>
  <c r="BE180" i="5"/>
  <c r="T180" i="5"/>
  <c r="R180" i="5"/>
  <c r="P180" i="5"/>
  <c r="BK180" i="5"/>
  <c r="J180" i="5"/>
  <c r="BF180" i="5" s="1"/>
  <c r="BI179" i="5"/>
  <c r="BH179" i="5"/>
  <c r="BG179" i="5"/>
  <c r="BE179" i="5"/>
  <c r="T179" i="5"/>
  <c r="T178" i="5" s="1"/>
  <c r="R179" i="5"/>
  <c r="R178" i="5" s="1"/>
  <c r="P179" i="5"/>
  <c r="P178" i="5" s="1"/>
  <c r="BK179" i="5"/>
  <c r="BK178" i="5" s="1"/>
  <c r="J179" i="5"/>
  <c r="BF179" i="5"/>
  <c r="BI176" i="5"/>
  <c r="BH176" i="5"/>
  <c r="BG176" i="5"/>
  <c r="BE176" i="5"/>
  <c r="T176" i="5"/>
  <c r="T175" i="5"/>
  <c r="R176" i="5"/>
  <c r="R175" i="5" s="1"/>
  <c r="P176" i="5"/>
  <c r="P175" i="5"/>
  <c r="BK176" i="5"/>
  <c r="BK175" i="5"/>
  <c r="J175" i="5"/>
  <c r="J73" i="5" s="1"/>
  <c r="J176" i="5"/>
  <c r="BF176" i="5" s="1"/>
  <c r="BI174" i="5"/>
  <c r="BH174" i="5"/>
  <c r="BG174" i="5"/>
  <c r="BE174" i="5"/>
  <c r="T174" i="5"/>
  <c r="R174" i="5"/>
  <c r="P174" i="5"/>
  <c r="BK174" i="5"/>
  <c r="J174" i="5"/>
  <c r="BF174" i="5" s="1"/>
  <c r="BI173" i="5"/>
  <c r="BH173" i="5"/>
  <c r="BG173" i="5"/>
  <c r="BE173" i="5"/>
  <c r="T173" i="5"/>
  <c r="R173" i="5"/>
  <c r="P173" i="5"/>
  <c r="BK173" i="5"/>
  <c r="J173" i="5"/>
  <c r="BF173" i="5"/>
  <c r="BI172" i="5"/>
  <c r="BH172" i="5"/>
  <c r="BG172" i="5"/>
  <c r="BE172" i="5"/>
  <c r="T172" i="5"/>
  <c r="R172" i="5"/>
  <c r="P172" i="5"/>
  <c r="BK172" i="5"/>
  <c r="J172" i="5"/>
  <c r="BF172" i="5"/>
  <c r="BI171" i="5"/>
  <c r="BH171" i="5"/>
  <c r="BG171" i="5"/>
  <c r="BE171" i="5"/>
  <c r="T171" i="5"/>
  <c r="R171" i="5"/>
  <c r="P171" i="5"/>
  <c r="BK171" i="5"/>
  <c r="J171" i="5"/>
  <c r="BF171" i="5" s="1"/>
  <c r="BI170" i="5"/>
  <c r="BH170" i="5"/>
  <c r="BG170" i="5"/>
  <c r="BE170" i="5"/>
  <c r="T170" i="5"/>
  <c r="R170" i="5"/>
  <c r="P170" i="5"/>
  <c r="BK170" i="5"/>
  <c r="J170" i="5"/>
  <c r="BF170" i="5"/>
  <c r="BI169" i="5"/>
  <c r="BH169" i="5"/>
  <c r="BG169" i="5"/>
  <c r="BE169" i="5"/>
  <c r="T169" i="5"/>
  <c r="R169" i="5"/>
  <c r="P169" i="5"/>
  <c r="BK169" i="5"/>
  <c r="J169" i="5"/>
  <c r="BF169" i="5"/>
  <c r="BI168" i="5"/>
  <c r="BH168" i="5"/>
  <c r="BG168" i="5"/>
  <c r="BE168" i="5"/>
  <c r="T168" i="5"/>
  <c r="R168" i="5"/>
  <c r="P168" i="5"/>
  <c r="BK168" i="5"/>
  <c r="J168" i="5"/>
  <c r="BF168" i="5" s="1"/>
  <c r="BI167" i="5"/>
  <c r="BH167" i="5"/>
  <c r="BG167" i="5"/>
  <c r="BE167" i="5"/>
  <c r="T167" i="5"/>
  <c r="R167" i="5"/>
  <c r="P167" i="5"/>
  <c r="BK167" i="5"/>
  <c r="J167" i="5"/>
  <c r="BF167" i="5"/>
  <c r="BI166" i="5"/>
  <c r="BH166" i="5"/>
  <c r="BG166" i="5"/>
  <c r="BE166" i="5"/>
  <c r="T166" i="5"/>
  <c r="R166" i="5"/>
  <c r="P166" i="5"/>
  <c r="BK166" i="5"/>
  <c r="J166" i="5"/>
  <c r="BF166" i="5"/>
  <c r="BI165" i="5"/>
  <c r="BH165" i="5"/>
  <c r="BG165" i="5"/>
  <c r="BE165" i="5"/>
  <c r="T165" i="5"/>
  <c r="R165" i="5"/>
  <c r="P165" i="5"/>
  <c r="BK165" i="5"/>
  <c r="J165" i="5"/>
  <c r="BF165" i="5" s="1"/>
  <c r="BI164" i="5"/>
  <c r="BH164" i="5"/>
  <c r="BG164" i="5"/>
  <c r="BE164" i="5"/>
  <c r="T164" i="5"/>
  <c r="R164" i="5"/>
  <c r="P164" i="5"/>
  <c r="BK164" i="5"/>
  <c r="J164" i="5"/>
  <c r="BF164" i="5"/>
  <c r="BI163" i="5"/>
  <c r="BH163" i="5"/>
  <c r="BG163" i="5"/>
  <c r="BE163" i="5"/>
  <c r="T163" i="5"/>
  <c r="R163" i="5"/>
  <c r="P163" i="5"/>
  <c r="BK163" i="5"/>
  <c r="J163" i="5"/>
  <c r="BF163" i="5"/>
  <c r="BI162" i="5"/>
  <c r="BH162" i="5"/>
  <c r="BG162" i="5"/>
  <c r="BE162" i="5"/>
  <c r="T162" i="5"/>
  <c r="R162" i="5"/>
  <c r="P162" i="5"/>
  <c r="BK162" i="5"/>
  <c r="J162" i="5"/>
  <c r="BF162" i="5" s="1"/>
  <c r="BI161" i="5"/>
  <c r="BH161" i="5"/>
  <c r="BG161" i="5"/>
  <c r="BE161" i="5"/>
  <c r="T161" i="5"/>
  <c r="R161" i="5"/>
  <c r="P161" i="5"/>
  <c r="BK161" i="5"/>
  <c r="J161" i="5"/>
  <c r="BF161" i="5"/>
  <c r="BI160" i="5"/>
  <c r="BH160" i="5"/>
  <c r="BG160" i="5"/>
  <c r="BE160" i="5"/>
  <c r="T160" i="5"/>
  <c r="R160" i="5"/>
  <c r="P160" i="5"/>
  <c r="BK160" i="5"/>
  <c r="J160" i="5"/>
  <c r="BF160" i="5"/>
  <c r="BI159" i="5"/>
  <c r="BH159" i="5"/>
  <c r="BG159" i="5"/>
  <c r="BE159" i="5"/>
  <c r="T159" i="5"/>
  <c r="R159" i="5"/>
  <c r="P159" i="5"/>
  <c r="BK159" i="5"/>
  <c r="J159" i="5"/>
  <c r="BF159" i="5" s="1"/>
  <c r="BI158" i="5"/>
  <c r="BH158" i="5"/>
  <c r="BG158" i="5"/>
  <c r="BE158" i="5"/>
  <c r="T158" i="5"/>
  <c r="R158" i="5"/>
  <c r="P158" i="5"/>
  <c r="BK158" i="5"/>
  <c r="J158" i="5"/>
  <c r="BF158" i="5"/>
  <c r="BI157" i="5"/>
  <c r="BH157" i="5"/>
  <c r="BG157" i="5"/>
  <c r="BE157" i="5"/>
  <c r="T157" i="5"/>
  <c r="R157" i="5"/>
  <c r="P157" i="5"/>
  <c r="BK157" i="5"/>
  <c r="J157" i="5"/>
  <c r="BF157" i="5"/>
  <c r="BI156" i="5"/>
  <c r="BH156" i="5"/>
  <c r="BG156" i="5"/>
  <c r="BE156" i="5"/>
  <c r="T156" i="5"/>
  <c r="R156" i="5"/>
  <c r="P156" i="5"/>
  <c r="BK156" i="5"/>
  <c r="J156" i="5"/>
  <c r="BF156" i="5" s="1"/>
  <c r="BI155" i="5"/>
  <c r="BH155" i="5"/>
  <c r="BG155" i="5"/>
  <c r="BE155" i="5"/>
  <c r="T155" i="5"/>
  <c r="R155" i="5"/>
  <c r="P155" i="5"/>
  <c r="BK155" i="5"/>
  <c r="J155" i="5"/>
  <c r="BF155" i="5"/>
  <c r="BI154" i="5"/>
  <c r="BH154" i="5"/>
  <c r="BG154" i="5"/>
  <c r="BE154" i="5"/>
  <c r="T154" i="5"/>
  <c r="R154" i="5"/>
  <c r="P154" i="5"/>
  <c r="BK154" i="5"/>
  <c r="J154" i="5"/>
  <c r="BF154" i="5"/>
  <c r="BI153" i="5"/>
  <c r="BH153" i="5"/>
  <c r="BG153" i="5"/>
  <c r="BE153" i="5"/>
  <c r="T153" i="5"/>
  <c r="R153" i="5"/>
  <c r="P153" i="5"/>
  <c r="BK153" i="5"/>
  <c r="J153" i="5"/>
  <c r="BF153" i="5" s="1"/>
  <c r="BI152" i="5"/>
  <c r="BH152" i="5"/>
  <c r="BG152" i="5"/>
  <c r="BE152" i="5"/>
  <c r="T152" i="5"/>
  <c r="R152" i="5"/>
  <c r="P152" i="5"/>
  <c r="BK152" i="5"/>
  <c r="J152" i="5"/>
  <c r="BF152" i="5"/>
  <c r="BI151" i="5"/>
  <c r="BH151" i="5"/>
  <c r="BG151" i="5"/>
  <c r="BE151" i="5"/>
  <c r="T151" i="5"/>
  <c r="R151" i="5"/>
  <c r="P151" i="5"/>
  <c r="BK151" i="5"/>
  <c r="J151" i="5"/>
  <c r="BF151" i="5"/>
  <c r="BI150" i="5"/>
  <c r="BH150" i="5"/>
  <c r="BG150" i="5"/>
  <c r="BE150" i="5"/>
  <c r="T150" i="5"/>
  <c r="R150" i="5"/>
  <c r="P150" i="5"/>
  <c r="BK150" i="5"/>
  <c r="J150" i="5"/>
  <c r="BF150" i="5" s="1"/>
  <c r="BI149" i="5"/>
  <c r="BH149" i="5"/>
  <c r="BG149" i="5"/>
  <c r="BE149" i="5"/>
  <c r="T149" i="5"/>
  <c r="R149" i="5"/>
  <c r="P149" i="5"/>
  <c r="BK149" i="5"/>
  <c r="J149" i="5"/>
  <c r="BF149" i="5"/>
  <c r="BI148" i="5"/>
  <c r="BH148" i="5"/>
  <c r="BG148" i="5"/>
  <c r="BE148" i="5"/>
  <c r="T148" i="5"/>
  <c r="R148" i="5"/>
  <c r="P148" i="5"/>
  <c r="BK148" i="5"/>
  <c r="J148" i="5"/>
  <c r="BF148" i="5"/>
  <c r="BI147" i="5"/>
  <c r="BH147" i="5"/>
  <c r="BG147" i="5"/>
  <c r="BE147" i="5"/>
  <c r="T147" i="5"/>
  <c r="R147" i="5"/>
  <c r="P147" i="5"/>
  <c r="BK147" i="5"/>
  <c r="J147" i="5"/>
  <c r="BF147" i="5" s="1"/>
  <c r="BI146" i="5"/>
  <c r="BH146" i="5"/>
  <c r="BG146" i="5"/>
  <c r="BE146" i="5"/>
  <c r="T146" i="5"/>
  <c r="R146" i="5"/>
  <c r="P146" i="5"/>
  <c r="BK146" i="5"/>
  <c r="J146" i="5"/>
  <c r="BF146" i="5"/>
  <c r="BI145" i="5"/>
  <c r="BH145" i="5"/>
  <c r="BG145" i="5"/>
  <c r="BE145" i="5"/>
  <c r="T145" i="5"/>
  <c r="R145" i="5"/>
  <c r="P145" i="5"/>
  <c r="BK145" i="5"/>
  <c r="J145" i="5"/>
  <c r="BF145" i="5"/>
  <c r="BI144" i="5"/>
  <c r="BH144" i="5"/>
  <c r="BG144" i="5"/>
  <c r="BE144" i="5"/>
  <c r="T144" i="5"/>
  <c r="R144" i="5"/>
  <c r="P144" i="5"/>
  <c r="BK144" i="5"/>
  <c r="J144" i="5"/>
  <c r="BF144" i="5" s="1"/>
  <c r="BI143" i="5"/>
  <c r="BH143" i="5"/>
  <c r="BG143" i="5"/>
  <c r="BE143" i="5"/>
  <c r="T143" i="5"/>
  <c r="T140" i="5" s="1"/>
  <c r="R143" i="5"/>
  <c r="P143" i="5"/>
  <c r="BK143" i="5"/>
  <c r="J143" i="5"/>
  <c r="BF143" i="5"/>
  <c r="BI142" i="5"/>
  <c r="BH142" i="5"/>
  <c r="BG142" i="5"/>
  <c r="BE142" i="5"/>
  <c r="T142" i="5"/>
  <c r="R142" i="5"/>
  <c r="P142" i="5"/>
  <c r="BK142" i="5"/>
  <c r="BK140" i="5" s="1"/>
  <c r="J140" i="5" s="1"/>
  <c r="J72" i="5" s="1"/>
  <c r="J142" i="5"/>
  <c r="BF142" i="5"/>
  <c r="BI141" i="5"/>
  <c r="BH141" i="5"/>
  <c r="BG141" i="5"/>
  <c r="BE141" i="5"/>
  <c r="T141" i="5"/>
  <c r="R141" i="5"/>
  <c r="R140" i="5"/>
  <c r="P141" i="5"/>
  <c r="BK141" i="5"/>
  <c r="J141" i="5"/>
  <c r="BF141" i="5"/>
  <c r="BI139" i="5"/>
  <c r="BH139" i="5"/>
  <c r="BG139" i="5"/>
  <c r="BE139" i="5"/>
  <c r="T139" i="5"/>
  <c r="R139" i="5"/>
  <c r="P139" i="5"/>
  <c r="BK139" i="5"/>
  <c r="J139" i="5"/>
  <c r="BF139" i="5"/>
  <c r="BI138" i="5"/>
  <c r="BH138" i="5"/>
  <c r="BG138" i="5"/>
  <c r="BE138" i="5"/>
  <c r="T138" i="5"/>
  <c r="R138" i="5"/>
  <c r="P138" i="5"/>
  <c r="BK138" i="5"/>
  <c r="J138" i="5"/>
  <c r="BF138" i="5"/>
  <c r="BI137" i="5"/>
  <c r="BH137" i="5"/>
  <c r="BG137" i="5"/>
  <c r="BE137" i="5"/>
  <c r="T137" i="5"/>
  <c r="R137" i="5"/>
  <c r="P137" i="5"/>
  <c r="BK137" i="5"/>
  <c r="J137" i="5"/>
  <c r="BF137" i="5" s="1"/>
  <c r="BI136" i="5"/>
  <c r="BH136" i="5"/>
  <c r="BG136" i="5"/>
  <c r="BE136" i="5"/>
  <c r="T136" i="5"/>
  <c r="R136" i="5"/>
  <c r="P136" i="5"/>
  <c r="BK136" i="5"/>
  <c r="J136" i="5"/>
  <c r="BF136" i="5"/>
  <c r="BI135" i="5"/>
  <c r="BH135" i="5"/>
  <c r="BG135" i="5"/>
  <c r="BE135" i="5"/>
  <c r="T135" i="5"/>
  <c r="R135" i="5"/>
  <c r="P135" i="5"/>
  <c r="BK135" i="5"/>
  <c r="J135" i="5"/>
  <c r="BF135" i="5"/>
  <c r="BI134" i="5"/>
  <c r="BH134" i="5"/>
  <c r="BG134" i="5"/>
  <c r="BE134" i="5"/>
  <c r="T134" i="5"/>
  <c r="R134" i="5"/>
  <c r="P134" i="5"/>
  <c r="BK134" i="5"/>
  <c r="J134" i="5"/>
  <c r="BF134" i="5" s="1"/>
  <c r="BI133" i="5"/>
  <c r="BH133" i="5"/>
  <c r="BG133" i="5"/>
  <c r="BE133" i="5"/>
  <c r="T133" i="5"/>
  <c r="R133" i="5"/>
  <c r="P133" i="5"/>
  <c r="BK133" i="5"/>
  <c r="J133" i="5"/>
  <c r="BF133" i="5"/>
  <c r="BI132" i="5"/>
  <c r="BH132" i="5"/>
  <c r="BG132" i="5"/>
  <c r="BE132" i="5"/>
  <c r="T132" i="5"/>
  <c r="R132" i="5"/>
  <c r="P132" i="5"/>
  <c r="BK132" i="5"/>
  <c r="J132" i="5"/>
  <c r="BF132" i="5"/>
  <c r="BI131" i="5"/>
  <c r="BH131" i="5"/>
  <c r="BG131" i="5"/>
  <c r="BE131" i="5"/>
  <c r="T131" i="5"/>
  <c r="R131" i="5"/>
  <c r="P131" i="5"/>
  <c r="BK131" i="5"/>
  <c r="J131" i="5"/>
  <c r="BF131" i="5" s="1"/>
  <c r="BI130" i="5"/>
  <c r="BH130" i="5"/>
  <c r="BG130" i="5"/>
  <c r="BE130" i="5"/>
  <c r="T130" i="5"/>
  <c r="R130" i="5"/>
  <c r="P130" i="5"/>
  <c r="BK130" i="5"/>
  <c r="J130" i="5"/>
  <c r="BF130" i="5"/>
  <c r="BI129" i="5"/>
  <c r="BH129" i="5"/>
  <c r="BG129" i="5"/>
  <c r="BE129" i="5"/>
  <c r="T129" i="5"/>
  <c r="R129" i="5"/>
  <c r="P129" i="5"/>
  <c r="BK129" i="5"/>
  <c r="J129" i="5"/>
  <c r="BF129" i="5"/>
  <c r="BI128" i="5"/>
  <c r="BH128" i="5"/>
  <c r="BG128" i="5"/>
  <c r="BE128" i="5"/>
  <c r="T128" i="5"/>
  <c r="R128" i="5"/>
  <c r="P128" i="5"/>
  <c r="BK128" i="5"/>
  <c r="J128" i="5"/>
  <c r="BF128" i="5" s="1"/>
  <c r="BI127" i="5"/>
  <c r="BH127" i="5"/>
  <c r="BG127" i="5"/>
  <c r="BE127" i="5"/>
  <c r="T127" i="5"/>
  <c r="R127" i="5"/>
  <c r="P127" i="5"/>
  <c r="BK127" i="5"/>
  <c r="J127" i="5"/>
  <c r="BF127" i="5"/>
  <c r="BI126" i="5"/>
  <c r="BH126" i="5"/>
  <c r="BG126" i="5"/>
  <c r="BE126" i="5"/>
  <c r="T126" i="5"/>
  <c r="R126" i="5"/>
  <c r="P126" i="5"/>
  <c r="BK126" i="5"/>
  <c r="J126" i="5"/>
  <c r="BF126" i="5"/>
  <c r="BI125" i="5"/>
  <c r="BH125" i="5"/>
  <c r="BG125" i="5"/>
  <c r="BE125" i="5"/>
  <c r="T125" i="5"/>
  <c r="R125" i="5"/>
  <c r="P125" i="5"/>
  <c r="BK125" i="5"/>
  <c r="J125" i="5"/>
  <c r="BF125" i="5" s="1"/>
  <c r="BI124" i="5"/>
  <c r="BH124" i="5"/>
  <c r="BG124" i="5"/>
  <c r="BE124" i="5"/>
  <c r="T124" i="5"/>
  <c r="R124" i="5"/>
  <c r="P124" i="5"/>
  <c r="BK124" i="5"/>
  <c r="J124" i="5"/>
  <c r="BF124" i="5"/>
  <c r="BI123" i="5"/>
  <c r="BH123" i="5"/>
  <c r="BG123" i="5"/>
  <c r="BE123" i="5"/>
  <c r="T123" i="5"/>
  <c r="R123" i="5"/>
  <c r="P123" i="5"/>
  <c r="BK123" i="5"/>
  <c r="J123" i="5"/>
  <c r="BF123" i="5"/>
  <c r="BI122" i="5"/>
  <c r="BH122" i="5"/>
  <c r="BG122" i="5"/>
  <c r="BE122" i="5"/>
  <c r="T122" i="5"/>
  <c r="R122" i="5"/>
  <c r="P122" i="5"/>
  <c r="BK122" i="5"/>
  <c r="J122" i="5"/>
  <c r="BF122" i="5" s="1"/>
  <c r="BI121" i="5"/>
  <c r="BH121" i="5"/>
  <c r="BG121" i="5"/>
  <c r="BE121" i="5"/>
  <c r="T121" i="5"/>
  <c r="R121" i="5"/>
  <c r="P121" i="5"/>
  <c r="BK121" i="5"/>
  <c r="J121" i="5"/>
  <c r="BF121" i="5"/>
  <c r="BI120" i="5"/>
  <c r="BH120" i="5"/>
  <c r="BG120" i="5"/>
  <c r="BE120" i="5"/>
  <c r="T120" i="5"/>
  <c r="R120" i="5"/>
  <c r="R115" i="5" s="1"/>
  <c r="P120" i="5"/>
  <c r="BK120" i="5"/>
  <c r="J120" i="5"/>
  <c r="BF120" i="5"/>
  <c r="BI119" i="5"/>
  <c r="BH119" i="5"/>
  <c r="BG119" i="5"/>
  <c r="BE119" i="5"/>
  <c r="T119" i="5"/>
  <c r="R119" i="5"/>
  <c r="P119" i="5"/>
  <c r="BK119" i="5"/>
  <c r="J119" i="5"/>
  <c r="BF119" i="5" s="1"/>
  <c r="BI118" i="5"/>
  <c r="BH118" i="5"/>
  <c r="BG118" i="5"/>
  <c r="BE118" i="5"/>
  <c r="T118" i="5"/>
  <c r="T115" i="5" s="1"/>
  <c r="R118" i="5"/>
  <c r="P118" i="5"/>
  <c r="BK118" i="5"/>
  <c r="J118" i="5"/>
  <c r="BF118" i="5"/>
  <c r="BI117" i="5"/>
  <c r="F41" i="5" s="1"/>
  <c r="BD61" i="1" s="1"/>
  <c r="BD60" i="1" s="1"/>
  <c r="BH117" i="5"/>
  <c r="BG117" i="5"/>
  <c r="BE117" i="5"/>
  <c r="T117" i="5"/>
  <c r="R117" i="5"/>
  <c r="P117" i="5"/>
  <c r="BK117" i="5"/>
  <c r="J117" i="5"/>
  <c r="BF117" i="5"/>
  <c r="BI116" i="5"/>
  <c r="BH116" i="5"/>
  <c r="BG116" i="5"/>
  <c r="F39" i="5" s="1"/>
  <c r="BB61" i="1" s="1"/>
  <c r="BB60" i="1" s="1"/>
  <c r="AX60" i="1" s="1"/>
  <c r="BE116" i="5"/>
  <c r="T116" i="5"/>
  <c r="R116" i="5"/>
  <c r="P116" i="5"/>
  <c r="BK116" i="5"/>
  <c r="J116" i="5"/>
  <c r="BF116" i="5"/>
  <c r="BI114" i="5"/>
  <c r="BH114" i="5"/>
  <c r="BG114" i="5"/>
  <c r="BE114" i="5"/>
  <c r="T114" i="5"/>
  <c r="R114" i="5"/>
  <c r="P114" i="5"/>
  <c r="BK114" i="5"/>
  <c r="J114" i="5"/>
  <c r="BF114" i="5"/>
  <c r="BI113" i="5"/>
  <c r="BH113" i="5"/>
  <c r="BG113" i="5"/>
  <c r="BE113" i="5"/>
  <c r="T113" i="5"/>
  <c r="T112" i="5"/>
  <c r="R113" i="5"/>
  <c r="R112" i="5" s="1"/>
  <c r="P113" i="5"/>
  <c r="P112" i="5"/>
  <c r="BK113" i="5"/>
  <c r="BK112" i="5"/>
  <c r="J112" i="5"/>
  <c r="J70" i="5" s="1"/>
  <c r="J113" i="5"/>
  <c r="BF113" i="5" s="1"/>
  <c r="BI111" i="5"/>
  <c r="BH111" i="5"/>
  <c r="BG111" i="5"/>
  <c r="BE111" i="5"/>
  <c r="T111" i="5"/>
  <c r="T110" i="5" s="1"/>
  <c r="T109" i="5" s="1"/>
  <c r="R111" i="5"/>
  <c r="R110" i="5"/>
  <c r="P111" i="5"/>
  <c r="P110" i="5"/>
  <c r="BK111" i="5"/>
  <c r="BK110" i="5" s="1"/>
  <c r="J110" i="5"/>
  <c r="J69" i="5" s="1"/>
  <c r="J111" i="5"/>
  <c r="BF111" i="5"/>
  <c r="J38" i="5" s="1"/>
  <c r="AW61" i="1" s="1"/>
  <c r="J105" i="5"/>
  <c r="J104" i="5"/>
  <c r="F104" i="5"/>
  <c r="F102" i="5"/>
  <c r="E100" i="5"/>
  <c r="J63" i="5"/>
  <c r="J62" i="5"/>
  <c r="F62" i="5"/>
  <c r="F60" i="5"/>
  <c r="E58" i="5"/>
  <c r="J22" i="5"/>
  <c r="E22" i="5"/>
  <c r="F105" i="5" s="1"/>
  <c r="F63" i="5"/>
  <c r="J21" i="5"/>
  <c r="J16" i="5"/>
  <c r="J102" i="5"/>
  <c r="J60" i="5"/>
  <c r="E7" i="5"/>
  <c r="E52" i="5" s="1"/>
  <c r="E94" i="5"/>
  <c r="J41" i="4"/>
  <c r="J40" i="4"/>
  <c r="AY59" i="1"/>
  <c r="J39" i="4"/>
  <c r="AX59" i="1"/>
  <c r="BI97" i="4"/>
  <c r="BH97" i="4"/>
  <c r="BG97" i="4"/>
  <c r="BE97" i="4"/>
  <c r="T97" i="4"/>
  <c r="R97" i="4"/>
  <c r="P97" i="4"/>
  <c r="BK97" i="4"/>
  <c r="J97" i="4"/>
  <c r="BF97" i="4"/>
  <c r="BI96" i="4"/>
  <c r="F41" i="4"/>
  <c r="BD59" i="1" s="1"/>
  <c r="BH96" i="4"/>
  <c r="F40" i="4" s="1"/>
  <c r="BC59" i="1" s="1"/>
  <c r="BG96" i="4"/>
  <c r="F39" i="4"/>
  <c r="BB59" i="1" s="1"/>
  <c r="BE96" i="4"/>
  <c r="J37" i="4"/>
  <c r="AV59" i="1" s="1"/>
  <c r="AT59" i="1" s="1"/>
  <c r="T96" i="4"/>
  <c r="T95" i="4"/>
  <c r="T94" i="4" s="1"/>
  <c r="T93" i="4" s="1"/>
  <c r="R96" i="4"/>
  <c r="R95" i="4"/>
  <c r="R94" i="4" s="1"/>
  <c r="R93" i="4"/>
  <c r="P96" i="4"/>
  <c r="P95" i="4" s="1"/>
  <c r="P94" i="4" s="1"/>
  <c r="P93" i="4" s="1"/>
  <c r="AU59" i="1" s="1"/>
  <c r="BK96" i="4"/>
  <c r="BK95" i="4"/>
  <c r="BK94" i="4" s="1"/>
  <c r="BK93" i="4" s="1"/>
  <c r="J93" i="4" s="1"/>
  <c r="J95" i="4"/>
  <c r="J94" i="4"/>
  <c r="J68" i="4" s="1"/>
  <c r="J96" i="4"/>
  <c r="BF96" i="4" s="1"/>
  <c r="F38" i="4" s="1"/>
  <c r="BA59" i="1" s="1"/>
  <c r="J38" i="4"/>
  <c r="AW59" i="1"/>
  <c r="J69" i="4"/>
  <c r="J90" i="4"/>
  <c r="J89" i="4"/>
  <c r="F89" i="4"/>
  <c r="F87" i="4"/>
  <c r="E85" i="4"/>
  <c r="J63" i="4"/>
  <c r="J62" i="4"/>
  <c r="F62" i="4"/>
  <c r="F60" i="4"/>
  <c r="E58" i="4"/>
  <c r="J22" i="4"/>
  <c r="E22" i="4"/>
  <c r="F90" i="4"/>
  <c r="F63" i="4"/>
  <c r="J21" i="4"/>
  <c r="J16" i="4"/>
  <c r="J87" i="4" s="1"/>
  <c r="J60" i="4"/>
  <c r="E7" i="4"/>
  <c r="E52" i="4" s="1"/>
  <c r="E79" i="4"/>
  <c r="J41" i="3"/>
  <c r="J40" i="3"/>
  <c r="AY58" i="1"/>
  <c r="J39" i="3"/>
  <c r="AX58" i="1" s="1"/>
  <c r="BI136" i="3"/>
  <c r="BH136" i="3"/>
  <c r="BG136" i="3"/>
  <c r="BE136" i="3"/>
  <c r="T136" i="3"/>
  <c r="R136" i="3"/>
  <c r="P136" i="3"/>
  <c r="BK136" i="3"/>
  <c r="J136" i="3"/>
  <c r="BF136" i="3"/>
  <c r="BI135" i="3"/>
  <c r="BH135" i="3"/>
  <c r="BG135" i="3"/>
  <c r="BE135" i="3"/>
  <c r="T135" i="3"/>
  <c r="R135" i="3"/>
  <c r="P135" i="3"/>
  <c r="BK135" i="3"/>
  <c r="J135" i="3"/>
  <c r="BF135" i="3"/>
  <c r="BI134" i="3"/>
  <c r="BH134" i="3"/>
  <c r="BG134" i="3"/>
  <c r="BE134" i="3"/>
  <c r="T134" i="3"/>
  <c r="R134" i="3"/>
  <c r="P134" i="3"/>
  <c r="BK134" i="3"/>
  <c r="J134" i="3"/>
  <c r="BF134" i="3" s="1"/>
  <c r="BI133" i="3"/>
  <c r="BH133" i="3"/>
  <c r="BG133" i="3"/>
  <c r="BE133" i="3"/>
  <c r="T133" i="3"/>
  <c r="R133" i="3"/>
  <c r="P133" i="3"/>
  <c r="BK133" i="3"/>
  <c r="J133" i="3"/>
  <c r="BF133" i="3"/>
  <c r="BI132" i="3"/>
  <c r="BH132" i="3"/>
  <c r="BG132" i="3"/>
  <c r="BE132" i="3"/>
  <c r="T132" i="3"/>
  <c r="R132" i="3"/>
  <c r="P132" i="3"/>
  <c r="BK132" i="3"/>
  <c r="J132" i="3"/>
  <c r="BF132" i="3"/>
  <c r="BI131" i="3"/>
  <c r="BH131" i="3"/>
  <c r="BG131" i="3"/>
  <c r="BE131" i="3"/>
  <c r="T131" i="3"/>
  <c r="R131" i="3"/>
  <c r="P131" i="3"/>
  <c r="BK131" i="3"/>
  <c r="J131" i="3"/>
  <c r="BF131" i="3" s="1"/>
  <c r="BI130" i="3"/>
  <c r="BH130" i="3"/>
  <c r="BG130" i="3"/>
  <c r="BE130" i="3"/>
  <c r="T130" i="3"/>
  <c r="R130" i="3"/>
  <c r="P130" i="3"/>
  <c r="BK130" i="3"/>
  <c r="J130" i="3"/>
  <c r="BF130" i="3"/>
  <c r="BI129" i="3"/>
  <c r="BH129" i="3"/>
  <c r="BG129" i="3"/>
  <c r="BE129" i="3"/>
  <c r="T129" i="3"/>
  <c r="R129" i="3"/>
  <c r="P129" i="3"/>
  <c r="BK129" i="3"/>
  <c r="J129" i="3"/>
  <c r="BF129" i="3"/>
  <c r="BI128" i="3"/>
  <c r="BH128" i="3"/>
  <c r="BG128" i="3"/>
  <c r="BE128" i="3"/>
  <c r="T128" i="3"/>
  <c r="R128" i="3"/>
  <c r="P128" i="3"/>
  <c r="BK128" i="3"/>
  <c r="J128" i="3"/>
  <c r="BF128" i="3" s="1"/>
  <c r="BI127" i="3"/>
  <c r="BH127" i="3"/>
  <c r="BG127" i="3"/>
  <c r="BE127" i="3"/>
  <c r="T127" i="3"/>
  <c r="R127" i="3"/>
  <c r="P127" i="3"/>
  <c r="BK127" i="3"/>
  <c r="J127" i="3"/>
  <c r="BF127" i="3"/>
  <c r="BI126" i="3"/>
  <c r="BH126" i="3"/>
  <c r="BG126" i="3"/>
  <c r="BE126" i="3"/>
  <c r="T126" i="3"/>
  <c r="R126" i="3"/>
  <c r="P126" i="3"/>
  <c r="BK126" i="3"/>
  <c r="J126" i="3"/>
  <c r="BF126" i="3"/>
  <c r="BI125" i="3"/>
  <c r="BH125" i="3"/>
  <c r="BG125" i="3"/>
  <c r="BE125" i="3"/>
  <c r="T125" i="3"/>
  <c r="R125" i="3"/>
  <c r="P125" i="3"/>
  <c r="BK125" i="3"/>
  <c r="J125" i="3"/>
  <c r="BF125" i="3" s="1"/>
  <c r="BI124" i="3"/>
  <c r="BH124" i="3"/>
  <c r="BG124" i="3"/>
  <c r="BE124" i="3"/>
  <c r="T124" i="3"/>
  <c r="R124" i="3"/>
  <c r="P124" i="3"/>
  <c r="BK124" i="3"/>
  <c r="J124" i="3"/>
  <c r="BF124" i="3"/>
  <c r="BI123" i="3"/>
  <c r="BH123" i="3"/>
  <c r="BG123" i="3"/>
  <c r="BE123" i="3"/>
  <c r="T123" i="3"/>
  <c r="R123" i="3"/>
  <c r="P123" i="3"/>
  <c r="BK123" i="3"/>
  <c r="J123" i="3"/>
  <c r="BF123" i="3"/>
  <c r="BI122" i="3"/>
  <c r="BH122" i="3"/>
  <c r="BG122" i="3"/>
  <c r="BE122" i="3"/>
  <c r="T122" i="3"/>
  <c r="R122" i="3"/>
  <c r="P122" i="3"/>
  <c r="BK122" i="3"/>
  <c r="J122" i="3"/>
  <c r="BF122" i="3" s="1"/>
  <c r="BI121" i="3"/>
  <c r="BH121" i="3"/>
  <c r="BG121" i="3"/>
  <c r="BE121" i="3"/>
  <c r="T121" i="3"/>
  <c r="R121" i="3"/>
  <c r="P121" i="3"/>
  <c r="BK121" i="3"/>
  <c r="J121" i="3"/>
  <c r="BF121" i="3"/>
  <c r="BI120" i="3"/>
  <c r="BH120" i="3"/>
  <c r="BG120" i="3"/>
  <c r="BE120" i="3"/>
  <c r="T120" i="3"/>
  <c r="R120" i="3"/>
  <c r="P120" i="3"/>
  <c r="BK120" i="3"/>
  <c r="J120" i="3"/>
  <c r="BF120" i="3"/>
  <c r="BI119" i="3"/>
  <c r="BH119" i="3"/>
  <c r="BG119" i="3"/>
  <c r="BE119" i="3"/>
  <c r="T119" i="3"/>
  <c r="R119" i="3"/>
  <c r="P119" i="3"/>
  <c r="BK119" i="3"/>
  <c r="J119" i="3"/>
  <c r="BF119" i="3" s="1"/>
  <c r="BI118" i="3"/>
  <c r="BH118" i="3"/>
  <c r="BG118" i="3"/>
  <c r="BE118" i="3"/>
  <c r="T118" i="3"/>
  <c r="R118" i="3"/>
  <c r="P118" i="3"/>
  <c r="BK118" i="3"/>
  <c r="J118" i="3"/>
  <c r="BF118" i="3"/>
  <c r="BI117" i="3"/>
  <c r="BH117" i="3"/>
  <c r="BG117" i="3"/>
  <c r="BE117" i="3"/>
  <c r="T117" i="3"/>
  <c r="R117" i="3"/>
  <c r="P117" i="3"/>
  <c r="BK117" i="3"/>
  <c r="J117" i="3"/>
  <c r="BF117" i="3"/>
  <c r="BI116" i="3"/>
  <c r="BH116" i="3"/>
  <c r="BG116" i="3"/>
  <c r="BE116" i="3"/>
  <c r="T116" i="3"/>
  <c r="R116" i="3"/>
  <c r="P116" i="3"/>
  <c r="BK116" i="3"/>
  <c r="J116" i="3"/>
  <c r="BF116" i="3" s="1"/>
  <c r="BI115" i="3"/>
  <c r="BH115" i="3"/>
  <c r="BG115" i="3"/>
  <c r="BE115" i="3"/>
  <c r="T115" i="3"/>
  <c r="R115" i="3"/>
  <c r="P115" i="3"/>
  <c r="BK115" i="3"/>
  <c r="J115" i="3"/>
  <c r="BF115" i="3"/>
  <c r="BI114" i="3"/>
  <c r="BH114" i="3"/>
  <c r="BG114" i="3"/>
  <c r="BE114" i="3"/>
  <c r="T114" i="3"/>
  <c r="R114" i="3"/>
  <c r="P114" i="3"/>
  <c r="BK114" i="3"/>
  <c r="J114" i="3"/>
  <c r="BF114" i="3"/>
  <c r="BI113" i="3"/>
  <c r="BH113" i="3"/>
  <c r="BG113" i="3"/>
  <c r="BE113" i="3"/>
  <c r="T113" i="3"/>
  <c r="R113" i="3"/>
  <c r="P113" i="3"/>
  <c r="BK113" i="3"/>
  <c r="J113" i="3"/>
  <c r="BF113" i="3" s="1"/>
  <c r="BI112" i="3"/>
  <c r="BH112" i="3"/>
  <c r="BG112" i="3"/>
  <c r="BE112" i="3"/>
  <c r="T112" i="3"/>
  <c r="R112" i="3"/>
  <c r="P112" i="3"/>
  <c r="BK112" i="3"/>
  <c r="J112" i="3"/>
  <c r="BF112" i="3"/>
  <c r="BI111" i="3"/>
  <c r="BH111" i="3"/>
  <c r="BG111" i="3"/>
  <c r="BE111" i="3"/>
  <c r="T111" i="3"/>
  <c r="R111" i="3"/>
  <c r="P111" i="3"/>
  <c r="BK111" i="3"/>
  <c r="J111" i="3"/>
  <c r="BF111" i="3"/>
  <c r="BI110" i="3"/>
  <c r="BH110" i="3"/>
  <c r="BG110" i="3"/>
  <c r="BE110" i="3"/>
  <c r="T110" i="3"/>
  <c r="R110" i="3"/>
  <c r="P110" i="3"/>
  <c r="BK110" i="3"/>
  <c r="J110" i="3"/>
  <c r="BF110" i="3" s="1"/>
  <c r="BI109" i="3"/>
  <c r="BH109" i="3"/>
  <c r="BG109" i="3"/>
  <c r="BE109" i="3"/>
  <c r="T109" i="3"/>
  <c r="R109" i="3"/>
  <c r="P109" i="3"/>
  <c r="BK109" i="3"/>
  <c r="J109" i="3"/>
  <c r="BF109" i="3"/>
  <c r="BI108" i="3"/>
  <c r="BH108" i="3"/>
  <c r="BG108" i="3"/>
  <c r="BE108" i="3"/>
  <c r="T108" i="3"/>
  <c r="R108" i="3"/>
  <c r="P108" i="3"/>
  <c r="BK108" i="3"/>
  <c r="J108" i="3"/>
  <c r="BF108" i="3"/>
  <c r="BI107" i="3"/>
  <c r="BH107" i="3"/>
  <c r="BG107" i="3"/>
  <c r="BE107" i="3"/>
  <c r="T107" i="3"/>
  <c r="R107" i="3"/>
  <c r="P107" i="3"/>
  <c r="BK107" i="3"/>
  <c r="J107" i="3"/>
  <c r="BF107" i="3" s="1"/>
  <c r="BI106" i="3"/>
  <c r="BH106" i="3"/>
  <c r="BG106" i="3"/>
  <c r="BE106" i="3"/>
  <c r="T106" i="3"/>
  <c r="R106" i="3"/>
  <c r="P106" i="3"/>
  <c r="BK106" i="3"/>
  <c r="J106" i="3"/>
  <c r="BF106" i="3"/>
  <c r="BI105" i="3"/>
  <c r="BH105" i="3"/>
  <c r="BG105" i="3"/>
  <c r="BE105" i="3"/>
  <c r="T105" i="3"/>
  <c r="R105" i="3"/>
  <c r="P105" i="3"/>
  <c r="BK105" i="3"/>
  <c r="J105" i="3"/>
  <c r="BF105" i="3"/>
  <c r="BI104" i="3"/>
  <c r="BH104" i="3"/>
  <c r="BG104" i="3"/>
  <c r="BE104" i="3"/>
  <c r="T104" i="3"/>
  <c r="R104" i="3"/>
  <c r="P104" i="3"/>
  <c r="BK104" i="3"/>
  <c r="J104" i="3"/>
  <c r="BF104" i="3" s="1"/>
  <c r="BI103" i="3"/>
  <c r="BH103" i="3"/>
  <c r="BG103" i="3"/>
  <c r="BE103" i="3"/>
  <c r="T103" i="3"/>
  <c r="R103" i="3"/>
  <c r="P103" i="3"/>
  <c r="BK103" i="3"/>
  <c r="J103" i="3"/>
  <c r="BF103" i="3"/>
  <c r="BI102" i="3"/>
  <c r="BH102" i="3"/>
  <c r="BG102" i="3"/>
  <c r="BE102" i="3"/>
  <c r="T102" i="3"/>
  <c r="R102" i="3"/>
  <c r="P102" i="3"/>
  <c r="BK102" i="3"/>
  <c r="J102" i="3"/>
  <c r="BF102" i="3" s="1"/>
  <c r="BI101" i="3"/>
  <c r="BH101" i="3"/>
  <c r="BG101" i="3"/>
  <c r="BE101" i="3"/>
  <c r="T101" i="3"/>
  <c r="R101" i="3"/>
  <c r="P101" i="3"/>
  <c r="BK101" i="3"/>
  <c r="J101" i="3"/>
  <c r="BF101" i="3" s="1"/>
  <c r="BI100" i="3"/>
  <c r="BH100" i="3"/>
  <c r="BG100" i="3"/>
  <c r="BE100" i="3"/>
  <c r="T100" i="3"/>
  <c r="R100" i="3"/>
  <c r="P100" i="3"/>
  <c r="BK100" i="3"/>
  <c r="J100" i="3"/>
  <c r="BF100" i="3"/>
  <c r="BI99" i="3"/>
  <c r="BH99" i="3"/>
  <c r="BG99" i="3"/>
  <c r="BE99" i="3"/>
  <c r="T99" i="3"/>
  <c r="R99" i="3"/>
  <c r="P99" i="3"/>
  <c r="P95" i="3" s="1"/>
  <c r="P94" i="3" s="1"/>
  <c r="P93" i="3" s="1"/>
  <c r="AU58" i="1" s="1"/>
  <c r="BK99" i="3"/>
  <c r="J99" i="3"/>
  <c r="BF99" i="3" s="1"/>
  <c r="BI98" i="3"/>
  <c r="BH98" i="3"/>
  <c r="BG98" i="3"/>
  <c r="BE98" i="3"/>
  <c r="T98" i="3"/>
  <c r="R98" i="3"/>
  <c r="P98" i="3"/>
  <c r="BK98" i="3"/>
  <c r="J98" i="3"/>
  <c r="BF98" i="3" s="1"/>
  <c r="BI97" i="3"/>
  <c r="BH97" i="3"/>
  <c r="BG97" i="3"/>
  <c r="BE97" i="3"/>
  <c r="T97" i="3"/>
  <c r="R97" i="3"/>
  <c r="P97" i="3"/>
  <c r="BK97" i="3"/>
  <c r="J97" i="3"/>
  <c r="BF97" i="3"/>
  <c r="BI96" i="3"/>
  <c r="F41" i="3" s="1"/>
  <c r="BD58" i="1" s="1"/>
  <c r="BH96" i="3"/>
  <c r="F40" i="3" s="1"/>
  <c r="BC58" i="1" s="1"/>
  <c r="BG96" i="3"/>
  <c r="F39" i="3"/>
  <c r="BB58" i="1" s="1"/>
  <c r="BE96" i="3"/>
  <c r="J37" i="3" s="1"/>
  <c r="AV58" i="1" s="1"/>
  <c r="T96" i="3"/>
  <c r="T95" i="3" s="1"/>
  <c r="T94" i="3" s="1"/>
  <c r="T93" i="3" s="1"/>
  <c r="R96" i="3"/>
  <c r="R95" i="3" s="1"/>
  <c r="R94" i="3" s="1"/>
  <c r="R93" i="3" s="1"/>
  <c r="P96" i="3"/>
  <c r="BK96" i="3"/>
  <c r="BK95" i="3" s="1"/>
  <c r="J95" i="3" s="1"/>
  <c r="J69" i="3" s="1"/>
  <c r="J96" i="3"/>
  <c r="BF96" i="3" s="1"/>
  <c r="J90" i="3"/>
  <c r="J89" i="3"/>
  <c r="F89" i="3"/>
  <c r="F87" i="3"/>
  <c r="E85" i="3"/>
  <c r="J63" i="3"/>
  <c r="J62" i="3"/>
  <c r="F62" i="3"/>
  <c r="F60" i="3"/>
  <c r="E58" i="3"/>
  <c r="J22" i="3"/>
  <c r="E22" i="3"/>
  <c r="F90" i="3" s="1"/>
  <c r="J21" i="3"/>
  <c r="J16" i="3"/>
  <c r="J87" i="3" s="1"/>
  <c r="E7" i="3"/>
  <c r="E79" i="3"/>
  <c r="E52" i="3"/>
  <c r="J41" i="2"/>
  <c r="J40" i="2"/>
  <c r="AY57" i="1"/>
  <c r="J39" i="2"/>
  <c r="AX57" i="1"/>
  <c r="BI357" i="2"/>
  <c r="BH357" i="2"/>
  <c r="BG357" i="2"/>
  <c r="BE357" i="2"/>
  <c r="T357" i="2"/>
  <c r="R357" i="2"/>
  <c r="P357" i="2"/>
  <c r="BK357" i="2"/>
  <c r="J357" i="2"/>
  <c r="BF357" i="2"/>
  <c r="BI356" i="2"/>
  <c r="BH356" i="2"/>
  <c r="BG356" i="2"/>
  <c r="BE356" i="2"/>
  <c r="T356" i="2"/>
  <c r="R356" i="2"/>
  <c r="P356" i="2"/>
  <c r="BK356" i="2"/>
  <c r="J356" i="2"/>
  <c r="BF356" i="2"/>
  <c r="BI355" i="2"/>
  <c r="BH355" i="2"/>
  <c r="BG355" i="2"/>
  <c r="BE355" i="2"/>
  <c r="T355" i="2"/>
  <c r="T354" i="2"/>
  <c r="T353" i="2" s="1"/>
  <c r="R355" i="2"/>
  <c r="R354" i="2" s="1"/>
  <c r="R353" i="2" s="1"/>
  <c r="P355" i="2"/>
  <c r="P354" i="2" s="1"/>
  <c r="P353" i="2" s="1"/>
  <c r="BK355" i="2"/>
  <c r="J355" i="2"/>
  <c r="BF355" i="2"/>
  <c r="BI352" i="2"/>
  <c r="BH352" i="2"/>
  <c r="BG352" i="2"/>
  <c r="BE352" i="2"/>
  <c r="T352" i="2"/>
  <c r="R352" i="2"/>
  <c r="P352" i="2"/>
  <c r="BK352" i="2"/>
  <c r="J352" i="2"/>
  <c r="BF352" i="2" s="1"/>
  <c r="BI351" i="2"/>
  <c r="BH351" i="2"/>
  <c r="BG351" i="2"/>
  <c r="BE351" i="2"/>
  <c r="T351" i="2"/>
  <c r="R351" i="2"/>
  <c r="P351" i="2"/>
  <c r="BK351" i="2"/>
  <c r="J351" i="2"/>
  <c r="BF351" i="2" s="1"/>
  <c r="BI350" i="2"/>
  <c r="BH350" i="2"/>
  <c r="BG350" i="2"/>
  <c r="BE350" i="2"/>
  <c r="T350" i="2"/>
  <c r="R350" i="2"/>
  <c r="P350" i="2"/>
  <c r="BK350" i="2"/>
  <c r="J350" i="2"/>
  <c r="BF350" i="2"/>
  <c r="BI349" i="2"/>
  <c r="BH349" i="2"/>
  <c r="BG349" i="2"/>
  <c r="BE349" i="2"/>
  <c r="T349" i="2"/>
  <c r="R349" i="2"/>
  <c r="P349" i="2"/>
  <c r="BK349" i="2"/>
  <c r="J349" i="2"/>
  <c r="BF349" i="2" s="1"/>
  <c r="BI348" i="2"/>
  <c r="BH348" i="2"/>
  <c r="BG348" i="2"/>
  <c r="BE348" i="2"/>
  <c r="T348" i="2"/>
  <c r="R348" i="2"/>
  <c r="P348" i="2"/>
  <c r="BK348" i="2"/>
  <c r="J348" i="2"/>
  <c r="BF348" i="2" s="1"/>
  <c r="BI347" i="2"/>
  <c r="BH347" i="2"/>
  <c r="BG347" i="2"/>
  <c r="BE347" i="2"/>
  <c r="T347" i="2"/>
  <c r="R347" i="2"/>
  <c r="P347" i="2"/>
  <c r="BK347" i="2"/>
  <c r="J347" i="2"/>
  <c r="BF347" i="2" s="1"/>
  <c r="BI346" i="2"/>
  <c r="BH346" i="2"/>
  <c r="BG346" i="2"/>
  <c r="BE346" i="2"/>
  <c r="T346" i="2"/>
  <c r="R346" i="2"/>
  <c r="P346" i="2"/>
  <c r="BK346" i="2"/>
  <c r="J346" i="2"/>
  <c r="BF346" i="2" s="1"/>
  <c r="BI345" i="2"/>
  <c r="BH345" i="2"/>
  <c r="BG345" i="2"/>
  <c r="BE345" i="2"/>
  <c r="T345" i="2"/>
  <c r="R345" i="2"/>
  <c r="P345" i="2"/>
  <c r="BK345" i="2"/>
  <c r="J345" i="2"/>
  <c r="BF345" i="2" s="1"/>
  <c r="BI344" i="2"/>
  <c r="BH344" i="2"/>
  <c r="BG344" i="2"/>
  <c r="BE344" i="2"/>
  <c r="T344" i="2"/>
  <c r="R344" i="2"/>
  <c r="P344" i="2"/>
  <c r="BK344" i="2"/>
  <c r="J344" i="2"/>
  <c r="BF344" i="2" s="1"/>
  <c r="BI343" i="2"/>
  <c r="BH343" i="2"/>
  <c r="BG343" i="2"/>
  <c r="BE343" i="2"/>
  <c r="T343" i="2"/>
  <c r="R343" i="2"/>
  <c r="P343" i="2"/>
  <c r="BK343" i="2"/>
  <c r="J343" i="2"/>
  <c r="BF343" i="2" s="1"/>
  <c r="BI342" i="2"/>
  <c r="BH342" i="2"/>
  <c r="BG342" i="2"/>
  <c r="BE342" i="2"/>
  <c r="T342" i="2"/>
  <c r="R342" i="2"/>
  <c r="P342" i="2"/>
  <c r="BK342" i="2"/>
  <c r="J342" i="2"/>
  <c r="BF342" i="2" s="1"/>
  <c r="BI341" i="2"/>
  <c r="BH341" i="2"/>
  <c r="BG341" i="2"/>
  <c r="BE341" i="2"/>
  <c r="T341" i="2"/>
  <c r="R341" i="2"/>
  <c r="P341" i="2"/>
  <c r="BK341" i="2"/>
  <c r="J341" i="2"/>
  <c r="BF341" i="2" s="1"/>
  <c r="BI340" i="2"/>
  <c r="BH340" i="2"/>
  <c r="BG340" i="2"/>
  <c r="BE340" i="2"/>
  <c r="T340" i="2"/>
  <c r="T339" i="2" s="1"/>
  <c r="R340" i="2"/>
  <c r="R339" i="2" s="1"/>
  <c r="P340" i="2"/>
  <c r="P339" i="2" s="1"/>
  <c r="BK340" i="2"/>
  <c r="BK339" i="2" s="1"/>
  <c r="J339" i="2" s="1"/>
  <c r="J87" i="2" s="1"/>
  <c r="J340" i="2"/>
  <c r="BF340" i="2" s="1"/>
  <c r="BI338" i="2"/>
  <c r="BH338" i="2"/>
  <c r="BG338" i="2"/>
  <c r="BE338" i="2"/>
  <c r="T338" i="2"/>
  <c r="R338" i="2"/>
  <c r="P338" i="2"/>
  <c r="BK338" i="2"/>
  <c r="J338" i="2"/>
  <c r="BF338" i="2" s="1"/>
  <c r="BI337" i="2"/>
  <c r="BH337" i="2"/>
  <c r="BG337" i="2"/>
  <c r="BE337" i="2"/>
  <c r="T337" i="2"/>
  <c r="R337" i="2"/>
  <c r="P337" i="2"/>
  <c r="BK337" i="2"/>
  <c r="J337" i="2"/>
  <c r="BF337" i="2" s="1"/>
  <c r="BI336" i="2"/>
  <c r="BH336" i="2"/>
  <c r="BG336" i="2"/>
  <c r="BE336" i="2"/>
  <c r="T336" i="2"/>
  <c r="R336" i="2"/>
  <c r="P336" i="2"/>
  <c r="BK336" i="2"/>
  <c r="J336" i="2"/>
  <c r="BF336" i="2" s="1"/>
  <c r="BI335" i="2"/>
  <c r="BH335" i="2"/>
  <c r="BG335" i="2"/>
  <c r="BE335" i="2"/>
  <c r="T335" i="2"/>
  <c r="R335" i="2"/>
  <c r="P335" i="2"/>
  <c r="BK335" i="2"/>
  <c r="J335" i="2"/>
  <c r="BF335" i="2" s="1"/>
  <c r="BI334" i="2"/>
  <c r="BH334" i="2"/>
  <c r="BG334" i="2"/>
  <c r="BE334" i="2"/>
  <c r="T334" i="2"/>
  <c r="R334" i="2"/>
  <c r="P334" i="2"/>
  <c r="BK334" i="2"/>
  <c r="J334" i="2"/>
  <c r="BF334" i="2" s="1"/>
  <c r="BI333" i="2"/>
  <c r="BH333" i="2"/>
  <c r="BG333" i="2"/>
  <c r="BE333" i="2"/>
  <c r="T333" i="2"/>
  <c r="R333" i="2"/>
  <c r="P333" i="2"/>
  <c r="BK333" i="2"/>
  <c r="J333" i="2"/>
  <c r="BF333" i="2" s="1"/>
  <c r="BI332" i="2"/>
  <c r="BH332" i="2"/>
  <c r="BG332" i="2"/>
  <c r="BE332" i="2"/>
  <c r="T332" i="2"/>
  <c r="R332" i="2"/>
  <c r="P332" i="2"/>
  <c r="BK332" i="2"/>
  <c r="J332" i="2"/>
  <c r="BF332" i="2" s="1"/>
  <c r="BI331" i="2"/>
  <c r="BH331" i="2"/>
  <c r="BG331" i="2"/>
  <c r="BE331" i="2"/>
  <c r="T331" i="2"/>
  <c r="T330" i="2" s="1"/>
  <c r="R331" i="2"/>
  <c r="R330" i="2" s="1"/>
  <c r="P331" i="2"/>
  <c r="P330" i="2" s="1"/>
  <c r="BK331" i="2"/>
  <c r="BK330" i="2" s="1"/>
  <c r="J330" i="2" s="1"/>
  <c r="J86" i="2" s="1"/>
  <c r="J331" i="2"/>
  <c r="BF331" i="2"/>
  <c r="BI329" i="2"/>
  <c r="BH329" i="2"/>
  <c r="BG329" i="2"/>
  <c r="BE329" i="2"/>
  <c r="T329" i="2"/>
  <c r="R329" i="2"/>
  <c r="P329" i="2"/>
  <c r="BK329" i="2"/>
  <c r="J329" i="2"/>
  <c r="BF329" i="2" s="1"/>
  <c r="BI328" i="2"/>
  <c r="BH328" i="2"/>
  <c r="BG328" i="2"/>
  <c r="BE328" i="2"/>
  <c r="T328" i="2"/>
  <c r="R328" i="2"/>
  <c r="P328" i="2"/>
  <c r="BK328" i="2"/>
  <c r="J328" i="2"/>
  <c r="BF328" i="2" s="1"/>
  <c r="BI327" i="2"/>
  <c r="BH327" i="2"/>
  <c r="BG327" i="2"/>
  <c r="BE327" i="2"/>
  <c r="T327" i="2"/>
  <c r="T326" i="2" s="1"/>
  <c r="R327" i="2"/>
  <c r="R326" i="2" s="1"/>
  <c r="P327" i="2"/>
  <c r="P326" i="2" s="1"/>
  <c r="BK327" i="2"/>
  <c r="BK326" i="2" s="1"/>
  <c r="J326" i="2" s="1"/>
  <c r="J85" i="2" s="1"/>
  <c r="J327" i="2"/>
  <c r="BF327" i="2"/>
  <c r="BI325" i="2"/>
  <c r="BH325" i="2"/>
  <c r="BG325" i="2"/>
  <c r="BE325" i="2"/>
  <c r="T325" i="2"/>
  <c r="R325" i="2"/>
  <c r="P325" i="2"/>
  <c r="BK325" i="2"/>
  <c r="J325" i="2"/>
  <c r="BF325" i="2" s="1"/>
  <c r="BI324" i="2"/>
  <c r="BH324" i="2"/>
  <c r="BG324" i="2"/>
  <c r="BE324" i="2"/>
  <c r="T324" i="2"/>
  <c r="T323" i="2" s="1"/>
  <c r="R324" i="2"/>
  <c r="R323" i="2" s="1"/>
  <c r="P324" i="2"/>
  <c r="P323" i="2" s="1"/>
  <c r="BK324" i="2"/>
  <c r="BK323" i="2" s="1"/>
  <c r="J323" i="2" s="1"/>
  <c r="J84" i="2" s="1"/>
  <c r="J324" i="2"/>
  <c r="BF324" i="2"/>
  <c r="BI322" i="2"/>
  <c r="BH322" i="2"/>
  <c r="BG322" i="2"/>
  <c r="BE322" i="2"/>
  <c r="T322" i="2"/>
  <c r="R322" i="2"/>
  <c r="P322" i="2"/>
  <c r="BK322" i="2"/>
  <c r="J322" i="2"/>
  <c r="BF322" i="2" s="1"/>
  <c r="BI321" i="2"/>
  <c r="BH321" i="2"/>
  <c r="BG321" i="2"/>
  <c r="BE321" i="2"/>
  <c r="T321" i="2"/>
  <c r="R321" i="2"/>
  <c r="P321" i="2"/>
  <c r="BK321" i="2"/>
  <c r="J321" i="2"/>
  <c r="BF321" i="2" s="1"/>
  <c r="BI320" i="2"/>
  <c r="BH320" i="2"/>
  <c r="BG320" i="2"/>
  <c r="BE320" i="2"/>
  <c r="T320" i="2"/>
  <c r="R320" i="2"/>
  <c r="P320" i="2"/>
  <c r="BK320" i="2"/>
  <c r="J320" i="2"/>
  <c r="BF320" i="2" s="1"/>
  <c r="BI319" i="2"/>
  <c r="BH319" i="2"/>
  <c r="BG319" i="2"/>
  <c r="BE319" i="2"/>
  <c r="T319" i="2"/>
  <c r="R319" i="2"/>
  <c r="P319" i="2"/>
  <c r="BK319" i="2"/>
  <c r="J319" i="2"/>
  <c r="BF319" i="2" s="1"/>
  <c r="BI318" i="2"/>
  <c r="BH318" i="2"/>
  <c r="BG318" i="2"/>
  <c r="BE318" i="2"/>
  <c r="T318" i="2"/>
  <c r="R318" i="2"/>
  <c r="P318" i="2"/>
  <c r="BK318" i="2"/>
  <c r="J318" i="2"/>
  <c r="BF318" i="2" s="1"/>
  <c r="BI317" i="2"/>
  <c r="BH317" i="2"/>
  <c r="BG317" i="2"/>
  <c r="BE317" i="2"/>
  <c r="T317" i="2"/>
  <c r="R317" i="2"/>
  <c r="P317" i="2"/>
  <c r="BK317" i="2"/>
  <c r="J317" i="2"/>
  <c r="BF317" i="2" s="1"/>
  <c r="BI316" i="2"/>
  <c r="BH316" i="2"/>
  <c r="BG316" i="2"/>
  <c r="BE316" i="2"/>
  <c r="T316" i="2"/>
  <c r="R316" i="2"/>
  <c r="P316" i="2"/>
  <c r="BK316" i="2"/>
  <c r="J316" i="2"/>
  <c r="BF316" i="2" s="1"/>
  <c r="BI315" i="2"/>
  <c r="BH315" i="2"/>
  <c r="BG315" i="2"/>
  <c r="BE315" i="2"/>
  <c r="T315" i="2"/>
  <c r="R315" i="2"/>
  <c r="P315" i="2"/>
  <c r="BK315" i="2"/>
  <c r="J315" i="2"/>
  <c r="BF315" i="2" s="1"/>
  <c r="BI314" i="2"/>
  <c r="BH314" i="2"/>
  <c r="BG314" i="2"/>
  <c r="BE314" i="2"/>
  <c r="T314" i="2"/>
  <c r="T313" i="2" s="1"/>
  <c r="R314" i="2"/>
  <c r="R313" i="2" s="1"/>
  <c r="P314" i="2"/>
  <c r="P313" i="2" s="1"/>
  <c r="BK314" i="2"/>
  <c r="BK313" i="2" s="1"/>
  <c r="J313" i="2" s="1"/>
  <c r="J83" i="2" s="1"/>
  <c r="J314" i="2"/>
  <c r="BF314" i="2"/>
  <c r="BI312" i="2"/>
  <c r="BH312" i="2"/>
  <c r="BG312" i="2"/>
  <c r="BE312" i="2"/>
  <c r="T312" i="2"/>
  <c r="R312" i="2"/>
  <c r="P312" i="2"/>
  <c r="BK312" i="2"/>
  <c r="J312" i="2"/>
  <c r="BF312" i="2" s="1"/>
  <c r="BI311" i="2"/>
  <c r="BH311" i="2"/>
  <c r="BG311" i="2"/>
  <c r="BE311" i="2"/>
  <c r="T311" i="2"/>
  <c r="R311" i="2"/>
  <c r="P311" i="2"/>
  <c r="BK311" i="2"/>
  <c r="J311" i="2"/>
  <c r="BF311" i="2" s="1"/>
  <c r="BI310" i="2"/>
  <c r="BH310" i="2"/>
  <c r="BG310" i="2"/>
  <c r="BE310" i="2"/>
  <c r="T310" i="2"/>
  <c r="R310" i="2"/>
  <c r="P310" i="2"/>
  <c r="BK310" i="2"/>
  <c r="J310" i="2"/>
  <c r="BF310" i="2" s="1"/>
  <c r="BI309" i="2"/>
  <c r="BH309" i="2"/>
  <c r="BG309" i="2"/>
  <c r="BE309" i="2"/>
  <c r="T309" i="2"/>
  <c r="R309" i="2"/>
  <c r="P309" i="2"/>
  <c r="BK309" i="2"/>
  <c r="J309" i="2"/>
  <c r="BF309" i="2" s="1"/>
  <c r="BI308" i="2"/>
  <c r="BH308" i="2"/>
  <c r="BG308" i="2"/>
  <c r="BE308" i="2"/>
  <c r="T308" i="2"/>
  <c r="R308" i="2"/>
  <c r="P308" i="2"/>
  <c r="BK308" i="2"/>
  <c r="J308" i="2"/>
  <c r="BF308" i="2" s="1"/>
  <c r="BI307" i="2"/>
  <c r="BH307" i="2"/>
  <c r="BG307" i="2"/>
  <c r="BE307" i="2"/>
  <c r="T307" i="2"/>
  <c r="R307" i="2"/>
  <c r="P307" i="2"/>
  <c r="BK307" i="2"/>
  <c r="J307" i="2"/>
  <c r="BF307" i="2" s="1"/>
  <c r="BI306" i="2"/>
  <c r="BH306" i="2"/>
  <c r="BG306" i="2"/>
  <c r="BE306" i="2"/>
  <c r="T306" i="2"/>
  <c r="R306" i="2"/>
  <c r="P306" i="2"/>
  <c r="BK306" i="2"/>
  <c r="J306" i="2"/>
  <c r="BF306" i="2" s="1"/>
  <c r="BI305" i="2"/>
  <c r="BH305" i="2"/>
  <c r="BG305" i="2"/>
  <c r="BE305" i="2"/>
  <c r="T305" i="2"/>
  <c r="R305" i="2"/>
  <c r="P305" i="2"/>
  <c r="BK305" i="2"/>
  <c r="J305" i="2"/>
  <c r="BF305" i="2"/>
  <c r="BI304" i="2"/>
  <c r="BH304" i="2"/>
  <c r="BG304" i="2"/>
  <c r="BE304" i="2"/>
  <c r="T304" i="2"/>
  <c r="R304" i="2"/>
  <c r="P304" i="2"/>
  <c r="BK304" i="2"/>
  <c r="J304" i="2"/>
  <c r="BF304" i="2" s="1"/>
  <c r="BI303" i="2"/>
  <c r="BH303" i="2"/>
  <c r="BG303" i="2"/>
  <c r="BE303" i="2"/>
  <c r="T303" i="2"/>
  <c r="R303" i="2"/>
  <c r="R299" i="2" s="1"/>
  <c r="P303" i="2"/>
  <c r="BK303" i="2"/>
  <c r="J303" i="2"/>
  <c r="BF303" i="2" s="1"/>
  <c r="BI302" i="2"/>
  <c r="BH302" i="2"/>
  <c r="BG302" i="2"/>
  <c r="BE302" i="2"/>
  <c r="T302" i="2"/>
  <c r="R302" i="2"/>
  <c r="P302" i="2"/>
  <c r="BK302" i="2"/>
  <c r="J302" i="2"/>
  <c r="BF302" i="2"/>
  <c r="BI301" i="2"/>
  <c r="BH301" i="2"/>
  <c r="BG301" i="2"/>
  <c r="BE301" i="2"/>
  <c r="T301" i="2"/>
  <c r="R301" i="2"/>
  <c r="P301" i="2"/>
  <c r="BK301" i="2"/>
  <c r="J301" i="2"/>
  <c r="BF301" i="2" s="1"/>
  <c r="BI300" i="2"/>
  <c r="BH300" i="2"/>
  <c r="BG300" i="2"/>
  <c r="BE300" i="2"/>
  <c r="T300" i="2"/>
  <c r="T299" i="2" s="1"/>
  <c r="R300" i="2"/>
  <c r="P300" i="2"/>
  <c r="P299" i="2" s="1"/>
  <c r="BK300" i="2"/>
  <c r="BK299" i="2" s="1"/>
  <c r="J299" i="2" s="1"/>
  <c r="J82" i="2" s="1"/>
  <c r="J300" i="2"/>
  <c r="BF300" i="2"/>
  <c r="BI298" i="2"/>
  <c r="BH298" i="2"/>
  <c r="BG298" i="2"/>
  <c r="BE298" i="2"/>
  <c r="T298" i="2"/>
  <c r="R298" i="2"/>
  <c r="P298" i="2"/>
  <c r="BK298" i="2"/>
  <c r="J298" i="2"/>
  <c r="BF298" i="2"/>
  <c r="BI297" i="2"/>
  <c r="BH297" i="2"/>
  <c r="BG297" i="2"/>
  <c r="BE297" i="2"/>
  <c r="T297" i="2"/>
  <c r="R297" i="2"/>
  <c r="P297" i="2"/>
  <c r="BK297" i="2"/>
  <c r="J297" i="2"/>
  <c r="BF297" i="2" s="1"/>
  <c r="BI296" i="2"/>
  <c r="BH296" i="2"/>
  <c r="BG296" i="2"/>
  <c r="BE296" i="2"/>
  <c r="T296" i="2"/>
  <c r="R296" i="2"/>
  <c r="P296" i="2"/>
  <c r="BK296" i="2"/>
  <c r="J296" i="2"/>
  <c r="BF296" i="2" s="1"/>
  <c r="BI295" i="2"/>
  <c r="BH295" i="2"/>
  <c r="BG295" i="2"/>
  <c r="BE295" i="2"/>
  <c r="T295" i="2"/>
  <c r="T293" i="2" s="1"/>
  <c r="R295" i="2"/>
  <c r="P295" i="2"/>
  <c r="BK295" i="2"/>
  <c r="BK293" i="2" s="1"/>
  <c r="J293" i="2" s="1"/>
  <c r="J81" i="2" s="1"/>
  <c r="J295" i="2"/>
  <c r="BF295" i="2"/>
  <c r="BI294" i="2"/>
  <c r="BH294" i="2"/>
  <c r="BG294" i="2"/>
  <c r="BE294" i="2"/>
  <c r="T294" i="2"/>
  <c r="R294" i="2"/>
  <c r="R293" i="2" s="1"/>
  <c r="P294" i="2"/>
  <c r="P293" i="2" s="1"/>
  <c r="BK294" i="2"/>
  <c r="J294" i="2"/>
  <c r="BF294" i="2"/>
  <c r="BI292" i="2"/>
  <c r="BH292" i="2"/>
  <c r="BG292" i="2"/>
  <c r="BE292" i="2"/>
  <c r="T292" i="2"/>
  <c r="R292" i="2"/>
  <c r="P292" i="2"/>
  <c r="BK292" i="2"/>
  <c r="J292" i="2"/>
  <c r="BF292" i="2" s="1"/>
  <c r="BI291" i="2"/>
  <c r="BH291" i="2"/>
  <c r="BG291" i="2"/>
  <c r="BE291" i="2"/>
  <c r="T291" i="2"/>
  <c r="R291" i="2"/>
  <c r="P291" i="2"/>
  <c r="BK291" i="2"/>
  <c r="J291" i="2"/>
  <c r="BF291" i="2"/>
  <c r="BI290" i="2"/>
  <c r="BH290" i="2"/>
  <c r="BG290" i="2"/>
  <c r="BE290" i="2"/>
  <c r="T290" i="2"/>
  <c r="R290" i="2"/>
  <c r="P290" i="2"/>
  <c r="BK290" i="2"/>
  <c r="J290" i="2"/>
  <c r="BF290" i="2" s="1"/>
  <c r="BI289" i="2"/>
  <c r="BH289" i="2"/>
  <c r="BG289" i="2"/>
  <c r="BE289" i="2"/>
  <c r="T289" i="2"/>
  <c r="R289" i="2"/>
  <c r="R285" i="2" s="1"/>
  <c r="P289" i="2"/>
  <c r="BK289" i="2"/>
  <c r="J289" i="2"/>
  <c r="BF289" i="2" s="1"/>
  <c r="BI288" i="2"/>
  <c r="BH288" i="2"/>
  <c r="BG288" i="2"/>
  <c r="BE288" i="2"/>
  <c r="T288" i="2"/>
  <c r="R288" i="2"/>
  <c r="P288" i="2"/>
  <c r="BK288" i="2"/>
  <c r="J288" i="2"/>
  <c r="BF288" i="2"/>
  <c r="BI287" i="2"/>
  <c r="BH287" i="2"/>
  <c r="BG287" i="2"/>
  <c r="BE287" i="2"/>
  <c r="T287" i="2"/>
  <c r="R287" i="2"/>
  <c r="P287" i="2"/>
  <c r="BK287" i="2"/>
  <c r="J287" i="2"/>
  <c r="BF287" i="2" s="1"/>
  <c r="BI286" i="2"/>
  <c r="BH286" i="2"/>
  <c r="BG286" i="2"/>
  <c r="BE286" i="2"/>
  <c r="T286" i="2"/>
  <c r="T285" i="2" s="1"/>
  <c r="R286" i="2"/>
  <c r="P286" i="2"/>
  <c r="P285" i="2" s="1"/>
  <c r="BK286" i="2"/>
  <c r="BK285" i="2" s="1"/>
  <c r="J285" i="2" s="1"/>
  <c r="J80" i="2" s="1"/>
  <c r="J286" i="2"/>
  <c r="BF286" i="2"/>
  <c r="BI284" i="2"/>
  <c r="BH284" i="2"/>
  <c r="BG284" i="2"/>
  <c r="BE284" i="2"/>
  <c r="T284" i="2"/>
  <c r="T283" i="2" s="1"/>
  <c r="T282" i="2" s="1"/>
  <c r="R284" i="2"/>
  <c r="R283" i="2" s="1"/>
  <c r="P284" i="2"/>
  <c r="P283" i="2" s="1"/>
  <c r="BK284" i="2"/>
  <c r="BK283" i="2" s="1"/>
  <c r="J284" i="2"/>
  <c r="BF284" i="2" s="1"/>
  <c r="BI281" i="2"/>
  <c r="BH281" i="2"/>
  <c r="BG281" i="2"/>
  <c r="BE281" i="2"/>
  <c r="T281" i="2"/>
  <c r="T280" i="2"/>
  <c r="R281" i="2"/>
  <c r="R280" i="2" s="1"/>
  <c r="P281" i="2"/>
  <c r="P280" i="2" s="1"/>
  <c r="BK281" i="2"/>
  <c r="BK280" i="2"/>
  <c r="J280" i="2"/>
  <c r="J77" i="2" s="1"/>
  <c r="J281" i="2"/>
  <c r="BF281" i="2"/>
  <c r="BI279" i="2"/>
  <c r="BH279" i="2"/>
  <c r="BG279" i="2"/>
  <c r="BE279" i="2"/>
  <c r="T279" i="2"/>
  <c r="R279" i="2"/>
  <c r="P279" i="2"/>
  <c r="BK279" i="2"/>
  <c r="J279" i="2"/>
  <c r="BF279" i="2" s="1"/>
  <c r="BI278" i="2"/>
  <c r="BH278" i="2"/>
  <c r="BG278" i="2"/>
  <c r="BE278" i="2"/>
  <c r="T278" i="2"/>
  <c r="R278" i="2"/>
  <c r="P278" i="2"/>
  <c r="BK278" i="2"/>
  <c r="J278" i="2"/>
  <c r="BF278" i="2"/>
  <c r="BI277" i="2"/>
  <c r="BH277" i="2"/>
  <c r="BG277" i="2"/>
  <c r="BE277" i="2"/>
  <c r="T277" i="2"/>
  <c r="R277" i="2"/>
  <c r="P277" i="2"/>
  <c r="BK277" i="2"/>
  <c r="J277" i="2"/>
  <c r="BF277" i="2" s="1"/>
  <c r="BI276" i="2"/>
  <c r="BH276" i="2"/>
  <c r="BG276" i="2"/>
  <c r="BE276" i="2"/>
  <c r="T276" i="2"/>
  <c r="R276" i="2"/>
  <c r="P276" i="2"/>
  <c r="BK276" i="2"/>
  <c r="J276" i="2"/>
  <c r="BF276" i="2" s="1"/>
  <c r="BI275" i="2"/>
  <c r="BH275" i="2"/>
  <c r="BG275" i="2"/>
  <c r="BE275" i="2"/>
  <c r="T275" i="2"/>
  <c r="R275" i="2"/>
  <c r="P275" i="2"/>
  <c r="BK275" i="2"/>
  <c r="J275" i="2"/>
  <c r="BF275" i="2"/>
  <c r="BI274" i="2"/>
  <c r="BH274" i="2"/>
  <c r="BG274" i="2"/>
  <c r="BE274" i="2"/>
  <c r="T274" i="2"/>
  <c r="R274" i="2"/>
  <c r="P274" i="2"/>
  <c r="BK274" i="2"/>
  <c r="J274" i="2"/>
  <c r="BF274" i="2" s="1"/>
  <c r="BI273" i="2"/>
  <c r="BH273" i="2"/>
  <c r="BG273" i="2"/>
  <c r="BE273" i="2"/>
  <c r="T273" i="2"/>
  <c r="R273" i="2"/>
  <c r="P273" i="2"/>
  <c r="BK273" i="2"/>
  <c r="J273" i="2"/>
  <c r="BF273" i="2" s="1"/>
  <c r="BI272" i="2"/>
  <c r="BH272" i="2"/>
  <c r="BG272" i="2"/>
  <c r="BE272" i="2"/>
  <c r="T272" i="2"/>
  <c r="R272" i="2"/>
  <c r="P272" i="2"/>
  <c r="BK272" i="2"/>
  <c r="J272" i="2"/>
  <c r="BF272" i="2"/>
  <c r="BI271" i="2"/>
  <c r="BH271" i="2"/>
  <c r="BG271" i="2"/>
  <c r="BE271" i="2"/>
  <c r="T271" i="2"/>
  <c r="R271" i="2"/>
  <c r="P271" i="2"/>
  <c r="BK271" i="2"/>
  <c r="J271" i="2"/>
  <c r="BF271" i="2" s="1"/>
  <c r="BI270" i="2"/>
  <c r="BH270" i="2"/>
  <c r="BG270" i="2"/>
  <c r="BE270" i="2"/>
  <c r="T270" i="2"/>
  <c r="R270" i="2"/>
  <c r="P270" i="2"/>
  <c r="BK270" i="2"/>
  <c r="J270" i="2"/>
  <c r="BF270" i="2" s="1"/>
  <c r="BI269" i="2"/>
  <c r="BH269" i="2"/>
  <c r="BG269" i="2"/>
  <c r="BE269" i="2"/>
  <c r="T269" i="2"/>
  <c r="R269" i="2"/>
  <c r="P269" i="2"/>
  <c r="BK269" i="2"/>
  <c r="J269" i="2"/>
  <c r="BF269" i="2"/>
  <c r="BI268" i="2"/>
  <c r="BH268" i="2"/>
  <c r="BG268" i="2"/>
  <c r="BE268" i="2"/>
  <c r="T268" i="2"/>
  <c r="R268" i="2"/>
  <c r="P268" i="2"/>
  <c r="BK268" i="2"/>
  <c r="J268" i="2"/>
  <c r="BF268" i="2" s="1"/>
  <c r="BI267" i="2"/>
  <c r="BH267" i="2"/>
  <c r="BG267" i="2"/>
  <c r="BE267" i="2"/>
  <c r="T267" i="2"/>
  <c r="R267" i="2"/>
  <c r="P267" i="2"/>
  <c r="BK267" i="2"/>
  <c r="J267" i="2"/>
  <c r="BF267" i="2" s="1"/>
  <c r="BI266" i="2"/>
  <c r="BH266" i="2"/>
  <c r="BG266" i="2"/>
  <c r="BE266" i="2"/>
  <c r="T266" i="2"/>
  <c r="R266" i="2"/>
  <c r="P266" i="2"/>
  <c r="BK266" i="2"/>
  <c r="J266" i="2"/>
  <c r="BF266" i="2"/>
  <c r="BI265" i="2"/>
  <c r="BH265" i="2"/>
  <c r="BG265" i="2"/>
  <c r="BE265" i="2"/>
  <c r="T265" i="2"/>
  <c r="R265" i="2"/>
  <c r="P265" i="2"/>
  <c r="BK265" i="2"/>
  <c r="J265" i="2"/>
  <c r="BF265" i="2" s="1"/>
  <c r="BI264" i="2"/>
  <c r="BH264" i="2"/>
  <c r="BG264" i="2"/>
  <c r="BE264" i="2"/>
  <c r="T264" i="2"/>
  <c r="R264" i="2"/>
  <c r="P264" i="2"/>
  <c r="BK264" i="2"/>
  <c r="J264" i="2"/>
  <c r="BF264" i="2" s="1"/>
  <c r="BI263" i="2"/>
  <c r="BH263" i="2"/>
  <c r="BG263" i="2"/>
  <c r="BE263" i="2"/>
  <c r="T263" i="2"/>
  <c r="R263" i="2"/>
  <c r="P263" i="2"/>
  <c r="BK263" i="2"/>
  <c r="J263" i="2"/>
  <c r="BF263" i="2"/>
  <c r="BI262" i="2"/>
  <c r="BH262" i="2"/>
  <c r="BG262" i="2"/>
  <c r="BE262" i="2"/>
  <c r="T262" i="2"/>
  <c r="R262" i="2"/>
  <c r="P262" i="2"/>
  <c r="BK262" i="2"/>
  <c r="J262" i="2"/>
  <c r="BF262" i="2" s="1"/>
  <c r="BI261" i="2"/>
  <c r="BH261" i="2"/>
  <c r="BG261" i="2"/>
  <c r="BE261" i="2"/>
  <c r="T261" i="2"/>
  <c r="R261" i="2"/>
  <c r="P261" i="2"/>
  <c r="BK261" i="2"/>
  <c r="J261" i="2"/>
  <c r="BF261" i="2" s="1"/>
  <c r="BI260" i="2"/>
  <c r="BH260" i="2"/>
  <c r="BG260" i="2"/>
  <c r="BE260" i="2"/>
  <c r="T260" i="2"/>
  <c r="R260" i="2"/>
  <c r="P260" i="2"/>
  <c r="BK260" i="2"/>
  <c r="J260" i="2"/>
  <c r="BF260" i="2"/>
  <c r="BI259" i="2"/>
  <c r="BH259" i="2"/>
  <c r="BG259" i="2"/>
  <c r="BE259" i="2"/>
  <c r="T259" i="2"/>
  <c r="R259" i="2"/>
  <c r="P259" i="2"/>
  <c r="BK259" i="2"/>
  <c r="J259" i="2"/>
  <c r="BF259" i="2" s="1"/>
  <c r="BI258" i="2"/>
  <c r="BH258" i="2"/>
  <c r="BG258" i="2"/>
  <c r="BE258" i="2"/>
  <c r="T258" i="2"/>
  <c r="R258" i="2"/>
  <c r="P258" i="2"/>
  <c r="BK258" i="2"/>
  <c r="J258" i="2"/>
  <c r="BF258" i="2" s="1"/>
  <c r="BI257" i="2"/>
  <c r="BH257" i="2"/>
  <c r="BG257" i="2"/>
  <c r="BE257" i="2"/>
  <c r="T257" i="2"/>
  <c r="R257" i="2"/>
  <c r="P257" i="2"/>
  <c r="BK257" i="2"/>
  <c r="J257" i="2"/>
  <c r="BF257" i="2"/>
  <c r="BI256" i="2"/>
  <c r="BH256" i="2"/>
  <c r="BG256" i="2"/>
  <c r="BE256" i="2"/>
  <c r="T256" i="2"/>
  <c r="R256" i="2"/>
  <c r="P256" i="2"/>
  <c r="BK256" i="2"/>
  <c r="J256" i="2"/>
  <c r="BF256" i="2" s="1"/>
  <c r="BI255" i="2"/>
  <c r="BH255" i="2"/>
  <c r="BG255" i="2"/>
  <c r="BE255" i="2"/>
  <c r="T255" i="2"/>
  <c r="R255" i="2"/>
  <c r="P255" i="2"/>
  <c r="BK255" i="2"/>
  <c r="J255" i="2"/>
  <c r="BF255" i="2" s="1"/>
  <c r="BI254" i="2"/>
  <c r="BH254" i="2"/>
  <c r="BG254" i="2"/>
  <c r="BE254" i="2"/>
  <c r="T254" i="2"/>
  <c r="R254" i="2"/>
  <c r="P254" i="2"/>
  <c r="BK254" i="2"/>
  <c r="J254" i="2"/>
  <c r="BF254" i="2"/>
  <c r="BI253" i="2"/>
  <c r="BH253" i="2"/>
  <c r="BG253" i="2"/>
  <c r="BE253" i="2"/>
  <c r="T253" i="2"/>
  <c r="R253" i="2"/>
  <c r="P253" i="2"/>
  <c r="BK253" i="2"/>
  <c r="J253" i="2"/>
  <c r="BF253" i="2" s="1"/>
  <c r="BI252" i="2"/>
  <c r="BH252" i="2"/>
  <c r="BG252" i="2"/>
  <c r="BE252" i="2"/>
  <c r="T252" i="2"/>
  <c r="R252" i="2"/>
  <c r="P252" i="2"/>
  <c r="BK252" i="2"/>
  <c r="J252" i="2"/>
  <c r="BF252" i="2" s="1"/>
  <c r="BI251" i="2"/>
  <c r="BH251" i="2"/>
  <c r="BG251" i="2"/>
  <c r="BE251" i="2"/>
  <c r="T251" i="2"/>
  <c r="R251" i="2"/>
  <c r="P251" i="2"/>
  <c r="BK251" i="2"/>
  <c r="J251" i="2"/>
  <c r="BF251" i="2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 s="1"/>
  <c r="BI248" i="2"/>
  <c r="BH248" i="2"/>
  <c r="BG248" i="2"/>
  <c r="BE248" i="2"/>
  <c r="T248" i="2"/>
  <c r="R248" i="2"/>
  <c r="P248" i="2"/>
  <c r="BK248" i="2"/>
  <c r="J248" i="2"/>
  <c r="BF248" i="2"/>
  <c r="BI247" i="2"/>
  <c r="BH247" i="2"/>
  <c r="BG247" i="2"/>
  <c r="BE247" i="2"/>
  <c r="T247" i="2"/>
  <c r="R247" i="2"/>
  <c r="P247" i="2"/>
  <c r="BK247" i="2"/>
  <c r="J247" i="2"/>
  <c r="BF247" i="2" s="1"/>
  <c r="BI246" i="2"/>
  <c r="BH246" i="2"/>
  <c r="BG246" i="2"/>
  <c r="BE246" i="2"/>
  <c r="T246" i="2"/>
  <c r="R246" i="2"/>
  <c r="P246" i="2"/>
  <c r="BK246" i="2"/>
  <c r="J246" i="2"/>
  <c r="BF246" i="2" s="1"/>
  <c r="BI245" i="2"/>
  <c r="BH245" i="2"/>
  <c r="BG245" i="2"/>
  <c r="BE245" i="2"/>
  <c r="T245" i="2"/>
  <c r="R245" i="2"/>
  <c r="P245" i="2"/>
  <c r="BK245" i="2"/>
  <c r="J245" i="2"/>
  <c r="BF245" i="2"/>
  <c r="BI244" i="2"/>
  <c r="BH244" i="2"/>
  <c r="BG244" i="2"/>
  <c r="BE244" i="2"/>
  <c r="T244" i="2"/>
  <c r="R244" i="2"/>
  <c r="P244" i="2"/>
  <c r="BK244" i="2"/>
  <c r="J244" i="2"/>
  <c r="BF244" i="2" s="1"/>
  <c r="BI243" i="2"/>
  <c r="BH243" i="2"/>
  <c r="BG243" i="2"/>
  <c r="BE243" i="2"/>
  <c r="T243" i="2"/>
  <c r="R243" i="2"/>
  <c r="R239" i="2" s="1"/>
  <c r="P243" i="2"/>
  <c r="BK243" i="2"/>
  <c r="J243" i="2"/>
  <c r="BF243" i="2" s="1"/>
  <c r="BI242" i="2"/>
  <c r="BH242" i="2"/>
  <c r="BG242" i="2"/>
  <c r="BE242" i="2"/>
  <c r="T242" i="2"/>
  <c r="R242" i="2"/>
  <c r="P242" i="2"/>
  <c r="BK242" i="2"/>
  <c r="J242" i="2"/>
  <c r="BF242" i="2"/>
  <c r="BI241" i="2"/>
  <c r="BH241" i="2"/>
  <c r="BG241" i="2"/>
  <c r="BE241" i="2"/>
  <c r="T241" i="2"/>
  <c r="R241" i="2"/>
  <c r="P241" i="2"/>
  <c r="BK241" i="2"/>
  <c r="J241" i="2"/>
  <c r="BF241" i="2" s="1"/>
  <c r="BI240" i="2"/>
  <c r="BH240" i="2"/>
  <c r="BG240" i="2"/>
  <c r="BE240" i="2"/>
  <c r="T240" i="2"/>
  <c r="T239" i="2" s="1"/>
  <c r="R240" i="2"/>
  <c r="P240" i="2"/>
  <c r="P239" i="2" s="1"/>
  <c r="BK240" i="2"/>
  <c r="BK239" i="2" s="1"/>
  <c r="J239" i="2" s="1"/>
  <c r="J76" i="2" s="1"/>
  <c r="J240" i="2"/>
  <c r="BF240" i="2"/>
  <c r="BI238" i="2"/>
  <c r="BH238" i="2"/>
  <c r="BG238" i="2"/>
  <c r="BE238" i="2"/>
  <c r="T238" i="2"/>
  <c r="R238" i="2"/>
  <c r="P238" i="2"/>
  <c r="BK238" i="2"/>
  <c r="J238" i="2"/>
  <c r="BF238" i="2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R236" i="2"/>
  <c r="P236" i="2"/>
  <c r="BK236" i="2"/>
  <c r="J236" i="2"/>
  <c r="BF236" i="2" s="1"/>
  <c r="BI235" i="2"/>
  <c r="BH235" i="2"/>
  <c r="BG235" i="2"/>
  <c r="BE235" i="2"/>
  <c r="T235" i="2"/>
  <c r="R235" i="2"/>
  <c r="P235" i="2"/>
  <c r="BK235" i="2"/>
  <c r="J235" i="2"/>
  <c r="BF235" i="2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R229" i="2" s="1"/>
  <c r="P233" i="2"/>
  <c r="BK233" i="2"/>
  <c r="J233" i="2"/>
  <c r="BF233" i="2" s="1"/>
  <c r="BI232" i="2"/>
  <c r="BH232" i="2"/>
  <c r="BG232" i="2"/>
  <c r="BE232" i="2"/>
  <c r="T232" i="2"/>
  <c r="R232" i="2"/>
  <c r="P232" i="2"/>
  <c r="BK232" i="2"/>
  <c r="J232" i="2"/>
  <c r="BF232" i="2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T229" i="2" s="1"/>
  <c r="R230" i="2"/>
  <c r="P230" i="2"/>
  <c r="P229" i="2" s="1"/>
  <c r="BK230" i="2"/>
  <c r="BK229" i="2" s="1"/>
  <c r="J229" i="2" s="1"/>
  <c r="J75" i="2" s="1"/>
  <c r="J230" i="2"/>
  <c r="BF230" i="2"/>
  <c r="BI228" i="2"/>
  <c r="BH228" i="2"/>
  <c r="BG228" i="2"/>
  <c r="BE228" i="2"/>
  <c r="T228" i="2"/>
  <c r="R228" i="2"/>
  <c r="P228" i="2"/>
  <c r="BK228" i="2"/>
  <c r="J228" i="2"/>
  <c r="BF228" i="2"/>
  <c r="BI227" i="2"/>
  <c r="BH227" i="2"/>
  <c r="BG227" i="2"/>
  <c r="BE227" i="2"/>
  <c r="T227" i="2"/>
  <c r="R227" i="2"/>
  <c r="P227" i="2"/>
  <c r="BK227" i="2"/>
  <c r="J227" i="2"/>
  <c r="BF227" i="2" s="1"/>
  <c r="BI226" i="2"/>
  <c r="BH226" i="2"/>
  <c r="BG226" i="2"/>
  <c r="BE226" i="2"/>
  <c r="T226" i="2"/>
  <c r="R226" i="2"/>
  <c r="P226" i="2"/>
  <c r="BK226" i="2"/>
  <c r="J226" i="2"/>
  <c r="BF226" i="2" s="1"/>
  <c r="BI225" i="2"/>
  <c r="BH225" i="2"/>
  <c r="BG225" i="2"/>
  <c r="BE225" i="2"/>
  <c r="T225" i="2"/>
  <c r="R225" i="2"/>
  <c r="P225" i="2"/>
  <c r="BK225" i="2"/>
  <c r="J225" i="2"/>
  <c r="BF225" i="2"/>
  <c r="BI224" i="2"/>
  <c r="BH224" i="2"/>
  <c r="BG224" i="2"/>
  <c r="BE224" i="2"/>
  <c r="T224" i="2"/>
  <c r="R224" i="2"/>
  <c r="P224" i="2"/>
  <c r="BK224" i="2"/>
  <c r="J224" i="2"/>
  <c r="BF224" i="2" s="1"/>
  <c r="BI223" i="2"/>
  <c r="BH223" i="2"/>
  <c r="BG223" i="2"/>
  <c r="BE223" i="2"/>
  <c r="T223" i="2"/>
  <c r="R223" i="2"/>
  <c r="P223" i="2"/>
  <c r="BK223" i="2"/>
  <c r="J223" i="2"/>
  <c r="BF223" i="2" s="1"/>
  <c r="BI222" i="2"/>
  <c r="BH222" i="2"/>
  <c r="BG222" i="2"/>
  <c r="BE222" i="2"/>
  <c r="T222" i="2"/>
  <c r="R222" i="2"/>
  <c r="P222" i="2"/>
  <c r="BK222" i="2"/>
  <c r="J222" i="2"/>
  <c r="BF222" i="2"/>
  <c r="BI221" i="2"/>
  <c r="BH221" i="2"/>
  <c r="BG221" i="2"/>
  <c r="BE221" i="2"/>
  <c r="T221" i="2"/>
  <c r="R221" i="2"/>
  <c r="P221" i="2"/>
  <c r="BK221" i="2"/>
  <c r="J221" i="2"/>
  <c r="BF221" i="2" s="1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/>
  <c r="BI215" i="2"/>
  <c r="BH215" i="2"/>
  <c r="BG215" i="2"/>
  <c r="BE215" i="2"/>
  <c r="T215" i="2"/>
  <c r="R215" i="2"/>
  <c r="P215" i="2"/>
  <c r="BK215" i="2"/>
  <c r="J215" i="2"/>
  <c r="BF215" i="2" s="1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/>
  <c r="BI212" i="2"/>
  <c r="BH212" i="2"/>
  <c r="BG212" i="2"/>
  <c r="BE212" i="2"/>
  <c r="T212" i="2"/>
  <c r="R212" i="2"/>
  <c r="P212" i="2"/>
  <c r="BK212" i="2"/>
  <c r="J212" i="2"/>
  <c r="BF212" i="2" s="1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R210" i="2"/>
  <c r="P210" i="2"/>
  <c r="BK210" i="2"/>
  <c r="J210" i="2"/>
  <c r="BF210" i="2"/>
  <c r="BI209" i="2"/>
  <c r="BH209" i="2"/>
  <c r="BG209" i="2"/>
  <c r="BE209" i="2"/>
  <c r="T209" i="2"/>
  <c r="R209" i="2"/>
  <c r="P209" i="2"/>
  <c r="BK209" i="2"/>
  <c r="J209" i="2"/>
  <c r="BF209" i="2" s="1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BK207" i="2"/>
  <c r="J207" i="2"/>
  <c r="BF207" i="2"/>
  <c r="BI206" i="2"/>
  <c r="BH206" i="2"/>
  <c r="BG206" i="2"/>
  <c r="BE206" i="2"/>
  <c r="T206" i="2"/>
  <c r="R206" i="2"/>
  <c r="P206" i="2"/>
  <c r="BK206" i="2"/>
  <c r="J206" i="2"/>
  <c r="BF206" i="2" s="1"/>
  <c r="BI205" i="2"/>
  <c r="BH205" i="2"/>
  <c r="BG205" i="2"/>
  <c r="BE205" i="2"/>
  <c r="T205" i="2"/>
  <c r="R205" i="2"/>
  <c r="P205" i="2"/>
  <c r="BK205" i="2"/>
  <c r="J205" i="2"/>
  <c r="BF205" i="2" s="1"/>
  <c r="BI204" i="2"/>
  <c r="BH204" i="2"/>
  <c r="BG204" i="2"/>
  <c r="BE204" i="2"/>
  <c r="T204" i="2"/>
  <c r="R204" i="2"/>
  <c r="P204" i="2"/>
  <c r="BK204" i="2"/>
  <c r="J204" i="2"/>
  <c r="BF204" i="2"/>
  <c r="BI203" i="2"/>
  <c r="BH203" i="2"/>
  <c r="BG203" i="2"/>
  <c r="BE203" i="2"/>
  <c r="T203" i="2"/>
  <c r="R203" i="2"/>
  <c r="P203" i="2"/>
  <c r="BK203" i="2"/>
  <c r="J203" i="2"/>
  <c r="BF203" i="2" s="1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/>
  <c r="BI200" i="2"/>
  <c r="BH200" i="2"/>
  <c r="BG200" i="2"/>
  <c r="BE200" i="2"/>
  <c r="T200" i="2"/>
  <c r="R200" i="2"/>
  <c r="P200" i="2"/>
  <c r="BK200" i="2"/>
  <c r="J200" i="2"/>
  <c r="BF200" i="2" s="1"/>
  <c r="BI199" i="2"/>
  <c r="BH199" i="2"/>
  <c r="BG199" i="2"/>
  <c r="BE199" i="2"/>
  <c r="T199" i="2"/>
  <c r="R199" i="2"/>
  <c r="P199" i="2"/>
  <c r="BK199" i="2"/>
  <c r="J199" i="2"/>
  <c r="BF199" i="2" s="1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P197" i="2"/>
  <c r="BK197" i="2"/>
  <c r="J197" i="2"/>
  <c r="BF197" i="2" s="1"/>
  <c r="BI196" i="2"/>
  <c r="BH196" i="2"/>
  <c r="BG196" i="2"/>
  <c r="BE196" i="2"/>
  <c r="T196" i="2"/>
  <c r="R196" i="2"/>
  <c r="P196" i="2"/>
  <c r="BK196" i="2"/>
  <c r="J196" i="2"/>
  <c r="BF196" i="2" s="1"/>
  <c r="BI195" i="2"/>
  <c r="BH195" i="2"/>
  <c r="BG195" i="2"/>
  <c r="BE195" i="2"/>
  <c r="T195" i="2"/>
  <c r="R195" i="2"/>
  <c r="P195" i="2"/>
  <c r="BK195" i="2"/>
  <c r="J195" i="2"/>
  <c r="BF195" i="2"/>
  <c r="BI194" i="2"/>
  <c r="BH194" i="2"/>
  <c r="BG194" i="2"/>
  <c r="BE194" i="2"/>
  <c r="T194" i="2"/>
  <c r="R194" i="2"/>
  <c r="P194" i="2"/>
  <c r="BK194" i="2"/>
  <c r="J194" i="2"/>
  <c r="BF194" i="2" s="1"/>
  <c r="BI193" i="2"/>
  <c r="BH193" i="2"/>
  <c r="BG193" i="2"/>
  <c r="BE193" i="2"/>
  <c r="T193" i="2"/>
  <c r="R193" i="2"/>
  <c r="P193" i="2"/>
  <c r="BK193" i="2"/>
  <c r="J193" i="2"/>
  <c r="BF193" i="2" s="1"/>
  <c r="BI192" i="2"/>
  <c r="BH192" i="2"/>
  <c r="BG192" i="2"/>
  <c r="BE192" i="2"/>
  <c r="T192" i="2"/>
  <c r="T190" i="2" s="1"/>
  <c r="R192" i="2"/>
  <c r="P192" i="2"/>
  <c r="BK192" i="2"/>
  <c r="BK190" i="2" s="1"/>
  <c r="J190" i="2" s="1"/>
  <c r="J74" i="2" s="1"/>
  <c r="J192" i="2"/>
  <c r="BF192" i="2"/>
  <c r="BI191" i="2"/>
  <c r="BH191" i="2"/>
  <c r="BG191" i="2"/>
  <c r="BE191" i="2"/>
  <c r="T191" i="2"/>
  <c r="R191" i="2"/>
  <c r="R190" i="2" s="1"/>
  <c r="P191" i="2"/>
  <c r="P190" i="2" s="1"/>
  <c r="BK191" i="2"/>
  <c r="J191" i="2"/>
  <c r="BF191" i="2"/>
  <c r="BI189" i="2"/>
  <c r="BH189" i="2"/>
  <c r="BG189" i="2"/>
  <c r="BE189" i="2"/>
  <c r="T189" i="2"/>
  <c r="R189" i="2"/>
  <c r="P189" i="2"/>
  <c r="BK189" i="2"/>
  <c r="J189" i="2"/>
  <c r="BF189" i="2" s="1"/>
  <c r="BI188" i="2"/>
  <c r="BH188" i="2"/>
  <c r="BG188" i="2"/>
  <c r="BE188" i="2"/>
  <c r="T188" i="2"/>
  <c r="T186" i="2" s="1"/>
  <c r="R188" i="2"/>
  <c r="P188" i="2"/>
  <c r="BK188" i="2"/>
  <c r="BK186" i="2" s="1"/>
  <c r="J186" i="2" s="1"/>
  <c r="J73" i="2" s="1"/>
  <c r="J188" i="2"/>
  <c r="BF188" i="2"/>
  <c r="BI187" i="2"/>
  <c r="BH187" i="2"/>
  <c r="BG187" i="2"/>
  <c r="BE187" i="2"/>
  <c r="T187" i="2"/>
  <c r="R187" i="2"/>
  <c r="R186" i="2" s="1"/>
  <c r="P187" i="2"/>
  <c r="P186" i="2" s="1"/>
  <c r="BK187" i="2"/>
  <c r="J187" i="2"/>
  <c r="BF187" i="2"/>
  <c r="BI185" i="2"/>
  <c r="BH185" i="2"/>
  <c r="BG185" i="2"/>
  <c r="BE185" i="2"/>
  <c r="T185" i="2"/>
  <c r="R185" i="2"/>
  <c r="P185" i="2"/>
  <c r="BK185" i="2"/>
  <c r="J185" i="2"/>
  <c r="BF185" i="2" s="1"/>
  <c r="BI184" i="2"/>
  <c r="BH184" i="2"/>
  <c r="BG184" i="2"/>
  <c r="BE184" i="2"/>
  <c r="T184" i="2"/>
  <c r="R184" i="2"/>
  <c r="P184" i="2"/>
  <c r="BK184" i="2"/>
  <c r="J184" i="2"/>
  <c r="BF184" i="2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 s="1"/>
  <c r="BI181" i="2"/>
  <c r="BH181" i="2"/>
  <c r="BG181" i="2"/>
  <c r="BE181" i="2"/>
  <c r="T181" i="2"/>
  <c r="R181" i="2"/>
  <c r="P181" i="2"/>
  <c r="BK181" i="2"/>
  <c r="J181" i="2"/>
  <c r="BF181" i="2"/>
  <c r="BI180" i="2"/>
  <c r="BH180" i="2"/>
  <c r="BG180" i="2"/>
  <c r="BE180" i="2"/>
  <c r="T180" i="2"/>
  <c r="R180" i="2"/>
  <c r="P180" i="2"/>
  <c r="BK180" i="2"/>
  <c r="J180" i="2"/>
  <c r="BF180" i="2" s="1"/>
  <c r="BI179" i="2"/>
  <c r="BH179" i="2"/>
  <c r="BG179" i="2"/>
  <c r="BE179" i="2"/>
  <c r="T179" i="2"/>
  <c r="R179" i="2"/>
  <c r="P179" i="2"/>
  <c r="BK179" i="2"/>
  <c r="J179" i="2"/>
  <c r="BF179" i="2" s="1"/>
  <c r="BI178" i="2"/>
  <c r="BH178" i="2"/>
  <c r="BG178" i="2"/>
  <c r="BE178" i="2"/>
  <c r="T178" i="2"/>
  <c r="R178" i="2"/>
  <c r="P178" i="2"/>
  <c r="BK178" i="2"/>
  <c r="J178" i="2"/>
  <c r="BF178" i="2"/>
  <c r="BI177" i="2"/>
  <c r="BH177" i="2"/>
  <c r="BG177" i="2"/>
  <c r="BE177" i="2"/>
  <c r="T177" i="2"/>
  <c r="R177" i="2"/>
  <c r="P177" i="2"/>
  <c r="BK177" i="2"/>
  <c r="J177" i="2"/>
  <c r="BF177" i="2" s="1"/>
  <c r="BI176" i="2"/>
  <c r="BH176" i="2"/>
  <c r="BG176" i="2"/>
  <c r="BE176" i="2"/>
  <c r="T176" i="2"/>
  <c r="R176" i="2"/>
  <c r="P176" i="2"/>
  <c r="BK176" i="2"/>
  <c r="J176" i="2"/>
  <c r="BF176" i="2" s="1"/>
  <c r="BI175" i="2"/>
  <c r="BH175" i="2"/>
  <c r="BG175" i="2"/>
  <c r="BE175" i="2"/>
  <c r="T175" i="2"/>
  <c r="R175" i="2"/>
  <c r="P175" i="2"/>
  <c r="BK175" i="2"/>
  <c r="J175" i="2"/>
  <c r="BF175" i="2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R169" i="2" s="1"/>
  <c r="P173" i="2"/>
  <c r="BK173" i="2"/>
  <c r="J173" i="2"/>
  <c r="BF173" i="2" s="1"/>
  <c r="BI172" i="2"/>
  <c r="BH172" i="2"/>
  <c r="BG172" i="2"/>
  <c r="BE172" i="2"/>
  <c r="T172" i="2"/>
  <c r="R172" i="2"/>
  <c r="P172" i="2"/>
  <c r="BK172" i="2"/>
  <c r="J172" i="2"/>
  <c r="BF172" i="2"/>
  <c r="BI171" i="2"/>
  <c r="BH171" i="2"/>
  <c r="BG171" i="2"/>
  <c r="BE171" i="2"/>
  <c r="T171" i="2"/>
  <c r="R171" i="2"/>
  <c r="P171" i="2"/>
  <c r="BK171" i="2"/>
  <c r="J171" i="2"/>
  <c r="BF171" i="2" s="1"/>
  <c r="BI170" i="2"/>
  <c r="BH170" i="2"/>
  <c r="BG170" i="2"/>
  <c r="BE170" i="2"/>
  <c r="T170" i="2"/>
  <c r="T169" i="2" s="1"/>
  <c r="R170" i="2"/>
  <c r="P170" i="2"/>
  <c r="P169" i="2" s="1"/>
  <c r="BK170" i="2"/>
  <c r="BK169" i="2" s="1"/>
  <c r="J169" i="2" s="1"/>
  <c r="J72" i="2" s="1"/>
  <c r="J170" i="2"/>
  <c r="BF170" i="2"/>
  <c r="BI168" i="2"/>
  <c r="BH168" i="2"/>
  <c r="BG168" i="2"/>
  <c r="BE168" i="2"/>
  <c r="T168" i="2"/>
  <c r="R168" i="2"/>
  <c r="P168" i="2"/>
  <c r="BK168" i="2"/>
  <c r="J168" i="2"/>
  <c r="BF168" i="2"/>
  <c r="BI167" i="2"/>
  <c r="BH167" i="2"/>
  <c r="BG167" i="2"/>
  <c r="BE167" i="2"/>
  <c r="T167" i="2"/>
  <c r="R167" i="2"/>
  <c r="P167" i="2"/>
  <c r="BK167" i="2"/>
  <c r="J167" i="2"/>
  <c r="BF167" i="2" s="1"/>
  <c r="BI166" i="2"/>
  <c r="BH166" i="2"/>
  <c r="BG166" i="2"/>
  <c r="BE166" i="2"/>
  <c r="T166" i="2"/>
  <c r="R166" i="2"/>
  <c r="P166" i="2"/>
  <c r="BK166" i="2"/>
  <c r="J166" i="2"/>
  <c r="BF166" i="2" s="1"/>
  <c r="BI165" i="2"/>
  <c r="BH165" i="2"/>
  <c r="BG165" i="2"/>
  <c r="BE165" i="2"/>
  <c r="T165" i="2"/>
  <c r="R165" i="2"/>
  <c r="P165" i="2"/>
  <c r="BK165" i="2"/>
  <c r="J165" i="2"/>
  <c r="BF165" i="2"/>
  <c r="BI164" i="2"/>
  <c r="BH164" i="2"/>
  <c r="BG164" i="2"/>
  <c r="BE164" i="2"/>
  <c r="T164" i="2"/>
  <c r="R164" i="2"/>
  <c r="P164" i="2"/>
  <c r="BK164" i="2"/>
  <c r="J164" i="2"/>
  <c r="BF164" i="2" s="1"/>
  <c r="BI163" i="2"/>
  <c r="BH163" i="2"/>
  <c r="BG163" i="2"/>
  <c r="BE163" i="2"/>
  <c r="T163" i="2"/>
  <c r="R163" i="2"/>
  <c r="P163" i="2"/>
  <c r="BK163" i="2"/>
  <c r="J163" i="2"/>
  <c r="BF163" i="2" s="1"/>
  <c r="BI162" i="2"/>
  <c r="BH162" i="2"/>
  <c r="BG162" i="2"/>
  <c r="BE162" i="2"/>
  <c r="T162" i="2"/>
  <c r="R162" i="2"/>
  <c r="P162" i="2"/>
  <c r="BK162" i="2"/>
  <c r="J162" i="2"/>
  <c r="BF162" i="2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 s="1"/>
  <c r="BI159" i="2"/>
  <c r="BH159" i="2"/>
  <c r="BG159" i="2"/>
  <c r="BE159" i="2"/>
  <c r="T159" i="2"/>
  <c r="R159" i="2"/>
  <c r="P159" i="2"/>
  <c r="BK159" i="2"/>
  <c r="J159" i="2"/>
  <c r="BF159" i="2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 s="1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P152" i="2" s="1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 s="1"/>
  <c r="BI153" i="2"/>
  <c r="BH153" i="2"/>
  <c r="BG153" i="2"/>
  <c r="BE153" i="2"/>
  <c r="T153" i="2"/>
  <c r="T152" i="2" s="1"/>
  <c r="R153" i="2"/>
  <c r="R152" i="2" s="1"/>
  <c r="P153" i="2"/>
  <c r="BK153" i="2"/>
  <c r="BK152" i="2" s="1"/>
  <c r="J152" i="2" s="1"/>
  <c r="J71" i="2" s="1"/>
  <c r="J153" i="2"/>
  <c r="BF153" i="2" s="1"/>
  <c r="BI151" i="2"/>
  <c r="BH151" i="2"/>
  <c r="BG151" i="2"/>
  <c r="BE151" i="2"/>
  <c r="T151" i="2"/>
  <c r="R151" i="2"/>
  <c r="P151" i="2"/>
  <c r="BK151" i="2"/>
  <c r="J151" i="2"/>
  <c r="BF151" i="2" s="1"/>
  <c r="BI150" i="2"/>
  <c r="BH150" i="2"/>
  <c r="BG150" i="2"/>
  <c r="BE150" i="2"/>
  <c r="T150" i="2"/>
  <c r="R150" i="2"/>
  <c r="P150" i="2"/>
  <c r="BK150" i="2"/>
  <c r="J150" i="2"/>
  <c r="BF150" i="2" s="1"/>
  <c r="BI149" i="2"/>
  <c r="BH149" i="2"/>
  <c r="BG149" i="2"/>
  <c r="BE149" i="2"/>
  <c r="T149" i="2"/>
  <c r="R149" i="2"/>
  <c r="P149" i="2"/>
  <c r="BK149" i="2"/>
  <c r="J149" i="2"/>
  <c r="BF149" i="2"/>
  <c r="BI148" i="2"/>
  <c r="BH148" i="2"/>
  <c r="BG148" i="2"/>
  <c r="BE148" i="2"/>
  <c r="T148" i="2"/>
  <c r="R148" i="2"/>
  <c r="P148" i="2"/>
  <c r="BK148" i="2"/>
  <c r="J148" i="2"/>
  <c r="BF148" i="2"/>
  <c r="BI147" i="2"/>
  <c r="BH147" i="2"/>
  <c r="BG147" i="2"/>
  <c r="BE147" i="2"/>
  <c r="T147" i="2"/>
  <c r="R147" i="2"/>
  <c r="P147" i="2"/>
  <c r="BK147" i="2"/>
  <c r="J147" i="2"/>
  <c r="BF147" i="2" s="1"/>
  <c r="BI146" i="2"/>
  <c r="BH146" i="2"/>
  <c r="BG146" i="2"/>
  <c r="BE146" i="2"/>
  <c r="T146" i="2"/>
  <c r="R146" i="2"/>
  <c r="P146" i="2"/>
  <c r="BK146" i="2"/>
  <c r="J146" i="2"/>
  <c r="BF146" i="2"/>
  <c r="BI145" i="2"/>
  <c r="BH145" i="2"/>
  <c r="BG145" i="2"/>
  <c r="BE145" i="2"/>
  <c r="T145" i="2"/>
  <c r="R145" i="2"/>
  <c r="P145" i="2"/>
  <c r="BK145" i="2"/>
  <c r="J145" i="2"/>
  <c r="BF145" i="2"/>
  <c r="BI144" i="2"/>
  <c r="BH144" i="2"/>
  <c r="BG144" i="2"/>
  <c r="BE144" i="2"/>
  <c r="T144" i="2"/>
  <c r="R144" i="2"/>
  <c r="P144" i="2"/>
  <c r="BK144" i="2"/>
  <c r="J144" i="2"/>
  <c r="BF144" i="2" s="1"/>
  <c r="BI143" i="2"/>
  <c r="BH143" i="2"/>
  <c r="BG143" i="2"/>
  <c r="BE143" i="2"/>
  <c r="T143" i="2"/>
  <c r="R143" i="2"/>
  <c r="P143" i="2"/>
  <c r="BK143" i="2"/>
  <c r="J143" i="2"/>
  <c r="BF143" i="2"/>
  <c r="BI142" i="2"/>
  <c r="BH142" i="2"/>
  <c r="BG142" i="2"/>
  <c r="BE142" i="2"/>
  <c r="T142" i="2"/>
  <c r="R142" i="2"/>
  <c r="P142" i="2"/>
  <c r="BK142" i="2"/>
  <c r="J142" i="2"/>
  <c r="BF142" i="2"/>
  <c r="BI141" i="2"/>
  <c r="BH141" i="2"/>
  <c r="BG141" i="2"/>
  <c r="BE141" i="2"/>
  <c r="T141" i="2"/>
  <c r="R141" i="2"/>
  <c r="P141" i="2"/>
  <c r="BK141" i="2"/>
  <c r="J141" i="2"/>
  <c r="BF141" i="2" s="1"/>
  <c r="BI140" i="2"/>
  <c r="BH140" i="2"/>
  <c r="BG140" i="2"/>
  <c r="BE140" i="2"/>
  <c r="T140" i="2"/>
  <c r="R140" i="2"/>
  <c r="P140" i="2"/>
  <c r="BK140" i="2"/>
  <c r="J140" i="2"/>
  <c r="BF140" i="2"/>
  <c r="BI139" i="2"/>
  <c r="BH139" i="2"/>
  <c r="BG139" i="2"/>
  <c r="BE139" i="2"/>
  <c r="T139" i="2"/>
  <c r="R139" i="2"/>
  <c r="P139" i="2"/>
  <c r="BK139" i="2"/>
  <c r="J139" i="2"/>
  <c r="BF139" i="2"/>
  <c r="BI138" i="2"/>
  <c r="BH138" i="2"/>
  <c r="BG138" i="2"/>
  <c r="BE138" i="2"/>
  <c r="T138" i="2"/>
  <c r="R138" i="2"/>
  <c r="P138" i="2"/>
  <c r="BK138" i="2"/>
  <c r="J138" i="2"/>
  <c r="BF138" i="2" s="1"/>
  <c r="BI137" i="2"/>
  <c r="BH137" i="2"/>
  <c r="BG137" i="2"/>
  <c r="BE137" i="2"/>
  <c r="T137" i="2"/>
  <c r="R137" i="2"/>
  <c r="P137" i="2"/>
  <c r="BK137" i="2"/>
  <c r="J137" i="2"/>
  <c r="BF137" i="2"/>
  <c r="BI136" i="2"/>
  <c r="BH136" i="2"/>
  <c r="BG136" i="2"/>
  <c r="BE136" i="2"/>
  <c r="T136" i="2"/>
  <c r="R136" i="2"/>
  <c r="P136" i="2"/>
  <c r="P132" i="2" s="1"/>
  <c r="BK136" i="2"/>
  <c r="J136" i="2"/>
  <c r="BF136" i="2"/>
  <c r="BI135" i="2"/>
  <c r="BH135" i="2"/>
  <c r="BG135" i="2"/>
  <c r="BE135" i="2"/>
  <c r="T135" i="2"/>
  <c r="R135" i="2"/>
  <c r="P135" i="2"/>
  <c r="BK135" i="2"/>
  <c r="J135" i="2"/>
  <c r="BF135" i="2" s="1"/>
  <c r="BI134" i="2"/>
  <c r="BH134" i="2"/>
  <c r="BG134" i="2"/>
  <c r="BE134" i="2"/>
  <c r="T134" i="2"/>
  <c r="T132" i="2" s="1"/>
  <c r="R134" i="2"/>
  <c r="P134" i="2"/>
  <c r="BK134" i="2"/>
  <c r="BK132" i="2" s="1"/>
  <c r="J132" i="2" s="1"/>
  <c r="J70" i="2" s="1"/>
  <c r="J134" i="2"/>
  <c r="BF134" i="2"/>
  <c r="BI133" i="2"/>
  <c r="BH133" i="2"/>
  <c r="BG133" i="2"/>
  <c r="BE133" i="2"/>
  <c r="T133" i="2"/>
  <c r="R133" i="2"/>
  <c r="R132" i="2" s="1"/>
  <c r="P133" i="2"/>
  <c r="BK133" i="2"/>
  <c r="J133" i="2"/>
  <c r="BF133" i="2"/>
  <c r="BI131" i="2"/>
  <c r="BH131" i="2"/>
  <c r="BG131" i="2"/>
  <c r="BE131" i="2"/>
  <c r="T131" i="2"/>
  <c r="R131" i="2"/>
  <c r="P131" i="2"/>
  <c r="BK131" i="2"/>
  <c r="J131" i="2"/>
  <c r="BF131" i="2" s="1"/>
  <c r="BI130" i="2"/>
  <c r="BH130" i="2"/>
  <c r="BG130" i="2"/>
  <c r="BE130" i="2"/>
  <c r="T130" i="2"/>
  <c r="R130" i="2"/>
  <c r="P130" i="2"/>
  <c r="BK130" i="2"/>
  <c r="J130" i="2"/>
  <c r="BF130" i="2"/>
  <c r="BI129" i="2"/>
  <c r="BH129" i="2"/>
  <c r="BG129" i="2"/>
  <c r="BE129" i="2"/>
  <c r="T129" i="2"/>
  <c r="R129" i="2"/>
  <c r="P129" i="2"/>
  <c r="BK129" i="2"/>
  <c r="J129" i="2"/>
  <c r="BF129" i="2"/>
  <c r="BI128" i="2"/>
  <c r="BH128" i="2"/>
  <c r="BG128" i="2"/>
  <c r="BE128" i="2"/>
  <c r="T128" i="2"/>
  <c r="R128" i="2"/>
  <c r="P128" i="2"/>
  <c r="BK128" i="2"/>
  <c r="J128" i="2"/>
  <c r="BF128" i="2" s="1"/>
  <c r="BI127" i="2"/>
  <c r="BH127" i="2"/>
  <c r="BG127" i="2"/>
  <c r="BE127" i="2"/>
  <c r="T127" i="2"/>
  <c r="R127" i="2"/>
  <c r="P127" i="2"/>
  <c r="BK127" i="2"/>
  <c r="J127" i="2"/>
  <c r="BF127" i="2"/>
  <c r="BI126" i="2"/>
  <c r="BH126" i="2"/>
  <c r="BG126" i="2"/>
  <c r="BE126" i="2"/>
  <c r="T126" i="2"/>
  <c r="R126" i="2"/>
  <c r="P126" i="2"/>
  <c r="BK126" i="2"/>
  <c r="J126" i="2"/>
  <c r="BF126" i="2"/>
  <c r="BI125" i="2"/>
  <c r="BH125" i="2"/>
  <c r="BG125" i="2"/>
  <c r="BE125" i="2"/>
  <c r="T125" i="2"/>
  <c r="R125" i="2"/>
  <c r="P125" i="2"/>
  <c r="BK125" i="2"/>
  <c r="J125" i="2"/>
  <c r="BF125" i="2" s="1"/>
  <c r="BI124" i="2"/>
  <c r="BH124" i="2"/>
  <c r="BG124" i="2"/>
  <c r="BE124" i="2"/>
  <c r="T124" i="2"/>
  <c r="R124" i="2"/>
  <c r="P124" i="2"/>
  <c r="BK124" i="2"/>
  <c r="J124" i="2"/>
  <c r="BF124" i="2"/>
  <c r="BI123" i="2"/>
  <c r="BH123" i="2"/>
  <c r="BG123" i="2"/>
  <c r="BE123" i="2"/>
  <c r="T123" i="2"/>
  <c r="R123" i="2"/>
  <c r="P123" i="2"/>
  <c r="BK123" i="2"/>
  <c r="J123" i="2"/>
  <c r="BF123" i="2"/>
  <c r="BI122" i="2"/>
  <c r="BH122" i="2"/>
  <c r="BG122" i="2"/>
  <c r="BE122" i="2"/>
  <c r="T122" i="2"/>
  <c r="R122" i="2"/>
  <c r="P122" i="2"/>
  <c r="BK122" i="2"/>
  <c r="J122" i="2"/>
  <c r="BF122" i="2" s="1"/>
  <c r="BI121" i="2"/>
  <c r="BH121" i="2"/>
  <c r="BG121" i="2"/>
  <c r="BE121" i="2"/>
  <c r="T121" i="2"/>
  <c r="R121" i="2"/>
  <c r="P121" i="2"/>
  <c r="BK121" i="2"/>
  <c r="J121" i="2"/>
  <c r="BF121" i="2"/>
  <c r="BI120" i="2"/>
  <c r="BH120" i="2"/>
  <c r="BG120" i="2"/>
  <c r="BE120" i="2"/>
  <c r="T120" i="2"/>
  <c r="R120" i="2"/>
  <c r="P120" i="2"/>
  <c r="BK120" i="2"/>
  <c r="J120" i="2"/>
  <c r="BF120" i="2"/>
  <c r="BI119" i="2"/>
  <c r="BH119" i="2"/>
  <c r="BG119" i="2"/>
  <c r="BE119" i="2"/>
  <c r="T119" i="2"/>
  <c r="R119" i="2"/>
  <c r="P119" i="2"/>
  <c r="BK119" i="2"/>
  <c r="J119" i="2"/>
  <c r="BF119" i="2" s="1"/>
  <c r="BI118" i="2"/>
  <c r="BH118" i="2"/>
  <c r="F40" i="2" s="1"/>
  <c r="BC57" i="1" s="1"/>
  <c r="BC56" i="1" s="1"/>
  <c r="BG118" i="2"/>
  <c r="BE118" i="2"/>
  <c r="T118" i="2"/>
  <c r="R118" i="2"/>
  <c r="R115" i="2" s="1"/>
  <c r="P118" i="2"/>
  <c r="BK118" i="2"/>
  <c r="BK115" i="2" s="1"/>
  <c r="J118" i="2"/>
  <c r="BF118" i="2"/>
  <c r="BI117" i="2"/>
  <c r="F41" i="2" s="1"/>
  <c r="BD57" i="1" s="1"/>
  <c r="BD56" i="1" s="1"/>
  <c r="BD55" i="1" s="1"/>
  <c r="BD54" i="1" s="1"/>
  <c r="W33" i="1" s="1"/>
  <c r="BH117" i="2"/>
  <c r="BG117" i="2"/>
  <c r="F39" i="2" s="1"/>
  <c r="BB57" i="1" s="1"/>
  <c r="BE117" i="2"/>
  <c r="J37" i="2" s="1"/>
  <c r="AV57" i="1" s="1"/>
  <c r="T117" i="2"/>
  <c r="R117" i="2"/>
  <c r="P117" i="2"/>
  <c r="P115" i="2" s="1"/>
  <c r="BK117" i="2"/>
  <c r="J117" i="2"/>
  <c r="BF117" i="2"/>
  <c r="BI116" i="2"/>
  <c r="BH116" i="2"/>
  <c r="BG116" i="2"/>
  <c r="BE116" i="2"/>
  <c r="F37" i="2" s="1"/>
  <c r="AZ57" i="1" s="1"/>
  <c r="T116" i="2"/>
  <c r="T115" i="2" s="1"/>
  <c r="R116" i="2"/>
  <c r="P116" i="2"/>
  <c r="BK116" i="2"/>
  <c r="J116" i="2"/>
  <c r="BF116" i="2"/>
  <c r="J110" i="2"/>
  <c r="J109" i="2"/>
  <c r="F109" i="2"/>
  <c r="F107" i="2"/>
  <c r="E105" i="2"/>
  <c r="J63" i="2"/>
  <c r="J62" i="2"/>
  <c r="F62" i="2"/>
  <c r="F60" i="2"/>
  <c r="E58" i="2"/>
  <c r="J22" i="2"/>
  <c r="E22" i="2"/>
  <c r="F110" i="2"/>
  <c r="F63" i="2"/>
  <c r="J21" i="2"/>
  <c r="J16" i="2"/>
  <c r="J107" i="2"/>
  <c r="J60" i="2"/>
  <c r="E7" i="2"/>
  <c r="E52" i="2" s="1"/>
  <c r="E99" i="2"/>
  <c r="AS60" i="1"/>
  <c r="AS56" i="1"/>
  <c r="AS55" i="1"/>
  <c r="AS54" i="1" s="1"/>
  <c r="L50" i="1"/>
  <c r="AM50" i="1"/>
  <c r="AM49" i="1"/>
  <c r="L49" i="1"/>
  <c r="AM47" i="1"/>
  <c r="L47" i="1"/>
  <c r="L45" i="1"/>
  <c r="L44" i="1"/>
  <c r="J38" i="3" l="1"/>
  <c r="AW58" i="1" s="1"/>
  <c r="F38" i="3"/>
  <c r="BA58" i="1" s="1"/>
  <c r="AY56" i="1"/>
  <c r="BB56" i="1"/>
  <c r="T108" i="5"/>
  <c r="T114" i="2"/>
  <c r="T113" i="2" s="1"/>
  <c r="J38" i="2"/>
  <c r="AW57" i="1" s="1"/>
  <c r="AT57" i="1" s="1"/>
  <c r="R114" i="2"/>
  <c r="R113" i="2" s="1"/>
  <c r="J115" i="2"/>
  <c r="J69" i="2" s="1"/>
  <c r="BK114" i="2"/>
  <c r="P282" i="2"/>
  <c r="J34" i="4"/>
  <c r="J67" i="4"/>
  <c r="P114" i="2"/>
  <c r="P113" i="2" s="1"/>
  <c r="AU57" i="1" s="1"/>
  <c r="AU56" i="1" s="1"/>
  <c r="J283" i="2"/>
  <c r="J79" i="2" s="1"/>
  <c r="BK282" i="2"/>
  <c r="J282" i="2" s="1"/>
  <c r="J78" i="2" s="1"/>
  <c r="R282" i="2"/>
  <c r="AT58" i="1"/>
  <c r="R109" i="5"/>
  <c r="J110" i="8"/>
  <c r="J73" i="8" s="1"/>
  <c r="BK109" i="8"/>
  <c r="J109" i="8" s="1"/>
  <c r="J72" i="8" s="1"/>
  <c r="F37" i="4"/>
  <c r="AZ59" i="1" s="1"/>
  <c r="F40" i="5"/>
  <c r="BC61" i="1" s="1"/>
  <c r="P115" i="5"/>
  <c r="P140" i="5"/>
  <c r="J178" i="5"/>
  <c r="J75" i="5" s="1"/>
  <c r="BK177" i="5"/>
  <c r="J177" i="5" s="1"/>
  <c r="J74" i="5" s="1"/>
  <c r="J38" i="6"/>
  <c r="AW62" i="1" s="1"/>
  <c r="AT62" i="1" s="1"/>
  <c r="F63" i="3"/>
  <c r="F37" i="3"/>
  <c r="AZ58" i="1" s="1"/>
  <c r="AZ56" i="1" s="1"/>
  <c r="P177" i="5"/>
  <c r="J214" i="7"/>
  <c r="J79" i="7" s="1"/>
  <c r="BK213" i="7"/>
  <c r="J213" i="7" s="1"/>
  <c r="J78" i="7" s="1"/>
  <c r="F38" i="2"/>
  <c r="BA57" i="1" s="1"/>
  <c r="BA56" i="1" s="1"/>
  <c r="J37" i="5"/>
  <c r="AV61" i="1" s="1"/>
  <c r="AT61" i="1" s="1"/>
  <c r="F37" i="5"/>
  <c r="AZ61" i="1" s="1"/>
  <c r="R177" i="5"/>
  <c r="J104" i="6"/>
  <c r="J69" i="6" s="1"/>
  <c r="BK103" i="6"/>
  <c r="P102" i="6"/>
  <c r="AU62" i="1" s="1"/>
  <c r="P113" i="6"/>
  <c r="T113" i="6"/>
  <c r="T102" i="6" s="1"/>
  <c r="J60" i="3"/>
  <c r="BK94" i="3"/>
  <c r="F38" i="5"/>
  <c r="BA61" i="1" s="1"/>
  <c r="BA60" i="1" s="1"/>
  <c r="AW60" i="1" s="1"/>
  <c r="P109" i="5"/>
  <c r="P108" i="5" s="1"/>
  <c r="AU61" i="1" s="1"/>
  <c r="T177" i="5"/>
  <c r="R105" i="7"/>
  <c r="P104" i="7"/>
  <c r="AU63" i="1" s="1"/>
  <c r="BK354" i="2"/>
  <c r="BK115" i="5"/>
  <c r="J115" i="5" s="1"/>
  <c r="J71" i="5" s="1"/>
  <c r="R113" i="6"/>
  <c r="R102" i="6" s="1"/>
  <c r="J38" i="8"/>
  <c r="AW64" i="1" s="1"/>
  <c r="AT64" i="1" s="1"/>
  <c r="F38" i="8"/>
  <c r="BA64" i="1" s="1"/>
  <c r="T104" i="8"/>
  <c r="T103" i="8" s="1"/>
  <c r="F37" i="6"/>
  <c r="AZ62" i="1" s="1"/>
  <c r="F40" i="7"/>
  <c r="BC63" i="1" s="1"/>
  <c r="T120" i="7"/>
  <c r="F63" i="6"/>
  <c r="F38" i="6"/>
  <c r="BA62" i="1" s="1"/>
  <c r="BK104" i="8"/>
  <c r="P110" i="8"/>
  <c r="T110" i="8"/>
  <c r="T109" i="8" s="1"/>
  <c r="T98" i="8" s="1"/>
  <c r="BK113" i="6"/>
  <c r="J113" i="6" s="1"/>
  <c r="J72" i="6" s="1"/>
  <c r="J37" i="7"/>
  <c r="AV63" i="1" s="1"/>
  <c r="AT63" i="1" s="1"/>
  <c r="BK120" i="7"/>
  <c r="R126" i="7"/>
  <c r="R119" i="7" s="1"/>
  <c r="F37" i="8"/>
  <c r="AZ64" i="1" s="1"/>
  <c r="P104" i="8"/>
  <c r="P103" i="8" s="1"/>
  <c r="F40" i="8"/>
  <c r="BC64" i="1" s="1"/>
  <c r="P175" i="8"/>
  <c r="J105" i="7"/>
  <c r="J68" i="7" s="1"/>
  <c r="T105" i="7"/>
  <c r="P120" i="7"/>
  <c r="P119" i="7" s="1"/>
  <c r="T149" i="7"/>
  <c r="R161" i="7"/>
  <c r="R177" i="7"/>
  <c r="J92" i="8"/>
  <c r="R175" i="8"/>
  <c r="R109" i="8" s="1"/>
  <c r="R98" i="8" s="1"/>
  <c r="AV56" i="1" l="1"/>
  <c r="BB55" i="1"/>
  <c r="AX56" i="1"/>
  <c r="AW56" i="1"/>
  <c r="BA55" i="1"/>
  <c r="J120" i="7"/>
  <c r="J73" i="7" s="1"/>
  <c r="BK119" i="7"/>
  <c r="J103" i="6"/>
  <c r="J68" i="6" s="1"/>
  <c r="BK102" i="6"/>
  <c r="J102" i="6" s="1"/>
  <c r="J354" i="2"/>
  <c r="J89" i="2" s="1"/>
  <c r="BK353" i="2"/>
  <c r="J353" i="2" s="1"/>
  <c r="J88" i="2" s="1"/>
  <c r="J94" i="3"/>
  <c r="J68" i="3" s="1"/>
  <c r="BK93" i="3"/>
  <c r="J93" i="3" s="1"/>
  <c r="BC60" i="1"/>
  <c r="R108" i="5"/>
  <c r="P98" i="8"/>
  <c r="AU64" i="1" s="1"/>
  <c r="AU60" i="1" s="1"/>
  <c r="AU55" i="1" s="1"/>
  <c r="AU54" i="1" s="1"/>
  <c r="R104" i="7"/>
  <c r="AZ60" i="1"/>
  <c r="AV60" i="1" s="1"/>
  <c r="AT60" i="1" s="1"/>
  <c r="J104" i="8"/>
  <c r="J71" i="8" s="1"/>
  <c r="BK103" i="8"/>
  <c r="BK109" i="5"/>
  <c r="AG59" i="1"/>
  <c r="AN59" i="1" s="1"/>
  <c r="J43" i="4"/>
  <c r="P109" i="8"/>
  <c r="T119" i="7"/>
  <c r="T104" i="7" s="1"/>
  <c r="BK113" i="2"/>
  <c r="J113" i="2" s="1"/>
  <c r="J114" i="2"/>
  <c r="J68" i="2" s="1"/>
  <c r="J67" i="2" l="1"/>
  <c r="J34" i="2"/>
  <c r="J67" i="6"/>
  <c r="J34" i="6"/>
  <c r="J103" i="8"/>
  <c r="J70" i="8" s="1"/>
  <c r="BK98" i="8"/>
  <c r="J98" i="8" s="1"/>
  <c r="AY60" i="1"/>
  <c r="BC55" i="1"/>
  <c r="AX55" i="1"/>
  <c r="BB54" i="1"/>
  <c r="J67" i="3"/>
  <c r="J34" i="3"/>
  <c r="J119" i="7"/>
  <c r="J72" i="7" s="1"/>
  <c r="BK104" i="7"/>
  <c r="J104" i="7" s="1"/>
  <c r="AZ55" i="1"/>
  <c r="J109" i="5"/>
  <c r="J68" i="5" s="1"/>
  <c r="BK108" i="5"/>
  <c r="J108" i="5" s="1"/>
  <c r="AW55" i="1"/>
  <c r="BA54" i="1"/>
  <c r="AT56" i="1"/>
  <c r="J67" i="5" l="1"/>
  <c r="J34" i="5"/>
  <c r="AG58" i="1"/>
  <c r="AN58" i="1" s="1"/>
  <c r="J43" i="3"/>
  <c r="AV55" i="1"/>
  <c r="AT55" i="1" s="1"/>
  <c r="AZ54" i="1"/>
  <c r="J67" i="8"/>
  <c r="J34" i="8"/>
  <c r="W31" i="1"/>
  <c r="AX54" i="1"/>
  <c r="AG62" i="1"/>
  <c r="AN62" i="1" s="1"/>
  <c r="J43" i="6"/>
  <c r="J67" i="7"/>
  <c r="J34" i="7"/>
  <c r="BC54" i="1"/>
  <c r="AY55" i="1"/>
  <c r="AG57" i="1"/>
  <c r="J43" i="2"/>
  <c r="AW54" i="1"/>
  <c r="AK30" i="1" s="1"/>
  <c r="W30" i="1"/>
  <c r="AV54" i="1" l="1"/>
  <c r="W29" i="1"/>
  <c r="AN57" i="1"/>
  <c r="AG56" i="1"/>
  <c r="AY54" i="1"/>
  <c r="W32" i="1"/>
  <c r="J43" i="7"/>
  <c r="AG63" i="1"/>
  <c r="AN63" i="1" s="1"/>
  <c r="AG64" i="1"/>
  <c r="AN64" i="1" s="1"/>
  <c r="J43" i="8"/>
  <c r="AG61" i="1"/>
  <c r="J43" i="5"/>
  <c r="AG55" i="1" l="1"/>
  <c r="AN56" i="1"/>
  <c r="AT54" i="1"/>
  <c r="AK29" i="1"/>
  <c r="AN61" i="1"/>
  <c r="AG60" i="1"/>
  <c r="AN60" i="1" s="1"/>
  <c r="AG54" i="1" l="1"/>
  <c r="AN55" i="1"/>
  <c r="AK26" i="1" l="1"/>
  <c r="AK35" i="1" s="1"/>
  <c r="AN54" i="1"/>
</calcChain>
</file>

<file path=xl/sharedStrings.xml><?xml version="1.0" encoding="utf-8"?>
<sst xmlns="http://schemas.openxmlformats.org/spreadsheetml/2006/main" count="12222" uniqueCount="2570">
  <si>
    <t>Export Komplet</t>
  </si>
  <si>
    <t/>
  </si>
  <si>
    <t>2.0</t>
  </si>
  <si>
    <t>ZAMOK</t>
  </si>
  <si>
    <t>False</t>
  </si>
  <si>
    <t>{8ddf0272-4f2b-400e-b39e-5f42f48be61c}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</si>
  <si>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</si>
  <si>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</si>
  <si>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</si>
  <si>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</si>
  <si>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</si>
  <si>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</si>
  <si>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</si>
  <si>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2019002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</si>
  <si>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</si>
  <si>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</si>
  <si>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Zavŕšenie transformačného procesu s cieľom sociálnej integrácie občanov s mentálnym postihnutím v DSS Slatinka</t>
  </si>
  <si>
    <t>JKSO:</t>
  </si>
  <si>
    <t>801 99</t>
  </si>
  <si>
    <t>KS:</t>
  </si>
  <si>
    <t>1212</t>
  </si>
  <si>
    <t>Miesto:</t>
  </si>
  <si>
    <t>Lučenec</t>
  </si>
  <si>
    <t>Dátum:</t>
  </si>
  <si>
    <t>21. 1. 2019</t>
  </si>
  <si>
    <t>CPV:</t>
  </si>
  <si>
    <t>45215221-2</t>
  </si>
  <si>
    <t>CPA:</t>
  </si>
  <si>
    <t>41.00.48</t>
  </si>
  <si>
    <t>Objednávateľ:</t>
  </si>
  <si>
    <t>IČO:</t>
  </si>
  <si>
    <t>00633210</t>
  </si>
  <si>
    <t>Domov sociálnych služieb SLATINKA</t>
  </si>
  <si>
    <t>IČ DPH:</t>
  </si>
  <si>
    <t>2021194318</t>
  </si>
  <si>
    <t>Zhotoviteľ:</t>
  </si>
  <si>
    <t>Vyplň údaj</t>
  </si>
  <si>
    <t>Projektant:</t>
  </si>
  <si>
    <t>45351856</t>
  </si>
  <si>
    <t>PROMOST s.r.o.</t>
  </si>
  <si>
    <t>SK 2022945430</t>
  </si>
  <si>
    <t>Spracovateľ:</t>
  </si>
  <si>
    <t xml:space="preserve"> </t>
  </si>
  <si>
    <t>Ing. Michal Slobodník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</si>
  <si>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</si>
  <si>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</si>
  <si>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</si>
  <si>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</si>
  <si>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</si>
  <si>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</si>
  <si>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</si>
  <si>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</si>
  <si>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</si>
  <si>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</si>
  <si>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</si>
  <si>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</si>
  <si>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</si>
  <si>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</si>
  <si>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</si>
  <si>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</si>
  <si>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</si>
  <si>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</si>
  <si>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</si>
  <si>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</si>
  <si>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</si>
  <si>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</si>
  <si>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</si>
  <si>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</si>
  <si>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</si>
  <si>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</si>
  <si>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</si>
  <si>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</si>
  <si>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</si>
  <si>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</si>
  <si>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</si>
  <si>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</si>
  <si>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</si>
  <si>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</si>
  <si>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</si>
  <si>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</si>
  <si>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</si>
  <si>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</si>
  <si>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</si>
  <si>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</si>
  <si>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2018004.5</t>
  </si>
  <si>
    <t>Objekt ul. Dr. Vodu č. 398/14, Lučenec</t>
  </si>
  <si>
    <t>STA</t>
  </si>
  <si>
    <t>1</t>
  </si>
  <si>
    <t>{a4743af1-1b76-4edd-838b-d0bc222872ef}</t>
  </si>
  <si>
    <t>2018004.5A</t>
  </si>
  <si>
    <t>Rekonštrukcia a modernizácia objektu</t>
  </si>
  <si>
    <t>Časť</t>
  </si>
  <si>
    <t>2</t>
  </si>
  <si>
    <t>{78e45018-7a73-466b-8ab8-ab4df1abc8ad}</t>
  </si>
  <si>
    <t>/</t>
  </si>
  <si>
    <t>2018004.5A.1</t>
  </si>
  <si>
    <t>Stavebné práce</t>
  </si>
  <si>
    <t>3</t>
  </si>
  <si>
    <t>{69720b25-6b9c-4aed-b401-9c76280bfa37}</t>
  </si>
  <si>
    <t>2018004.5A.2</t>
  </si>
  <si>
    <t>Bleskozvod</t>
  </si>
  <si>
    <t>{1fa0a6cf-f132-4bcc-aa0f-5d595629da38}</t>
  </si>
  <si>
    <t>2018004.5A.3</t>
  </si>
  <si>
    <t>Odberné plynové zariadenie</t>
  </si>
  <si>
    <t>{fb310075-f4c3-40f0-be8d-c8b2e569452b}</t>
  </si>
  <si>
    <t>2018004.5B</t>
  </si>
  <si>
    <t>Zvýšenie energetickej hospodárnosti objektu</t>
  </si>
  <si>
    <t>{f9423ae9-9bcc-498d-8885-118dd92ddcfe}</t>
  </si>
  <si>
    <t>2018004.5B.1</t>
  </si>
  <si>
    <t>{0c538266-d0d0-41c1-9d49-34bf6e7d056d}</t>
  </si>
  <si>
    <t>2018004.5B.2</t>
  </si>
  <si>
    <t>Zdravotechnika</t>
  </si>
  <si>
    <t>{4315c202-f8cb-49f4-b9f4-f43729d2755c}</t>
  </si>
  <si>
    <t>2018004.5B.3</t>
  </si>
  <si>
    <t>Vykurovanie</t>
  </si>
  <si>
    <t>{d3984d26-128f-4cf8-b81c-5614975d4683}</t>
  </si>
  <si>
    <t>2018004.5B.4</t>
  </si>
  <si>
    <t>Elektroinštalácie</t>
  </si>
  <si>
    <t>{f947c49b-89a0-4f42-ad69-55ce46ea8caa}</t>
  </si>
  <si>
    <t>KRYCÍ LIST ROZPOČTU</t>
  </si>
  <si>
    <t>Objekt:</t>
  </si>
  <si>
    <t>2018004.5 - Objekt ul. Dr. Vodu č. 398/14, Lučenec</t>
  </si>
  <si>
    <t>Časť:</t>
  </si>
  <si>
    <t>2018004.5A - Rekonštrukcia a modernizácia objektu</t>
  </si>
  <si>
    <t>Úroveň 3:</t>
  </si>
  <si>
    <t>2018004.5A.1 - Stavebné práce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</si>
  <si>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</si>
  <si>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</si>
  <si>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</si>
  <si>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</si>
  <si>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</si>
  <si>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</si>
  <si>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</si>
  <si>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</si>
  <si>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</si>
  <si>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</si>
  <si>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</si>
  <si>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</si>
  <si>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</si>
  <si>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</si>
  <si>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</si>
  <si>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</si>
  <si>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</si>
  <si>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</si>
  <si>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</si>
  <si>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</si>
  <si>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</si>
  <si>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</si>
  <si>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</si>
  <si>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</si>
  <si>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</si>
  <si>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</si>
  <si>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33-M - Montáže dopr.zariad.sklad.zar.a váh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</si>
  <si>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</si>
  <si>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</si>
  <si>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</si>
  <si>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</si>
  <si>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</si>
  <si>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</si>
  <si>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</si>
  <si>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</si>
  <si>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</si>
  <si>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</si>
  <si>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</si>
  <si>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</si>
  <si>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</si>
  <si>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</si>
  <si>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</si>
  <si>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</si>
  <si>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</si>
  <si>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113107132</t>
  </si>
  <si>
    <t>Odstránenie krytu v ploche do 200 m2 z betónu prostého, hr. vrstvy 150 do 300 mm,  -0,50000t</t>
  </si>
  <si>
    <t>m2</t>
  </si>
  <si>
    <t>4</t>
  </si>
  <si>
    <t>-2052658460</t>
  </si>
  <si>
    <t>113307111</t>
  </si>
  <si>
    <t>Odstránenie podkladu v ploche do 200m2 z kameniva ťaženého, hr. do 100mm,  -0,16000t</t>
  </si>
  <si>
    <t>CS CENEKON 2017 01</t>
  </si>
  <si>
    <t>527425840</t>
  </si>
  <si>
    <t>121101002</t>
  </si>
  <si>
    <t>Odstránenie ornice ručne s vodorov. premiest., na hromady do 50 m hr. nad 150 mm</t>
  </si>
  <si>
    <t>m3</t>
  </si>
  <si>
    <t>993398668</t>
  </si>
  <si>
    <t>130201001</t>
  </si>
  <si>
    <t>Výkop jamy a ryhy v obmedzenom priestore horn. tr.3 ručne</t>
  </si>
  <si>
    <t>CS Cenekon 2014 02</t>
  </si>
  <si>
    <t>1281446830</t>
  </si>
  <si>
    <t>5</t>
  </si>
  <si>
    <t>131211101</t>
  </si>
  <si>
    <t>Hĺbenie jám v  hornine tr.3 súdržných - ručným náradím</t>
  </si>
  <si>
    <t>-353216377</t>
  </si>
  <si>
    <t>6</t>
  </si>
  <si>
    <t>132211121</t>
  </si>
  <si>
    <t>Hĺbenie rýh šírky nad 600  do 1300 mm v  horninách tr. 3 súdržných - ručným náradím</t>
  </si>
  <si>
    <t>1737511670</t>
  </si>
  <si>
    <t>7</t>
  </si>
  <si>
    <t>151101201</t>
  </si>
  <si>
    <t>Paženie stien bez rozopretia alebo vzopretia, príložné hĺbky do 4m</t>
  </si>
  <si>
    <t>1392142636</t>
  </si>
  <si>
    <t>8</t>
  </si>
  <si>
    <t>151101211</t>
  </si>
  <si>
    <t>Odstránenie paženia stien príložné hĺbky do 4 m</t>
  </si>
  <si>
    <t>-639581398</t>
  </si>
  <si>
    <t>9</t>
  </si>
  <si>
    <t>151101301</t>
  </si>
  <si>
    <t>Rozopretie zapažených stien pri pažení príložnom hĺbky do 4 m</t>
  </si>
  <si>
    <t>827468532</t>
  </si>
  <si>
    <t>10</t>
  </si>
  <si>
    <t>151101311</t>
  </si>
  <si>
    <t>Odstránenie rozopretia stien paženia príložného hĺbky do 4 m</t>
  </si>
  <si>
    <t>1916838881</t>
  </si>
  <si>
    <t>11</t>
  </si>
  <si>
    <t>174101001</t>
  </si>
  <si>
    <t>Zásyp sypaninou so zhutnením jám, šachiet, rýh, zárezov alebo okolo objektov do 100 m3</t>
  </si>
  <si>
    <t>1769847694</t>
  </si>
  <si>
    <t>12</t>
  </si>
  <si>
    <t>175101202</t>
  </si>
  <si>
    <t>Obsyp objektov sypaninou z vhodných hornín 1 až 4 s prehodením sypaniny</t>
  </si>
  <si>
    <t>CS Cenekon 2013 01</t>
  </si>
  <si>
    <t>801228883</t>
  </si>
  <si>
    <t>13</t>
  </si>
  <si>
    <t>M</t>
  </si>
  <si>
    <t>5834331200</t>
  </si>
  <si>
    <t>Kamenivo drvené hrubé frakcia 8-16 mm, STN EN 13242 + A1</t>
  </si>
  <si>
    <t>t</t>
  </si>
  <si>
    <t>CS CENEKON 2017 02</t>
  </si>
  <si>
    <t>-1186727404</t>
  </si>
  <si>
    <t>14</t>
  </si>
  <si>
    <t>1484651811</t>
  </si>
  <si>
    <t>15</t>
  </si>
  <si>
    <t>5834310400</t>
  </si>
  <si>
    <t>Kamenivo drvené hrubé frakcia 4-8 mm, STN EN 13242 + A1</t>
  </si>
  <si>
    <t>1870925012</t>
  </si>
  <si>
    <t>16</t>
  </si>
  <si>
    <t>181301102</t>
  </si>
  <si>
    <t>Rozprestretie ornice v rovine, plocha do 500 m2, hr.do 150 mm</t>
  </si>
  <si>
    <t>-1767260678</t>
  </si>
  <si>
    <t>Zakladanie</t>
  </si>
  <si>
    <t>17</t>
  </si>
  <si>
    <t>212752242</t>
  </si>
  <si>
    <t>Montáž kontrolnej a preplachovacej šachty PVC pre drenážny systém do DN 100 mm</t>
  </si>
  <si>
    <t>ks</t>
  </si>
  <si>
    <t>688516965</t>
  </si>
  <si>
    <t>18</t>
  </si>
  <si>
    <t>286610029800</t>
  </si>
  <si>
    <t>Drenážna šachta, dno DN 300, napojenie DN 100, bez lapača piesku, PIPELIFE, alebo ekvivalentná náhrada</t>
  </si>
  <si>
    <t>CS CENEKON 2018 01</t>
  </si>
  <si>
    <t>-1524995820</t>
  </si>
  <si>
    <t>19</t>
  </si>
  <si>
    <t>286610030500</t>
  </si>
  <si>
    <t>Kryt drenážnej šachty nepochôdzny, PIPELIFE, alebo ekvivalentná náhrada</t>
  </si>
  <si>
    <t>1128334938</t>
  </si>
  <si>
    <t>286610030600</t>
  </si>
  <si>
    <t>Predĺženie drenážnej šachty DN 300, dĺžka 0,5 m, PIPELIFE, alebo ekvivalentná náhrada</t>
  </si>
  <si>
    <t>-1301066588</t>
  </si>
  <si>
    <t>21</t>
  </si>
  <si>
    <t>214500111</t>
  </si>
  <si>
    <t>Zhotovenie výplne ryhy s drenážnym potrubím z rúr DN do 200, výšky nad 200 do 300 mm</t>
  </si>
  <si>
    <t>m</t>
  </si>
  <si>
    <t>-1219784136</t>
  </si>
  <si>
    <t>22</t>
  </si>
  <si>
    <t>717568282</t>
  </si>
  <si>
    <t>23</t>
  </si>
  <si>
    <t>216411111</t>
  </si>
  <si>
    <t>Spojovacia vrstva na základovej škáre z cementového mlieka</t>
  </si>
  <si>
    <t>-950488843</t>
  </si>
  <si>
    <t>24</t>
  </si>
  <si>
    <t>271543001</t>
  </si>
  <si>
    <t>Násyp pod základové  konštrukcie so zhutnením z  kameniva hrubého drveného fr.8-16 mm</t>
  </si>
  <si>
    <t>-1260941495</t>
  </si>
  <si>
    <t>25</t>
  </si>
  <si>
    <t>271571111</t>
  </si>
  <si>
    <t>Vankúše zhutnené pod základy zo štrkopiesku</t>
  </si>
  <si>
    <t>-108140433</t>
  </si>
  <si>
    <t>26</t>
  </si>
  <si>
    <t>273313611</t>
  </si>
  <si>
    <t>Betón základových dosiek, prostý tr. C 16/20</t>
  </si>
  <si>
    <t>51977809</t>
  </si>
  <si>
    <t>27</t>
  </si>
  <si>
    <t>273351217</t>
  </si>
  <si>
    <t>Debnenie stien základových dosiek, zhotovenie-tradičné</t>
  </si>
  <si>
    <t>1125291444</t>
  </si>
  <si>
    <t>28</t>
  </si>
  <si>
    <t>273351218</t>
  </si>
  <si>
    <t>Debnenie stien základových dosiek, odstránenie-tradičné</t>
  </si>
  <si>
    <t>869153757</t>
  </si>
  <si>
    <t>29</t>
  </si>
  <si>
    <t>273362422</t>
  </si>
  <si>
    <t>Výstuž základových dosiek zo zvár. sietí KARI, priemer drôtu 6/6 mm, veľkosť oka 150x150 mm</t>
  </si>
  <si>
    <t>1008302816</t>
  </si>
  <si>
    <t>30</t>
  </si>
  <si>
    <t>274271303</t>
  </si>
  <si>
    <t>Murivo základových pásov (m3) PREMAC 50x30x25 s betónovou výplňou C 16/20 hr. 300 mm, alebo ekvivalentná náhrada</t>
  </si>
  <si>
    <t>2009011041</t>
  </si>
  <si>
    <t>31</t>
  </si>
  <si>
    <t>274313611</t>
  </si>
  <si>
    <t>Betón základových pásov, prostý tr. C 16/20</t>
  </si>
  <si>
    <t>42548447</t>
  </si>
  <si>
    <t>32</t>
  </si>
  <si>
    <t>274361822</t>
  </si>
  <si>
    <t>Výstuž základových pásov z ocele 10505, dodatočne vkladaná pri podbet. základov</t>
  </si>
  <si>
    <t>847767603</t>
  </si>
  <si>
    <t>33</t>
  </si>
  <si>
    <t>274361825</t>
  </si>
  <si>
    <t>Výstuž pre murivo základových pásov PREMAC s betónovou výplňou z ocele 10505, alebo ekvivalentná náhrada</t>
  </si>
  <si>
    <t>766597959</t>
  </si>
  <si>
    <t>34</t>
  </si>
  <si>
    <t>279232511</t>
  </si>
  <si>
    <t>Postupné podmurovanie základného muriva akýmikoľvek pálenými tehlami P200 alebo P350 na maltu</t>
  </si>
  <si>
    <t>830532234</t>
  </si>
  <si>
    <t>35</t>
  </si>
  <si>
    <t>279311114</t>
  </si>
  <si>
    <t>Postupné podbet. základného muriva bez výkopu, zapaž. a debnenia prostým betónom tr. C 16/20</t>
  </si>
  <si>
    <t>421626756</t>
  </si>
  <si>
    <t>Zvislé a kompletné konštrukcie</t>
  </si>
  <si>
    <t>36</t>
  </si>
  <si>
    <t>311231127</t>
  </si>
  <si>
    <t>Murivo atikové reliéf. z tehál plných pálených dĺžky 290mm P 20-25 MC 10</t>
  </si>
  <si>
    <t>-789538393</t>
  </si>
  <si>
    <t>37</t>
  </si>
  <si>
    <t>311231480</t>
  </si>
  <si>
    <t>Murivo nosné (m3) z tehál pálených BRITTERM 44 P+D P 10, na maltu MVC (440x250x238), alebo ekvivalentná náhrada</t>
  </si>
  <si>
    <t>-1921933895</t>
  </si>
  <si>
    <t>38</t>
  </si>
  <si>
    <t>311231482</t>
  </si>
  <si>
    <t>Murivo nosné (m3) z tehál pálených BRITTERM 38 P+D P 10, na maltu MVC (380x250x238), alebo ekvivalentná náhrada</t>
  </si>
  <si>
    <t>-677872569</t>
  </si>
  <si>
    <t>39</t>
  </si>
  <si>
    <t>311231483</t>
  </si>
  <si>
    <t>Murivo nosné (m3) z tehál pálených BRITTERM 30 P+D P 10, na maltu MVC (300x250x238), alebo ekvivalentná náhrada</t>
  </si>
  <si>
    <t>1511148794</t>
  </si>
  <si>
    <t>40</t>
  </si>
  <si>
    <t>311271302</t>
  </si>
  <si>
    <t>Murivo nosné (m3) PREMAC 50x25x25 s betónovou výplňou hr. 250 mm, alebo ekvivalentná náhrada</t>
  </si>
  <si>
    <t>-1826682641</t>
  </si>
  <si>
    <t>41</t>
  </si>
  <si>
    <t>317163321</t>
  </si>
  <si>
    <t>Keramický preklad BRITTERM Atlas 23,8, šírky 75 mm, výšky 238 mm, dĺžky 1000 mm, alebo ekvivalentná náhrada</t>
  </si>
  <si>
    <t>-1689312349</t>
  </si>
  <si>
    <t>42</t>
  </si>
  <si>
    <t>317163322</t>
  </si>
  <si>
    <t>Keramický preklad BRITTERM Atlas 23,8, šírky 75 mm, výšky 238 mm, dĺžky 1250 mm, alebo ekvivalentná náhrada</t>
  </si>
  <si>
    <t>-1275587047</t>
  </si>
  <si>
    <t>43</t>
  </si>
  <si>
    <t>317163323</t>
  </si>
  <si>
    <t>Keramický preklad BRITTERM Atlas 23,8, šírky 75 mm, výšky 238 mm, dĺžky 1500 mm, alebo ekvivalentná náhrada</t>
  </si>
  <si>
    <t>2040483092</t>
  </si>
  <si>
    <t>44</t>
  </si>
  <si>
    <t>317163324</t>
  </si>
  <si>
    <t>Keramický preklad BRITTERM Atlas 23,8, šírky 75 mm, výšky 238 mm, dĺžky 1750 mm, alebo ekvivalentná náhrada</t>
  </si>
  <si>
    <t>670334577</t>
  </si>
  <si>
    <t>45</t>
  </si>
  <si>
    <t>317944313</t>
  </si>
  <si>
    <t>Valcované nosníky dodatočne osadzované do pripravených otvorov bez zamurovania hláv č.14 až 22</t>
  </si>
  <si>
    <t>CS Cenekon 2013 02</t>
  </si>
  <si>
    <t>-754467345</t>
  </si>
  <si>
    <t>46</t>
  </si>
  <si>
    <t>340238289</t>
  </si>
  <si>
    <t>Zamurovanie otvorov plochy od 0,25 do 1 m2 tehlami BRITTERM (440x250x238), alebo ekvivalentná náhrada</t>
  </si>
  <si>
    <t>-2026687948</t>
  </si>
  <si>
    <t>47</t>
  </si>
  <si>
    <t>340239271</t>
  </si>
  <si>
    <t>Zamurovanie otvorov plochy nad 1 do 4 m2 tehlami BRITTERM 8 (80x365x238), alebo ekvivalentná náhrada</t>
  </si>
  <si>
    <t>1461840318</t>
  </si>
  <si>
    <t>48</t>
  </si>
  <si>
    <t>340239272</t>
  </si>
  <si>
    <t>Zamurovanie otvorov plochy nad 1 do 4 m2 tehlami BRITTERM 11,5 (115x365x238), alebo ekvivalentná náhrada</t>
  </si>
  <si>
    <t>688991347</t>
  </si>
  <si>
    <t>49</t>
  </si>
  <si>
    <t>340239275</t>
  </si>
  <si>
    <t>Zamurovanie otvorov plochy nad 1 do 4 m2 tehlami BRITTERM 30 P+D (300x250x238), alebo ekvivalentná náhrada</t>
  </si>
  <si>
    <t>558747809</t>
  </si>
  <si>
    <t>50</t>
  </si>
  <si>
    <t>340239279</t>
  </si>
  <si>
    <t>Zamurovanie otvorov plochy nad 1 do 4 m2 tehlami BRITTERM 44 P+D (440x250x238), alebo ekvivalentná náhrada</t>
  </si>
  <si>
    <t>-1200570683</t>
  </si>
  <si>
    <t>51</t>
  </si>
  <si>
    <t>342242312</t>
  </si>
  <si>
    <t>Priečky z tehál pálených BRITTERM 11,5 P+D P 10, na maltu MVC (115x365x238), alebo ekvivalentná náhrada</t>
  </si>
  <si>
    <t>M2</t>
  </si>
  <si>
    <t>715696764</t>
  </si>
  <si>
    <t>Vodorovné konštrukcie</t>
  </si>
  <si>
    <t>52</t>
  </si>
  <si>
    <t>411127000</t>
  </si>
  <si>
    <t>Strop z nosníkov PREMACO a vložiek ST20 s podstľpkovaním a dobetónovaním, alebo ekvivalentná náhrada</t>
  </si>
  <si>
    <t>1760829876</t>
  </si>
  <si>
    <t>53</t>
  </si>
  <si>
    <t>411354171</t>
  </si>
  <si>
    <t>Podporná konštrukcia stropov výšky do 4 m pre zaťaženie do 5 kPa zhotovenie</t>
  </si>
  <si>
    <t>-986729424</t>
  </si>
  <si>
    <t>54</t>
  </si>
  <si>
    <t>411354172</t>
  </si>
  <si>
    <t>Podporná konštrukcia stropov výšky do 4 m pre zaťaženie do 5 kPa odstránenie</t>
  </si>
  <si>
    <t>72467025</t>
  </si>
  <si>
    <t>55</t>
  </si>
  <si>
    <t>411362021</t>
  </si>
  <si>
    <t>Výstuž stropov doskových, trámových, vložkových,konzolových alebo balkónových, zo zváraných sietí KARI</t>
  </si>
  <si>
    <t>-9922920</t>
  </si>
  <si>
    <t>56</t>
  </si>
  <si>
    <t>417321414</t>
  </si>
  <si>
    <t>Betón stužujúcich pásov a vencov železový tr. C 20/25</t>
  </si>
  <si>
    <t>652402998</t>
  </si>
  <si>
    <t>57</t>
  </si>
  <si>
    <t>417351115</t>
  </si>
  <si>
    <t>Debnenie bočníc stužujúcich pásov a vencov vrátane vzpier zhotovenie</t>
  </si>
  <si>
    <t>467938229</t>
  </si>
  <si>
    <t>58</t>
  </si>
  <si>
    <t>417351116</t>
  </si>
  <si>
    <t>Debnenie bočníc stužujúcich pásov a vencov vrátane vzpier odstránenie</t>
  </si>
  <si>
    <t>1349554999</t>
  </si>
  <si>
    <t>59</t>
  </si>
  <si>
    <t>417361821</t>
  </si>
  <si>
    <t>Výstuž stužujúcich pásov a vencov z betonárskej ocele 10505</t>
  </si>
  <si>
    <t>1367883434</t>
  </si>
  <si>
    <t>60</t>
  </si>
  <si>
    <t>417362021</t>
  </si>
  <si>
    <t>Výstuž stužujúcich pásov a vencov zo zvarovanej siete Kari</t>
  </si>
  <si>
    <t>-1074906185</t>
  </si>
  <si>
    <t>61</t>
  </si>
  <si>
    <t>430321315</t>
  </si>
  <si>
    <t>Schodiskové konštrukcie, betón železový tr. C 20/25</t>
  </si>
  <si>
    <t>-1816759644</t>
  </si>
  <si>
    <t>62</t>
  </si>
  <si>
    <t>430361821</t>
  </si>
  <si>
    <t>Výstuž schodiskových konštrukcií z betonárskej ocele 10505</t>
  </si>
  <si>
    <t>802680145</t>
  </si>
  <si>
    <t>63</t>
  </si>
  <si>
    <t>431351121</t>
  </si>
  <si>
    <t>Debnenie do 4 m výšky - podest a podstupňových dosiek pôdorysne priamočiarych zhotovenie</t>
  </si>
  <si>
    <t>-1800506720</t>
  </si>
  <si>
    <t>64</t>
  </si>
  <si>
    <t>431351122</t>
  </si>
  <si>
    <t>Debnenie do 4 m výšky - podest a podstupňových dosiek pôdorysne priamočiarych odstránenie</t>
  </si>
  <si>
    <t>1851892699</t>
  </si>
  <si>
    <t>65</t>
  </si>
  <si>
    <t>434311116</t>
  </si>
  <si>
    <t>Stupne dusané na terén alebo dosku z betónu bez poteru, so zahladením povrchu tr. C 20/25</t>
  </si>
  <si>
    <t>-2005416803</t>
  </si>
  <si>
    <t>66</t>
  </si>
  <si>
    <t>434351141</t>
  </si>
  <si>
    <t>Debnenie stupňov na podstupňovej doske alebo na teréne pôdorysne priamočiarych zhotovenie</t>
  </si>
  <si>
    <t>1362110627</t>
  </si>
  <si>
    <t>67</t>
  </si>
  <si>
    <t>434351142</t>
  </si>
  <si>
    <t>Debnenie stupňov na podstupňovej doske alebo na teréne pôdorysne priamočiarych odstránenie</t>
  </si>
  <si>
    <t>1513724984</t>
  </si>
  <si>
    <t>Komunikácie</t>
  </si>
  <si>
    <t>68</t>
  </si>
  <si>
    <t>564871111</t>
  </si>
  <si>
    <t>Podklad zo štrkodrviny s rozprestretím a zhutnením, po zhutnení hr. 250 mm</t>
  </si>
  <si>
    <t>-211765132</t>
  </si>
  <si>
    <t>69</t>
  </si>
  <si>
    <t>596911112</t>
  </si>
  <si>
    <t>Kladenie zámkovej dlažby hr. 6 cm pre peších nad 20 m2 so zriadením lôžka z kameniva hr. 4 cm</t>
  </si>
  <si>
    <t>-24579187</t>
  </si>
  <si>
    <t>70</t>
  </si>
  <si>
    <t>592460016700</t>
  </si>
  <si>
    <t>Dlažba betónová SEMMELROCK PASTELLA, rozmer 100x200x60 mm, svetlosivá, alebo ekvivalentná náhrada</t>
  </si>
  <si>
    <t>868357599</t>
  </si>
  <si>
    <t>Úpravy povrchov, podlahy, osadenie</t>
  </si>
  <si>
    <t>71</t>
  </si>
  <si>
    <t>611401111</t>
  </si>
  <si>
    <t>Omietka jednotlivých malých plôch na stropoch akoukoľvek maltou s plochou jednotlivo do 0, 09 m2</t>
  </si>
  <si>
    <t>-1464320361</t>
  </si>
  <si>
    <t>72</t>
  </si>
  <si>
    <t>611401211</t>
  </si>
  <si>
    <t>Omietka jednotlivých malých plôch na stropoch s plochou jednotlivo nad 0, 09 do 0,25 m2</t>
  </si>
  <si>
    <t>-309641845</t>
  </si>
  <si>
    <t>73</t>
  </si>
  <si>
    <t>611401311</t>
  </si>
  <si>
    <t>Omietka jednotlivých malých plôch na stropoch s plochou jednotlivo nad 0, 25 do 1 m2</t>
  </si>
  <si>
    <t>-80039106</t>
  </si>
  <si>
    <t>74</t>
  </si>
  <si>
    <t>611401917</t>
  </si>
  <si>
    <t>Príplatok za navlhčenie nenasiakavého povrchu pod omietky stropov</t>
  </si>
  <si>
    <t>-189363794</t>
  </si>
  <si>
    <t>75</t>
  </si>
  <si>
    <t>611401918</t>
  </si>
  <si>
    <t>Príplatok za navlhčenie nasiakavého povrchu pod omietky stropov</t>
  </si>
  <si>
    <t>-819539359</t>
  </si>
  <si>
    <t>76</t>
  </si>
  <si>
    <t>611401924</t>
  </si>
  <si>
    <t>Príplatok za sklon nad 15 do 30 st., omietka stropov, štuková hladená</t>
  </si>
  <si>
    <t>854262968</t>
  </si>
  <si>
    <t>77</t>
  </si>
  <si>
    <t>611421431</t>
  </si>
  <si>
    <t>Oprava vnútorných vápenných omietok stropov železobetónových rovných tvárnicových a klenieb, opravovaná plocha nad 30 do 50 % štukových</t>
  </si>
  <si>
    <t>1199960311</t>
  </si>
  <si>
    <t>78</t>
  </si>
  <si>
    <t>611459181</t>
  </si>
  <si>
    <t>Zatieranie škár stropov zo stropníc alebo dosiek maltou do roviny líca</t>
  </si>
  <si>
    <t>-753033885</t>
  </si>
  <si>
    <t>79</t>
  </si>
  <si>
    <t>611460112</t>
  </si>
  <si>
    <t>Príprava vnútorného podkladu stropov na nenasiakavé betónové podklady kontaktným mostíkom</t>
  </si>
  <si>
    <t>-822658965</t>
  </si>
  <si>
    <t>80</t>
  </si>
  <si>
    <t>611460121</t>
  </si>
  <si>
    <t>Príprava vnútorného podkladu stropov penetráciou základnou</t>
  </si>
  <si>
    <t>494224592</t>
  </si>
  <si>
    <t>81</t>
  </si>
  <si>
    <t>611460151</t>
  </si>
  <si>
    <t>Príprava vnútorného podkladu stropov cementovým prednástrekom, hr. 3 mm</t>
  </si>
  <si>
    <t>946444387</t>
  </si>
  <si>
    <t>82</t>
  </si>
  <si>
    <t>611460243</t>
  </si>
  <si>
    <t>Vnútorná omietka stropov vápennocementová jadrová (hrubá), hr. 20 mm</t>
  </si>
  <si>
    <t>1286640909</t>
  </si>
  <si>
    <t>83</t>
  </si>
  <si>
    <t>611460253</t>
  </si>
  <si>
    <t>Vnútorná omietka stropov vápennocementová štuková (jemná), hr. 5 mm</t>
  </si>
  <si>
    <t>2022498320</t>
  </si>
  <si>
    <t>84</t>
  </si>
  <si>
    <t>612401191</t>
  </si>
  <si>
    <t>Omietka jednotlivých malých plôch vnútorných stien akoukoľvek maltou do 0, 09 m2</t>
  </si>
  <si>
    <t>113010771</t>
  </si>
  <si>
    <t>85</t>
  </si>
  <si>
    <t>612401291</t>
  </si>
  <si>
    <t>Omietka jednotlivých malých plôch vnútorných stien akoukoľvek maltou nad 0, 09 do 0,25 m2</t>
  </si>
  <si>
    <t>468175568</t>
  </si>
  <si>
    <t>86</t>
  </si>
  <si>
    <t>612401391</t>
  </si>
  <si>
    <t>Omietka jednotlivých malých plôch vnútorných stien akoukoľvek maltou nad 0, 25 do 1 m2</t>
  </si>
  <si>
    <t>1759254712</t>
  </si>
  <si>
    <t>87</t>
  </si>
  <si>
    <t>612401918</t>
  </si>
  <si>
    <t>Príplatok za navlhčenie nasiakavého povrchu pod omietky vnútorných stien a pilierov</t>
  </si>
  <si>
    <t>-1743644130</t>
  </si>
  <si>
    <t>88</t>
  </si>
  <si>
    <t>612421431</t>
  </si>
  <si>
    <t>Oprava vnútorných vápenných omietok stien, v množstve opravenej plochy nad 30 do 50 % štukových</t>
  </si>
  <si>
    <t>-1903769320</t>
  </si>
  <si>
    <t>89</t>
  </si>
  <si>
    <t>612422491</t>
  </si>
  <si>
    <t>Príplatok za každých ďalších 10 mm hrúbky opravy vnútorných vápenných omietok stien opravenej plochy nad 30 do 50 %</t>
  </si>
  <si>
    <t>-804527034</t>
  </si>
  <si>
    <t>90</t>
  </si>
  <si>
    <t>612460111</t>
  </si>
  <si>
    <t>Príprava vnútorného podkladu stien na silno a nerovnomerne nasiakavé podklady regulátorom nasiakavosti</t>
  </si>
  <si>
    <t>1429993792</t>
  </si>
  <si>
    <t>91</t>
  </si>
  <si>
    <t>612460121</t>
  </si>
  <si>
    <t>Príprava vnútorného podkladu stien penetráciou základnou</t>
  </si>
  <si>
    <t>-644835973</t>
  </si>
  <si>
    <t>92</t>
  </si>
  <si>
    <t>612460151</t>
  </si>
  <si>
    <t>Príprava vnútorného podkladu stien cementovým prednástrekom, hr. 3 mm</t>
  </si>
  <si>
    <t>-173825242</t>
  </si>
  <si>
    <t>93</t>
  </si>
  <si>
    <t>612460243</t>
  </si>
  <si>
    <t>Vnútorná omietka stien vápennocementová jadrová (hrubá), hr. 20 mm</t>
  </si>
  <si>
    <t>1508818596</t>
  </si>
  <si>
    <t>94</t>
  </si>
  <si>
    <t>612460253</t>
  </si>
  <si>
    <t>Vnútorná omietka stien vápennocementová štuková (jemná), hr. 5 mm</t>
  </si>
  <si>
    <t>-946085051</t>
  </si>
  <si>
    <t>95</t>
  </si>
  <si>
    <t>631312611</t>
  </si>
  <si>
    <t>Mazanina z betónu prostého (m3) tr. C 16/20 hr.nad 50 do 80 mm</t>
  </si>
  <si>
    <t>1939337890</t>
  </si>
  <si>
    <t>96</t>
  </si>
  <si>
    <t>631315611</t>
  </si>
  <si>
    <t>Mazanina z betónu prostého (m3) tr. C 16/20 hr.nad 120 do 240 mm</t>
  </si>
  <si>
    <t>-949305547</t>
  </si>
  <si>
    <t>97</t>
  </si>
  <si>
    <t>631362402</t>
  </si>
  <si>
    <t>Výstuž mazanín z betónov (z kameniva) a z ľahkých betónov zo sietí KARI, priemer drôtu 4/4 mm, veľkosť oka 150x150 mm</t>
  </si>
  <si>
    <t>1493464315</t>
  </si>
  <si>
    <t>98</t>
  </si>
  <si>
    <t>632001051</t>
  </si>
  <si>
    <t>Zhotovenie jednonásobného penetračného náteru pre potery a stierky</t>
  </si>
  <si>
    <t>-384762934</t>
  </si>
  <si>
    <t>99</t>
  </si>
  <si>
    <t>585520014600</t>
  </si>
  <si>
    <t>Penetračný náter SCHOMBURG ASO-UNIGRUND K, 5 l, alebo ekvivalentná náhrada</t>
  </si>
  <si>
    <t>l</t>
  </si>
  <si>
    <t>-2069225403</t>
  </si>
  <si>
    <t>100</t>
  </si>
  <si>
    <t>632452681</t>
  </si>
  <si>
    <t>Cementová samonivelizačná stierka, pevnosti v tlaku 30 MPa, hr. 2 mm</t>
  </si>
  <si>
    <t>-1251022071</t>
  </si>
  <si>
    <t>101</t>
  </si>
  <si>
    <t>642942111</t>
  </si>
  <si>
    <t>Osadenie oceľovej dverovej zárubne alebo rámu, plochy otvoru do 2,5 m2</t>
  </si>
  <si>
    <t>398882112</t>
  </si>
  <si>
    <t>102</t>
  </si>
  <si>
    <t>553310008800</t>
  </si>
  <si>
    <t>Zárubňa oceľová CgU šxvxhr 800x1970x160 mm P</t>
  </si>
  <si>
    <t>-546108543</t>
  </si>
  <si>
    <t>103</t>
  </si>
  <si>
    <t>5533198600</t>
  </si>
  <si>
    <t>Zárubňa oceľová CgU šxvxhr 900x1970x160 mm L</t>
  </si>
  <si>
    <t>-1914309705</t>
  </si>
  <si>
    <t>104</t>
  </si>
  <si>
    <t>5533198700</t>
  </si>
  <si>
    <t>Zárubňa oceľová CgU šxvxhr 900x1970x160 mm P</t>
  </si>
  <si>
    <t>323672688</t>
  </si>
  <si>
    <t>105</t>
  </si>
  <si>
    <t>642944121</t>
  </si>
  <si>
    <t>Dodatočná montáž oceľovej dverovej zárubne, plochy otvoru do 2,5 m2</t>
  </si>
  <si>
    <t>572009495</t>
  </si>
  <si>
    <t>106</t>
  </si>
  <si>
    <t>553310008700</t>
  </si>
  <si>
    <t>Zárubňa oceľová CgU šxvxhr 800x1970x160 mm L</t>
  </si>
  <si>
    <t>603478839</t>
  </si>
  <si>
    <t>107</t>
  </si>
  <si>
    <t>553310008900</t>
  </si>
  <si>
    <t>-1496015373</t>
  </si>
  <si>
    <t>108</t>
  </si>
  <si>
    <t>553310009000</t>
  </si>
  <si>
    <t>1344494854</t>
  </si>
  <si>
    <t>Rúrové vedenie</t>
  </si>
  <si>
    <t>109</t>
  </si>
  <si>
    <t>871218113</t>
  </si>
  <si>
    <t>Ukladanie drenážneho potrubia do pripravenej ryhy z flexibilného PVC priemeru do 65 mm</t>
  </si>
  <si>
    <t>-990289965</t>
  </si>
  <si>
    <t>110</t>
  </si>
  <si>
    <t>286110014800</t>
  </si>
  <si>
    <t>Flexibilná drenážna rúra PVC-U DN 65, perforácia 360°, dĺ. 50 m, PIPELIFE, alebo ekvivalentná náhrada</t>
  </si>
  <si>
    <t>895782114</t>
  </si>
  <si>
    <t>111</t>
  </si>
  <si>
    <t>286520001000</t>
  </si>
  <si>
    <t>Drenáž oblúk DN 65/90°, PIPELIFE, alebo ekvivalentná náhrada</t>
  </si>
  <si>
    <t>1325297039</t>
  </si>
  <si>
    <t>112</t>
  </si>
  <si>
    <t>286520011300</t>
  </si>
  <si>
    <t>Redukcia pre drenážne rúry DN 80/65, PIPELIFE, alebo ekvivalentná náhrada</t>
  </si>
  <si>
    <t>-1643795114</t>
  </si>
  <si>
    <t>113</t>
  </si>
  <si>
    <t>286520011400</t>
  </si>
  <si>
    <t>Redukcia pre drenážne rúry DN 100/80, PIPELIFE, alebo ekvivalentná náhrada</t>
  </si>
  <si>
    <t>-1432688110</t>
  </si>
  <si>
    <t>114</t>
  </si>
  <si>
    <t>286520014400</t>
  </si>
  <si>
    <t>Spojka pre drenážne rúry DN 65, PIPELIFE, alebo ekvivalentná náhrada</t>
  </si>
  <si>
    <t>1796174876</t>
  </si>
  <si>
    <t>115</t>
  </si>
  <si>
    <t>286520017300</t>
  </si>
  <si>
    <t>Zátka pre drenážne rúry DN 65, PIPELIFE, alebo ekvivalentná náhrada</t>
  </si>
  <si>
    <t>1853606143</t>
  </si>
  <si>
    <t>116</t>
  </si>
  <si>
    <t>899661313</t>
  </si>
  <si>
    <t>Zhotovenie filtračného obalu drenážnych rúrok proti zarastaniu koreňmi DN do 130 zo sklennej tkaniny</t>
  </si>
  <si>
    <t>-1076973197</t>
  </si>
  <si>
    <t>117</t>
  </si>
  <si>
    <t>6936651400</t>
  </si>
  <si>
    <t>Geotextília polypropylénová Tatratex GTX N PP 400, šírka 1,75-3,5 m, dĺžka 60 m, hrúbka 3,4 mm, netkaná, MIVA, alebo ekvivalentná náhrada</t>
  </si>
  <si>
    <t>-726464488</t>
  </si>
  <si>
    <t>Ostatné konštrukcie a práce-búranie</t>
  </si>
  <si>
    <t>118</t>
  </si>
  <si>
    <t>919735122</t>
  </si>
  <si>
    <t>Rezanie existujúceho betónového krytu alebo podkladu hĺbky nad 50 do 100 mm</t>
  </si>
  <si>
    <t>-1660692573</t>
  </si>
  <si>
    <t>119</t>
  </si>
  <si>
    <t>941942011</t>
  </si>
  <si>
    <t>Montáž lešenia rámového systémového s podlahami šírky nad 0,75 do 1,10 m, výšky do 10 m</t>
  </si>
  <si>
    <t>1388272822</t>
  </si>
  <si>
    <t>120</t>
  </si>
  <si>
    <t>941942811</t>
  </si>
  <si>
    <t>Demontáž lešenia rámového systémového s podlahami šírky nad 0,75 do 1,10 m, výšky do 10 m</t>
  </si>
  <si>
    <t>-579961075</t>
  </si>
  <si>
    <t>121</t>
  </si>
  <si>
    <t>941942911</t>
  </si>
  <si>
    <t>Príplatok za prvý a každý ďalší i začatý týždeň použitia lešenia rámového systémového šírky nad 0,75 do 1,10 m, výšky do 10 m</t>
  </si>
  <si>
    <t>1322001855</t>
  </si>
  <si>
    <t>122</t>
  </si>
  <si>
    <t>941955002</t>
  </si>
  <si>
    <t>Lešenie ľahké pracovné pomocné s výškou lešeňovej podlahy nad 1,20 do 1,90 m</t>
  </si>
  <si>
    <t>954367011</t>
  </si>
  <si>
    <t>123</t>
  </si>
  <si>
    <t>941955101</t>
  </si>
  <si>
    <t>Lešenie ľahké pracovné v schodisku plochy do 6 m2, s výškou lešeňovej podlahy do 1,50 m</t>
  </si>
  <si>
    <t>1423342574</t>
  </si>
  <si>
    <t>124</t>
  </si>
  <si>
    <t>941955102</t>
  </si>
  <si>
    <t>Lešenie ľahké pracovné v schodisku plochy do 6 m2, s výškou lešeňovej podlahy nad 1,50 do 3,5 m</t>
  </si>
  <si>
    <t>-839725330</t>
  </si>
  <si>
    <t>125</t>
  </si>
  <si>
    <t>941955201</t>
  </si>
  <si>
    <t>Lešenie ľahké pracovné vo svetlíku alebo šachte plochy do 6 m2, s výškou podlahy do 1,50 m</t>
  </si>
  <si>
    <t>523195423</t>
  </si>
  <si>
    <t>126</t>
  </si>
  <si>
    <t>941955202</t>
  </si>
  <si>
    <t>Lešenie ľahké pracovné vo svetlíku alebo šachte plochy do 6 m2, s výškou podlahy nad 1,50 do 3,50 m</t>
  </si>
  <si>
    <t>-137922503</t>
  </si>
  <si>
    <t>127</t>
  </si>
  <si>
    <t>949942105</t>
  </si>
  <si>
    <t>Žeriav inštalovaný na automobilovom podvozku výšky zdvihu do 25 m</t>
  </si>
  <si>
    <t>hod</t>
  </si>
  <si>
    <t>-1285196162</t>
  </si>
  <si>
    <t>128</t>
  </si>
  <si>
    <t>952901114</t>
  </si>
  <si>
    <t>Vyčistenie budov pri výške podlaží nad 4m</t>
  </si>
  <si>
    <t>-1576923028</t>
  </si>
  <si>
    <t>129</t>
  </si>
  <si>
    <t>952902110</t>
  </si>
  <si>
    <t>Čistenie budov zametaním v miestnostiach, chodbách, na schodišti a na povalách</t>
  </si>
  <si>
    <t>-1355960319</t>
  </si>
  <si>
    <t>130</t>
  </si>
  <si>
    <t>961043111</t>
  </si>
  <si>
    <t>Búranie základov z betónu prostého alebo preloženého kameňom,  -2,20000t</t>
  </si>
  <si>
    <t>1196355121</t>
  </si>
  <si>
    <t>131</t>
  </si>
  <si>
    <t>962022391</t>
  </si>
  <si>
    <t>Búranie muriva nadzákladového kamenného príp. zmieš. na akúkoľvek maltu,  -2,38500t</t>
  </si>
  <si>
    <t>136841908</t>
  </si>
  <si>
    <t>132</t>
  </si>
  <si>
    <t>962031132</t>
  </si>
  <si>
    <t>Búranie priečok z tehál pálených, plných alebo dutých hr. do 150 mm,  -0,19600t</t>
  </si>
  <si>
    <t>1550404826</t>
  </si>
  <si>
    <t>133</t>
  </si>
  <si>
    <t>962031134</t>
  </si>
  <si>
    <t>Búranie prímuroviek z tehál pálených, plných hr. do 150 mm,  -0,19600t</t>
  </si>
  <si>
    <t>-617486708</t>
  </si>
  <si>
    <t>134</t>
  </si>
  <si>
    <t>962032231</t>
  </si>
  <si>
    <t>Búranie muriva nadzákladového z tehál pálených, vápenopieskových,cementových na maltu,  -1,90500t</t>
  </si>
  <si>
    <t>2054953386</t>
  </si>
  <si>
    <t>135</t>
  </si>
  <si>
    <t>962032314</t>
  </si>
  <si>
    <t>Búranie pilierov tehlových na akúkoľvek maltu,  -1,80000t</t>
  </si>
  <si>
    <t>665890215</t>
  </si>
  <si>
    <t>136</t>
  </si>
  <si>
    <t>963042819</t>
  </si>
  <si>
    <t>Búranie akýchkoľvek betónových schodiskových stupňov zhotovených na mieste,  -0,07000t</t>
  </si>
  <si>
    <t>-1603183390</t>
  </si>
  <si>
    <t>137</t>
  </si>
  <si>
    <t>965042121</t>
  </si>
  <si>
    <t>Búranie podkladov pod dlažby, liatych dlažieb a mazanín,betón alebo liaty asfalt hr.do 100 mm, plochy do 1 m2 -2,20000t</t>
  </si>
  <si>
    <t>390089556</t>
  </si>
  <si>
    <t>138</t>
  </si>
  <si>
    <t>965042131</t>
  </si>
  <si>
    <t>Búranie podkladov pod dlažby, liatych dlažieb a mazanín,betón alebo liaty asfalt hr.do 100 mm, plochy do 4 m2 -2,20000t</t>
  </si>
  <si>
    <t>1944869455</t>
  </si>
  <si>
    <t>139</t>
  </si>
  <si>
    <t>965042141</t>
  </si>
  <si>
    <t>Búranie podkladov pod dlažby, liatych dlažieb a mazanín,betón alebo liaty asfalt hr.do 100 mm, plochy nad 4 m2 -2,20000t</t>
  </si>
  <si>
    <t>2096228242</t>
  </si>
  <si>
    <t>140</t>
  </si>
  <si>
    <t>965081712</t>
  </si>
  <si>
    <t>Búranie dlažieb, bez podklad. lôžka z xylolit., alebo keramických dlaždíc hr. do 10 mm,  -0,02000t</t>
  </si>
  <si>
    <t>1103140672</t>
  </si>
  <si>
    <t>141</t>
  </si>
  <si>
    <t>965082960</t>
  </si>
  <si>
    <t>Odstránenie sutiny a čistenie podlahy na povalách, hr.do 100 mm,  -1,40000t</t>
  </si>
  <si>
    <t>-1182841192</t>
  </si>
  <si>
    <t>142</t>
  </si>
  <si>
    <t>968072455</t>
  </si>
  <si>
    <t>Vybúranie kovových dverových zárubní plochy do 2 m2,  -0,07600t</t>
  </si>
  <si>
    <t>1884484039</t>
  </si>
  <si>
    <t>143</t>
  </si>
  <si>
    <t>975011231</t>
  </si>
  <si>
    <t>Podperná výdreva základového muriva pri v. výmur. do 2 m, hr. muriva do 600 mm, dĺžky podch. 1-5 m</t>
  </si>
  <si>
    <t>-554807420</t>
  </si>
  <si>
    <t>144</t>
  </si>
  <si>
    <t>978011161</t>
  </si>
  <si>
    <t>Otlčenie omietok stropov vnútorných vápenných alebo vápennocementových v rozsahu do 50 %,  -0,02000t</t>
  </si>
  <si>
    <t>-417196597</t>
  </si>
  <si>
    <t>145</t>
  </si>
  <si>
    <t>978013161</t>
  </si>
  <si>
    <t>Otlčenie omietok stien vnútorných vápenných alebo vápennocementových v rozsahu do 50 %,  -0,02000t</t>
  </si>
  <si>
    <t>-1235678952</t>
  </si>
  <si>
    <t>146</t>
  </si>
  <si>
    <t>978013191</t>
  </si>
  <si>
    <t>Otlčenie omietok stien vnútorných vápenných alebo vápennocementových v rozsahu do 100 %,  -0,04600t</t>
  </si>
  <si>
    <t>414210233</t>
  </si>
  <si>
    <t>147</t>
  </si>
  <si>
    <t>978059531</t>
  </si>
  <si>
    <t>Odsekanie a odobratie stien z obkladačiek vnútorných nad 2 m2,  -0,06800t</t>
  </si>
  <si>
    <t>1847661447</t>
  </si>
  <si>
    <t>148</t>
  </si>
  <si>
    <t>979011111</t>
  </si>
  <si>
    <t>Zvislá doprava sutiny a vybúraných hmôt za prvé podlažie nad alebo pod základným podlažím</t>
  </si>
  <si>
    <t>1946044903</t>
  </si>
  <si>
    <t>149</t>
  </si>
  <si>
    <t>979011121</t>
  </si>
  <si>
    <t>Zvislá doprava sutiny a vybúraných hmôt za každé ďalšie podlažie</t>
  </si>
  <si>
    <t>685753630</t>
  </si>
  <si>
    <t>150</t>
  </si>
  <si>
    <t>979011201</t>
  </si>
  <si>
    <t>Plastový sklz na stavebnú suť výšky do 10 m</t>
  </si>
  <si>
    <t>-1396730535</t>
  </si>
  <si>
    <t>151</t>
  </si>
  <si>
    <t>979011202</t>
  </si>
  <si>
    <t>Príplatok k cene za každý ďalší meter výšky</t>
  </si>
  <si>
    <t>-859093882</t>
  </si>
  <si>
    <t>152</t>
  </si>
  <si>
    <t>979011232</t>
  </si>
  <si>
    <t>Demontáž sklzu na stavebnú suť výšky do 20 m</t>
  </si>
  <si>
    <t>-498624829</t>
  </si>
  <si>
    <t>153</t>
  </si>
  <si>
    <t>979081111</t>
  </si>
  <si>
    <t>Odvoz sutiny a vybúraných hmôt na skládku do 1 km</t>
  </si>
  <si>
    <t>T</t>
  </si>
  <si>
    <t>321441382</t>
  </si>
  <si>
    <t>154</t>
  </si>
  <si>
    <t>979081121</t>
  </si>
  <si>
    <t>Odvoz sutiny a vybúraných hmôt na skládku za každý ďalší 1 km</t>
  </si>
  <si>
    <t>-697167588</t>
  </si>
  <si>
    <t>155</t>
  </si>
  <si>
    <t>979082111</t>
  </si>
  <si>
    <t>Vnútrostavenisková doprava sutiny a vybúraných hmôt do 10 m</t>
  </si>
  <si>
    <t>312112197</t>
  </si>
  <si>
    <t>156</t>
  </si>
  <si>
    <t>979082121</t>
  </si>
  <si>
    <t>Vnútrostavenisková doprava sutiny a vybúraných hmôt za každých ďalších 5 m</t>
  </si>
  <si>
    <t>1901640177</t>
  </si>
  <si>
    <t>157</t>
  </si>
  <si>
    <t>979089012</t>
  </si>
  <si>
    <t>Poplatok za skladovanie - betón, tehly, dlaždice (17 01 ), ostatné</t>
  </si>
  <si>
    <t>1523672948</t>
  </si>
  <si>
    <t>Presun hmôt HSV</t>
  </si>
  <si>
    <t>158</t>
  </si>
  <si>
    <t>999281111</t>
  </si>
  <si>
    <t>Presun hmôt pre opravy a údržbu objektov vrátane vonkajších plášťov výšky do 25 m</t>
  </si>
  <si>
    <t>-969267738</t>
  </si>
  <si>
    <t>PSV</t>
  </si>
  <si>
    <t>Práce a dodávky PSV</t>
  </si>
  <si>
    <t>762</t>
  </si>
  <si>
    <t>Konštrukcie tesárske</t>
  </si>
  <si>
    <t>159</t>
  </si>
  <si>
    <t>762211811</t>
  </si>
  <si>
    <t>Demontáž schodiska vrátane zábradlia priamočiarych alebo krivočiar. bez podstupníc š. do 1, 50 m,  -0.30000t</t>
  </si>
  <si>
    <t>1578864142</t>
  </si>
  <si>
    <t>766</t>
  </si>
  <si>
    <t>Konštrukcie stolárske</t>
  </si>
  <si>
    <t>160</t>
  </si>
  <si>
    <t>766662112</t>
  </si>
  <si>
    <t>Montáž dverového krídla otočného jednokrídlového poldrážkového, do existujúcej zárubne, vrátane kovania</t>
  </si>
  <si>
    <t>-1632347342</t>
  </si>
  <si>
    <t>161</t>
  </si>
  <si>
    <t>611610003650</t>
  </si>
  <si>
    <t>Dvere vnútorné jednokrídlové, šírka 600-900 mm, výplň smrek. latky, povrch dyha, plné</t>
  </si>
  <si>
    <t>2026592979</t>
  </si>
  <si>
    <t>162</t>
  </si>
  <si>
    <t>611610004150</t>
  </si>
  <si>
    <t>Dvere vnútorné jednokrídlové, šírka 600-900 mm, výplň smrek. latky, povrch dyha, s preskleným pásom pri kľučke</t>
  </si>
  <si>
    <t>-1487556990</t>
  </si>
  <si>
    <t>163</t>
  </si>
  <si>
    <t>549150000650</t>
  </si>
  <si>
    <t>Kľučka dverová 2x, 2x rozeta BB, FAB, nehrdzavejúca oceľ, povrch nerez brúsený</t>
  </si>
  <si>
    <t>1171897845</t>
  </si>
  <si>
    <t>164</t>
  </si>
  <si>
    <t>766669116</t>
  </si>
  <si>
    <t>Montáž samozatvárača pre dverné krídla s hmotnosťou do 25 kg</t>
  </si>
  <si>
    <t>-212604223</t>
  </si>
  <si>
    <t>165</t>
  </si>
  <si>
    <t>549170000400</t>
  </si>
  <si>
    <t>Samozatvárač dverí do 25 kg hydraulický, rozmer 169x78x73,5 mm, pre dvere šírky max. 700 mm, KOVANIA, alebo ekvivalentná náhrada</t>
  </si>
  <si>
    <t>-1306067450</t>
  </si>
  <si>
    <t>166</t>
  </si>
  <si>
    <t>998766202</t>
  </si>
  <si>
    <t>Presun hmot pre konštrukcie stolárske v objektoch výšky nad 6 do 12 m</t>
  </si>
  <si>
    <t>%</t>
  </si>
  <si>
    <t>1415332676</t>
  </si>
  <si>
    <t>767</t>
  </si>
  <si>
    <t>Konštrukcie doplnkové kovové</t>
  </si>
  <si>
    <t>167</t>
  </si>
  <si>
    <t>767230035</t>
  </si>
  <si>
    <t>Montáž zábradlia nerezové na schody, výplň, kotvenie zboku</t>
  </si>
  <si>
    <t>-1241487932</t>
  </si>
  <si>
    <t>168</t>
  </si>
  <si>
    <t>553520000750</t>
  </si>
  <si>
    <t>Zábradlie nerezové s dreveným madlom WB/ZBR90-1500, buk, vertikálna výplň nerez, výška 1000 mm, kotvenie bočné a do podlahy</t>
  </si>
  <si>
    <t>1811590721</t>
  </si>
  <si>
    <t>169</t>
  </si>
  <si>
    <t>767230070</t>
  </si>
  <si>
    <t>Montáž schodiskového madla na stenu</t>
  </si>
  <si>
    <t>-559640076</t>
  </si>
  <si>
    <t>170</t>
  </si>
  <si>
    <t>611930000810</t>
  </si>
  <si>
    <t>Drevené madlo schodiskové, vodiaca tyč, na stenu, d 42,4 mm, dĺžka 2000 mm, kotvené do steny, nerez, buk</t>
  </si>
  <si>
    <t>351168185</t>
  </si>
  <si>
    <t>171</t>
  </si>
  <si>
    <t>998767202</t>
  </si>
  <si>
    <t>Presun hmôt pre kovové stavebné doplnkové konštrukcie v objektoch výšky nad 6 do 12 m</t>
  </si>
  <si>
    <t>-1904515694</t>
  </si>
  <si>
    <t>771</t>
  </si>
  <si>
    <t>Podlahy z dlaždíc</t>
  </si>
  <si>
    <t>172</t>
  </si>
  <si>
    <t>771275107</t>
  </si>
  <si>
    <t>Montáž obkladov schodiskových stupňov dlaždicami do tmelu veľ. 300 x 300 mm</t>
  </si>
  <si>
    <t>-898635212</t>
  </si>
  <si>
    <t>173</t>
  </si>
  <si>
    <t>597740001650</t>
  </si>
  <si>
    <t>Dlaždice keramické, lxvxhr 297x297x8 mm, RAKO, alebo ekvivalentná náhrada</t>
  </si>
  <si>
    <t>491659442</t>
  </si>
  <si>
    <t>174</t>
  </si>
  <si>
    <t>771415017</t>
  </si>
  <si>
    <t>Montáž soklíkov z obkladačiek do tmelu veľ. 150 x 100 mm</t>
  </si>
  <si>
    <t>2119308881</t>
  </si>
  <si>
    <t>175</t>
  </si>
  <si>
    <t>2122287540</t>
  </si>
  <si>
    <t>176</t>
  </si>
  <si>
    <t>771415037</t>
  </si>
  <si>
    <t>Montáž soklíkov z obkladačiek do tmelu schodiskových stupňovitých do tmelu veľ. 300 x 100 mm</t>
  </si>
  <si>
    <t>-780515601</t>
  </si>
  <si>
    <t>177</t>
  </si>
  <si>
    <t>1069287859</t>
  </si>
  <si>
    <t>178</t>
  </si>
  <si>
    <t>771575109</t>
  </si>
  <si>
    <t>Montáž podláh z dlaždíc keramických do tmelu veľ. 300 x 300 mm</t>
  </si>
  <si>
    <t>2021824043</t>
  </si>
  <si>
    <t>179</t>
  </si>
  <si>
    <t>-1608494845</t>
  </si>
  <si>
    <t>180</t>
  </si>
  <si>
    <t>771575129</t>
  </si>
  <si>
    <t>Montáž podláh z dlaždíc keramických do tmelu v obmedzenom priestore veľ. 300 x 300 mm</t>
  </si>
  <si>
    <t>731672010</t>
  </si>
  <si>
    <t>181</t>
  </si>
  <si>
    <t>1688644040</t>
  </si>
  <si>
    <t>182</t>
  </si>
  <si>
    <t>771576109</t>
  </si>
  <si>
    <t>Montáž podláh z dlaždíc keramických do tmelu flexibilného mrazuvzdorného veľ. 300 x 300 mm</t>
  </si>
  <si>
    <t>-573907405</t>
  </si>
  <si>
    <t>183</t>
  </si>
  <si>
    <t>597740001250</t>
  </si>
  <si>
    <t>Dlaždice keramické, protišmyk., mrazuvzdor., lxvxhr 297x297x8 mm</t>
  </si>
  <si>
    <t>-764509046</t>
  </si>
  <si>
    <t>184</t>
  </si>
  <si>
    <t>998771202</t>
  </si>
  <si>
    <t>Presun hmôt pre podlahy z dlaždíc v objektoch výšky nad 6 do 12 m</t>
  </si>
  <si>
    <t>1434667861</t>
  </si>
  <si>
    <t>775</t>
  </si>
  <si>
    <t>Podlahy vlysové a parketové</t>
  </si>
  <si>
    <t>185</t>
  </si>
  <si>
    <t>775413120</t>
  </si>
  <si>
    <t>Montáž podlahových soklíkov alebo líšt obvodových skrutkovaním</t>
  </si>
  <si>
    <t>-948498026</t>
  </si>
  <si>
    <t>186</t>
  </si>
  <si>
    <t>611990004200</t>
  </si>
  <si>
    <t>Lišta soklová, KLASIK - drevená lišta, typ: profil, drevený masív,dub, buk a parený buk (30x18 mm) dĺž. 2,0 a viac m</t>
  </si>
  <si>
    <t>447098280</t>
  </si>
  <si>
    <t>187</t>
  </si>
  <si>
    <t>775413250</t>
  </si>
  <si>
    <t>Montáž prechodovej lišty narážaním</t>
  </si>
  <si>
    <t>-437756349</t>
  </si>
  <si>
    <t>188</t>
  </si>
  <si>
    <t>611990001700</t>
  </si>
  <si>
    <t>Lišta prechodová narážacia, šírka 47 mm,s hladkým povrchom</t>
  </si>
  <si>
    <t>-936876892</t>
  </si>
  <si>
    <t>189</t>
  </si>
  <si>
    <t>775550110</t>
  </si>
  <si>
    <t>Montáž podlahy z laminátových a drevených parkiet, click spoj, položená voľne</t>
  </si>
  <si>
    <t>1564787858</t>
  </si>
  <si>
    <t>190</t>
  </si>
  <si>
    <t>611980002100</t>
  </si>
  <si>
    <t>Veľkoplošné parkety TARKET BRAVO BIRCH 2525x188x14 mm, alebo ekvivalentná náhrada</t>
  </si>
  <si>
    <t>-473726774</t>
  </si>
  <si>
    <t>191</t>
  </si>
  <si>
    <t>775592141</t>
  </si>
  <si>
    <t>Montáž podložky vyrovnávacej a tlmiacej penovej hr. 3 mm pod plávajúce podlahy</t>
  </si>
  <si>
    <t>293934089</t>
  </si>
  <si>
    <t>192</t>
  </si>
  <si>
    <t>283230008600</t>
  </si>
  <si>
    <t>Podložka Mirelon z PE pod plávajúce podlahy, hr. 3 mm, AZ FLEX, alebo ekvivalentná náhrada</t>
  </si>
  <si>
    <t>48260487</t>
  </si>
  <si>
    <t>193</t>
  </si>
  <si>
    <t>998775202</t>
  </si>
  <si>
    <t>Presun hmôt pre podlahy vlysové a parketové v objektoch výšky nad 6 do 12 m</t>
  </si>
  <si>
    <t>1065776758</t>
  </si>
  <si>
    <t>776</t>
  </si>
  <si>
    <t>Podlahy povlakové</t>
  </si>
  <si>
    <t>194</t>
  </si>
  <si>
    <t>776401800</t>
  </si>
  <si>
    <t>Demontáž soklíkov alebo líšt</t>
  </si>
  <si>
    <t>-821908035</t>
  </si>
  <si>
    <t>195</t>
  </si>
  <si>
    <t>776511820</t>
  </si>
  <si>
    <t>Odstránenie povlakových podláh z nášľapnej plochy lepených s podložkou,  -0,00100t</t>
  </si>
  <si>
    <t>445744881</t>
  </si>
  <si>
    <t>781</t>
  </si>
  <si>
    <t>Obklady</t>
  </si>
  <si>
    <t>196</t>
  </si>
  <si>
    <t>781445112</t>
  </si>
  <si>
    <t>Montáž obkladov vnútor. stien z obkladačiek kladených do tmelu veľ. 200x250 mm, vrátane líšt</t>
  </si>
  <si>
    <t>-1991045932</t>
  </si>
  <si>
    <t>197</t>
  </si>
  <si>
    <t>597640002210</t>
  </si>
  <si>
    <t>Obkladačky keramické, lxvxhr 198x248x6,8 mm</t>
  </si>
  <si>
    <t>751737565</t>
  </si>
  <si>
    <t>198</t>
  </si>
  <si>
    <t>998781202</t>
  </si>
  <si>
    <t>Presun hmôt pre obklady keramické v objektoch výšky nad 6 do 12 m</t>
  </si>
  <si>
    <t>-1253908215</t>
  </si>
  <si>
    <t>783</t>
  </si>
  <si>
    <t>Nátery</t>
  </si>
  <si>
    <t>199</t>
  </si>
  <si>
    <t>783201812</t>
  </si>
  <si>
    <t>Odstránenie starých náterov z kovových stavebných doplnkových konštrukcií oceľovou kefou</t>
  </si>
  <si>
    <t>2032068957</t>
  </si>
  <si>
    <t>200</t>
  </si>
  <si>
    <t>783224900</t>
  </si>
  <si>
    <t>Oprava náterov kov.stav.doplnk.konštr. syntetické na vzduchu schnúce jednonásobné s 1x emailovaním - 70μm</t>
  </si>
  <si>
    <t>1952425032</t>
  </si>
  <si>
    <t>201</t>
  </si>
  <si>
    <t>783225100</t>
  </si>
  <si>
    <t>Nátery kov.stav.doplnk.konštr. syntetické na vzduchu schnúce dvojnás. 1x s emailov. - 105µm</t>
  </si>
  <si>
    <t>633590703</t>
  </si>
  <si>
    <t>202</t>
  </si>
  <si>
    <t>783226100</t>
  </si>
  <si>
    <t>Nátery kov.stav.doplnk.konštr. syntetické na vzduchu schnúce základný - 35µm</t>
  </si>
  <si>
    <t>-990019177</t>
  </si>
  <si>
    <t>203</t>
  </si>
  <si>
    <t>783626000</t>
  </si>
  <si>
    <t>Nátery stolárskych výrobkov syntetické lazurovacím lakom napustením</t>
  </si>
  <si>
    <t>-267637229</t>
  </si>
  <si>
    <t>204</t>
  </si>
  <si>
    <t>783626200</t>
  </si>
  <si>
    <t>Nátery stolárskych výrobkov syntetické lazurovacím lakom 2x lakovaním</t>
  </si>
  <si>
    <t>-510031573</t>
  </si>
  <si>
    <t>205</t>
  </si>
  <si>
    <t>783782203</t>
  </si>
  <si>
    <t>Nátery tesárskych konštrukcií povrchová impregnácia Bochemitom QB</t>
  </si>
  <si>
    <t>1104061887</t>
  </si>
  <si>
    <t>206</t>
  </si>
  <si>
    <t>783784203</t>
  </si>
  <si>
    <t>Nátery tesárskych konštrukcií povrchová impregnácia Pyronitom, trieda horľavosti C1, odolnosť 3 - 5 min.</t>
  </si>
  <si>
    <t>82149483</t>
  </si>
  <si>
    <t>784</t>
  </si>
  <si>
    <t>Maľby</t>
  </si>
  <si>
    <t>207</t>
  </si>
  <si>
    <t>784410010</t>
  </si>
  <si>
    <t>Oblepenie vypínačov, zásuviek páskou výšky do 3,80 m</t>
  </si>
  <si>
    <t>358244503</t>
  </si>
  <si>
    <t>208</t>
  </si>
  <si>
    <t>784410030</t>
  </si>
  <si>
    <t>Oblepenie soklov, stykov, okrajov a iných zariadení, výšky miestnosti do 3,80 m</t>
  </si>
  <si>
    <t>-7127926</t>
  </si>
  <si>
    <t>209</t>
  </si>
  <si>
    <t>6243000007</t>
  </si>
  <si>
    <t>Páska maliarska, š. 10 mm, dĺ. 50 m, BALEP, alebo ekvivalentná náhrada</t>
  </si>
  <si>
    <t>-535485868</t>
  </si>
  <si>
    <t>210</t>
  </si>
  <si>
    <t>784410100</t>
  </si>
  <si>
    <t>Penetrovanie jednonásobné jemnozrnných podkladov výšky do 3,80 m</t>
  </si>
  <si>
    <t>1246716201</t>
  </si>
  <si>
    <t>211</t>
  </si>
  <si>
    <t>784410200</t>
  </si>
  <si>
    <t>Mydlenie podkladu jednonásobné výšky do 3,80 m</t>
  </si>
  <si>
    <t>-845923765</t>
  </si>
  <si>
    <t>212</t>
  </si>
  <si>
    <t>784410500</t>
  </si>
  <si>
    <t>Prebrúsenie a oprášenie jemnozrnných povrchov výšky do 3,80 m</t>
  </si>
  <si>
    <t>-779423839</t>
  </si>
  <si>
    <t>213</t>
  </si>
  <si>
    <t>784410600</t>
  </si>
  <si>
    <t>Vyrovnanie trhlín a nerovností na jemnozrnných povrchoch výšky do 3,80 m</t>
  </si>
  <si>
    <t>1022753462</t>
  </si>
  <si>
    <t>214</t>
  </si>
  <si>
    <t>784418011</t>
  </si>
  <si>
    <t>Zakrývanie otvorov, podláh a zariadení fóliou v miestnostiach alebo na schodisku</t>
  </si>
  <si>
    <t>-1796658414</t>
  </si>
  <si>
    <t>215</t>
  </si>
  <si>
    <t>784418012</t>
  </si>
  <si>
    <t>Zakrývanie podláh a zariadení papierom v miestnostiach alebo na schodisku</t>
  </si>
  <si>
    <t>-1286774088</t>
  </si>
  <si>
    <t>216</t>
  </si>
  <si>
    <t>784452471</t>
  </si>
  <si>
    <t>Maľby z maliarskych zmesí Primalex, Farmal, ručne nanášané tónované s bielym stropom dvojnásobné na jemnozrnný podklad výšky do 3,80 m, alebo ekvivalentná náhrada</t>
  </si>
  <si>
    <t>1632249146</t>
  </si>
  <si>
    <t>217</t>
  </si>
  <si>
    <t>784452951</t>
  </si>
  <si>
    <t>Oprava maľby z maliarskych zmesí Primalex, Farmal tónovaná s bielym stropom dvojnásobná na jemnozrnný podklad výšky do 3,80 m, alebo ekvivalentná náhrada</t>
  </si>
  <si>
    <t>-647453261</t>
  </si>
  <si>
    <t>218</t>
  </si>
  <si>
    <t>784453471</t>
  </si>
  <si>
    <t>Maľby z maliarskych zmesí Primalex, Farmal, ručne nanášané tónované s bielym stropom dvojnásobné na jemnozrnný podklad na schodisku výšky do 3,80 m</t>
  </si>
  <si>
    <t>660291742</t>
  </si>
  <si>
    <t>219</t>
  </si>
  <si>
    <t>784453472</t>
  </si>
  <si>
    <t>Maľby z maliarskych zmesí Primalex, Farmal, ručne nanášané tónované s bielym stropom dvojnásobné na jemnozrnný podklad na schodisku výšky nad 3,80 m</t>
  </si>
  <si>
    <t>-532067519</t>
  </si>
  <si>
    <t>Práce a dodávky M</t>
  </si>
  <si>
    <t>33-M</t>
  </si>
  <si>
    <t>Montáže dopr.zariad.sklad.zar.a váh</t>
  </si>
  <si>
    <t>220</t>
  </si>
  <si>
    <t>330030343</t>
  </si>
  <si>
    <t>Osobný výťah hydraulický LC OH 630/0.6/sek 2 stanice - 2 nástupištia, alebo ekvivalentná náhrada</t>
  </si>
  <si>
    <t>2105012893</t>
  </si>
  <si>
    <t>221</t>
  </si>
  <si>
    <t>426220029120</t>
  </si>
  <si>
    <t>Výťah osobný hydraulický LC OH 630/0.6 vrátane príslušenstva, alebo ekvivalentná náhrada</t>
  </si>
  <si>
    <t>901636056</t>
  </si>
  <si>
    <t>222</t>
  </si>
  <si>
    <t>330030345</t>
  </si>
  <si>
    <t>Osobný výťah hydraulický LC OH 630/0.6/sek ďalšie nástupištia, alebo ekvivalentná náhrada</t>
  </si>
  <si>
    <t>-1554476383</t>
  </si>
  <si>
    <t>2018004.5A.2 - Bleskozvod</t>
  </si>
  <si>
    <t>Bc. Stanislav Varga</t>
  </si>
  <si>
    <t xml:space="preserve">    21-M - Elektromontáže</t>
  </si>
  <si>
    <t>21-M</t>
  </si>
  <si>
    <t>Elektromontáže</t>
  </si>
  <si>
    <t>210220021</t>
  </si>
  <si>
    <t>Uzemňovacie vedenie v zemi FeZn vrátane izolácie spojov O 10mm</t>
  </si>
  <si>
    <t>1644623444</t>
  </si>
  <si>
    <t>354410054800</t>
  </si>
  <si>
    <t>Drôt bleskozvodový FeZn D 10 mm</t>
  </si>
  <si>
    <t>kg</t>
  </si>
  <si>
    <t>1035761757</t>
  </si>
  <si>
    <t>210220031</t>
  </si>
  <si>
    <t>Ekvipotenciálna svorkovnica EPS 2 v krabici KO 125 E</t>
  </si>
  <si>
    <t>2072864137</t>
  </si>
  <si>
    <t>345410000400</t>
  </si>
  <si>
    <t>Krabica odbočná z PVC s viečkom pod omietku KO 125 E, šxvxh 150x150x77 mm, KOPOS, alebo ekvivalentná náhrada</t>
  </si>
  <si>
    <t>-1329587001</t>
  </si>
  <si>
    <t>345610005100</t>
  </si>
  <si>
    <t>Svorkovnica ekvipotencionálna EPS 2, KOPOS, alebo ekvivalentná náhrada</t>
  </si>
  <si>
    <t>874435008</t>
  </si>
  <si>
    <t>210220050</t>
  </si>
  <si>
    <t>Označenie zvodov číselnými štítkami</t>
  </si>
  <si>
    <t>1248054905</t>
  </si>
  <si>
    <t>354410064600</t>
  </si>
  <si>
    <t>Štítok orientačný zemniaci</t>
  </si>
  <si>
    <t>64063340</t>
  </si>
  <si>
    <t>354410064700</t>
  </si>
  <si>
    <t>Štítok orientačný na zvody</t>
  </si>
  <si>
    <t>644769876</t>
  </si>
  <si>
    <t>210220095</t>
  </si>
  <si>
    <t>Náter zvodového vodiča</t>
  </si>
  <si>
    <t>592245755</t>
  </si>
  <si>
    <t>1301</t>
  </si>
  <si>
    <t>Asfaltový náter SA 12 Gumoasfalt 5 kg, BITUMAT, alebo ekvivalentná náhrada</t>
  </si>
  <si>
    <t>256</t>
  </si>
  <si>
    <t>1517605751</t>
  </si>
  <si>
    <t>210220102</t>
  </si>
  <si>
    <t>Podpery vedenia FeZn na vrchol krovu PV15 A-F +UNI</t>
  </si>
  <si>
    <t>384068676</t>
  </si>
  <si>
    <t>354410033600</t>
  </si>
  <si>
    <t>Podpera vedenia FeZn univerzálna na vrchol krovu označenie PV 15 UNI</t>
  </si>
  <si>
    <t>-2133070531</t>
  </si>
  <si>
    <t>210220103</t>
  </si>
  <si>
    <t>Podpery vedenia FeZn pre lepenkové a škridlové strechy PV22 a PV25</t>
  </si>
  <si>
    <t>-1070512169</t>
  </si>
  <si>
    <t>354410035400</t>
  </si>
  <si>
    <t>Podpera vedenia FeZn na lepenkové a šindľové strechy označenie PV 22</t>
  </si>
  <si>
    <t>-817087988</t>
  </si>
  <si>
    <t>210220104</t>
  </si>
  <si>
    <t>Podpery vedenia FeZn na plechové strechy PV23-24</t>
  </si>
  <si>
    <t>1364669933</t>
  </si>
  <si>
    <t>354410037300</t>
  </si>
  <si>
    <t>Podpera vedenia FeZn na plechové strechy označenie PV 23</t>
  </si>
  <si>
    <t>739129390</t>
  </si>
  <si>
    <t>210220204</t>
  </si>
  <si>
    <t>Zachytávacia tyč FeZn bez osadenia a s osadením JP10-30</t>
  </si>
  <si>
    <t>-1251229391</t>
  </si>
  <si>
    <t>354410023200</t>
  </si>
  <si>
    <t>Tyč zachytávacia FeZn na upevnenie do muriva označenie JP 20</t>
  </si>
  <si>
    <t>-55232015</t>
  </si>
  <si>
    <t>210220220</t>
  </si>
  <si>
    <t>Držiak zachytávacej tyče FeZn DJ1-8</t>
  </si>
  <si>
    <t>1057009638</t>
  </si>
  <si>
    <t>354410023800</t>
  </si>
  <si>
    <t>Držiak FeZn zachytávacej tyče na upevnenie do muriva označenie DJ 1</t>
  </si>
  <si>
    <t>-691621401</t>
  </si>
  <si>
    <t>210220230</t>
  </si>
  <si>
    <t>Ochranná strieška FeZn</t>
  </si>
  <si>
    <t>-2025718780</t>
  </si>
  <si>
    <t>354410024900</t>
  </si>
  <si>
    <t>Strieška FeZn ochranná horná označenie OS 01</t>
  </si>
  <si>
    <t>-1853739740</t>
  </si>
  <si>
    <t>210220240</t>
  </si>
  <si>
    <t>Svorka FeZn k uzemňovacej tyči  SJ</t>
  </si>
  <si>
    <t>-301888554</t>
  </si>
  <si>
    <t>354410001500</t>
  </si>
  <si>
    <t>Svorka FeZn k uzemňovacej tyči označenie SJ 01</t>
  </si>
  <si>
    <t>-671075492</t>
  </si>
  <si>
    <t>354410001700</t>
  </si>
  <si>
    <t>Svorka FeZn k uzemňovacej tyči označenie SJ 02</t>
  </si>
  <si>
    <t>-289098743</t>
  </si>
  <si>
    <t>210220241</t>
  </si>
  <si>
    <t>Svorka FeZn krížová SK a diagonálna krížová DKS</t>
  </si>
  <si>
    <t>-1022006101</t>
  </si>
  <si>
    <t>354410002500</t>
  </si>
  <si>
    <t>Svorka FeZn krížová označenie SK</t>
  </si>
  <si>
    <t>1889471585</t>
  </si>
  <si>
    <t>210220243</t>
  </si>
  <si>
    <t>Svorka FeZn spojovacia SS</t>
  </si>
  <si>
    <t>-1474061414</t>
  </si>
  <si>
    <t>354410003400</t>
  </si>
  <si>
    <t>Svorka FeZn spojovacia označenie SS 2 skrutky s príložkou</t>
  </si>
  <si>
    <t>1389013983</t>
  </si>
  <si>
    <t>210220246</t>
  </si>
  <si>
    <t>Svorka FeZn na odkvapový žľab SO</t>
  </si>
  <si>
    <t>1694752751</t>
  </si>
  <si>
    <t>354410004200</t>
  </si>
  <si>
    <t>Svorka FeZn odkvapová označenie SO</t>
  </si>
  <si>
    <t>1040075133</t>
  </si>
  <si>
    <t>210220247</t>
  </si>
  <si>
    <t>Svorka FeZn skúšobná SZ</t>
  </si>
  <si>
    <t>-1548897424</t>
  </si>
  <si>
    <t>354410004300</t>
  </si>
  <si>
    <t>Svorka FeZn skúšobná označenie SZ</t>
  </si>
  <si>
    <t>1684615537</t>
  </si>
  <si>
    <t>210220280</t>
  </si>
  <si>
    <t>Uzemňovacia tyč FeZn ZT</t>
  </si>
  <si>
    <t>901095848</t>
  </si>
  <si>
    <t>354410055700</t>
  </si>
  <si>
    <t>Tyč uzemňovacia FeZn označenie ZT 2 m</t>
  </si>
  <si>
    <t>-984439076</t>
  </si>
  <si>
    <t>210220800</t>
  </si>
  <si>
    <t>Uzemňovacie vedenie na povrchu  AlMgSi  Ø 8-10</t>
  </si>
  <si>
    <t>-1977700959</t>
  </si>
  <si>
    <t>354410064200</t>
  </si>
  <si>
    <t>Vodič uzemňovací zliatina AlMgSi označenie O 8 Al</t>
  </si>
  <si>
    <t>1210369093</t>
  </si>
  <si>
    <t>210220803</t>
  </si>
  <si>
    <t>Skrytý zvod pri zatepľovacom systéme AlMgSi Ø 8</t>
  </si>
  <si>
    <t>381757742</t>
  </si>
  <si>
    <t>345710009300</t>
  </si>
  <si>
    <t>Rúrka ohybná vlnitá pancierová PVC-U, FXP DN 32</t>
  </si>
  <si>
    <t>-148912093</t>
  </si>
  <si>
    <t>345710038300</t>
  </si>
  <si>
    <t>Príchytka pre rúrku z PVC S32</t>
  </si>
  <si>
    <t>810518341</t>
  </si>
  <si>
    <t>-1736072636</t>
  </si>
  <si>
    <t>2018004.5A.3 - Odberné plynové zariadenie</t>
  </si>
  <si>
    <t>Ján Lacko</t>
  </si>
  <si>
    <t xml:space="preserve">    23-M - Montáže potrubia</t>
  </si>
  <si>
    <t>23-M</t>
  </si>
  <si>
    <t>Montáže potrubia</t>
  </si>
  <si>
    <t>230200000</t>
  </si>
  <si>
    <t>Montáž plynovodných zariadení</t>
  </si>
  <si>
    <t>kpl</t>
  </si>
  <si>
    <t>-1259651766</t>
  </si>
  <si>
    <t>1963300000</t>
  </si>
  <si>
    <t>Materiál plynovodných zariadení</t>
  </si>
  <si>
    <t>-2090273040</t>
  </si>
  <si>
    <t>2018004.5B - Zvýšenie energetickej hospodárnosti objektu</t>
  </si>
  <si>
    <t>2018004.5B.1 - Stavebné práce</t>
  </si>
  <si>
    <t xml:space="preserve">    711 - Izolácie proti vode a vlhkosti</t>
  </si>
  <si>
    <t xml:space="preserve">    713 - Izolácie tepelné</t>
  </si>
  <si>
    <t xml:space="preserve">    763 - Konštrukcie - drevostavby</t>
  </si>
  <si>
    <t xml:space="preserve">    764 - Konštrukcie klampiarske</t>
  </si>
  <si>
    <t xml:space="preserve">    765 - Konštrukcie - krytiny tvrdé</t>
  </si>
  <si>
    <t>HZS - Hodinové zúčtovacie sadzby</t>
  </si>
  <si>
    <t>392955511</t>
  </si>
  <si>
    <t>Omytie muriva tlakovou vodou</t>
  </si>
  <si>
    <t>-1698254609</t>
  </si>
  <si>
    <t>417391161</t>
  </si>
  <si>
    <t>Montáž obkladu betónových konštrukcií vykonaný súčasne s betónovaním minerálnou vlnou</t>
  </si>
  <si>
    <t>1399549968</t>
  </si>
  <si>
    <t>631440018900</t>
  </si>
  <si>
    <t>Doska FKD S Thermal 50x600x1000 mm, minerálna izolácia pre kontaktnú fasádu, KNAUF, alebo ekvivalentná náhrada</t>
  </si>
  <si>
    <t>627068099</t>
  </si>
  <si>
    <t>610991111</t>
  </si>
  <si>
    <t>Zakrývanie výplní vnútorných okenných otvorov, predmetov a konštrukcií</t>
  </si>
  <si>
    <t>-431815489</t>
  </si>
  <si>
    <t>612409991</t>
  </si>
  <si>
    <t>Začistenie omietok (s dodaním hmoty) okolo okien, dverí,podláh, obkladov atď.</t>
  </si>
  <si>
    <t>1538880769</t>
  </si>
  <si>
    <t>612462462</t>
  </si>
  <si>
    <t>Vnútorný sanačný systém stien Thermopal, podkladný nástrek pre systém WTA, Thermopal-SP, alebo ekvivalentná náhrada</t>
  </si>
  <si>
    <t>1129010546</t>
  </si>
  <si>
    <t>612462472</t>
  </si>
  <si>
    <t>Vnútorný sanačný systém stien Thermopal, pórovitá podkladná omietka pre systém WTA, Thermopal-SR24, hr. 20 mm, alebo ekvivalentná náhrada</t>
  </si>
  <si>
    <t>648184887</t>
  </si>
  <si>
    <t>612462491</t>
  </si>
  <si>
    <t>Vnútorný sanačný systém stien Thermopal, sanačná omietka pre systém WTA, Thermopal-FS33, hr. 5 mm, alebo ekvivalentná náhrada</t>
  </si>
  <si>
    <t>957132061</t>
  </si>
  <si>
    <t>621460112</t>
  </si>
  <si>
    <t>Príprava vonkajšieho podkladu podhľadov na nenasiakavé betónové podklady kontaktným mostíkom</t>
  </si>
  <si>
    <t>248580377</t>
  </si>
  <si>
    <t>621466025</t>
  </si>
  <si>
    <t>Príprava vonkajšieho podkladu podhľadov Weber - Terranova, podkladný náter weber 700, alebo ekvivalentná náhrada</t>
  </si>
  <si>
    <t>-2057871852</t>
  </si>
  <si>
    <t>621466182</t>
  </si>
  <si>
    <t>Vonkajšia omietka podhľadov tenkovrstvová Weber - Terranova, silikón-silikátová, weber.pas clean nano, roztieraná jemnozrnná, alebo ekvivalentná náhrada</t>
  </si>
  <si>
    <t>1714777730</t>
  </si>
  <si>
    <t>622423521</t>
  </si>
  <si>
    <t>Oprava vonkajších omietok vápenných a vápenocem. stupeň členitosti III - 50 % opravovanej plochy</t>
  </si>
  <si>
    <t>382290412</t>
  </si>
  <si>
    <t>622451082</t>
  </si>
  <si>
    <t>Zatretie škár murovaných vonk. stien z tehál alebo kameňa</t>
  </si>
  <si>
    <t>1587151456</t>
  </si>
  <si>
    <t>622451095</t>
  </si>
  <si>
    <t>Omietka murovaných konštrukcií vonk. stien, stabilná stierk. hmota rýchlo tvrdnúca Schomburg SOLOCRET-15, hr. 10 mm, alebo ekvivalentná náhrada</t>
  </si>
  <si>
    <t>-494250329</t>
  </si>
  <si>
    <t>622463025</t>
  </si>
  <si>
    <t>Príprava vonkajšieho podkladu stien Weber - Terranova, podkladný náter weber 700, alebo ekvivalentná náhrada</t>
  </si>
  <si>
    <t>-1152330895</t>
  </si>
  <si>
    <t>622464182</t>
  </si>
  <si>
    <t>Vonkajšia omietka stien tenkovrstvová Weber - Terranova, silikón-silikátová, weber.pas clean nano, roztieraná jemnozrnná, alebo ekvivalentná náhrada</t>
  </si>
  <si>
    <t>-1667608653</t>
  </si>
  <si>
    <t>622481119</t>
  </si>
  <si>
    <t>Potiahnutie vonkajších stien sklotextílnou mriežkou s celoplošným prilepením</t>
  </si>
  <si>
    <t>425222045</t>
  </si>
  <si>
    <t>622903250</t>
  </si>
  <si>
    <t>Očist., nosného muriva alebo betónu, múrov a valov pred začatím opráv ručne oceľovou kefou</t>
  </si>
  <si>
    <t>-1727081251</t>
  </si>
  <si>
    <t>625250158</t>
  </si>
  <si>
    <t>Doteplenie konštrukcie hr. 50 mm, systém XPS STYRODUR 2800 C - PCI, lepený celoplošne bez prikotvenia, kompletný systém vrátane doplnkov, alebo ekvivalentná náhrada</t>
  </si>
  <si>
    <t>-186712314</t>
  </si>
  <si>
    <t>625250159</t>
  </si>
  <si>
    <t>Doteplenie konštrukcie hr. 50 mm, systém XPS STYRODUR 2800 C - PCI, lepený rámovo s prikotvením, kompletný systém vrátane doplnkov, alebo ekvivalentná náhrada</t>
  </si>
  <si>
    <t>1731303336</t>
  </si>
  <si>
    <t>625252335</t>
  </si>
  <si>
    <t>Kontaktný zatepľovací systém hr. 160 mm weber.therm exclusive (minerálna vlna), zatĺkacie kotvy, kompletný systém vrátane doplnkov, alebo ekvivalentná náhrada</t>
  </si>
  <si>
    <t>-1710567649</t>
  </si>
  <si>
    <t>625252341</t>
  </si>
  <si>
    <t>Kontaktný zatepľovací systém ostenia hr. 30 mm weber.therm exclusive (minerálna vlna), alebo ekvivalentná náhrada</t>
  </si>
  <si>
    <t>-2023825699</t>
  </si>
  <si>
    <t>625256117</t>
  </si>
  <si>
    <t>Kontaktný zatepľovací systém hr. 50 mm STYREXON (polystyréncement), zatĺkacie kotvy, kompletný systém vrátane doplnkov, alebo ekvivalentná náhrada</t>
  </si>
  <si>
    <t>1542456326</t>
  </si>
  <si>
    <t>625256121</t>
  </si>
  <si>
    <t>Kontaktný zatepľovací systém ostenia hr. 30 mm STYREXON (polystyréncement), alebo ekvivalentná náhrada</t>
  </si>
  <si>
    <t>-37900360</t>
  </si>
  <si>
    <t>629451112</t>
  </si>
  <si>
    <t>Vyrovnávacia vrstva z cementovej malty pod klampiarskymi prvkami šírky nad 150 do 300 mm</t>
  </si>
  <si>
    <t>-736096368</t>
  </si>
  <si>
    <t>1270577841</t>
  </si>
  <si>
    <t>2117347123</t>
  </si>
  <si>
    <t>931981135</t>
  </si>
  <si>
    <t>Vložky do dilatačných škár zvislé, spolu s dodaním, z dosiek izolačných XPS hr.50 mm</t>
  </si>
  <si>
    <t>116897902</t>
  </si>
  <si>
    <t>931981145</t>
  </si>
  <si>
    <t>Vložky do dilatačných škár zvislé, spolu s dodaním, z dosiek izolačných MW hr. 50 mm</t>
  </si>
  <si>
    <t>1410779520</t>
  </si>
  <si>
    <t>-570176457</t>
  </si>
  <si>
    <t>824894853</t>
  </si>
  <si>
    <t>1174224395</t>
  </si>
  <si>
    <t>944942101</t>
  </si>
  <si>
    <t>Záchytné ohradenie na vonkajších voľných stranách objektov odklonené od zvislice od 45 do 60 st.</t>
  </si>
  <si>
    <t>-2109981789</t>
  </si>
  <si>
    <t>944944101</t>
  </si>
  <si>
    <t>Záchytná sieť umiestnená max. 6 m pod chránenou úrovňou zo sietí z umelých vlákien alebo oceľ. drôtov</t>
  </si>
  <si>
    <t>224313181</t>
  </si>
  <si>
    <t>944944801</t>
  </si>
  <si>
    <t>Demontáž ochranných sietí z umelých vlákien alebo oceľ. drôtov</t>
  </si>
  <si>
    <t>1943416253</t>
  </si>
  <si>
    <t>944945013</t>
  </si>
  <si>
    <t>Montáž záchytnej striešky zriadenej súčasne s ľahkým alebo ťažkým lešením šírky nad 2 m</t>
  </si>
  <si>
    <t>1062919083</t>
  </si>
  <si>
    <t>944945813</t>
  </si>
  <si>
    <t>Demontáž záchytnej striešky zriaďovanej súčasne s ľahkým alebo ťažkým lešením šírky nad 2 m</t>
  </si>
  <si>
    <t>-938820714</t>
  </si>
  <si>
    <t>967031732</t>
  </si>
  <si>
    <t>Prikresanie plošné, muriva z akýchkoľvek tehál pálených na akúkoľvek maltu hr. do 100 mm,  -0,18300t</t>
  </si>
  <si>
    <t>-366456209</t>
  </si>
  <si>
    <t>968061112</t>
  </si>
  <si>
    <t>Vyvesenie dreveného okenného krídla do suti plochy do 1, 5 m2, -0,01200t</t>
  </si>
  <si>
    <t>442595806</t>
  </si>
  <si>
    <t>968061125</t>
  </si>
  <si>
    <t>Vyvesenie dreveného dverného krídla do suti plochy do 2 m2, -0,02400t</t>
  </si>
  <si>
    <t>640882656</t>
  </si>
  <si>
    <t>968061136</t>
  </si>
  <si>
    <t>Vyvesenie dreveného krídla vrát do suti plochy do 4 m2, -0,06500t</t>
  </si>
  <si>
    <t>693400496</t>
  </si>
  <si>
    <t>968062244</t>
  </si>
  <si>
    <t>Vybúranie drevených rámov okien jednod. plochy do 1 m2,  -0,04100t</t>
  </si>
  <si>
    <t>-2143780904</t>
  </si>
  <si>
    <t>968062354</t>
  </si>
  <si>
    <t>Vybúranie drevených rámov okien dvojitých alebo zdvojených, plochy do 1 m2,  -0,07500t</t>
  </si>
  <si>
    <t>1555977691</t>
  </si>
  <si>
    <t>968062355</t>
  </si>
  <si>
    <t>Vybúranie drevených rámov okien dvojitých alebo zdvojených, plochy do 2 m2,  -0,06200t</t>
  </si>
  <si>
    <t>-897543649</t>
  </si>
  <si>
    <t>968062356</t>
  </si>
  <si>
    <t>Vybúranie drevených rámov okien dvojitých alebo zdvojených, plochy do 4 m2,  -0,05400t</t>
  </si>
  <si>
    <t>-1590497053</t>
  </si>
  <si>
    <t>968062456</t>
  </si>
  <si>
    <t>Vybúranie drevených dverových zárubní plochy nad 2 m2,  -0,06700t</t>
  </si>
  <si>
    <t>-66623051</t>
  </si>
  <si>
    <t>971033651</t>
  </si>
  <si>
    <t>Vybúranie otvorov v murive tehl. plochy do 4 m2 hr.do 600 mm,  -1,87500t</t>
  </si>
  <si>
    <t>1225041731</t>
  </si>
  <si>
    <t>978015261</t>
  </si>
  <si>
    <t>Otlčenie omietok vonkajších priečelí jednoduchých, s vyškriabaním škár, očistením muriva, v rozsahu do 50 %,  -0,02900t</t>
  </si>
  <si>
    <t>673381854</t>
  </si>
  <si>
    <t>978015291</t>
  </si>
  <si>
    <t>Otlčenie omietok vonkajších priečelí jednoduchých, s vyškriabaním škár, očistením muriva, v rozsahu do 100 %,  -0,05900t</t>
  </si>
  <si>
    <t>-422547169</t>
  </si>
  <si>
    <t>978023411</t>
  </si>
  <si>
    <t>Vysekanie, vyškriabanie a vyčistenie škár muriva tehlového okrem komínového,  -0,01400t</t>
  </si>
  <si>
    <t>125562037</t>
  </si>
  <si>
    <t>978071211</t>
  </si>
  <si>
    <t>Odsekanie a odstránenie izolácie lepenkovej zvislej,  -0,07300t</t>
  </si>
  <si>
    <t>-1182534175</t>
  </si>
  <si>
    <t>-907026818</t>
  </si>
  <si>
    <t>1882844600</t>
  </si>
  <si>
    <t>-1981525562</t>
  </si>
  <si>
    <t>463092949</t>
  </si>
  <si>
    <t>-2077413376</t>
  </si>
  <si>
    <t>1601364793</t>
  </si>
  <si>
    <t>1730870318</t>
  </si>
  <si>
    <t>1935536735</t>
  </si>
  <si>
    <t>1591848484</t>
  </si>
  <si>
    <t>1205818725</t>
  </si>
  <si>
    <t>1661297089</t>
  </si>
  <si>
    <t>711</t>
  </si>
  <si>
    <t>Izolácie proti vode a vlhkosti</t>
  </si>
  <si>
    <t>711111211</t>
  </si>
  <si>
    <t>Izolácia proti zemnej vlhkosti, protiradónová, stierka COMBIFLEX-C2, betón. podklad , vodorovná, alebo ekvivalentná náhrada</t>
  </si>
  <si>
    <t>1625781414</t>
  </si>
  <si>
    <t>711132102</t>
  </si>
  <si>
    <t>Zhotovenie geotextílie alebo tkaniny na plochu zvislú</t>
  </si>
  <si>
    <t>-822665606</t>
  </si>
  <si>
    <t>6936651300</t>
  </si>
  <si>
    <t>Geotextília polypropylénová Tatratex GTX N PP 300, šírka 1,27; 1,75-3,5 m, dĺžka 20-60; 90 m, hrúbka 2,7 mm, netkaná, MIVA, alebo ekvivalentná náhrada</t>
  </si>
  <si>
    <t>929579718</t>
  </si>
  <si>
    <t>711191500</t>
  </si>
  <si>
    <t>Izolácia proti vode, vloženie klznej a ochrannej sieťky do stierky COMBIFLEX VLIES, vodorovne, alebo ekvivalentná náhrada</t>
  </si>
  <si>
    <t>-1231055093</t>
  </si>
  <si>
    <t>711191501</t>
  </si>
  <si>
    <t>Izolácia proti vode, vloženie klznej a ochrannej sieťky do stierky COMBIFLEX VLIES, zvisle, alebo ekvivalentná náhrada</t>
  </si>
  <si>
    <t>1313509504</t>
  </si>
  <si>
    <t>711411431</t>
  </si>
  <si>
    <t>Izolácia proti tlakovej vode, protiradónová, stierka COMBIFLEX-C2, tehl. podklad, zvislá, alebo ekvivalentná náhrada</t>
  </si>
  <si>
    <t>1984368740</t>
  </si>
  <si>
    <t>711463302</t>
  </si>
  <si>
    <t>Izolácia proti povrchovej a podpovrchovej tlakovej vode AQUAFIN-1K na ploche zvislej, alebo ekvivalentná náhrada</t>
  </si>
  <si>
    <t>-1757940875</t>
  </si>
  <si>
    <t>711463303</t>
  </si>
  <si>
    <t>Izolácia proti povrchovej a podpovrchovej tlakovej vode AQUAFIN-F na ploche zvislej, alebo ekvivalentná náhrada</t>
  </si>
  <si>
    <t>-562758511</t>
  </si>
  <si>
    <t>998711202</t>
  </si>
  <si>
    <t>Presun hmôt pre izoláciu proti vode v objektoch výšky nad 6 do 12 m</t>
  </si>
  <si>
    <t>1513271912</t>
  </si>
  <si>
    <t>713</t>
  </si>
  <si>
    <t>Izolácie tepelné</t>
  </si>
  <si>
    <t>713121111</t>
  </si>
  <si>
    <t>Montáž tepelnej izolácie podláh minerálnou vlnou, kladená voľne v jednej vrstve</t>
  </si>
  <si>
    <t>1219577191</t>
  </si>
  <si>
    <t>631440022300</t>
  </si>
  <si>
    <t>Doska NOBASIL PTS 30x600x1000 mm, čadičová minerálna izolácia pre ľahké aj ťažké plávajúce podlahy, KNAUF, alebo ekvivalentná náhrada</t>
  </si>
  <si>
    <t>2057378784</t>
  </si>
  <si>
    <t>713121121</t>
  </si>
  <si>
    <t>Montáž tepelnej izolácie podláh minerálnou vlnou, kladená voľne v dvoch vrstvách</t>
  </si>
  <si>
    <t>462453779</t>
  </si>
  <si>
    <t>631440022500</t>
  </si>
  <si>
    <t>Doska NOBASIL PTS 50x600x1000 mm, čadičová minerálna izolácia pre ľahké aj ťažké plávajúce podlahy, KNAUF, alebo ekvivalentná náhrada</t>
  </si>
  <si>
    <t>1960558555</t>
  </si>
  <si>
    <t>713161510</t>
  </si>
  <si>
    <t>Montáž tepelnej izolácie striech šikmých kladená voľne medzi a pod krokvy hr. nad 10 cm</t>
  </si>
  <si>
    <t>-169931699</t>
  </si>
  <si>
    <t>6314150090</t>
  </si>
  <si>
    <t>Doska NOBASIL MPN, 160x600x1000 mm, čadičová minerálna izolácia pre podhľady a stropy, KNAUF, alebo ekvivalentná náhrada</t>
  </si>
  <si>
    <t>-191745033</t>
  </si>
  <si>
    <t>713161530</t>
  </si>
  <si>
    <t>Montáž tepelnej izolácie striech šikmých prichytená pribitím a vyviazaním na latovanie medzi a pod krokvy hr. nad 10 cm</t>
  </si>
  <si>
    <t>-834997225</t>
  </si>
  <si>
    <t>631440001000</t>
  </si>
  <si>
    <t>Doska NOBASIL MPN, 180x600x1000 mm, čadičová minerálna izolácia pre podhľady a stropy, KNAUF, alebo ekvivalentná náhrada</t>
  </si>
  <si>
    <t>1155982162</t>
  </si>
  <si>
    <t>713161680</t>
  </si>
  <si>
    <t>Napojenie parozábrany na strešné okno</t>
  </si>
  <si>
    <t>-2120950140</t>
  </si>
  <si>
    <t>713191125</t>
  </si>
  <si>
    <t>Izolácie tepelné, doplnky, podláh, stropov zvrchu,striech prekrytím pásom do výšky 100mm A 330 SH, alebo ekvivalentná náhrada</t>
  </si>
  <si>
    <t>-247856395</t>
  </si>
  <si>
    <t>713191221</t>
  </si>
  <si>
    <t>Izolácie tepelné obloženie stien páskami do výšky 100 mm</t>
  </si>
  <si>
    <t>1834983034</t>
  </si>
  <si>
    <t>998713202</t>
  </si>
  <si>
    <t>Presun hmôt pre izolácie tepelné v objektoch výšky nad 6 m do 12 m</t>
  </si>
  <si>
    <t>-1679281762</t>
  </si>
  <si>
    <t>762331811</t>
  </si>
  <si>
    <t>Demontáž viazaných konštrukcií krovov so sklonom  do 60 st. prierez. plochy do 120 cm2   0.008t</t>
  </si>
  <si>
    <t>-1524046163</t>
  </si>
  <si>
    <t>762331813</t>
  </si>
  <si>
    <t>Demontáž viazaných konštrukcií krovov so sklonom do 60°, prierez. plochy 224 - 288 cm2,  -0.02400t</t>
  </si>
  <si>
    <t>489181786</t>
  </si>
  <si>
    <t>762332110</t>
  </si>
  <si>
    <t>Montáž viazaných konštrukcií krovov striech z reziva priemernej plochy do 120 cm2</t>
  </si>
  <si>
    <t>845999146</t>
  </si>
  <si>
    <t>605120000100</t>
  </si>
  <si>
    <t>Hranoly zo smreku neopracované hranené akosť I, prierez 76-100 cm2, dĺ. 4000-6500 mm</t>
  </si>
  <si>
    <t>734518007</t>
  </si>
  <si>
    <t>762332120</t>
  </si>
  <si>
    <t>Montáž viazaných konštrukcií krovov striech z reziva priemernej plochy 120-224 cm2</t>
  </si>
  <si>
    <t>1082705630</t>
  </si>
  <si>
    <t>6051599900</t>
  </si>
  <si>
    <t>Hranoly z mäkkého reziva smreku omietané do hr. 200 mm, š. 200 mm</t>
  </si>
  <si>
    <t>-1430988488</t>
  </si>
  <si>
    <t>762332130</t>
  </si>
  <si>
    <t>Montáž viazaných konštrukcií krovov striech z reziva priemernej plochy 224-288 cm2</t>
  </si>
  <si>
    <t>-373090991</t>
  </si>
  <si>
    <t>1911978647</t>
  </si>
  <si>
    <t>762332140</t>
  </si>
  <si>
    <t>Montáž viazaných konštrukcií krovov striech z reziva priemernej plochy 288-450 cm2</t>
  </si>
  <si>
    <t>29520705</t>
  </si>
  <si>
    <t>-655284275</t>
  </si>
  <si>
    <t>6059515900</t>
  </si>
  <si>
    <t>Hranoly z mäkkého reziva smreku omietané do hr. 240 mm, š. 260 mm mäkké</t>
  </si>
  <si>
    <t>-1476729293</t>
  </si>
  <si>
    <t>762341012</t>
  </si>
  <si>
    <t>Montáž debnenia zložitých striech, na kontralaty drevotrieskovými OSB doskami na pero drážku</t>
  </si>
  <si>
    <t>369470226</t>
  </si>
  <si>
    <t>607260000900</t>
  </si>
  <si>
    <t>Doska OSB 3 Superfinish ECO P+D nebrúsené hrxlxš 25x2500x1250 mm, JAFHOLZ, alebo ekvivalentná náhrada</t>
  </si>
  <si>
    <t>-322448314</t>
  </si>
  <si>
    <t>762341202</t>
  </si>
  <si>
    <t>Montáž latovania zložitých striech pre sklon do 60°</t>
  </si>
  <si>
    <t>61111906</t>
  </si>
  <si>
    <t>6053340500</t>
  </si>
  <si>
    <t>Laty zo smreku akosť I prierez do 25 cm2, dĺ. 2010-3000 mm</t>
  </si>
  <si>
    <t>-1214680382</t>
  </si>
  <si>
    <t>762341252</t>
  </si>
  <si>
    <t>Montáž kontralát pre sklon od 22° do 35°</t>
  </si>
  <si>
    <t>2126233865</t>
  </si>
  <si>
    <t>1496207067</t>
  </si>
  <si>
    <t>762395000</t>
  </si>
  <si>
    <t>Spojovacie prostriedky pre viazané konštrukcie krovov, debnenie a laťovanie, nadstrešné konštr., spádové kliny - svorky, dosky, klince, pásová oceľ, vruty</t>
  </si>
  <si>
    <t>-804861614</t>
  </si>
  <si>
    <t>762421315</t>
  </si>
  <si>
    <t>Obloženie stropov alebo strešných podhľadov z dosiek OSB skrutkovaných na pero a drážku hr. dosky 25 mm</t>
  </si>
  <si>
    <t>-359549278</t>
  </si>
  <si>
    <t>762811811</t>
  </si>
  <si>
    <t>Demontáž záklopov stropov vrchných, zapustených z hrubých dosiek hr. do 32 mm,  -0.01400t</t>
  </si>
  <si>
    <t>-1573185099</t>
  </si>
  <si>
    <t>762822830</t>
  </si>
  <si>
    <t>Demontáž stropnic z reziva prierezovej plochy 288 - 450cm2,  -0.02500t</t>
  </si>
  <si>
    <t>-876401950</t>
  </si>
  <si>
    <t>762841812</t>
  </si>
  <si>
    <t>Demont.podbíjania obkladov stropov a striech sklonu do 60st., z dosiek hr. do 35 mm s omietkou,  -0.04000t</t>
  </si>
  <si>
    <t>2085354935</t>
  </si>
  <si>
    <t>998762202</t>
  </si>
  <si>
    <t>Presun hmôt pre konštrukcie tesárske v objektoch výšky do 12 m</t>
  </si>
  <si>
    <t>1587641364</t>
  </si>
  <si>
    <t>763</t>
  </si>
  <si>
    <t>Konštrukcie - drevostavby</t>
  </si>
  <si>
    <t>763138250</t>
  </si>
  <si>
    <t>Protipožiarny podhľad SDK Rigips RF 15 mm ( El45/15) závesný, dvojúrovňová oceľová podkonštrukcia CD, TI 50 mm, alebo ekvivalentná náhrada</t>
  </si>
  <si>
    <t>446730263</t>
  </si>
  <si>
    <t>763138251</t>
  </si>
  <si>
    <t>Protipožiarny podhľad SDK Rigips RFI 15 mm ( El45/15) závesný, dvojúrovňová oceľová podkonštrukcia CD, TI 50 mm, alebo ekvivalentná náhrada</t>
  </si>
  <si>
    <t>-909742050</t>
  </si>
  <si>
    <t>998763403</t>
  </si>
  <si>
    <t>Presun hmôt pre sádrokartónové konštrukcie v stavbách(objektoch )výšky od 7 do 24 m</t>
  </si>
  <si>
    <t>1148912929</t>
  </si>
  <si>
    <t>764</t>
  </si>
  <si>
    <t>Konštrukcie klampiarske</t>
  </si>
  <si>
    <t>764311822</t>
  </si>
  <si>
    <t>Demontáž krytiny hladkej strešnej z tabúľ 2000 x 1000 mm, so sklonom do 30st.,  -0,00732t</t>
  </si>
  <si>
    <t>-700675623</t>
  </si>
  <si>
    <t>764314008</t>
  </si>
  <si>
    <t>Oddeľovacia štruktúrovaná rohož s integrovanou poistnou hydroizoláciou pre plechové krytiny titánzinkové</t>
  </si>
  <si>
    <t>721999241</t>
  </si>
  <si>
    <t>764314521</t>
  </si>
  <si>
    <t>Krytiny z predzvetraného titánzinkového TiZn plechu, z tabúľ 2000 x 1000 mm, sklon do 30°</t>
  </si>
  <si>
    <t>35193288</t>
  </si>
  <si>
    <t>764324511</t>
  </si>
  <si>
    <t>Oplechovanie z predzvetraného titánzinkového TiZn plechu, odkvapov na strechách so syst. dvojitej stojatej drážky r.š. 330 mm</t>
  </si>
  <si>
    <t>858629896</t>
  </si>
  <si>
    <t>764324551</t>
  </si>
  <si>
    <t>Oplechovanie z predzvetraného titánzinkového TiZn plechu, zaatikových žľabov na strechách so syst. dvojitej stojatej drážky</t>
  </si>
  <si>
    <t>-226237080</t>
  </si>
  <si>
    <t>764324552</t>
  </si>
  <si>
    <t>Oplechovanie z predzvetraného titánzinkového TiZn plechu, lemov striech na strechách so syst. dvojitej stojatej drážky</t>
  </si>
  <si>
    <t>-1124171664</t>
  </si>
  <si>
    <t>764324556</t>
  </si>
  <si>
    <t>Oplechovanie z predzvetraného titánzinkového TiZn plechu, komínov v hrebeni plochy nad 1 m2 na strechách so syst. dvojitej drážky</t>
  </si>
  <si>
    <t>2127183737</t>
  </si>
  <si>
    <t>764354123</t>
  </si>
  <si>
    <t>Žľaby z titánzinkového TiZn plechu, pododkvapové polkruhové r.š. 250 mm</t>
  </si>
  <si>
    <t>-1163790931</t>
  </si>
  <si>
    <t>764392650</t>
  </si>
  <si>
    <t>Úžľabie z predzvetraného titánzinkového TiZn plechu, r.š. 660 mm</t>
  </si>
  <si>
    <t>545996936</t>
  </si>
  <si>
    <t>764414550</t>
  </si>
  <si>
    <t>Oplechovanie parapetov z predzvetraného titánzinkového TiZn plechu, vrátane rohov, celoplošným lepením r.š. 330 mm</t>
  </si>
  <si>
    <t>-554830944</t>
  </si>
  <si>
    <t>764434507</t>
  </si>
  <si>
    <t>Oplechovanie muriva a atík z predzvetraného titánzinkového TiZn plechu, celoplošným lepením r.š. 310 mm</t>
  </si>
  <si>
    <t>-1399526920</t>
  </si>
  <si>
    <t>764454124</t>
  </si>
  <si>
    <t>Zvodové rúry z titánzinkového TiZn plechu, kruhové priemer 120 mm</t>
  </si>
  <si>
    <t>1013487767</t>
  </si>
  <si>
    <t>998764202</t>
  </si>
  <si>
    <t>Presun hmôt pre konštrukcie klampiarske v objektoch výšky nad 6 do 12 m</t>
  </si>
  <si>
    <t>624395668</t>
  </si>
  <si>
    <t>765</t>
  </si>
  <si>
    <t>Konštrukcie - krytiny tvrdé</t>
  </si>
  <si>
    <t>765311825</t>
  </si>
  <si>
    <t>Demontáž keramickej krytiny pálenej uloženej na sucho do 30 ks/m2, do sutiny, sklon strechy do 45°, -0,06t, vrátane všetkých doplnkov</t>
  </si>
  <si>
    <t>1483805133</t>
  </si>
  <si>
    <t>765312339</t>
  </si>
  <si>
    <t>Keramická krytina TONDACH Steinbruck, jednoduchých striech, sklon od 35° do 60°,vrátane všetkých doplnkov, alebo ekvivalentná náhrada</t>
  </si>
  <si>
    <t>-471390354</t>
  </si>
  <si>
    <t>765901141</t>
  </si>
  <si>
    <t>Strešná fólia JUTA Jutafol D 140 Special od 22° do 35°, na krokvy</t>
  </si>
  <si>
    <t>917971773</t>
  </si>
  <si>
    <t>998765202</t>
  </si>
  <si>
    <t>Presun hmôt pre tvrdé krytiny v objektoch výšky nad 6 do 12 m</t>
  </si>
  <si>
    <t>-681985478</t>
  </si>
  <si>
    <t>766231001</t>
  </si>
  <si>
    <t>Montáž stropných sklápacích schodov do vopred pripraveného otvoru</t>
  </si>
  <si>
    <t>-328163320</t>
  </si>
  <si>
    <t>553430000710</t>
  </si>
  <si>
    <t>Schody oceľové sklápacie DACHMAT 700x1200 mm, EW15 D3, alebo ekvivalentná náhrada</t>
  </si>
  <si>
    <t>1944152124</t>
  </si>
  <si>
    <t>766427112</t>
  </si>
  <si>
    <t>Montáž obloženia podhľadov, podkladový rošt</t>
  </si>
  <si>
    <t>-2125962168</t>
  </si>
  <si>
    <t>-462107675</t>
  </si>
  <si>
    <t>766621268</t>
  </si>
  <si>
    <t>Montáž okien drevených s hydroizolačnými ISO páskami (exteriérová a interiérová), vrátane parapet. dosiek</t>
  </si>
  <si>
    <t>-1902466031</t>
  </si>
  <si>
    <t>283290006000</t>
  </si>
  <si>
    <t>Tesniaca fólia CX exteriér,š. 180 mm, dĺ. 30 m, pre tesnenie pripájacej škáry okenného rámu a muriva, polymér, ALLMEDIA, alebo ekvivalentná náhrada</t>
  </si>
  <si>
    <t>1100317223</t>
  </si>
  <si>
    <t>283290006500</t>
  </si>
  <si>
    <t>Tesniaca fólia CX interiér, š. 200 mm, dĺ. 30 m, pre tesnenie pripájacej škáry okenného rámu a muriva, polymér, ALLMEDIA, alebo ekvivalentná náhrada</t>
  </si>
  <si>
    <t>1928841623</t>
  </si>
  <si>
    <t>611110007010</t>
  </si>
  <si>
    <t>Drevené okno, dvere S/O/OS, izolačné trojsklo 0,6, materiál drevina meranti, eurohranol 88, drevený parapet</t>
  </si>
  <si>
    <t>-617193929</t>
  </si>
  <si>
    <t>766661423</t>
  </si>
  <si>
    <t>Montáž dverí drevených vchodových</t>
  </si>
  <si>
    <t>-1149473273</t>
  </si>
  <si>
    <t>611720001330</t>
  </si>
  <si>
    <t>Dvere do domu vstupné, šxvxhr 1000x2550x88 mm presklené 2/3 izol 3-sklo s nadsv., z masívneho dreva lepeného meranti,dvojité tesnenie, hliníkový prah, závesy, trojbodový, bezpečnostný zámok, zárubňa</t>
  </si>
  <si>
    <t>-310928200</t>
  </si>
  <si>
    <t>611720001340</t>
  </si>
  <si>
    <t>Dvere do domu vstupné, šxvxhr 1090x2270x88 mm presklené 1/5 izol 3-sklo, z masívneho dreva lepeného meranti,dvojité tesnenie, hliníkový prah, závesy, trojbodový, bezpečnostný zámok, zárubňa</t>
  </si>
  <si>
    <t>-472569298</t>
  </si>
  <si>
    <t>611720001520</t>
  </si>
  <si>
    <t>Dvere do domu vstupné 2-kr., šxvxhr 1435x2500x88 mm presklené 1/3 izol 3-sklo s nadsv., z masívneho dreva lepeného meranti,dvojité tesnenie, hliníkový prah, závesy, trojbodový, bezpečnostný zámok, zárubňa</t>
  </si>
  <si>
    <t>1610201277</t>
  </si>
  <si>
    <t>611720001770</t>
  </si>
  <si>
    <t>Dvere do domu vstupné, šxvxhr 790x1495x88 mm plné, z masívneho dreva lepeného meranti,dvojité tesnenie, hliníkový prah, závesy, trojbodový, bezpečnostný zámok, zárubňa</t>
  </si>
  <si>
    <t>-1257957096</t>
  </si>
  <si>
    <t>-1913315550</t>
  </si>
  <si>
    <t>767310110</t>
  </si>
  <si>
    <t>Montáž výlezu do šikmej strechy so zatepľovacou sadou a lemovaním pre vykurované priestory</t>
  </si>
  <si>
    <t>-847161210</t>
  </si>
  <si>
    <t>611330000700</t>
  </si>
  <si>
    <t>Strešný výlez FAKRO FWL U3, FWR U3, šxv 660x1180 mm, termoizolačný, alebo ekvivalentná náhrada</t>
  </si>
  <si>
    <t>-144610026</t>
  </si>
  <si>
    <t>767331805</t>
  </si>
  <si>
    <t>Demontáž akejkoľvek striešky uloženej na murivo nad vchodové dvere z komorového polykarbonátu resp. akrylátu        -0,0850t</t>
  </si>
  <si>
    <t>-1201413036</t>
  </si>
  <si>
    <t>-1569387785</t>
  </si>
  <si>
    <t>783891420</t>
  </si>
  <si>
    <t>Nátery omietok a betónových povrchov ostatné stien dvojnásobné</t>
  </si>
  <si>
    <t>-1597614505</t>
  </si>
  <si>
    <t>2353211200</t>
  </si>
  <si>
    <t>Roztok pre ošetrenie zasoleného muriva SCHOMBURG ESCO-FLUAT, 10 kg, alebo ekvivalentná náhrada</t>
  </si>
  <si>
    <t>1881805470</t>
  </si>
  <si>
    <t>783894612</t>
  </si>
  <si>
    <t>Náter farbami ekologickými riediteľnými vodou SADAKRINOM bielym pre náter sadrokartón. stropov 2x</t>
  </si>
  <si>
    <t>-677988721</t>
  </si>
  <si>
    <t>HZS</t>
  </si>
  <si>
    <t>Hodinové zúčtovacie sadzby</t>
  </si>
  <si>
    <t>HZS000111PBP</t>
  </si>
  <si>
    <t>Stavebno montážne práce menej náročne, pomocné alebo manupulačné (Tr. 1) v rozsahu viac ako 8 hodín - Pomocné búracie práce</t>
  </si>
  <si>
    <t>512</t>
  </si>
  <si>
    <t>853996605</t>
  </si>
  <si>
    <t>2018004.5B.2 - Zdravotechnika</t>
  </si>
  <si>
    <t xml:space="preserve">    721 - Zdravotechnika -  vnútorná kanalizácia</t>
  </si>
  <si>
    <t xml:space="preserve">    722 - Zdravotechnika - vnútorný vodovod</t>
  </si>
  <si>
    <t xml:space="preserve">    725 - Zdravotechnika - zariaď. predmety</t>
  </si>
  <si>
    <t xml:space="preserve">    769 - Montáže vzduchotechnických zariad.</t>
  </si>
  <si>
    <t>-182161662</t>
  </si>
  <si>
    <t>246883545</t>
  </si>
  <si>
    <t>175101102</t>
  </si>
  <si>
    <t>Obsyp potrubia sypaninou z vhodných hornín 1 až 4 s prehodením sypaniny</t>
  </si>
  <si>
    <t>-121945408</t>
  </si>
  <si>
    <t>583410000800</t>
  </si>
  <si>
    <t>Kamenivo drvené drobné frakcia 0-4 mm, STN EN 12620 + A1, mm, STN EN 13242 + A1</t>
  </si>
  <si>
    <t>941352325</t>
  </si>
  <si>
    <t>451572111</t>
  </si>
  <si>
    <t>Lôžko pod potrubie, stoky a drobné objekty, v otvorenom výkope z kameniva drobného ťaženého 0-4 mm</t>
  </si>
  <si>
    <t>-1142297017</t>
  </si>
  <si>
    <t>1019668034</t>
  </si>
  <si>
    <t>713483103</t>
  </si>
  <si>
    <t>Montáž tepelnej izolácie pre rozvodné potrubia priemeru 14-19 mm kúrenia, zdravotechniky, klimatizácie a chladenia</t>
  </si>
  <si>
    <t>CS Cenekon 2015 01</t>
  </si>
  <si>
    <t>-1372836381</t>
  </si>
  <si>
    <t>6316680086</t>
  </si>
  <si>
    <t>Izolačná PE trubica POLIFOAM, 22x10 mm (d x hr. izolácie), dĺ. 2 m, HELORO, alebo ekvivalentná náhrada</t>
  </si>
  <si>
    <t>-2072772171</t>
  </si>
  <si>
    <t>6316680120</t>
  </si>
  <si>
    <t>Izolačná PE trubica POLIFOAM, 22x20 mm (d x hr. izolácie), dĺ. 2 m, HELORO, alebo ekvivalentná náhrada</t>
  </si>
  <si>
    <t>386262633</t>
  </si>
  <si>
    <t>713483104</t>
  </si>
  <si>
    <t>Montáž tepelnej izolácie pre rozvodné potrubia priemeru od 20 mm kúrenia, zdravotechniky, klimatizácie a chladenia</t>
  </si>
  <si>
    <t>-1001895107</t>
  </si>
  <si>
    <t>6316680087</t>
  </si>
  <si>
    <t>Izolačná PE trubica POLIFOAM, 28x10 mm (d x hr. izolácie), dĺ. 2 m, HELORO, alebo ekvivalentná náhrada</t>
  </si>
  <si>
    <t>-451726363</t>
  </si>
  <si>
    <t>6316680121</t>
  </si>
  <si>
    <t>Izolačná PE trubica POLIFOAM, 28x20 mm (d x hr. izolácie), dĺ. 2 m, HELORO, alebo ekvivalentná náhrada</t>
  </si>
  <si>
    <t>-137096372</t>
  </si>
  <si>
    <t>713483105</t>
  </si>
  <si>
    <t xml:space="preserve">Montáž tepelnej izolácie pre rozvodné potrubia priemeru 32 mm kurenia, zdravotechniky, klimatizácie a chladenia </t>
  </si>
  <si>
    <t>-2098842040</t>
  </si>
  <si>
    <t>6316680088</t>
  </si>
  <si>
    <t>Izolačná PE trubica POLIFOAM, 35x10 mm (d x hr. izolácie), dĺ. 2 m, HELORO, alebo ekvivalentná náhrada</t>
  </si>
  <si>
    <t>-1346598644</t>
  </si>
  <si>
    <t>6316680122</t>
  </si>
  <si>
    <t>Izolačná PE trubica POLIFOAM, 35x20 mm (d x hr. izolácie), dĺ. 2 m, HELORO, alebo ekvivalentná náhrada</t>
  </si>
  <si>
    <t>1363439104</t>
  </si>
  <si>
    <t>998713102</t>
  </si>
  <si>
    <t>-1582587384</t>
  </si>
  <si>
    <t>721</t>
  </si>
  <si>
    <t>Zdravotechnika -  vnútorná kanalizácia</t>
  </si>
  <si>
    <t>721140907</t>
  </si>
  <si>
    <t>Oprava odpadového potrubia liatinového vsadenie odbočky do potrubia DN 150</t>
  </si>
  <si>
    <t>1962068766</t>
  </si>
  <si>
    <t>721140917</t>
  </si>
  <si>
    <t>Oprava odpadového potrubia liatinového prepojenie doterajšieho potrubia DN 150</t>
  </si>
  <si>
    <t>-1421873326</t>
  </si>
  <si>
    <t>721140927</t>
  </si>
  <si>
    <t>Oprava odpadového potrubia liatinového krátenie rúr DN 150</t>
  </si>
  <si>
    <t>1734543117</t>
  </si>
  <si>
    <t>721171106</t>
  </si>
  <si>
    <t>Potrubie z PVC - U odpadové ležaté hrdlové D 50 x1, 8</t>
  </si>
  <si>
    <t>1685819432</t>
  </si>
  <si>
    <t>721171107</t>
  </si>
  <si>
    <t>Potrubie z PVC - U odpadové ležaté hrdlové D 75x1, 8</t>
  </si>
  <si>
    <t>869204816</t>
  </si>
  <si>
    <t>721171109</t>
  </si>
  <si>
    <t>Potrubie z PVC - U odpadové ležaté hrdlové D 110x2, 2</t>
  </si>
  <si>
    <t>-1740318364</t>
  </si>
  <si>
    <t>721171111</t>
  </si>
  <si>
    <t>Potrubie z PVC - U odpadové ležaté hrdlové D 140x2, 8</t>
  </si>
  <si>
    <t>602070811</t>
  </si>
  <si>
    <t>721172109</t>
  </si>
  <si>
    <t>Potrubie z PVC - U odpadové zvislé hrdlové D 110x2, 2</t>
  </si>
  <si>
    <t>328254327</t>
  </si>
  <si>
    <t>721173205</t>
  </si>
  <si>
    <t>Potrubie z PVC - U odpadné pripájacie D 50x1, 8</t>
  </si>
  <si>
    <t>1970912975</t>
  </si>
  <si>
    <t>721212311</t>
  </si>
  <si>
    <t>Montáž podlahového vpustu, s vodorovným odtokom DN 50 z plastu so zápachovou uzávierkou</t>
  </si>
  <si>
    <t>-1805489813</t>
  </si>
  <si>
    <t>FB3HL510N-3000</t>
  </si>
  <si>
    <t>Podlahový vpust DN 40/50 horizontálny s protizápachovým uzáverom DN 40/50</t>
  </si>
  <si>
    <t>68155052</t>
  </si>
  <si>
    <t>721229024</t>
  </si>
  <si>
    <t>Montáž podlahového odtokového žlabu dĺžky 1350 mm pre montáž k stene</t>
  </si>
  <si>
    <t>1619981750</t>
  </si>
  <si>
    <t>552240011150</t>
  </si>
  <si>
    <t>Žľab sprchový k stene dĺ. 1350 mm</t>
  </si>
  <si>
    <t>465699512</t>
  </si>
  <si>
    <t>721274103</t>
  </si>
  <si>
    <t>Ventilačné hlavice strešná - plastové DN 100 HUL 810, alebo ekvivalentná náhrada</t>
  </si>
  <si>
    <t>1720795377</t>
  </si>
  <si>
    <t>721290111</t>
  </si>
  <si>
    <t>Ostatné - skúška tesnosti kanalizácie v objektoch vodou do DN 125</t>
  </si>
  <si>
    <t>-883727469</t>
  </si>
  <si>
    <t>998721102</t>
  </si>
  <si>
    <t>Presun hmôt pre vnútornú kanalizáciu v objektoch výšky nad 6 do 12 m</t>
  </si>
  <si>
    <t>-72543980</t>
  </si>
  <si>
    <t>722</t>
  </si>
  <si>
    <t>Zdravotechnika - vnútorný vodovod</t>
  </si>
  <si>
    <t>722110924</t>
  </si>
  <si>
    <t>Oprava vodovodného potrubia liatinového prírubového prepojenie doterajšieho potrubia do DN 80</t>
  </si>
  <si>
    <t>-1985287272</t>
  </si>
  <si>
    <t>722130213</t>
  </si>
  <si>
    <t>Potrubie z oceľ.rúr pozink.bezšvík.bežných-11 353.0, 10 004.0 zvarov. bežných-11 343.00 DN 25</t>
  </si>
  <si>
    <t>-1903053976</t>
  </si>
  <si>
    <t>722130214</t>
  </si>
  <si>
    <t>Potrubie z oceľ.rúr pozink.bezšvík.bežných-11 353.0, 10 004.0 zvarov. bežných-11 343.00 DN 32</t>
  </si>
  <si>
    <t>1401612061</t>
  </si>
  <si>
    <t>722130916</t>
  </si>
  <si>
    <t>Oprava vodovodného potrubia závitového prerezanie oceľovej rúrky nad 25 do DN 50</t>
  </si>
  <si>
    <t>1526046659</t>
  </si>
  <si>
    <t>722172100</t>
  </si>
  <si>
    <t>Potrubie z plastických rúr PP-R D20/1.9 - PN10, polyfúznym zváraním</t>
  </si>
  <si>
    <t>-1561719995</t>
  </si>
  <si>
    <t>722172101</t>
  </si>
  <si>
    <t>Potrubie z plastických rúr PP-R D25/2.3 - PN10, polyfúznym zváraním</t>
  </si>
  <si>
    <t>1636913638</t>
  </si>
  <si>
    <t>722172102</t>
  </si>
  <si>
    <t>Potrubie z plastických rúr PP-R D32/2.9 - PN10, polyfúznym zváraním</t>
  </si>
  <si>
    <t>1497449764</t>
  </si>
  <si>
    <t>722172103</t>
  </si>
  <si>
    <t>Potrubie z plastických rúr PP-R D40/3.7 - PN10, polyfúznym zváraním</t>
  </si>
  <si>
    <t>-2123153368</t>
  </si>
  <si>
    <t>722220121</t>
  </si>
  <si>
    <t>Montáž armatúry závitovej s jedným závitom, nástenka pre batériu G 1/2</t>
  </si>
  <si>
    <t>pár</t>
  </si>
  <si>
    <t>1088796251</t>
  </si>
  <si>
    <t>3195230043</t>
  </si>
  <si>
    <t>Nástenka PRESS priechodná, 20x1/2"Fx20, PN 10, niklovaná mosadz OT 58, EPDM, alebo ekvivalentná náhrada</t>
  </si>
  <si>
    <t>-105837506</t>
  </si>
  <si>
    <t>3195400003</t>
  </si>
  <si>
    <t>Nástenka PRESS koncová, ľavá 20 x 1/2"F, PN 10, niklovaná mosadz OT 58, EPDM, alebo ekvivalentná náhrada</t>
  </si>
  <si>
    <t>1475836880</t>
  </si>
  <si>
    <t>3195400006</t>
  </si>
  <si>
    <t>Nástenka PRESS koncová, pravá 20 x 1/2"F, PN 10, niklovaná mosadz OT 58, EPDM, alebo ekvivalentná náhrada</t>
  </si>
  <si>
    <t>287711877</t>
  </si>
  <si>
    <t>722229102</t>
  </si>
  <si>
    <t>Montáž ventilu výtok., plavák.,vypúšť.,odvodňov.,kohút.plniaceho,vypúšťacieho PN 0.6, ventilov G 3/4</t>
  </si>
  <si>
    <t>-1262174641</t>
  </si>
  <si>
    <t>4221045600</t>
  </si>
  <si>
    <t>Ventil uzatvárací nátrubkový DN 20, typ V 10-131-606, PN 6/160°C pre vodu a vodnú paru, z temperovanej liatiny</t>
  </si>
  <si>
    <t>-1708407509</t>
  </si>
  <si>
    <t>722229103</t>
  </si>
  <si>
    <t>Montáž ventilu výtok., plavák.,vypúšť.,odvodňov.,kohút.plniaceho,vypúšťacieho PN 0.6, ventilov G 1</t>
  </si>
  <si>
    <t>1739351426</t>
  </si>
  <si>
    <t>4221045900</t>
  </si>
  <si>
    <t>Ventil uzatvárací nátrubkový DN 25, typ V 10-131-606, PN 6/160°C pre vodu a vodnú paru, z temperovanej liatiny</t>
  </si>
  <si>
    <t>-1055432188</t>
  </si>
  <si>
    <t>722229104</t>
  </si>
  <si>
    <t>Montáž ventilu výtok., plavák.,vypúšť.,odvodňov.,kohút.plniaceho,vypúšťacieho PN 0.6, ventilov G 5/4</t>
  </si>
  <si>
    <t>836435794</t>
  </si>
  <si>
    <t>4221046200</t>
  </si>
  <si>
    <t>Ventil uzatvárací D 32 mm  V 10-131-606, PN 6/160°C pre vodu a vodnú paru</t>
  </si>
  <si>
    <t>-1183353393</t>
  </si>
  <si>
    <t>722229105</t>
  </si>
  <si>
    <t>Montáž ventilu výtok., plavák.,vypúšť.,odvodňov.,kohút.plniaceho,vypúšťacieho PN 0.6, ventilov G 6/4</t>
  </si>
  <si>
    <t>886574629</t>
  </si>
  <si>
    <t>4221046500</t>
  </si>
  <si>
    <t>Ventil uzatvárací nátrubkový DN 40, typ V 10-131-606, PN 6/160°C pre vodu a vodnú paru, z temperovanej liatiny</t>
  </si>
  <si>
    <t>1095302147</t>
  </si>
  <si>
    <t>722229111</t>
  </si>
  <si>
    <t>Montáž armatúr PN 0.6</t>
  </si>
  <si>
    <t>2145586058</t>
  </si>
  <si>
    <t>3899004135</t>
  </si>
  <si>
    <t>Armatúry vodovodné PN 16</t>
  </si>
  <si>
    <t>-1538064275</t>
  </si>
  <si>
    <t>722254114</t>
  </si>
  <si>
    <t>Požiarne príslušenstvo, hydrantová skriňa vnútorná s výzbrojou 25 (konopná hadica)</t>
  </si>
  <si>
    <t>súb.</t>
  </si>
  <si>
    <t>1697612708</t>
  </si>
  <si>
    <t>722290226</t>
  </si>
  <si>
    <t>Tlaková skúška vodovodného potrubia závitového do DN 50</t>
  </si>
  <si>
    <t>1689535827</t>
  </si>
  <si>
    <t>722290234</t>
  </si>
  <si>
    <t>Prepláchnutie a dezinfekcia vodovodného potrubia do DN 80</t>
  </si>
  <si>
    <t>-527655996</t>
  </si>
  <si>
    <t>998722102</t>
  </si>
  <si>
    <t>Presun hmôt pre vnútorný vodovod v objektoch výšky nad 6 do 12 m</t>
  </si>
  <si>
    <t>567072201</t>
  </si>
  <si>
    <t>725</t>
  </si>
  <si>
    <t>Zdravotechnika - zariaď. predmety</t>
  </si>
  <si>
    <t>725119701</t>
  </si>
  <si>
    <t>Montáž predstenového systému záchodov do masívnej murovanej konštrukcie (napr.GEBERIT, AlcaPlast), alebo ekvivalentná náhrada</t>
  </si>
  <si>
    <t>-259263936</t>
  </si>
  <si>
    <t>552370000100</t>
  </si>
  <si>
    <t>Predstenový systém DuoFix pre závesné WC, výška 1120 mm so splachovacou podomietkovou nádržou Sigma 12, bezbariérový, plast, GEBERIT, alebo ekvivalentná náhrada</t>
  </si>
  <si>
    <t>-1010782224</t>
  </si>
  <si>
    <t>725119730</t>
  </si>
  <si>
    <t>Montáž záchodu do predstenového systému</t>
  </si>
  <si>
    <t>133762143</t>
  </si>
  <si>
    <t>642360000300</t>
  </si>
  <si>
    <t>Misa záchodová keramická závesná OLYMP NEW, rozmer 360x530x400 mm, hlboké splachovanie, JIKA, alebo ekvivalentná náhrada</t>
  </si>
  <si>
    <t>-164298735</t>
  </si>
  <si>
    <t>552360001400</t>
  </si>
  <si>
    <t>WC nerezové antivandalové závesné bez sedátka pre telesne postihnutých, kónické, SANELA, alebo ekvivalentná náhrada</t>
  </si>
  <si>
    <t>438479116</t>
  </si>
  <si>
    <t>725219401</t>
  </si>
  <si>
    <t>Montáž umývadla na skrutky do muriva, bez výtokovej armatúry</t>
  </si>
  <si>
    <t>-217064011</t>
  </si>
  <si>
    <t>642110002500</t>
  </si>
  <si>
    <t>Umývadlo keramické LYRA PLUS-60, rozmer 600x490x195 mm, biela, JIKASANELA, alebo ekvivalentná náhrada</t>
  </si>
  <si>
    <t>-251114035</t>
  </si>
  <si>
    <t>725219510</t>
  </si>
  <si>
    <t>Montáž umývadla nerezového, bez výtokovej armatúry</t>
  </si>
  <si>
    <t>1719499054</t>
  </si>
  <si>
    <t>552310004200</t>
  </si>
  <si>
    <t>Umývadlo nerezové závesné pre telesne postihnutých, SANELA, alebo ekvivalentná náhrada</t>
  </si>
  <si>
    <t>48458703</t>
  </si>
  <si>
    <t>725243111</t>
  </si>
  <si>
    <t>Montáž - box sprchový masážny</t>
  </si>
  <si>
    <t>-669179546</t>
  </si>
  <si>
    <t>552260003450</t>
  </si>
  <si>
    <t>Sprchový nástenný panel nerezový so zabudovaným automatickým ovládaním vody, SANELA, alebo ekvivalentná náhrada</t>
  </si>
  <si>
    <t>2042419044</t>
  </si>
  <si>
    <t>725245183</t>
  </si>
  <si>
    <t>Montáž - zástena sprchová zásuvná štvordielna s dvomi posuvnými dielmi do výšky 2000 mm a šírky 1400 mm čelní</t>
  </si>
  <si>
    <t>-2038210816</t>
  </si>
  <si>
    <t>552260001300</t>
  </si>
  <si>
    <t>Sprchové dvere posúvne CUBITO PURE, rozmer 1400x30x1950 mm, 6 mm bezpečnostné sklo, JIKA, alebo ekvivalentná náhrada</t>
  </si>
  <si>
    <t>-1263145982</t>
  </si>
  <si>
    <t>725291113</t>
  </si>
  <si>
    <t>Montaž doplnkov zariadení kúpeľní a záchodov, drobné predmety (držiak na WC-papier, mydelnička)</t>
  </si>
  <si>
    <t>-937717646</t>
  </si>
  <si>
    <t>5523402970</t>
  </si>
  <si>
    <t>Dávkovač tekutého mydla, obsah 0,85 l, SANELA, alebo ekvivalentná náhrada</t>
  </si>
  <si>
    <t>293830614</t>
  </si>
  <si>
    <t>5523402990</t>
  </si>
  <si>
    <t>Držiak na toaletný papier, nerezový, SANELA, alebo ekvivalentná náhrada</t>
  </si>
  <si>
    <t>907787815</t>
  </si>
  <si>
    <t>725291114</t>
  </si>
  <si>
    <t>Montáž doplnkov zariadení kúpeľní a záchodov, madlá</t>
  </si>
  <si>
    <t>-1404701866</t>
  </si>
  <si>
    <t>552380012300</t>
  </si>
  <si>
    <t>Madlo nerezové sklopné, dĺžka 830 mm, povrch matný, SANELA, alebo ekvivalentná náhrada</t>
  </si>
  <si>
    <t>-1692307612</t>
  </si>
  <si>
    <t>552380012700</t>
  </si>
  <si>
    <t>Madlo nerezové univerzálne pevné, dĺžka 600 mm, povrch matný, SANELA, alebo ekvivalentná náhrada</t>
  </si>
  <si>
    <t>-1725228297</t>
  </si>
  <si>
    <t>725291115</t>
  </si>
  <si>
    <t>Montáž doplnkov zariadení kúpeľní a záchodov, sedačka do sprchy alebo vane</t>
  </si>
  <si>
    <t>1496456598</t>
  </si>
  <si>
    <t>554330002200</t>
  </si>
  <si>
    <t>Sedačka do sprchy P9 sklápacia plastová, rozmer 340x430 mm, konštrukcia nerez</t>
  </si>
  <si>
    <t>-658244859</t>
  </si>
  <si>
    <t>725291116</t>
  </si>
  <si>
    <t>Montáž doplnkov zariadení kúpeľní a záchodov, záves do sprchy alebo vane</t>
  </si>
  <si>
    <t>-364876336</t>
  </si>
  <si>
    <t>552260001350</t>
  </si>
  <si>
    <t>Sprchový záves, rozmer dl. 3000 mm, nepriehľadná fólia, nerez. koľajnička</t>
  </si>
  <si>
    <t>-1285869569</t>
  </si>
  <si>
    <t>725819401</t>
  </si>
  <si>
    <t>Montáž ventilu rohového s pripojovacou rúrkou G 1/2</t>
  </si>
  <si>
    <t>-332562842</t>
  </si>
  <si>
    <t>5514109000</t>
  </si>
  <si>
    <t>Ventil pre hygienické a zdravotnické zariadenia rohový mosadzný T 65 1/2" s rúrkou a ružicou</t>
  </si>
  <si>
    <t>851794504</t>
  </si>
  <si>
    <t>725829601</t>
  </si>
  <si>
    <t>Montáž batérií umývadlových stojankových pákových alebo klasických</t>
  </si>
  <si>
    <t>-1091190863</t>
  </si>
  <si>
    <t>5513006065</t>
  </si>
  <si>
    <t>Umývadlová stojanková batéria</t>
  </si>
  <si>
    <t>1498374873</t>
  </si>
  <si>
    <t>725849201</t>
  </si>
  <si>
    <t>Montáž batérie sprchovej nástennej pákovej, klasickej</t>
  </si>
  <si>
    <t>-1435864792</t>
  </si>
  <si>
    <t>725849205</t>
  </si>
  <si>
    <t>Montáž batérie sprchovej nástennej, držiak sprchy s nastaviteľnou výškou sprchy</t>
  </si>
  <si>
    <t>625707904</t>
  </si>
  <si>
    <t>5514513200</t>
  </si>
  <si>
    <t>Batéria sprchová mosadzná s ručnou sprchou TU 8120 XPS 1/2"x 150 mm</t>
  </si>
  <si>
    <t>506412549</t>
  </si>
  <si>
    <t>725869301</t>
  </si>
  <si>
    <t>Montáž zápachovej uzávierky pre zariaďovacie predmety, umývadlová do D 40</t>
  </si>
  <si>
    <t>-719548881</t>
  </si>
  <si>
    <t>FB3HL132/40</t>
  </si>
  <si>
    <t>Zápachová uzávierka 5/4˝ pre umývadlá s krycou ružicou odtoku DN 40</t>
  </si>
  <si>
    <t>-1379890367</t>
  </si>
  <si>
    <t>725869320</t>
  </si>
  <si>
    <t>Montáž zápachovej uzávierky pre zariaďovacie predmety, pračkovej  do D 40</t>
  </si>
  <si>
    <t>-1383083668</t>
  </si>
  <si>
    <t>FB3HL410</t>
  </si>
  <si>
    <t>Nástenná zápachová uzávierka DN40 pre práčku a umývačku, biela farba krytky HL410, alebo ekvivalentná náhrada</t>
  </si>
  <si>
    <t>656474199</t>
  </si>
  <si>
    <t>725869340</t>
  </si>
  <si>
    <t>Montáž zápachovej uzávierky pre zariaďovacie predmety, sprchovej do D 50</t>
  </si>
  <si>
    <t>-452954294</t>
  </si>
  <si>
    <t>HL514</t>
  </si>
  <si>
    <t>záp. uzávierka pre sprchové vane s odpadovým ventilom 6/4˝ Pre odpadové odtoky sprchovacích vaničiek DN 52mm</t>
  </si>
  <si>
    <t>450430835</t>
  </si>
  <si>
    <t>998725102</t>
  </si>
  <si>
    <t>Presun hmôt pre zariaďovacie predmety v objektoch výšky nad 6 do 12 m</t>
  </si>
  <si>
    <t>2084202777</t>
  </si>
  <si>
    <t>769</t>
  </si>
  <si>
    <t>Montáže vzduchotechnických zariad.</t>
  </si>
  <si>
    <t>769021003</t>
  </si>
  <si>
    <t>Montáž spiro potrubia DN 125-140</t>
  </si>
  <si>
    <t>-113443993</t>
  </si>
  <si>
    <t>4290035027</t>
  </si>
  <si>
    <t>Spiro potrubie L=1000 mm DN 125</t>
  </si>
  <si>
    <t>-1854870847</t>
  </si>
  <si>
    <t>769021319</t>
  </si>
  <si>
    <t>Montáž kolena 90° na spiro potrubie DN 80-150</t>
  </si>
  <si>
    <t>CS Cenekon 2014 01</t>
  </si>
  <si>
    <t>1401688638</t>
  </si>
  <si>
    <t>4290035126</t>
  </si>
  <si>
    <t>Koleno KS 90° DN 125</t>
  </si>
  <si>
    <t>-754685990</t>
  </si>
  <si>
    <t>769021349</t>
  </si>
  <si>
    <t>Montáž záslepu na spiro potrubie DN 80-150</t>
  </si>
  <si>
    <t>-1012458565</t>
  </si>
  <si>
    <t>4290035176</t>
  </si>
  <si>
    <t>Záslep DN 125</t>
  </si>
  <si>
    <t>-340161598</t>
  </si>
  <si>
    <t>769021397</t>
  </si>
  <si>
    <t>Montáž T-kusu na spiro potrubie DN 80-150</t>
  </si>
  <si>
    <t>535355645</t>
  </si>
  <si>
    <t>4290035289</t>
  </si>
  <si>
    <t>T-kus DN 125</t>
  </si>
  <si>
    <t>1262876976</t>
  </si>
  <si>
    <t>769021496</t>
  </si>
  <si>
    <t>Montáž výfukovej hlavice kruhovej do priemeru 230 mm</t>
  </si>
  <si>
    <t>2061354758</t>
  </si>
  <si>
    <t>4290038458</t>
  </si>
  <si>
    <t>Výfuková hlavica kruhová s nástavcom VHK2 160</t>
  </si>
  <si>
    <t>-1717724598</t>
  </si>
  <si>
    <t>769025270</t>
  </si>
  <si>
    <t xml:space="preserve">Montáž spätnej klapky do kruhového potrubia priemeru 100-150 mm </t>
  </si>
  <si>
    <t>-785363409</t>
  </si>
  <si>
    <t>4290020129</t>
  </si>
  <si>
    <t>RSK 125 spätná klapka</t>
  </si>
  <si>
    <t>-1463385709</t>
  </si>
  <si>
    <t>998769203</t>
  </si>
  <si>
    <t>Presun hmôt pre montáž vzduchotechnických zariadení v stavbe (objekte) výšky nad 7 do 24 m</t>
  </si>
  <si>
    <t>-29947255</t>
  </si>
  <si>
    <t>HZS000111DZTI</t>
  </si>
  <si>
    <t>Stavebno montážne práce menej náročne, pomocné alebo manupulačné (Tr. 1) v rozsahu viac ako 8 hodín - Demontáž zariaďovacích predmetov a rozvodov ZTI</t>
  </si>
  <si>
    <t>628748261</t>
  </si>
  <si>
    <t>2018004.5B.3 - Vykurovanie</t>
  </si>
  <si>
    <t>Ing. Lukáš Rácz, PhD.</t>
  </si>
  <si>
    <t xml:space="preserve">    731 - Ústredné kúrenie, kotolne</t>
  </si>
  <si>
    <t xml:space="preserve">    732 - Ústredné kúrenie, strojovne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</si>
  <si>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</si>
  <si>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</si>
  <si>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</si>
  <si>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95-M - Revízie</t>
  </si>
  <si>
    <t>612403399</t>
  </si>
  <si>
    <t>Hrubá výplň rýh na stenách akoukoľvek maltou, akejkoľvek šírky ryhy</t>
  </si>
  <si>
    <t>1882855330</t>
  </si>
  <si>
    <t>974031144</t>
  </si>
  <si>
    <t>Vysekávanie rýh v akomkoľvek murive tehlovom na akúkoľvek maltu do hĺbky 70 mm a š. do 150 mm,  -0,01900t</t>
  </si>
  <si>
    <t>-720195155</t>
  </si>
  <si>
    <t>-909094913</t>
  </si>
  <si>
    <t>488979240</t>
  </si>
  <si>
    <t>-839006552</t>
  </si>
  <si>
    <t>-211508137</t>
  </si>
  <si>
    <t>1514491041</t>
  </si>
  <si>
    <t>979089312</t>
  </si>
  <si>
    <t>Poplatok za skladovanie - kovy (meď, bronz, mosadz atď.) (17 04 ), ostatné</t>
  </si>
  <si>
    <t>-1314403637</t>
  </si>
  <si>
    <t>979094211</t>
  </si>
  <si>
    <t>Nakladanie alebo prekladanie sutiny</t>
  </si>
  <si>
    <t>1955663287</t>
  </si>
  <si>
    <t>-590987433</t>
  </si>
  <si>
    <t>731</t>
  </si>
  <si>
    <t>Ústredné kúrenie, kotolne</t>
  </si>
  <si>
    <t>731261095</t>
  </si>
  <si>
    <t>Montáž plynového kotla nástenného kondenzačného vykurovacieho so zásobníkom objem 350 l</t>
  </si>
  <si>
    <t>-1720785046</t>
  </si>
  <si>
    <t>4840010021877</t>
  </si>
  <si>
    <t>Závesný kondenzačný kotol ecoTEC plus VU 256/5-5 alebo ekvivalent</t>
  </si>
  <si>
    <t>210324483</t>
  </si>
  <si>
    <t>4840020171316</t>
  </si>
  <si>
    <t>Ekvitermická regulácia - multiMATIC 700 alebo ekvivalent</t>
  </si>
  <si>
    <t>1761595946</t>
  </si>
  <si>
    <t>4840020171334</t>
  </si>
  <si>
    <t>VR 91 - diaľkové ovládanie, podsvietené, s izbovým termostatom a vlkomerom alebo ekvivalent</t>
  </si>
  <si>
    <t>-1102778991</t>
  </si>
  <si>
    <t>998731202</t>
  </si>
  <si>
    <t>Presun hmôt pre kotolne umiestnené vo výške (hĺbke) nad 6 do 12 m</t>
  </si>
  <si>
    <t>1112622019</t>
  </si>
  <si>
    <t>732</t>
  </si>
  <si>
    <t>Ústredné kúrenie, strojovne</t>
  </si>
  <si>
    <t>73211140R</t>
  </si>
  <si>
    <t>Hydraulický oddelovač horizontálny DN 32 PAW.HD2600 M+D alebo ekvivalent</t>
  </si>
  <si>
    <t>-1172742689</t>
  </si>
  <si>
    <t>73211143R</t>
  </si>
  <si>
    <t>Horizontálny rozdeľovač PAW.MW2 pre dva moduly DN 32 M+D alebo ekvivalent</t>
  </si>
  <si>
    <t>1955913219</t>
  </si>
  <si>
    <t>732219240</t>
  </si>
  <si>
    <t>Montáž zásobníkového ohrievača vody pre ohrev pitnej vody v spojení s kotlami a slnečnými kolektormi objem 400 l</t>
  </si>
  <si>
    <t>713465742</t>
  </si>
  <si>
    <t>4840010013509</t>
  </si>
  <si>
    <t>auroSTEP plus 350 l (8,5m)  bivalentný-zásobník, modul VMS 8D, solárna kvapalina 20 l, plniace príslušenstvo alebo ekvivalent</t>
  </si>
  <si>
    <t>1991258036</t>
  </si>
  <si>
    <t>484302040</t>
  </si>
  <si>
    <t>Termostatický zmiešavací ventil , regulácia výstupnej vody zo zásobníka od 30°do 60°</t>
  </si>
  <si>
    <t>1161744803</t>
  </si>
  <si>
    <t>484306727</t>
  </si>
  <si>
    <t>Hydraulický vyrovnávač tlakov WH 27, Rp 1"  rozstup 120 mm, 2 m3/h</t>
  </si>
  <si>
    <t>405200965</t>
  </si>
  <si>
    <t>4840020184844</t>
  </si>
  <si>
    <t>VR 70 - modul rozšírenia a ovládanie dvoch okruhov, solárneho okruhu, prípadne zásobníka allSTOR s jedným priamym a s jedným zmiešavacím okruhom alebo ekvivalent</t>
  </si>
  <si>
    <t>-766922078</t>
  </si>
  <si>
    <t>732331036</t>
  </si>
  <si>
    <t>Montáž expanznej nádoby tlak 6 barov s membránou 25 l</t>
  </si>
  <si>
    <t>571205846</t>
  </si>
  <si>
    <t>4846717025</t>
  </si>
  <si>
    <t xml:space="preserve">Nádoba-expanzná typ NG tlak 6 barov s membránou 25 l </t>
  </si>
  <si>
    <t>-2064989837</t>
  </si>
  <si>
    <t>732429110</t>
  </si>
  <si>
    <t xml:space="preserve">Montáž čerpadla </t>
  </si>
  <si>
    <t>60463074</t>
  </si>
  <si>
    <t>4840020204489</t>
  </si>
  <si>
    <t>Prídavné vysokoúčinné el.čerpadlo pre auroSTEP na zvýšenie výtlačnej výšky alebo ekvivalent</t>
  </si>
  <si>
    <t>-291297173</t>
  </si>
  <si>
    <t>732429111</t>
  </si>
  <si>
    <t>Montáž čerpadla (do potrubia) obehového špirálového DN 25</t>
  </si>
  <si>
    <t>-1015534408</t>
  </si>
  <si>
    <t>4268155090</t>
  </si>
  <si>
    <t>Obehové čerpadlo GRUNDFOS ALPHA2 25-40 N 180 1x230V 50Hz 6H alebo ekvivalent</t>
  </si>
  <si>
    <t>-134658281</t>
  </si>
  <si>
    <t>732470001</t>
  </si>
  <si>
    <t>Montáž poistnej skupiny</t>
  </si>
  <si>
    <t>454106119</t>
  </si>
  <si>
    <t>4848900810</t>
  </si>
  <si>
    <t>Bezpečnostná skupina-poistná skupina na prápojku studenej vody s redukčným ventilom</t>
  </si>
  <si>
    <t>-1529369609</t>
  </si>
  <si>
    <t>732491005</t>
  </si>
  <si>
    <t xml:space="preserve">Montáž cirkulačného čerpadla </t>
  </si>
  <si>
    <t>-880949574</t>
  </si>
  <si>
    <t>4268157240</t>
  </si>
  <si>
    <t>Cirkulačné čerpadlo GRUNDFOS COMFORT UP 20-14 BXT 110 1x230V 50Hz alebo ekvivalent</t>
  </si>
  <si>
    <t>960298071</t>
  </si>
  <si>
    <t>732610100</t>
  </si>
  <si>
    <t>Montáž 3 solárnych kolektorov plochých na šikmú strechu, na stojato</t>
  </si>
  <si>
    <t>156118875</t>
  </si>
  <si>
    <t>4840020193129</t>
  </si>
  <si>
    <t>Kolektorové pole - základ na šikmú strechu - 2 ks ploché kolektory VFK 135 VD, štandardná krytina alebo ekvivalent</t>
  </si>
  <si>
    <t>-887808807</t>
  </si>
  <si>
    <t>4840020193137</t>
  </si>
  <si>
    <t>Kolektorové pole - rozšírenie na šikmú strechu - 1 ks plochý kolektor VFK 135 VD, štandardná krytina  alebo ekvivalent</t>
  </si>
  <si>
    <t>477375984</t>
  </si>
  <si>
    <t>484302360</t>
  </si>
  <si>
    <t>Solárna Flexihadica 2 v 1 1,20 m</t>
  </si>
  <si>
    <t>-1576649293</t>
  </si>
  <si>
    <t>998732202</t>
  </si>
  <si>
    <t>Presun hmôt pre strojovne v objektoch výšky nad 6 m do 12 m</t>
  </si>
  <si>
    <t>543023203</t>
  </si>
  <si>
    <t>733</t>
  </si>
  <si>
    <t>Ústredné kúrenie, rozvodné potrubie</t>
  </si>
  <si>
    <t>733113113</t>
  </si>
  <si>
    <t xml:space="preserve">Príplatok k cene za zhotovenie prípojky </t>
  </si>
  <si>
    <t>CS Cenekon 2015 02</t>
  </si>
  <si>
    <t>1877957877</t>
  </si>
  <si>
    <t>484HERZ</t>
  </si>
  <si>
    <t>HERZ TS-3000 rohové (2 rúrková sústava) R 1/2 x G 3/4 alebo ekvivalent</t>
  </si>
  <si>
    <t>-1728351907</t>
  </si>
  <si>
    <t>733125012</t>
  </si>
  <si>
    <t>Potrubie z uhlíkovej ocele spájané lisovaním 28x1,5</t>
  </si>
  <si>
    <t>321182214</t>
  </si>
  <si>
    <t>733125015</t>
  </si>
  <si>
    <t>Potrubie z uhlíkovej ocele spájané lisovaním 35x1,5</t>
  </si>
  <si>
    <t>-418452451</t>
  </si>
  <si>
    <t>733167011</t>
  </si>
  <si>
    <t>Potrubie z rúr, rúrka univerzálna  DN 16,2x2,6 mm v tyčiach</t>
  </si>
  <si>
    <t>1132634557</t>
  </si>
  <si>
    <t>733167012</t>
  </si>
  <si>
    <t>Potrubie z rúr, rúrka univerzálna  DN 20,00x2,9 mm v tyčiach</t>
  </si>
  <si>
    <t>1253863328</t>
  </si>
  <si>
    <t>733167013</t>
  </si>
  <si>
    <t>Potrubie z rúr, rúrka univerzálna  DN 25,0x3,7 mm v tyčiach</t>
  </si>
  <si>
    <t>-1986527610</t>
  </si>
  <si>
    <t>733167014</t>
  </si>
  <si>
    <t>Potrubie z rúr, rúrka univerzálna  DN 32,0x4,7 mm v tyčiach</t>
  </si>
  <si>
    <t>711295088</t>
  </si>
  <si>
    <t>733190107</t>
  </si>
  <si>
    <t xml:space="preserve">Tlaková skúška potrubia z oceľových rúrok </t>
  </si>
  <si>
    <t>-1110172402</t>
  </si>
  <si>
    <t>733191301</t>
  </si>
  <si>
    <t>Tlaková skúška plastového potrubia do 32 mm</t>
  </si>
  <si>
    <t>-1471229357</t>
  </si>
  <si>
    <t>998733203</t>
  </si>
  <si>
    <t>Presun hmôt pre rozvody potrubia v objektoch výšky nad 6 do 24 m</t>
  </si>
  <si>
    <t>406810064</t>
  </si>
  <si>
    <t>734</t>
  </si>
  <si>
    <t>Ústredné kúrenie, armatúry.</t>
  </si>
  <si>
    <t>734213250</t>
  </si>
  <si>
    <t>Montáž ventilu odvzdušňovacieho závitového automatického G 1/2</t>
  </si>
  <si>
    <t>-2130137793</t>
  </si>
  <si>
    <t>4849210116.1</t>
  </si>
  <si>
    <t>Automatický odvzdušňovací ventil, 1/2"</t>
  </si>
  <si>
    <t>-1444226848</t>
  </si>
  <si>
    <t>734223208</t>
  </si>
  <si>
    <t>Montáž termostatickej hlavice kvapalinovej jednoduchej</t>
  </si>
  <si>
    <t>164355075</t>
  </si>
  <si>
    <t>5518100042</t>
  </si>
  <si>
    <t xml:space="preserve">Termostatická hlavica </t>
  </si>
  <si>
    <t>-731454472</t>
  </si>
  <si>
    <t>734231215</t>
  </si>
  <si>
    <t>Ventil uzatvárací závitový  G 1</t>
  </si>
  <si>
    <t>460297727</t>
  </si>
  <si>
    <t>734231216</t>
  </si>
  <si>
    <t>Ventil uzatvárací závitový  G 5/4</t>
  </si>
  <si>
    <t>-1002212639</t>
  </si>
  <si>
    <t>734240010</t>
  </si>
  <si>
    <t>Montáž spätnej klapky závitovej G 1</t>
  </si>
  <si>
    <t>-1468056472</t>
  </si>
  <si>
    <t>5511871660</t>
  </si>
  <si>
    <t xml:space="preserve">Vodorovná spätná klapka , 1", mäkké tesnenie, mosadz </t>
  </si>
  <si>
    <t>112429926</t>
  </si>
  <si>
    <t>734252120</t>
  </si>
  <si>
    <t xml:space="preserve">Montáž ventilu poistného </t>
  </si>
  <si>
    <t>-1205823061</t>
  </si>
  <si>
    <t>4849210145</t>
  </si>
  <si>
    <t xml:space="preserve">Poistný ventil pre vykurovanie, 3/4"FF, 6 bar, mosadz </t>
  </si>
  <si>
    <t>2066428183</t>
  </si>
  <si>
    <t>734291113</t>
  </si>
  <si>
    <t>Ostané armatúry, kohútik plniaci a vypúšťací normy 13 7061, PN 1,0/100st. C G 1/2</t>
  </si>
  <si>
    <t>899183457</t>
  </si>
  <si>
    <t>734291340</t>
  </si>
  <si>
    <t xml:space="preserve">Montáž filtra závitového G 1 </t>
  </si>
  <si>
    <t>-1918643963</t>
  </si>
  <si>
    <t>5511871590</t>
  </si>
  <si>
    <t>Filter závitový, 1", mosadz</t>
  </si>
  <si>
    <t>-1837428469</t>
  </si>
  <si>
    <t>73429612R</t>
  </si>
  <si>
    <t>Termostatrický zmieševací ventil na TV</t>
  </si>
  <si>
    <t>-81438832</t>
  </si>
  <si>
    <t>998734203</t>
  </si>
  <si>
    <t>Presun hmôt pre armatúry v objektoch výšky nad 6 do 24 m</t>
  </si>
  <si>
    <t>-158444276</t>
  </si>
  <si>
    <t>735</t>
  </si>
  <si>
    <t>Ústredné kúrenie, vykurov. telesá</t>
  </si>
  <si>
    <t>735000912</t>
  </si>
  <si>
    <t>Vyregulovanie dvojregulačného ventilu s termostatickým ovládaním</t>
  </si>
  <si>
    <t>114342502</t>
  </si>
  <si>
    <t>735153300</t>
  </si>
  <si>
    <t>Príplatok k cene za odvzdušňovací ventil telies U. S. Steel Košice s príplatkom 8 %</t>
  </si>
  <si>
    <t>-36515832</t>
  </si>
  <si>
    <t>735154020</t>
  </si>
  <si>
    <t>Montáž vykurovacieho telesa panelového jednoradového 400 mm/ dĺžky 400-600 mm</t>
  </si>
  <si>
    <t>-1753900930</t>
  </si>
  <si>
    <t>735154033</t>
  </si>
  <si>
    <t>Montáž vykurovacieho telesa panelového jednoradového 500 mm/ dĺžky 1400-1800 mm</t>
  </si>
  <si>
    <t>-167691599</t>
  </si>
  <si>
    <t>4845388701</t>
  </si>
  <si>
    <t>Vykur. teleso doskové - oceľ. radiátor KORAD 10VKP 400x500 alebo ekvivalent</t>
  </si>
  <si>
    <t>-1928294839</t>
  </si>
  <si>
    <t>4845389901</t>
  </si>
  <si>
    <t>Vykur. teleso doskové - oceľ. radiátor KORAD 10VKP 500x1600 alebo ekvivalent</t>
  </si>
  <si>
    <t>-1786237225</t>
  </si>
  <si>
    <t>735154130</t>
  </si>
  <si>
    <t>Montáž vykurovacieho telesa panelového dvojradového výšky 500 mm/ dĺžky 400-600 mm</t>
  </si>
  <si>
    <t>1505420056</t>
  </si>
  <si>
    <t>735154132</t>
  </si>
  <si>
    <t>Montáž vykurovacieho telesa panelového dvojradového výšky 500 mm/ dĺžky 1000-1200 mm</t>
  </si>
  <si>
    <t>-704536901</t>
  </si>
  <si>
    <t>735154133</t>
  </si>
  <si>
    <t>Montáž vykurovacieho telesa panelového dvojradového výšky 500 mm/ dĺžky 1400-1800 mm</t>
  </si>
  <si>
    <t>1687449625</t>
  </si>
  <si>
    <t>4845391601</t>
  </si>
  <si>
    <t>Vykur. teleso doskové - oceľ. radiátor KORAD 20VKP 500x1000 alebo ekvivalent</t>
  </si>
  <si>
    <t>783212558</t>
  </si>
  <si>
    <t>4845393801</t>
  </si>
  <si>
    <t>Vykur. teleso doskové - oceľ. radiátor KORAD 21VKP 500x600 alebo ekvivalent</t>
  </si>
  <si>
    <t>-2122715116</t>
  </si>
  <si>
    <t>4845394601</t>
  </si>
  <si>
    <t>Vykur. teleso doskové - oceľ. radiátor KORAD 21VKP 500x1500 alebo ekvivalent</t>
  </si>
  <si>
    <t>-1001697723</t>
  </si>
  <si>
    <t>4845394651</t>
  </si>
  <si>
    <t>Vykur. teleso doskové - oceľ. radiátor KORAD 21VKP 500x1600 alebo ekvivalent</t>
  </si>
  <si>
    <t>71310311</t>
  </si>
  <si>
    <t>4845399501</t>
  </si>
  <si>
    <t>Vykur. teleso doskové - oceľ. radiátor KORAD 22VKL 500x1300 alebo ekvivalent</t>
  </si>
  <si>
    <t>-939939103</t>
  </si>
  <si>
    <t>4845399601</t>
  </si>
  <si>
    <t>Vykur. teleso doskové - oceľ. radiátor KORAD 22VKL 500x1500 alebo ekvivalent</t>
  </si>
  <si>
    <t>223287029</t>
  </si>
  <si>
    <t>4845399351</t>
  </si>
  <si>
    <t>Vykur. teleso doskové - oceľ. radiátor KORAD 22VKP 500x1000 alebo ekvivalent</t>
  </si>
  <si>
    <t>-2126924317</t>
  </si>
  <si>
    <t>4845399701</t>
  </si>
  <si>
    <t>Vykur. teleso doskové - oceľ. radiátor KORAD 22VKP 500x1700 alebo ekvivalent</t>
  </si>
  <si>
    <t>-1083409423</t>
  </si>
  <si>
    <t>4845399551</t>
  </si>
  <si>
    <t>Vykur. teleso doskové - oceľ. radiátor KORAD 22VKP 500x1400 alebo ekvivalent</t>
  </si>
  <si>
    <t>-797643445</t>
  </si>
  <si>
    <t>735154150</t>
  </si>
  <si>
    <t>Montáž vykurovacieho telesa panelového dvojradového výšky 900 mm/ dĺžky 400-600 mm</t>
  </si>
  <si>
    <t>-749013131</t>
  </si>
  <si>
    <t>735154151</t>
  </si>
  <si>
    <t>Montáž vykurovacieho telesa panelového dvojradového výšky 900 mm/ dĺžky 700-900 mm</t>
  </si>
  <si>
    <t>-561623810</t>
  </si>
  <si>
    <t>735154153</t>
  </si>
  <si>
    <t>Montáž vykurovacieho telesa panelového dvojradového výšky 900 mm/ dĺžky 1400-1800 mm</t>
  </si>
  <si>
    <t>1673316864</t>
  </si>
  <si>
    <t>4845401401</t>
  </si>
  <si>
    <t>Vykur. teleso doskové - oceľ. radiátor KORAD 22VKP 900x600 alebo ekvivalent</t>
  </si>
  <si>
    <t>747715467</t>
  </si>
  <si>
    <t>4845401551</t>
  </si>
  <si>
    <t>Vykur. teleso doskové - oceľ. radiátor KORAD 22VKP 900x900 alebo ekvivalent</t>
  </si>
  <si>
    <t>288566672</t>
  </si>
  <si>
    <t>4845401801</t>
  </si>
  <si>
    <t>Vykur. teleso doskové - oceľ. radiátor KORAD 22VKP 900x1500 alebo ekvivalent</t>
  </si>
  <si>
    <t>-517488308</t>
  </si>
  <si>
    <t>735154231</t>
  </si>
  <si>
    <t>Montáž vykurovacieho telesa panelového trojradového výšky 500 mm/ dĺžky 700-900 mm</t>
  </si>
  <si>
    <t>-284876988</t>
  </si>
  <si>
    <t>735154243</t>
  </si>
  <si>
    <t>Montáž vykurovacieho telesa panelového trojradového výšky 600 mm/ dĺžky 1400-1800 mm</t>
  </si>
  <si>
    <t>-1358048120</t>
  </si>
  <si>
    <t>735154251</t>
  </si>
  <si>
    <t>Montáž vykurovacieho telesa panelového trojradového výšky 900 mm/ dĺžky 700-900 mm</t>
  </si>
  <si>
    <t>-1247375005</t>
  </si>
  <si>
    <t>4845403351</t>
  </si>
  <si>
    <t>Vykur. teleso doskové - oceľ. radiátor KORAD 33VKP 500x900 alebo ekvivalent</t>
  </si>
  <si>
    <t>120085441</t>
  </si>
  <si>
    <t>4845404651</t>
  </si>
  <si>
    <t>Vykur. teleso doskové - oceľ. radiátor KORAD 33VKP 600x1600 alebo ekvivalent</t>
  </si>
  <si>
    <t>-2028633068</t>
  </si>
  <si>
    <t>4845405051</t>
  </si>
  <si>
    <t>Vykur. teleso doskové - oceľ. radiátor KORAD 33VKP 900x700 alebo ekvivalent</t>
  </si>
  <si>
    <t>18478641</t>
  </si>
  <si>
    <t>735158110</t>
  </si>
  <si>
    <t>Vykurovacie telesá panelové, tlaková skúška telesa vodou U. S. Steel Košice jednoradového</t>
  </si>
  <si>
    <t>-109407619</t>
  </si>
  <si>
    <t>735158120</t>
  </si>
  <si>
    <t>Vykurovacie telesá panelové, tlaková skúška telesa vodou U. S. Steel Košice dvojradového</t>
  </si>
  <si>
    <t>1031942487</t>
  </si>
  <si>
    <t>735158130</t>
  </si>
  <si>
    <t>Vykurovacie telesá panelové, tlaková skúška telesa vodou U. S. Steel Košice trojradového</t>
  </si>
  <si>
    <t>-133490153</t>
  </si>
  <si>
    <t>735191910</t>
  </si>
  <si>
    <t>Napustenie vody do vykurovacieho systému vrátane potrubia o v. pl. vykurovacích telies</t>
  </si>
  <si>
    <t>sub</t>
  </si>
  <si>
    <t>368028727</t>
  </si>
  <si>
    <t>998735202</t>
  </si>
  <si>
    <t>Presun hmôt pre vykurovacie telesá v objektoch výšky nad 6 do 12 m</t>
  </si>
  <si>
    <t>-1567642175</t>
  </si>
  <si>
    <t>95-M</t>
  </si>
  <si>
    <t>Revízie</t>
  </si>
  <si>
    <t>95020100R</t>
  </si>
  <si>
    <t>Revízia tlakovej nádoby</t>
  </si>
  <si>
    <t>-114685608</t>
  </si>
  <si>
    <t>HZS000111</t>
  </si>
  <si>
    <t>Stavebno montážne práce menej náročne, pomocné alebo manupulačné (Tr 1) v rozsahu viac ako 8 hodín - demontáž ÚK (radiátory,rozvody,armatúry,kotol....)</t>
  </si>
  <si>
    <t>763560986</t>
  </si>
  <si>
    <t>HZS000112</t>
  </si>
  <si>
    <t>Stavebno montážne práce náročnejšie, ucelené, obtiažne, rutinné (Tr.2) v rozsahu viac ako 8 hodín náročnejšie - zakurovacia skúška</t>
  </si>
  <si>
    <t>1871555959</t>
  </si>
  <si>
    <t>HZS000114</t>
  </si>
  <si>
    <t>Stavebno montážne práce najnáročnejšie na odbornosť - prehliadky pracoviska a revízie (Tr 4) v rozsahu viac ako 8 hodín - uvedenie tepelného zdroja do prevádzky</t>
  </si>
  <si>
    <t>1131433561</t>
  </si>
  <si>
    <t>2018004.5B.4 - Elektroinštalácie</t>
  </si>
  <si>
    <t>91 - Montáž silnoprúdových rozvodov a zariadení</t>
  </si>
  <si>
    <t xml:space="preserve">    91011301 - Úložný materiál - Príchytky ( hmoždinky ) - Polyamydové</t>
  </si>
  <si>
    <t xml:space="preserve">    22-M - Montáže oznam. a zabezp. zariadení</t>
  </si>
  <si>
    <t>Montáž silnoprúdových rozvodov a zariadení</t>
  </si>
  <si>
    <t>91011301</t>
  </si>
  <si>
    <t>Úložný materiál - Príchytky ( hmoždinky ) - Polyamydové</t>
  </si>
  <si>
    <t>210011310</t>
  </si>
  <si>
    <t>Osadenie polyamidovej príchytky HM 8 do tvrdého kameňa, jednoduchého betónu a železobetónu</t>
  </si>
  <si>
    <t>CS Cenekon 2016 01</t>
  </si>
  <si>
    <t>-559039522</t>
  </si>
  <si>
    <t>2830406000</t>
  </si>
  <si>
    <t>Hmoždinka  klasická so skrutkou   8x40 mm  typ:  T8CS-PA</t>
  </si>
  <si>
    <t>699993314</t>
  </si>
  <si>
    <t>971033131</t>
  </si>
  <si>
    <t>Vybúranie otvoru v murive tehl. priemeru profilu do 60 mm hr.do 150 mm,  -0,00100t</t>
  </si>
  <si>
    <t>207225786</t>
  </si>
  <si>
    <t>971033531</t>
  </si>
  <si>
    <t>Vybúranie otvorov v murive tehl. plochy do 1 m2 hr.do 150 mm,  -0,28100t</t>
  </si>
  <si>
    <t>794327972</t>
  </si>
  <si>
    <t>974031133</t>
  </si>
  <si>
    <t>Vysekanie rýh v akomkoľvek murive tehlovom na akúkoľvek maltu do hĺbky 50 mm a š. do 100 mm,  -0,00900t</t>
  </si>
  <si>
    <t>371639979</t>
  </si>
  <si>
    <t>974031135</t>
  </si>
  <si>
    <t>Vysekanie rýh v akomkoľvek murive tehlovom na akúkoľvek maltu do hĺbky 50 mm a š. do 200 mm,  -0,01800t</t>
  </si>
  <si>
    <t>-1451647936</t>
  </si>
  <si>
    <t>210010026</t>
  </si>
  <si>
    <t>Rúrka ohybná elektroinštalačná z PVC typ FXP 25, uložená pevne</t>
  </si>
  <si>
    <t>486112798</t>
  </si>
  <si>
    <t>345710009200</t>
  </si>
  <si>
    <t>Rúrka ohybná vlnitá pancierová PVC-U, FXP DN 25</t>
  </si>
  <si>
    <t>209240301</t>
  </si>
  <si>
    <t>345710017900</t>
  </si>
  <si>
    <t>Spojka nasúvacia PVC-U SM 25</t>
  </si>
  <si>
    <t>1108494555</t>
  </si>
  <si>
    <t>345710037400</t>
  </si>
  <si>
    <t>Príchytka pre rúrku z PVC CL 25</t>
  </si>
  <si>
    <t>-1522889775</t>
  </si>
  <si>
    <t>210010301</t>
  </si>
  <si>
    <t>Krabica prístrojová bez zapojenia (1901, KP 68, KZ 3)</t>
  </si>
  <si>
    <t>1679653784</t>
  </si>
  <si>
    <t>345410002400</t>
  </si>
  <si>
    <t>Krabica univerzálna z PVC pod omietku KU 68-1901,Dxh 73x42 mm, KOPOS, alebo ekvivalentná náhrada</t>
  </si>
  <si>
    <t>-249868383</t>
  </si>
  <si>
    <t>210010311</t>
  </si>
  <si>
    <t>Krabica odbočná s viečkom kruhová , bez zapojenia</t>
  </si>
  <si>
    <t>486724013</t>
  </si>
  <si>
    <t>345410002500</t>
  </si>
  <si>
    <t>Krabica univerzálna z PVC s viečkom pod omietku KU 68-1902,Dxh 73x42 mm, KOPOS, alebo ekvivalentná náhrada</t>
  </si>
  <si>
    <t>1194268297</t>
  </si>
  <si>
    <t>210110041</t>
  </si>
  <si>
    <t>Spínače polozapustené a zapustené vrátane zapojenia jednopólový - radenie 1</t>
  </si>
  <si>
    <t>-764240076</t>
  </si>
  <si>
    <t>345320000500</t>
  </si>
  <si>
    <t>Vypínač radenie 1 IP20</t>
  </si>
  <si>
    <t>-740338085</t>
  </si>
  <si>
    <t>345320000900</t>
  </si>
  <si>
    <t>Vypínač radenie 1 IP44</t>
  </si>
  <si>
    <t>-1865017080</t>
  </si>
  <si>
    <t>210110043</t>
  </si>
  <si>
    <t>Spínač polozapustený a zapustený vrátane zapojenia sériový prep.stried. - radenie 5</t>
  </si>
  <si>
    <t>1276892248</t>
  </si>
  <si>
    <t>345330000300</t>
  </si>
  <si>
    <t>Prepínač sériový radenie 5, IP44</t>
  </si>
  <si>
    <t>-1169576124</t>
  </si>
  <si>
    <t>210110044</t>
  </si>
  <si>
    <t>Spínač polozapustený a zapustený vrátane zapojenia dvojitý prep.stried. - radenie 5 B</t>
  </si>
  <si>
    <t>413053908</t>
  </si>
  <si>
    <t>345330001100</t>
  </si>
  <si>
    <t>Prepínač dvojitý striedavý radenie 6+6 IP20</t>
  </si>
  <si>
    <t>1031853265</t>
  </si>
  <si>
    <t>210110045</t>
  </si>
  <si>
    <t>Spínač polozapustený a zapustený vrátane zapojenia stried.prep.- radenie 6</t>
  </si>
  <si>
    <t>-2002416111</t>
  </si>
  <si>
    <t>345330000400</t>
  </si>
  <si>
    <t>Prepínač radenie 6 IP20</t>
  </si>
  <si>
    <t>256883685</t>
  </si>
  <si>
    <t>345330001800</t>
  </si>
  <si>
    <t>Prepínač striedavý radenie 6, IP44</t>
  </si>
  <si>
    <t>-1453018097</t>
  </si>
  <si>
    <t>210110046</t>
  </si>
  <si>
    <t>Spínač polozapustený a zapustený vrátane zapojenia krížový prep.- radenie 7</t>
  </si>
  <si>
    <t>1544945003</t>
  </si>
  <si>
    <t>345320001200</t>
  </si>
  <si>
    <t>Vypínač radenie 7, IP20</t>
  </si>
  <si>
    <t>-866328807</t>
  </si>
  <si>
    <t>210110082</t>
  </si>
  <si>
    <t>Vypínač zapustený 400V</t>
  </si>
  <si>
    <t>-104771785</t>
  </si>
  <si>
    <t>345320003600</t>
  </si>
  <si>
    <t>Vypínač zapustený, šporáková prípojka</t>
  </si>
  <si>
    <t>2125635993</t>
  </si>
  <si>
    <t>210110507</t>
  </si>
  <si>
    <t>Prepínač vačkový uzamykateľný</t>
  </si>
  <si>
    <t>706078995</t>
  </si>
  <si>
    <t>358120004901</t>
  </si>
  <si>
    <t>Spínač vačkový uzamykateľný</t>
  </si>
  <si>
    <t>-1688306079</t>
  </si>
  <si>
    <t>210111011</t>
  </si>
  <si>
    <t>Domová zásuvka polozapustená alebo zapustená vrátane zapojenia 10/16 A 250 V 2P + Z</t>
  </si>
  <si>
    <t>147212844</t>
  </si>
  <si>
    <t>345510001900</t>
  </si>
  <si>
    <t>Zásuvka jednoduchá IP20</t>
  </si>
  <si>
    <t>-1141238151</t>
  </si>
  <si>
    <t>345510005400</t>
  </si>
  <si>
    <t>Zásuvka jednoduchá IP44</t>
  </si>
  <si>
    <t>-1651828700</t>
  </si>
  <si>
    <t>210111012</t>
  </si>
  <si>
    <t>Domová zásuvka polozapustená alebo zapustená, 10/16 A 250 V 2P + Z dvojitá</t>
  </si>
  <si>
    <t>559199808</t>
  </si>
  <si>
    <t>345510002000</t>
  </si>
  <si>
    <t>Zásuvka dvojitá</t>
  </si>
  <si>
    <t>-622166230</t>
  </si>
  <si>
    <t>210192551</t>
  </si>
  <si>
    <t>Hlavná uzemňovacia svorkovnica</t>
  </si>
  <si>
    <t>1399783060</t>
  </si>
  <si>
    <t>345610010100</t>
  </si>
  <si>
    <t>Hlavná uzemňovacia svorkovnica HUS</t>
  </si>
  <si>
    <t>-52309300</t>
  </si>
  <si>
    <t>210193074</t>
  </si>
  <si>
    <t>Kompletáž rozvádzača RH vč. zapojenia</t>
  </si>
  <si>
    <t>-868090015</t>
  </si>
  <si>
    <t>357150000400</t>
  </si>
  <si>
    <t>Rozvádzač RH - komponenty</t>
  </si>
  <si>
    <t>-522714990</t>
  </si>
  <si>
    <t>2101930741</t>
  </si>
  <si>
    <t>Kompletáž rozvádzača RP vč. zapojenia</t>
  </si>
  <si>
    <t>667863208</t>
  </si>
  <si>
    <t>3571500004001</t>
  </si>
  <si>
    <t>Rozvádzač RP - komponenty</t>
  </si>
  <si>
    <t>1468251879</t>
  </si>
  <si>
    <t>210201002</t>
  </si>
  <si>
    <t>Zapojenie svietidla, stropného - nástenného</t>
  </si>
  <si>
    <t>1767955706</t>
  </si>
  <si>
    <t>348140001200</t>
  </si>
  <si>
    <t>Svietidlo žiarivkové nástenné/stropné IP44</t>
  </si>
  <si>
    <t>-2007478303</t>
  </si>
  <si>
    <t>210201046</t>
  </si>
  <si>
    <t>Zapojenie svietidla 2 x svetelný zdroj, stropného - nástenného s lineárnou žiarivkou</t>
  </si>
  <si>
    <t>156052680</t>
  </si>
  <si>
    <t>348140001800</t>
  </si>
  <si>
    <t>Svietidlo žiarivkové s lineárnou žiarivkou IP20</t>
  </si>
  <si>
    <t>1026524262</t>
  </si>
  <si>
    <t>348140003200</t>
  </si>
  <si>
    <t>Svietidlo žiarivkové s lineárnou žiarivkou IP44</t>
  </si>
  <si>
    <t>489265045</t>
  </si>
  <si>
    <t>210201511</t>
  </si>
  <si>
    <t>Zapojenie svietidla 1x svetelný zdroj, núdzového, LED - stály režim</t>
  </si>
  <si>
    <t>853959426</t>
  </si>
  <si>
    <t>348150000800</t>
  </si>
  <si>
    <t>Svietidlo núdzové so svetelným zdrojom LED 8W, 3 hod., IP44, stály režim</t>
  </si>
  <si>
    <t>-215548093</t>
  </si>
  <si>
    <t>210220010</t>
  </si>
  <si>
    <t>Náter zemniaceho pásku do 120 mm2 (1x náter včít. svoriek a vyznač. žlt. pruhov)</t>
  </si>
  <si>
    <t>817008347</t>
  </si>
  <si>
    <t>246220004700</t>
  </si>
  <si>
    <t>Email syntetický vonkajší Industrol zelený S 2013, alebo ekvivalentná náhrada</t>
  </si>
  <si>
    <t>-1260807481</t>
  </si>
  <si>
    <t>246220005000</t>
  </si>
  <si>
    <t>Email syntetický vonkajší Industrol žltý S 2013, alebo ekvivalentná náhrada</t>
  </si>
  <si>
    <t>-322867905</t>
  </si>
  <si>
    <t>246420001500</t>
  </si>
  <si>
    <t>Riedidlo S-6006 SYNRED do syntetických a olejových látok, 0,8 l, CHEMOLAK, alebo ekvivalentná náhrada</t>
  </si>
  <si>
    <t>71392146</t>
  </si>
  <si>
    <t>210800519</t>
  </si>
  <si>
    <t>Vodič medený uložený pevne H07V-U (CY) 450/750 V  6</t>
  </si>
  <si>
    <t>1086732786</t>
  </si>
  <si>
    <t>KVO000000534</t>
  </si>
  <si>
    <t>Vodič pevný H07V-U 6 zeleno/žltý pvc</t>
  </si>
  <si>
    <t>-1225504285</t>
  </si>
  <si>
    <t>210800520</t>
  </si>
  <si>
    <t>Vodič medený uložený pevne H07V-U (CY) 450/750 V  10</t>
  </si>
  <si>
    <t>-1545519744</t>
  </si>
  <si>
    <t>KVO000000225</t>
  </si>
  <si>
    <t>Vodič pevný H07V-U 10 zeleno/žltý pvc</t>
  </si>
  <si>
    <t>-1680346006</t>
  </si>
  <si>
    <t>210800522</t>
  </si>
  <si>
    <t>Vodič medený uložený pevne H07V-U (CY) 450/750 V  25</t>
  </si>
  <si>
    <t>-1896389612</t>
  </si>
  <si>
    <t>17195</t>
  </si>
  <si>
    <t>Vodič pevný H07V-U 25 zeleno/žltý pvc</t>
  </si>
  <si>
    <t>-2029970694</t>
  </si>
  <si>
    <t>210881075</t>
  </si>
  <si>
    <t>Kábel bezhalogénový, medený uložený pevne N2XH 0,6/1,0 kV  3x1,5</t>
  </si>
  <si>
    <t>-2038680735</t>
  </si>
  <si>
    <t>KPE000000493</t>
  </si>
  <si>
    <t>Kábel pevný bezhalogénový N2XH-J 3x1,5 čierny</t>
  </si>
  <si>
    <t>651126373</t>
  </si>
  <si>
    <t>2108810751</t>
  </si>
  <si>
    <t>Kábel bezhalogénový, medený uložený pevne N2XH-O 0,6/1,0 kV  3x1,5</t>
  </si>
  <si>
    <t>1507077379</t>
  </si>
  <si>
    <t>KPE000000887</t>
  </si>
  <si>
    <t>Kábel pevný bezhalogénový N2XH-O 3x1,5 čierny</t>
  </si>
  <si>
    <t>1886697168</t>
  </si>
  <si>
    <t>210881076</t>
  </si>
  <si>
    <t>Kábel bezhalogénový, medený uložený pevne N2XH 0,6/1,0 kV  3x2,5</t>
  </si>
  <si>
    <t>-1327766877</t>
  </si>
  <si>
    <t>KPE000000037</t>
  </si>
  <si>
    <t>Kábel pevný bezhalogénový N2XH-J 3x2,5 čierny</t>
  </si>
  <si>
    <t>-157916459</t>
  </si>
  <si>
    <t>210881101</t>
  </si>
  <si>
    <t>Kábel bezhalogénový, medený uložený pevne N2XH 0,6/1,0 kV  5x2,5</t>
  </si>
  <si>
    <t>392696185</t>
  </si>
  <si>
    <t>KPE000000484</t>
  </si>
  <si>
    <t>Kábel pevný bezhalogénový N2XH-J 5x2,5 čierny</t>
  </si>
  <si>
    <t>-78686438</t>
  </si>
  <si>
    <t>210881102</t>
  </si>
  <si>
    <t>Kábel bezhalogénový, medený uložený pevne N2XH 0,6/1,0 kV  5x4</t>
  </si>
  <si>
    <t>907258439</t>
  </si>
  <si>
    <t>KPE000000500</t>
  </si>
  <si>
    <t>Kábel pevný bezhalogénový N2XH-J 5x4 čierny</t>
  </si>
  <si>
    <t>1804655310</t>
  </si>
  <si>
    <t>210881103</t>
  </si>
  <si>
    <t>Kábel bezhalogénový, medený uložený pevne N2XH 0,6/1,0 kV  5x6</t>
  </si>
  <si>
    <t>949126875</t>
  </si>
  <si>
    <t>KPE000000039</t>
  </si>
  <si>
    <t>Kábel pevný bezhalogénový N2XH-J 5x6 čierny</t>
  </si>
  <si>
    <t>-911635791</t>
  </si>
  <si>
    <t>22-M</t>
  </si>
  <si>
    <t>Montáže oznam. a zabezp. zariadení</t>
  </si>
  <si>
    <t>220490011</t>
  </si>
  <si>
    <t>Montáž nástenného telef.prístroja s tlačidlom a uvedenie prístroja do prevádzky</t>
  </si>
  <si>
    <t>-2121284132</t>
  </si>
  <si>
    <t>3820901300</t>
  </si>
  <si>
    <t>Telefón domáceho dorozumievacieho systému Tesla 4FP 11083, alebo ekvivalentná náhrada</t>
  </si>
  <si>
    <t>-1883577283</t>
  </si>
  <si>
    <t>2204900112</t>
  </si>
  <si>
    <t>Montáž zvončekového tlačidla DZ</t>
  </si>
  <si>
    <t>-9923125</t>
  </si>
  <si>
    <t>3820901303</t>
  </si>
  <si>
    <t>Zvončekové tlačidlo DZ</t>
  </si>
  <si>
    <t>-729892955</t>
  </si>
  <si>
    <t>220491</t>
  </si>
  <si>
    <t>Montáž zvoncového tabla a uvedenie prístroja do prevádzky</t>
  </si>
  <si>
    <t>-1138000498</t>
  </si>
  <si>
    <t>3820901301</t>
  </si>
  <si>
    <t>Modul EV 1 4FN 230 38</t>
  </si>
  <si>
    <t>152871159</t>
  </si>
  <si>
    <t>3820901305</t>
  </si>
  <si>
    <t>Lišta zámková 4 FK 203 08</t>
  </si>
  <si>
    <t>-769739601</t>
  </si>
  <si>
    <t>3820901311</t>
  </si>
  <si>
    <t>Strieška na omietku 4FF69231</t>
  </si>
  <si>
    <t>-431039035</t>
  </si>
  <si>
    <t>3820901310</t>
  </si>
  <si>
    <t>Sieťový napájač 4 FP 672 49</t>
  </si>
  <si>
    <t>-251693956</t>
  </si>
  <si>
    <t>3820901309</t>
  </si>
  <si>
    <t>Elektrický zámok dverí 4 FN 877 01</t>
  </si>
  <si>
    <t>-724825807</t>
  </si>
  <si>
    <t>220511002</t>
  </si>
  <si>
    <t>Montáž zásuvky 2xRJ45 pod omietku</t>
  </si>
  <si>
    <t>-805489169</t>
  </si>
  <si>
    <t>383150002800</t>
  </si>
  <si>
    <t>Zásuvkový modul 2xRJ45/u, kategória Cat6</t>
  </si>
  <si>
    <t>512860210</t>
  </si>
  <si>
    <t>220511031</t>
  </si>
  <si>
    <t>Kábel v rúrkach</t>
  </si>
  <si>
    <t>1791537042</t>
  </si>
  <si>
    <t>3410300100</t>
  </si>
  <si>
    <t>STP CAT6  Dátový kábel</t>
  </si>
  <si>
    <t>1008139680</t>
  </si>
  <si>
    <t>220711045</t>
  </si>
  <si>
    <t xml:space="preserve">Montáž a zapojenie pohybových senzorov PIR </t>
  </si>
  <si>
    <t>-1877168221</t>
  </si>
  <si>
    <t>404610000900</t>
  </si>
  <si>
    <t xml:space="preserve">Snímač pohybu </t>
  </si>
  <si>
    <t>-1939649644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</si>
</sst>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969696"/>
      <name val="Arial CE"/>
    </font>
    <font>
      <sz val="18"/>
      <color theme="10"/>
      <name val="Wingdings 2"/>
    </font>
    <font>
      <b/>
      <sz val="12"/>
      <color rgb="FF800000"/>
      <name val="Arial CE"/>
    </font>
    <font>
      <sz val="8"/>
      <color rgb="FF960000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top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7" fillId="4" borderId="0" xfId="0" applyFont="1" applyFill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4" fontId="16" fillId="0" borderId="14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166" fontId="16" fillId="0" borderId="0" xfId="0" applyNumberFormat="1" applyFont="1" applyBorder="1" applyAlignment="1" applyProtection="1">
      <alignment vertical="center"/>
    </xf>
    <xf numFmtId="4" fontId="16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7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7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7" fillId="4" borderId="16" xfId="0" applyFont="1" applyFill="1" applyBorder="1" applyAlignment="1" applyProtection="1">
      <alignment horizontal="center" vertical="center" wrapText="1"/>
    </xf>
    <xf numFmtId="0" fontId="17" fillId="4" borderId="17" xfId="0" applyFont="1" applyFill="1" applyBorder="1" applyAlignment="1" applyProtection="1">
      <alignment horizontal="center" vertical="center" wrapText="1"/>
    </xf>
    <xf numFmtId="0" fontId="17" fillId="4" borderId="17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</xf>
    <xf numFmtId="0" fontId="17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19" fillId="0" borderId="0" xfId="0" applyNumberFormat="1" applyFont="1" applyAlignment="1" applyProtection="1"/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1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0" fillId="0" borderId="22" xfId="0" applyFont="1" applyBorder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center" vertical="center" wrapText="1"/>
    </xf>
    <xf numFmtId="167" fontId="0" fillId="0" borderId="22" xfId="0" applyNumberFormat="1" applyFont="1" applyBorder="1" applyAlignment="1" applyProtection="1">
      <alignment vertical="center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</xf>
    <xf numFmtId="49" fontId="29" fillId="0" borderId="22" xfId="0" applyNumberFormat="1" applyFont="1" applyBorder="1" applyAlignment="1" applyProtection="1">
      <alignment horizontal="left" vertical="center" wrapText="1"/>
    </xf>
    <xf numFmtId="0" fontId="29" fillId="0" borderId="22" xfId="0" applyFont="1" applyBorder="1" applyAlignment="1" applyProtection="1">
      <alignment horizontal="left" vertical="center" wrapText="1"/>
    </xf>
    <xf numFmtId="0" fontId="29" fillId="0" borderId="22" xfId="0" applyFont="1" applyBorder="1" applyAlignment="1" applyProtection="1">
      <alignment horizontal="center" vertical="center" wrapText="1"/>
    </xf>
    <xf numFmtId="167" fontId="29" fillId="0" borderId="22" xfId="0" applyNumberFormat="1" applyFont="1" applyBorder="1" applyAlignment="1" applyProtection="1">
      <alignment vertical="center"/>
    </xf>
    <xf numFmtId="4" fontId="29" fillId="2" borderId="22" xfId="0" applyNumberFormat="1" applyFont="1" applyFill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</xf>
    <xf numFmtId="0" fontId="29" fillId="0" borderId="3" xfId="0" applyFont="1" applyBorder="1" applyAlignment="1">
      <alignment vertical="center"/>
    </xf>
    <xf numFmtId="0" fontId="29" fillId="2" borderId="14" xfId="0" applyFont="1" applyFill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center" vertical="center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0" fontId="29" fillId="2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0" fontId="17" fillId="4" borderId="7" xfId="0" applyFont="1" applyFill="1" applyBorder="1" applyAlignment="1" applyProtection="1">
      <alignment horizontal="center" vertical="center"/>
    </xf>
    <xf numFmtId="0" fontId="17" fillId="4" borderId="7" xfId="0" applyFont="1" applyFill="1" applyBorder="1" applyAlignment="1" applyProtection="1">
      <alignment horizontal="left" vertical="center"/>
    </xf>
    <xf numFmtId="0" fontId="17" fillId="4" borderId="8" xfId="0" applyFont="1" applyFill="1" applyBorder="1" applyAlignment="1" applyProtection="1">
      <alignment horizontal="left" vertical="center"/>
    </xf>
    <xf numFmtId="0" fontId="17" fillId="4" borderId="7" xfId="0" applyFont="1" applyFill="1" applyBorder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7" fillId="0" borderId="0" xfId="0" applyNumberFormat="1" applyFont="1" applyAlignment="1" applyProtection="1">
      <alignment horizontal="right" vertical="center"/>
    </xf>
    <xf numFmtId="0" fontId="17" fillId="4" borderId="6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164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3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3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top" wrapText="1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4" fontId="13" fillId="0" borderId="0" xfId="0" applyNumberFormat="1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6"/>
  <sheetViews>
    <sheetView showGridLines="0" tabSelected="1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7"/>
      <c r="C4" s="18"/>
      <c r="D4" s="19" t="s">
        <v>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9</v>
      </c>
      <c r="BE4" s="21" t="s">
        <v>10</v>
      </c>
      <c r="BS4" s="13" t="s">
        <v>11</v>
      </c>
    </row>
    <row r="5" spans="1:74" ht="12" customHeight="1">
      <c r="B5" s="17"/>
      <c r="C5" s="18"/>
      <c r="D5" s="22" t="s">
        <v>12</v>
      </c>
      <c r="E5" s="18"/>
      <c r="F5" s="18"/>
      <c r="G5" s="18"/>
      <c r="H5" s="18"/>
      <c r="I5" s="18"/>
      <c r="J5" s="18"/>
      <c r="K5" s="246" t="s">
        <v>13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18"/>
      <c r="AQ5" s="18"/>
      <c r="AR5" s="16"/>
      <c r="BE5" s="254" t="s">
        <v>14</v>
      </c>
      <c r="BS5" s="13" t="s">
        <v>11</v>
      </c>
    </row>
    <row r="6" spans="1:74" ht="36.950000000000003" customHeight="1">
      <c r="B6" s="17"/>
      <c r="C6" s="18"/>
      <c r="D6" s="24" t="s">
        <v>15</v>
      </c>
      <c r="E6" s="18"/>
      <c r="F6" s="18"/>
      <c r="G6" s="18"/>
      <c r="H6" s="18"/>
      <c r="I6" s="18"/>
      <c r="J6" s="18"/>
      <c r="K6" s="248" t="s">
        <v>16</v>
      </c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18"/>
      <c r="AQ6" s="18"/>
      <c r="AR6" s="16"/>
      <c r="BE6" s="255"/>
      <c r="BS6" s="13" t="s">
        <v>11</v>
      </c>
    </row>
    <row r="7" spans="1:74" ht="12" customHeight="1">
      <c r="B7" s="17"/>
      <c r="C7" s="18"/>
      <c r="D7" s="25" t="s">
        <v>17</v>
      </c>
      <c r="E7" s="18"/>
      <c r="F7" s="18"/>
      <c r="G7" s="18"/>
      <c r="H7" s="18"/>
      <c r="I7" s="18"/>
      <c r="J7" s="18"/>
      <c r="K7" s="23" t="s">
        <v>18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5" t="s">
        <v>19</v>
      </c>
      <c r="AL7" s="18"/>
      <c r="AM7" s="18"/>
      <c r="AN7" s="23" t="s">
        <v>20</v>
      </c>
      <c r="AO7" s="18"/>
      <c r="AP7" s="18"/>
      <c r="AQ7" s="18"/>
      <c r="AR7" s="16"/>
      <c r="BE7" s="255"/>
      <c r="BS7" s="13" t="s">
        <v>11</v>
      </c>
    </row>
    <row r="8" spans="1:74" ht="12" customHeight="1">
      <c r="B8" s="17"/>
      <c r="C8" s="18"/>
      <c r="D8" s="25" t="s">
        <v>21</v>
      </c>
      <c r="E8" s="18"/>
      <c r="F8" s="18"/>
      <c r="G8" s="18"/>
      <c r="H8" s="18"/>
      <c r="I8" s="18"/>
      <c r="J8" s="18"/>
      <c r="K8" s="23" t="s">
        <v>22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5" t="s">
        <v>23</v>
      </c>
      <c r="AL8" s="18"/>
      <c r="AM8" s="18"/>
      <c r="AN8" s="26" t="s">
        <v>24</v>
      </c>
      <c r="AO8" s="18"/>
      <c r="AP8" s="18"/>
      <c r="AQ8" s="18"/>
      <c r="AR8" s="16"/>
      <c r="BE8" s="255"/>
      <c r="BS8" s="13" t="s">
        <v>6</v>
      </c>
    </row>
    <row r="9" spans="1:74" ht="29.25" customHeight="1">
      <c r="B9" s="17"/>
      <c r="C9" s="18"/>
      <c r="D9" s="22" t="s">
        <v>25</v>
      </c>
      <c r="E9" s="18"/>
      <c r="F9" s="18"/>
      <c r="G9" s="18"/>
      <c r="H9" s="18"/>
      <c r="I9" s="18"/>
      <c r="J9" s="18"/>
      <c r="K9" s="27" t="s">
        <v>26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22" t="s">
        <v>27</v>
      </c>
      <c r="AL9" s="18"/>
      <c r="AM9" s="18"/>
      <c r="AN9" s="27" t="s">
        <v>28</v>
      </c>
      <c r="AO9" s="18"/>
      <c r="AP9" s="18"/>
      <c r="AQ9" s="18"/>
      <c r="AR9" s="16"/>
      <c r="BE9" s="255"/>
      <c r="BS9" s="13" t="s">
        <v>6</v>
      </c>
    </row>
    <row r="10" spans="1:74" ht="12" customHeight="1">
      <c r="B10" s="17"/>
      <c r="C10" s="18"/>
      <c r="D10" s="25" t="s">
        <v>29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5" t="s">
        <v>30</v>
      </c>
      <c r="AL10" s="18"/>
      <c r="AM10" s="18"/>
      <c r="AN10" s="23" t="s">
        <v>31</v>
      </c>
      <c r="AO10" s="18"/>
      <c r="AP10" s="18"/>
      <c r="AQ10" s="18"/>
      <c r="AR10" s="16"/>
      <c r="BE10" s="255"/>
      <c r="BS10" s="13" t="s">
        <v>11</v>
      </c>
    </row>
    <row r="11" spans="1:74" ht="18.399999999999999" customHeight="1">
      <c r="B11" s="17"/>
      <c r="C11" s="18"/>
      <c r="D11" s="18"/>
      <c r="E11" s="23" t="s">
        <v>32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5" t="s">
        <v>33</v>
      </c>
      <c r="AL11" s="18"/>
      <c r="AM11" s="18"/>
      <c r="AN11" s="23" t="s">
        <v>34</v>
      </c>
      <c r="AO11" s="18"/>
      <c r="AP11" s="18"/>
      <c r="AQ11" s="18"/>
      <c r="AR11" s="16"/>
      <c r="BE11" s="255"/>
      <c r="BS11" s="13" t="s">
        <v>11</v>
      </c>
    </row>
    <row r="12" spans="1:74" ht="6.95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55"/>
      <c r="BS12" s="13" t="s">
        <v>11</v>
      </c>
    </row>
    <row r="13" spans="1:74" ht="12" customHeight="1">
      <c r="B13" s="17"/>
      <c r="C13" s="18"/>
      <c r="D13" s="25" t="s">
        <v>35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5" t="s">
        <v>30</v>
      </c>
      <c r="AL13" s="18"/>
      <c r="AM13" s="18"/>
      <c r="AN13" s="28" t="s">
        <v>36</v>
      </c>
      <c r="AO13" s="18"/>
      <c r="AP13" s="18"/>
      <c r="AQ13" s="18"/>
      <c r="AR13" s="16"/>
      <c r="BE13" s="255"/>
      <c r="BS13" s="13" t="s">
        <v>6</v>
      </c>
    </row>
    <row r="14" spans="1:74">
      <c r="B14" s="17"/>
      <c r="C14" s="18"/>
      <c r="D14" s="18"/>
      <c r="E14" s="249" t="s">
        <v>36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" t="s">
        <v>33</v>
      </c>
      <c r="AL14" s="18"/>
      <c r="AM14" s="18"/>
      <c r="AN14" s="28" t="s">
        <v>36</v>
      </c>
      <c r="AO14" s="18"/>
      <c r="AP14" s="18"/>
      <c r="AQ14" s="18"/>
      <c r="AR14" s="16"/>
      <c r="BE14" s="255"/>
      <c r="BS14" s="13" t="s">
        <v>6</v>
      </c>
    </row>
    <row r="15" spans="1:74" ht="6.95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55"/>
      <c r="BS15" s="13" t="s">
        <v>4</v>
      </c>
    </row>
    <row r="16" spans="1:74" ht="12" customHeight="1">
      <c r="B16" s="17"/>
      <c r="C16" s="18"/>
      <c r="D16" s="25" t="s">
        <v>37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5" t="s">
        <v>30</v>
      </c>
      <c r="AL16" s="18"/>
      <c r="AM16" s="18"/>
      <c r="AN16" s="23" t="s">
        <v>38</v>
      </c>
      <c r="AO16" s="18"/>
      <c r="AP16" s="18"/>
      <c r="AQ16" s="18"/>
      <c r="AR16" s="16"/>
      <c r="BE16" s="255"/>
      <c r="BS16" s="13" t="s">
        <v>4</v>
      </c>
    </row>
    <row r="17" spans="2:71" ht="18.399999999999999" customHeight="1">
      <c r="B17" s="17"/>
      <c r="C17" s="18"/>
      <c r="D17" s="18"/>
      <c r="E17" s="23" t="s">
        <v>39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5" t="s">
        <v>33</v>
      </c>
      <c r="AL17" s="18"/>
      <c r="AM17" s="18"/>
      <c r="AN17" s="23" t="s">
        <v>40</v>
      </c>
      <c r="AO17" s="18"/>
      <c r="AP17" s="18"/>
      <c r="AQ17" s="18"/>
      <c r="AR17" s="16"/>
      <c r="BE17" s="255"/>
      <c r="BS17" s="13" t="s">
        <v>4</v>
      </c>
    </row>
    <row r="18" spans="2:71" ht="6.95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55"/>
      <c r="BS18" s="13" t="s">
        <v>6</v>
      </c>
    </row>
    <row r="19" spans="2:71" ht="12" customHeight="1">
      <c r="B19" s="17"/>
      <c r="C19" s="18"/>
      <c r="D19" s="25" t="s">
        <v>41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5" t="s">
        <v>30</v>
      </c>
      <c r="AL19" s="18"/>
      <c r="AM19" s="18"/>
      <c r="AN19" s="23" t="s">
        <v>42</v>
      </c>
      <c r="AO19" s="18"/>
      <c r="AP19" s="18"/>
      <c r="AQ19" s="18"/>
      <c r="AR19" s="16"/>
      <c r="BE19" s="255"/>
      <c r="BS19" s="13" t="s">
        <v>6</v>
      </c>
    </row>
    <row r="20" spans="2:71" ht="18.399999999999999" customHeight="1">
      <c r="B20" s="17"/>
      <c r="C20" s="18"/>
      <c r="D20" s="18"/>
      <c r="E20" s="23" t="s">
        <v>43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5" t="s">
        <v>33</v>
      </c>
      <c r="AL20" s="18"/>
      <c r="AM20" s="18"/>
      <c r="AN20" s="23" t="s">
        <v>42</v>
      </c>
      <c r="AO20" s="18"/>
      <c r="AP20" s="18"/>
      <c r="AQ20" s="18"/>
      <c r="AR20" s="16"/>
      <c r="BE20" s="255"/>
      <c r="BS20" s="13" t="s">
        <v>44</v>
      </c>
    </row>
    <row r="21" spans="2:71" ht="6.95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55"/>
    </row>
    <row r="22" spans="2:71" ht="12" customHeight="1">
      <c r="B22" s="17"/>
      <c r="C22" s="18"/>
      <c r="D22" s="25" t="s">
        <v>45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55"/>
    </row>
    <row r="23" spans="2:71" ht="16.5" customHeight="1">
      <c r="B23" s="17"/>
      <c r="C23" s="18"/>
      <c r="D23" s="18"/>
      <c r="E23" s="251" t="s">
        <v>1</v>
      </c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18"/>
      <c r="AP23" s="18"/>
      <c r="AQ23" s="18"/>
      <c r="AR23" s="16"/>
      <c r="BE23" s="255"/>
    </row>
    <row r="24" spans="2:71" ht="6.95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55"/>
    </row>
    <row r="25" spans="2:71" ht="6.95" customHeight="1">
      <c r="B25" s="17"/>
      <c r="C25" s="18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8"/>
      <c r="AQ25" s="18"/>
      <c r="AR25" s="16"/>
      <c r="BE25" s="255"/>
    </row>
    <row r="26" spans="2:71" s="1" customFormat="1" ht="25.9" customHeight="1">
      <c r="B26" s="31"/>
      <c r="C26" s="32"/>
      <c r="D26" s="33" t="s">
        <v>46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56">
        <f>ROUND(AG54,2)</f>
        <v>0</v>
      </c>
      <c r="AL26" s="257"/>
      <c r="AM26" s="257"/>
      <c r="AN26" s="257"/>
      <c r="AO26" s="257"/>
      <c r="AP26" s="32"/>
      <c r="AQ26" s="32"/>
      <c r="AR26" s="35"/>
      <c r="BE26" s="255"/>
    </row>
    <row r="27" spans="2:71" s="1" customFormat="1" ht="6.95" customHeight="1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5"/>
      <c r="BE27" s="255"/>
    </row>
    <row r="28" spans="2:71" s="1" customForma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252" t="s">
        <v>47</v>
      </c>
      <c r="M28" s="252"/>
      <c r="N28" s="252"/>
      <c r="O28" s="252"/>
      <c r="P28" s="252"/>
      <c r="Q28" s="32"/>
      <c r="R28" s="32"/>
      <c r="S28" s="32"/>
      <c r="T28" s="32"/>
      <c r="U28" s="32"/>
      <c r="V28" s="32"/>
      <c r="W28" s="252" t="s">
        <v>48</v>
      </c>
      <c r="X28" s="252"/>
      <c r="Y28" s="252"/>
      <c r="Z28" s="252"/>
      <c r="AA28" s="252"/>
      <c r="AB28" s="252"/>
      <c r="AC28" s="252"/>
      <c r="AD28" s="252"/>
      <c r="AE28" s="252"/>
      <c r="AF28" s="32"/>
      <c r="AG28" s="32"/>
      <c r="AH28" s="32"/>
      <c r="AI28" s="32"/>
      <c r="AJ28" s="32"/>
      <c r="AK28" s="252" t="s">
        <v>49</v>
      </c>
      <c r="AL28" s="252"/>
      <c r="AM28" s="252"/>
      <c r="AN28" s="252"/>
      <c r="AO28" s="252"/>
      <c r="AP28" s="32"/>
      <c r="AQ28" s="32"/>
      <c r="AR28" s="35"/>
      <c r="BE28" s="255"/>
    </row>
    <row r="29" spans="2:71" s="2" customFormat="1" ht="14.45" customHeight="1">
      <c r="B29" s="36"/>
      <c r="C29" s="37"/>
      <c r="D29" s="25" t="s">
        <v>50</v>
      </c>
      <c r="E29" s="37"/>
      <c r="F29" s="25" t="s">
        <v>51</v>
      </c>
      <c r="G29" s="37"/>
      <c r="H29" s="37"/>
      <c r="I29" s="37"/>
      <c r="J29" s="37"/>
      <c r="K29" s="37"/>
      <c r="L29" s="226">
        <v>0.2</v>
      </c>
      <c r="M29" s="227"/>
      <c r="N29" s="227"/>
      <c r="O29" s="227"/>
      <c r="P29" s="227"/>
      <c r="Q29" s="37"/>
      <c r="R29" s="37"/>
      <c r="S29" s="37"/>
      <c r="T29" s="37"/>
      <c r="U29" s="37"/>
      <c r="V29" s="37"/>
      <c r="W29" s="253">
        <f>ROUND(AZ54, 2)</f>
        <v>0</v>
      </c>
      <c r="X29" s="227"/>
      <c r="Y29" s="227"/>
      <c r="Z29" s="227"/>
      <c r="AA29" s="227"/>
      <c r="AB29" s="227"/>
      <c r="AC29" s="227"/>
      <c r="AD29" s="227"/>
      <c r="AE29" s="227"/>
      <c r="AF29" s="37"/>
      <c r="AG29" s="37"/>
      <c r="AH29" s="37"/>
      <c r="AI29" s="37"/>
      <c r="AJ29" s="37"/>
      <c r="AK29" s="253">
        <f>ROUND(AV54, 2)</f>
        <v>0</v>
      </c>
      <c r="AL29" s="227"/>
      <c r="AM29" s="227"/>
      <c r="AN29" s="227"/>
      <c r="AO29" s="227"/>
      <c r="AP29" s="37"/>
      <c r="AQ29" s="37"/>
      <c r="AR29" s="38"/>
      <c r="BE29" s="255"/>
    </row>
    <row r="30" spans="2:71" s="2" customFormat="1" ht="14.45" customHeight="1">
      <c r="B30" s="36"/>
      <c r="C30" s="37"/>
      <c r="D30" s="37"/>
      <c r="E30" s="37"/>
      <c r="F30" s="25" t="s">
        <v>52</v>
      </c>
      <c r="G30" s="37"/>
      <c r="H30" s="37"/>
      <c r="I30" s="37"/>
      <c r="J30" s="37"/>
      <c r="K30" s="37"/>
      <c r="L30" s="226">
        <v>0.2</v>
      </c>
      <c r="M30" s="227"/>
      <c r="N30" s="227"/>
      <c r="O30" s="227"/>
      <c r="P30" s="227"/>
      <c r="Q30" s="37"/>
      <c r="R30" s="37"/>
      <c r="S30" s="37"/>
      <c r="T30" s="37"/>
      <c r="U30" s="37"/>
      <c r="V30" s="37"/>
      <c r="W30" s="253">
        <f>ROUND(BA54, 2)</f>
        <v>0</v>
      </c>
      <c r="X30" s="227"/>
      <c r="Y30" s="227"/>
      <c r="Z30" s="227"/>
      <c r="AA30" s="227"/>
      <c r="AB30" s="227"/>
      <c r="AC30" s="227"/>
      <c r="AD30" s="227"/>
      <c r="AE30" s="227"/>
      <c r="AF30" s="37"/>
      <c r="AG30" s="37"/>
      <c r="AH30" s="37"/>
      <c r="AI30" s="37"/>
      <c r="AJ30" s="37"/>
      <c r="AK30" s="253">
        <f>ROUND(AW54, 2)</f>
        <v>0</v>
      </c>
      <c r="AL30" s="227"/>
      <c r="AM30" s="227"/>
      <c r="AN30" s="227"/>
      <c r="AO30" s="227"/>
      <c r="AP30" s="37"/>
      <c r="AQ30" s="37"/>
      <c r="AR30" s="38"/>
      <c r="BE30" s="255"/>
    </row>
    <row r="31" spans="2:71" s="2" customFormat="1" ht="14.45" hidden="1" customHeight="1">
      <c r="B31" s="36"/>
      <c r="C31" s="37"/>
      <c r="D31" s="37"/>
      <c r="E31" s="37"/>
      <c r="F31" s="25" t="s">
        <v>53</v>
      </c>
      <c r="G31" s="37"/>
      <c r="H31" s="37"/>
      <c r="I31" s="37"/>
      <c r="J31" s="37"/>
      <c r="K31" s="37"/>
      <c r="L31" s="226">
        <v>0.2</v>
      </c>
      <c r="M31" s="227"/>
      <c r="N31" s="227"/>
      <c r="O31" s="227"/>
      <c r="P31" s="227"/>
      <c r="Q31" s="37"/>
      <c r="R31" s="37"/>
      <c r="S31" s="37"/>
      <c r="T31" s="37"/>
      <c r="U31" s="37"/>
      <c r="V31" s="37"/>
      <c r="W31" s="253">
        <f>ROUND(BB54, 2)</f>
        <v>0</v>
      </c>
      <c r="X31" s="227"/>
      <c r="Y31" s="227"/>
      <c r="Z31" s="227"/>
      <c r="AA31" s="227"/>
      <c r="AB31" s="227"/>
      <c r="AC31" s="227"/>
      <c r="AD31" s="227"/>
      <c r="AE31" s="227"/>
      <c r="AF31" s="37"/>
      <c r="AG31" s="37"/>
      <c r="AH31" s="37"/>
      <c r="AI31" s="37"/>
      <c r="AJ31" s="37"/>
      <c r="AK31" s="253">
        <v>0</v>
      </c>
      <c r="AL31" s="227"/>
      <c r="AM31" s="227"/>
      <c r="AN31" s="227"/>
      <c r="AO31" s="227"/>
      <c r="AP31" s="37"/>
      <c r="AQ31" s="37"/>
      <c r="AR31" s="38"/>
      <c r="BE31" s="255"/>
    </row>
    <row r="32" spans="2:71" s="2" customFormat="1" ht="14.45" hidden="1" customHeight="1">
      <c r="B32" s="36"/>
      <c r="C32" s="37"/>
      <c r="D32" s="37"/>
      <c r="E32" s="37"/>
      <c r="F32" s="25" t="s">
        <v>54</v>
      </c>
      <c r="G32" s="37"/>
      <c r="H32" s="37"/>
      <c r="I32" s="37"/>
      <c r="J32" s="37"/>
      <c r="K32" s="37"/>
      <c r="L32" s="226">
        <v>0.2</v>
      </c>
      <c r="M32" s="227"/>
      <c r="N32" s="227"/>
      <c r="O32" s="227"/>
      <c r="P32" s="227"/>
      <c r="Q32" s="37"/>
      <c r="R32" s="37"/>
      <c r="S32" s="37"/>
      <c r="T32" s="37"/>
      <c r="U32" s="37"/>
      <c r="V32" s="37"/>
      <c r="W32" s="253">
        <f>ROUND(BC54, 2)</f>
        <v>0</v>
      </c>
      <c r="X32" s="227"/>
      <c r="Y32" s="227"/>
      <c r="Z32" s="227"/>
      <c r="AA32" s="227"/>
      <c r="AB32" s="227"/>
      <c r="AC32" s="227"/>
      <c r="AD32" s="227"/>
      <c r="AE32" s="227"/>
      <c r="AF32" s="37"/>
      <c r="AG32" s="37"/>
      <c r="AH32" s="37"/>
      <c r="AI32" s="37"/>
      <c r="AJ32" s="37"/>
      <c r="AK32" s="253">
        <v>0</v>
      </c>
      <c r="AL32" s="227"/>
      <c r="AM32" s="227"/>
      <c r="AN32" s="227"/>
      <c r="AO32" s="227"/>
      <c r="AP32" s="37"/>
      <c r="AQ32" s="37"/>
      <c r="AR32" s="38"/>
      <c r="BE32" s="255"/>
    </row>
    <row r="33" spans="2:57" s="2" customFormat="1" ht="14.45" hidden="1" customHeight="1">
      <c r="B33" s="36"/>
      <c r="C33" s="37"/>
      <c r="D33" s="37"/>
      <c r="E33" s="37"/>
      <c r="F33" s="25" t="s">
        <v>55</v>
      </c>
      <c r="G33" s="37"/>
      <c r="H33" s="37"/>
      <c r="I33" s="37"/>
      <c r="J33" s="37"/>
      <c r="K33" s="37"/>
      <c r="L33" s="226">
        <v>0</v>
      </c>
      <c r="M33" s="227"/>
      <c r="N33" s="227"/>
      <c r="O33" s="227"/>
      <c r="P33" s="227"/>
      <c r="Q33" s="37"/>
      <c r="R33" s="37"/>
      <c r="S33" s="37"/>
      <c r="T33" s="37"/>
      <c r="U33" s="37"/>
      <c r="V33" s="37"/>
      <c r="W33" s="253">
        <f>ROUND(BD54, 2)</f>
        <v>0</v>
      </c>
      <c r="X33" s="227"/>
      <c r="Y33" s="227"/>
      <c r="Z33" s="227"/>
      <c r="AA33" s="227"/>
      <c r="AB33" s="227"/>
      <c r="AC33" s="227"/>
      <c r="AD33" s="227"/>
      <c r="AE33" s="227"/>
      <c r="AF33" s="37"/>
      <c r="AG33" s="37"/>
      <c r="AH33" s="37"/>
      <c r="AI33" s="37"/>
      <c r="AJ33" s="37"/>
      <c r="AK33" s="253">
        <v>0</v>
      </c>
      <c r="AL33" s="227"/>
      <c r="AM33" s="227"/>
      <c r="AN33" s="227"/>
      <c r="AO33" s="227"/>
      <c r="AP33" s="37"/>
      <c r="AQ33" s="37"/>
      <c r="AR33" s="38"/>
      <c r="BE33" s="255"/>
    </row>
    <row r="34" spans="2:57" s="1" customFormat="1" ht="6.95" customHeight="1"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5"/>
      <c r="BE34" s="255"/>
    </row>
    <row r="35" spans="2:57" s="1" customFormat="1" ht="25.9" customHeight="1">
      <c r="B35" s="31"/>
      <c r="C35" s="39"/>
      <c r="D35" s="40" t="s">
        <v>56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57</v>
      </c>
      <c r="U35" s="41"/>
      <c r="V35" s="41"/>
      <c r="W35" s="41"/>
      <c r="X35" s="230" t="s">
        <v>58</v>
      </c>
      <c r="Y35" s="231"/>
      <c r="Z35" s="231"/>
      <c r="AA35" s="231"/>
      <c r="AB35" s="231"/>
      <c r="AC35" s="41"/>
      <c r="AD35" s="41"/>
      <c r="AE35" s="41"/>
      <c r="AF35" s="41"/>
      <c r="AG35" s="41"/>
      <c r="AH35" s="41"/>
      <c r="AI35" s="41"/>
      <c r="AJ35" s="41"/>
      <c r="AK35" s="232">
        <f>SUM(AK26:AK33)</f>
        <v>0</v>
      </c>
      <c r="AL35" s="231"/>
      <c r="AM35" s="231"/>
      <c r="AN35" s="231"/>
      <c r="AO35" s="233"/>
      <c r="AP35" s="39"/>
      <c r="AQ35" s="39"/>
      <c r="AR35" s="35"/>
    </row>
    <row r="36" spans="2:57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5"/>
    </row>
    <row r="37" spans="2:57" s="1" customFormat="1" ht="6.95" customHeight="1"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35"/>
    </row>
    <row r="41" spans="2:57" s="1" customFormat="1" ht="6.95" customHeight="1"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35"/>
    </row>
    <row r="42" spans="2:57" s="1" customFormat="1" ht="24.95" customHeight="1">
      <c r="B42" s="31"/>
      <c r="C42" s="19" t="s">
        <v>59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5"/>
    </row>
    <row r="43" spans="2:57" s="1" customFormat="1" ht="6.95" customHeight="1"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5"/>
    </row>
    <row r="44" spans="2:57" s="1" customFormat="1" ht="12" customHeight="1">
      <c r="B44" s="31"/>
      <c r="C44" s="25" t="s">
        <v>12</v>
      </c>
      <c r="D44" s="32"/>
      <c r="E44" s="32"/>
      <c r="F44" s="32"/>
      <c r="G44" s="32"/>
      <c r="H44" s="32"/>
      <c r="I44" s="32"/>
      <c r="J44" s="32"/>
      <c r="K44" s="32"/>
      <c r="L44" s="32" t="str">
        <f>K5</f>
        <v>2019002</v>
      </c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5"/>
    </row>
    <row r="45" spans="2:57" s="3" customFormat="1" ht="36.950000000000003" customHeight="1">
      <c r="B45" s="47"/>
      <c r="C45" s="48" t="s">
        <v>15</v>
      </c>
      <c r="D45" s="49"/>
      <c r="E45" s="49"/>
      <c r="F45" s="49"/>
      <c r="G45" s="49"/>
      <c r="H45" s="49"/>
      <c r="I45" s="49"/>
      <c r="J45" s="49"/>
      <c r="K45" s="49"/>
      <c r="L45" s="243" t="str">
        <f>K6</f>
        <v>Zavŕšenie transformačného procesu s cieľom sociálnej integrácie občanov s mentálnym postihnutím v DSS Slatinka</v>
      </c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49"/>
      <c r="AQ45" s="49"/>
      <c r="AR45" s="50"/>
    </row>
    <row r="46" spans="2:57" s="1" customFormat="1" ht="6.95" customHeight="1"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5"/>
    </row>
    <row r="47" spans="2:57" s="1" customFormat="1" ht="12" customHeight="1">
      <c r="B47" s="31"/>
      <c r="C47" s="25" t="s">
        <v>21</v>
      </c>
      <c r="D47" s="32"/>
      <c r="E47" s="32"/>
      <c r="F47" s="32"/>
      <c r="G47" s="32"/>
      <c r="H47" s="32"/>
      <c r="I47" s="32"/>
      <c r="J47" s="32"/>
      <c r="K47" s="32"/>
      <c r="L47" s="51" t="str">
        <f>IF(K8="","",K8)</f>
        <v>Lučenec</v>
      </c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25" t="s">
        <v>23</v>
      </c>
      <c r="AJ47" s="32"/>
      <c r="AK47" s="32"/>
      <c r="AL47" s="32"/>
      <c r="AM47" s="245" t="str">
        <f>IF(AN8= "","",AN8)</f>
        <v>21. 1. 2019</v>
      </c>
      <c r="AN47" s="245"/>
      <c r="AO47" s="32"/>
      <c r="AP47" s="32"/>
      <c r="AQ47" s="32"/>
      <c r="AR47" s="35"/>
    </row>
    <row r="48" spans="2:57" s="1" customFormat="1" ht="6.95" customHeight="1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5"/>
    </row>
    <row r="49" spans="1:91" s="1" customFormat="1" ht="13.7" customHeight="1">
      <c r="B49" s="31"/>
      <c r="C49" s="25" t="s">
        <v>29</v>
      </c>
      <c r="D49" s="32"/>
      <c r="E49" s="32"/>
      <c r="F49" s="32"/>
      <c r="G49" s="32"/>
      <c r="H49" s="32"/>
      <c r="I49" s="32"/>
      <c r="J49" s="32"/>
      <c r="K49" s="32"/>
      <c r="L49" s="32" t="str">
        <f>IF(E11= "","",E11)</f>
        <v>Domov sociálnych služieb SLATINKA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5" t="s">
        <v>37</v>
      </c>
      <c r="AJ49" s="32"/>
      <c r="AK49" s="32"/>
      <c r="AL49" s="32"/>
      <c r="AM49" s="241" t="str">
        <f>IF(E17="","",E17)</f>
        <v>PROMOST s.r.o.</v>
      </c>
      <c r="AN49" s="242"/>
      <c r="AO49" s="242"/>
      <c r="AP49" s="242"/>
      <c r="AQ49" s="32"/>
      <c r="AR49" s="35"/>
      <c r="AS49" s="235" t="s">
        <v>60</v>
      </c>
      <c r="AT49" s="236"/>
      <c r="AU49" s="53"/>
      <c r="AV49" s="53"/>
      <c r="AW49" s="53"/>
      <c r="AX49" s="53"/>
      <c r="AY49" s="53"/>
      <c r="AZ49" s="53"/>
      <c r="BA49" s="53"/>
      <c r="BB49" s="53"/>
      <c r="BC49" s="53"/>
      <c r="BD49" s="54"/>
    </row>
    <row r="50" spans="1:91" s="1" customFormat="1" ht="13.7" customHeight="1">
      <c r="B50" s="31"/>
      <c r="C50" s="25" t="s">
        <v>35</v>
      </c>
      <c r="D50" s="32"/>
      <c r="E50" s="32"/>
      <c r="F50" s="32"/>
      <c r="G50" s="32"/>
      <c r="H50" s="32"/>
      <c r="I50" s="32"/>
      <c r="J50" s="32"/>
      <c r="K50" s="32"/>
      <c r="L50" s="32" t="str">
        <f>IF(E14= "Vyplň údaj","",E14)</f>
        <v/>
      </c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25" t="s">
        <v>41</v>
      </c>
      <c r="AJ50" s="32"/>
      <c r="AK50" s="32"/>
      <c r="AL50" s="32"/>
      <c r="AM50" s="241" t="str">
        <f>IF(E20="","",E20)</f>
        <v>Ing. Michal Slobodník</v>
      </c>
      <c r="AN50" s="242"/>
      <c r="AO50" s="242"/>
      <c r="AP50" s="242"/>
      <c r="AQ50" s="32"/>
      <c r="AR50" s="35"/>
      <c r="AS50" s="237"/>
      <c r="AT50" s="238"/>
      <c r="AU50" s="55"/>
      <c r="AV50" s="55"/>
      <c r="AW50" s="55"/>
      <c r="AX50" s="55"/>
      <c r="AY50" s="55"/>
      <c r="AZ50" s="55"/>
      <c r="BA50" s="55"/>
      <c r="BB50" s="55"/>
      <c r="BC50" s="55"/>
      <c r="BD50" s="56"/>
    </row>
    <row r="51" spans="1:91" s="1" customFormat="1" ht="10.9" customHeight="1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5"/>
      <c r="AS51" s="239"/>
      <c r="AT51" s="240"/>
      <c r="AU51" s="57"/>
      <c r="AV51" s="57"/>
      <c r="AW51" s="57"/>
      <c r="AX51" s="57"/>
      <c r="AY51" s="57"/>
      <c r="AZ51" s="57"/>
      <c r="BA51" s="57"/>
      <c r="BB51" s="57"/>
      <c r="BC51" s="57"/>
      <c r="BD51" s="58"/>
    </row>
    <row r="52" spans="1:91" s="1" customFormat="1" ht="29.25" customHeight="1">
      <c r="B52" s="31"/>
      <c r="C52" s="224" t="s">
        <v>61</v>
      </c>
      <c r="D52" s="215"/>
      <c r="E52" s="215"/>
      <c r="F52" s="215"/>
      <c r="G52" s="215"/>
      <c r="H52" s="59"/>
      <c r="I52" s="214" t="s">
        <v>62</v>
      </c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7" t="s">
        <v>63</v>
      </c>
      <c r="AH52" s="215"/>
      <c r="AI52" s="215"/>
      <c r="AJ52" s="215"/>
      <c r="AK52" s="215"/>
      <c r="AL52" s="215"/>
      <c r="AM52" s="215"/>
      <c r="AN52" s="214" t="s">
        <v>64</v>
      </c>
      <c r="AO52" s="215"/>
      <c r="AP52" s="216"/>
      <c r="AQ52" s="60" t="s">
        <v>65</v>
      </c>
      <c r="AR52" s="35"/>
      <c r="AS52" s="61" t="s">
        <v>66</v>
      </c>
      <c r="AT52" s="62" t="s">
        <v>67</v>
      </c>
      <c r="AU52" s="62" t="s">
        <v>68</v>
      </c>
      <c r="AV52" s="62" t="s">
        <v>69</v>
      </c>
      <c r="AW52" s="62" t="s">
        <v>70</v>
      </c>
      <c r="AX52" s="62" t="s">
        <v>71</v>
      </c>
      <c r="AY52" s="62" t="s">
        <v>72</v>
      </c>
      <c r="AZ52" s="62" t="s">
        <v>73</v>
      </c>
      <c r="BA52" s="62" t="s">
        <v>74</v>
      </c>
      <c r="BB52" s="62" t="s">
        <v>75</v>
      </c>
      <c r="BC52" s="62" t="s">
        <v>76</v>
      </c>
      <c r="BD52" s="63" t="s">
        <v>77</v>
      </c>
    </row>
    <row r="53" spans="1:91" s="1" customFormat="1" ht="10.9" customHeight="1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5"/>
      <c r="AS53" s="64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6"/>
    </row>
    <row r="54" spans="1:91" s="4" customFormat="1" ht="32.450000000000003" customHeight="1">
      <c r="B54" s="67"/>
      <c r="C54" s="68" t="s">
        <v>78</v>
      </c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228">
        <f>ROUND(AG55,2)</f>
        <v>0</v>
      </c>
      <c r="AH54" s="228"/>
      <c r="AI54" s="228"/>
      <c r="AJ54" s="228"/>
      <c r="AK54" s="228"/>
      <c r="AL54" s="228"/>
      <c r="AM54" s="228"/>
      <c r="AN54" s="229">
        <f t="shared" ref="AN54:AN64" si="0">SUM(AG54,AT54)</f>
        <v>0</v>
      </c>
      <c r="AO54" s="229"/>
      <c r="AP54" s="229"/>
      <c r="AQ54" s="71" t="s">
        <v>1</v>
      </c>
      <c r="AR54" s="72"/>
      <c r="AS54" s="73">
        <f>ROUND(AS55,2)</f>
        <v>0</v>
      </c>
      <c r="AT54" s="74">
        <f t="shared" ref="AT54:AT64" si="1">ROUND(SUM(AV54:AW54),2)</f>
        <v>0</v>
      </c>
      <c r="AU54" s="75">
        <f>ROUND(AU55,5)</f>
        <v>0</v>
      </c>
      <c r="AV54" s="74">
        <f>ROUND(AZ54*L29,2)</f>
        <v>0</v>
      </c>
      <c r="AW54" s="74">
        <f>ROUND(BA54*L30,2)</f>
        <v>0</v>
      </c>
      <c r="AX54" s="74">
        <f>ROUND(BB54*L29,2)</f>
        <v>0</v>
      </c>
      <c r="AY54" s="74">
        <f>ROUND(BC54*L30,2)</f>
        <v>0</v>
      </c>
      <c r="AZ54" s="74">
        <f>ROUND(AZ55,2)</f>
        <v>0</v>
      </c>
      <c r="BA54" s="74">
        <f>ROUND(BA55,2)</f>
        <v>0</v>
      </c>
      <c r="BB54" s="74">
        <f>ROUND(BB55,2)</f>
        <v>0</v>
      </c>
      <c r="BC54" s="74">
        <f>ROUND(BC55,2)</f>
        <v>0</v>
      </c>
      <c r="BD54" s="76">
        <f>ROUND(BD55,2)</f>
        <v>0</v>
      </c>
      <c r="BS54" s="77" t="s">
        <v>79</v>
      </c>
      <c r="BT54" s="77" t="s">
        <v>80</v>
      </c>
      <c r="BU54" s="78" t="s">
        <v>81</v>
      </c>
      <c r="BV54" s="77" t="s">
        <v>82</v>
      </c>
      <c r="BW54" s="77" t="s">
        <v>5</v>
      </c>
      <c r="BX54" s="77" t="s">
        <v>83</v>
      </c>
      <c r="CL54" s="77" t="s">
        <v>18</v>
      </c>
    </row>
    <row r="55" spans="1:91" s="5" customFormat="1" ht="27" customHeight="1">
      <c r="B55" s="79"/>
      <c r="C55" s="80"/>
      <c r="D55" s="225" t="s">
        <v>84</v>
      </c>
      <c r="E55" s="225"/>
      <c r="F55" s="225"/>
      <c r="G55" s="225"/>
      <c r="H55" s="225"/>
      <c r="I55" s="81"/>
      <c r="J55" s="225" t="s">
        <v>85</v>
      </c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0">
        <f>ROUND(AG56+AG60,2)</f>
        <v>0</v>
      </c>
      <c r="AH55" s="219"/>
      <c r="AI55" s="219"/>
      <c r="AJ55" s="219"/>
      <c r="AK55" s="219"/>
      <c r="AL55" s="219"/>
      <c r="AM55" s="219"/>
      <c r="AN55" s="218">
        <f t="shared" si="0"/>
        <v>0</v>
      </c>
      <c r="AO55" s="219"/>
      <c r="AP55" s="219"/>
      <c r="AQ55" s="82" t="s">
        <v>86</v>
      </c>
      <c r="AR55" s="83"/>
      <c r="AS55" s="84">
        <f>ROUND(AS56+AS60,2)</f>
        <v>0</v>
      </c>
      <c r="AT55" s="85">
        <f t="shared" si="1"/>
        <v>0</v>
      </c>
      <c r="AU55" s="86">
        <f>ROUND(AU56+AU60,5)</f>
        <v>0</v>
      </c>
      <c r="AV55" s="85">
        <f>ROUND(AZ55*L29,2)</f>
        <v>0</v>
      </c>
      <c r="AW55" s="85">
        <f>ROUND(BA55*L30,2)</f>
        <v>0</v>
      </c>
      <c r="AX55" s="85">
        <f>ROUND(BB55*L29,2)</f>
        <v>0</v>
      </c>
      <c r="AY55" s="85">
        <f>ROUND(BC55*L30,2)</f>
        <v>0</v>
      </c>
      <c r="AZ55" s="85">
        <f>ROUND(AZ56+AZ60,2)</f>
        <v>0</v>
      </c>
      <c r="BA55" s="85">
        <f>ROUND(BA56+BA60,2)</f>
        <v>0</v>
      </c>
      <c r="BB55" s="85">
        <f>ROUND(BB56+BB60,2)</f>
        <v>0</v>
      </c>
      <c r="BC55" s="85">
        <f>ROUND(BC56+BC60,2)</f>
        <v>0</v>
      </c>
      <c r="BD55" s="87">
        <f>ROUND(BD56+BD60,2)</f>
        <v>0</v>
      </c>
      <c r="BS55" s="88" t="s">
        <v>79</v>
      </c>
      <c r="BT55" s="88" t="s">
        <v>87</v>
      </c>
      <c r="BU55" s="88" t="s">
        <v>81</v>
      </c>
      <c r="BV55" s="88" t="s">
        <v>82</v>
      </c>
      <c r="BW55" s="88" t="s">
        <v>88</v>
      </c>
      <c r="BX55" s="88" t="s">
        <v>5</v>
      </c>
      <c r="CL55" s="88" t="s">
        <v>18</v>
      </c>
      <c r="CM55" s="88" t="s">
        <v>80</v>
      </c>
    </row>
    <row r="56" spans="1:91" s="6" customFormat="1" ht="25.5" customHeight="1">
      <c r="B56" s="89"/>
      <c r="C56" s="90"/>
      <c r="D56" s="90"/>
      <c r="E56" s="213" t="s">
        <v>89</v>
      </c>
      <c r="F56" s="213"/>
      <c r="G56" s="213"/>
      <c r="H56" s="213"/>
      <c r="I56" s="213"/>
      <c r="J56" s="90"/>
      <c r="K56" s="213" t="s">
        <v>90</v>
      </c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23">
        <f>ROUND(SUM(AG57:AG59),2)</f>
        <v>0</v>
      </c>
      <c r="AH56" s="222"/>
      <c r="AI56" s="222"/>
      <c r="AJ56" s="222"/>
      <c r="AK56" s="222"/>
      <c r="AL56" s="222"/>
      <c r="AM56" s="222"/>
      <c r="AN56" s="221">
        <f t="shared" si="0"/>
        <v>0</v>
      </c>
      <c r="AO56" s="222"/>
      <c r="AP56" s="222"/>
      <c r="AQ56" s="91" t="s">
        <v>91</v>
      </c>
      <c r="AR56" s="92"/>
      <c r="AS56" s="93">
        <f>ROUND(SUM(AS57:AS59),2)</f>
        <v>0</v>
      </c>
      <c r="AT56" s="94">
        <f t="shared" si="1"/>
        <v>0</v>
      </c>
      <c r="AU56" s="95">
        <f>ROUND(SUM(AU57:AU59),5)</f>
        <v>0</v>
      </c>
      <c r="AV56" s="94">
        <f>ROUND(AZ56*L29,2)</f>
        <v>0</v>
      </c>
      <c r="AW56" s="94">
        <f>ROUND(BA56*L30,2)</f>
        <v>0</v>
      </c>
      <c r="AX56" s="94">
        <f>ROUND(BB56*L29,2)</f>
        <v>0</v>
      </c>
      <c r="AY56" s="94">
        <f>ROUND(BC56*L30,2)</f>
        <v>0</v>
      </c>
      <c r="AZ56" s="94">
        <f>ROUND(SUM(AZ57:AZ59),2)</f>
        <v>0</v>
      </c>
      <c r="BA56" s="94">
        <f>ROUND(SUM(BA57:BA59),2)</f>
        <v>0</v>
      </c>
      <c r="BB56" s="94">
        <f>ROUND(SUM(BB57:BB59),2)</f>
        <v>0</v>
      </c>
      <c r="BC56" s="94">
        <f>ROUND(SUM(BC57:BC59),2)</f>
        <v>0</v>
      </c>
      <c r="BD56" s="96">
        <f>ROUND(SUM(BD57:BD59),2)</f>
        <v>0</v>
      </c>
      <c r="BS56" s="97" t="s">
        <v>79</v>
      </c>
      <c r="BT56" s="97" t="s">
        <v>92</v>
      </c>
      <c r="BU56" s="97" t="s">
        <v>81</v>
      </c>
      <c r="BV56" s="97" t="s">
        <v>82</v>
      </c>
      <c r="BW56" s="97" t="s">
        <v>93</v>
      </c>
      <c r="BX56" s="97" t="s">
        <v>88</v>
      </c>
      <c r="CL56" s="97" t="s">
        <v>18</v>
      </c>
    </row>
    <row r="57" spans="1:91" s="6" customFormat="1" ht="25.5" customHeight="1">
      <c r="A57" s="98" t="s">
        <v>94</v>
      </c>
      <c r="B57" s="89"/>
      <c r="C57" s="90"/>
      <c r="D57" s="90"/>
      <c r="E57" s="90"/>
      <c r="F57" s="213" t="s">
        <v>95</v>
      </c>
      <c r="G57" s="213"/>
      <c r="H57" s="213"/>
      <c r="I57" s="213"/>
      <c r="J57" s="213"/>
      <c r="K57" s="90"/>
      <c r="L57" s="213" t="s">
        <v>96</v>
      </c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21">
        <f>'2018004.5A.1 - Stavebné p...'!J34</f>
        <v>0</v>
      </c>
      <c r="AH57" s="222"/>
      <c r="AI57" s="222"/>
      <c r="AJ57" s="222"/>
      <c r="AK57" s="222"/>
      <c r="AL57" s="222"/>
      <c r="AM57" s="222"/>
      <c r="AN57" s="221">
        <f t="shared" si="0"/>
        <v>0</v>
      </c>
      <c r="AO57" s="222"/>
      <c r="AP57" s="222"/>
      <c r="AQ57" s="91" t="s">
        <v>91</v>
      </c>
      <c r="AR57" s="92"/>
      <c r="AS57" s="93">
        <v>0</v>
      </c>
      <c r="AT57" s="94">
        <f t="shared" si="1"/>
        <v>0</v>
      </c>
      <c r="AU57" s="95">
        <f>'2018004.5A.1 - Stavebné p...'!P113</f>
        <v>0</v>
      </c>
      <c r="AV57" s="94">
        <f>'2018004.5A.1 - Stavebné p...'!J37</f>
        <v>0</v>
      </c>
      <c r="AW57" s="94">
        <f>'2018004.5A.1 - Stavebné p...'!J38</f>
        <v>0</v>
      </c>
      <c r="AX57" s="94">
        <f>'2018004.5A.1 - Stavebné p...'!J39</f>
        <v>0</v>
      </c>
      <c r="AY57" s="94">
        <f>'2018004.5A.1 - Stavebné p...'!J40</f>
        <v>0</v>
      </c>
      <c r="AZ57" s="94">
        <f>'2018004.5A.1 - Stavebné p...'!F37</f>
        <v>0</v>
      </c>
      <c r="BA57" s="94">
        <f>'2018004.5A.1 - Stavebné p...'!F38</f>
        <v>0</v>
      </c>
      <c r="BB57" s="94">
        <f>'2018004.5A.1 - Stavebné p...'!F39</f>
        <v>0</v>
      </c>
      <c r="BC57" s="94">
        <f>'2018004.5A.1 - Stavebné p...'!F40</f>
        <v>0</v>
      </c>
      <c r="BD57" s="96">
        <f>'2018004.5A.1 - Stavebné p...'!F41</f>
        <v>0</v>
      </c>
      <c r="BT57" s="97" t="s">
        <v>97</v>
      </c>
      <c r="BV57" s="97" t="s">
        <v>82</v>
      </c>
      <c r="BW57" s="97" t="s">
        <v>98</v>
      </c>
      <c r="BX57" s="97" t="s">
        <v>93</v>
      </c>
      <c r="CL57" s="97" t="s">
        <v>18</v>
      </c>
    </row>
    <row r="58" spans="1:91" s="6" customFormat="1" ht="25.5" customHeight="1">
      <c r="A58" s="98" t="s">
        <v>94</v>
      </c>
      <c r="B58" s="89"/>
      <c r="C58" s="90"/>
      <c r="D58" s="90"/>
      <c r="E58" s="90"/>
      <c r="F58" s="213" t="s">
        <v>99</v>
      </c>
      <c r="G58" s="213"/>
      <c r="H58" s="213"/>
      <c r="I58" s="213"/>
      <c r="J58" s="213"/>
      <c r="K58" s="90"/>
      <c r="L58" s="213" t="s">
        <v>100</v>
      </c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21">
        <f>'2018004.5A.2 - Bleskozvod'!J34</f>
        <v>0</v>
      </c>
      <c r="AH58" s="222"/>
      <c r="AI58" s="222"/>
      <c r="AJ58" s="222"/>
      <c r="AK58" s="222"/>
      <c r="AL58" s="222"/>
      <c r="AM58" s="222"/>
      <c r="AN58" s="221">
        <f t="shared" si="0"/>
        <v>0</v>
      </c>
      <c r="AO58" s="222"/>
      <c r="AP58" s="222"/>
      <c r="AQ58" s="91" t="s">
        <v>91</v>
      </c>
      <c r="AR58" s="92"/>
      <c r="AS58" s="93">
        <v>0</v>
      </c>
      <c r="AT58" s="94">
        <f t="shared" si="1"/>
        <v>0</v>
      </c>
      <c r="AU58" s="95">
        <f>'2018004.5A.2 - Bleskozvod'!P93</f>
        <v>0</v>
      </c>
      <c r="AV58" s="94">
        <f>'2018004.5A.2 - Bleskozvod'!J37</f>
        <v>0</v>
      </c>
      <c r="AW58" s="94">
        <f>'2018004.5A.2 - Bleskozvod'!J38</f>
        <v>0</v>
      </c>
      <c r="AX58" s="94">
        <f>'2018004.5A.2 - Bleskozvod'!J39</f>
        <v>0</v>
      </c>
      <c r="AY58" s="94">
        <f>'2018004.5A.2 - Bleskozvod'!J40</f>
        <v>0</v>
      </c>
      <c r="AZ58" s="94">
        <f>'2018004.5A.2 - Bleskozvod'!F37</f>
        <v>0</v>
      </c>
      <c r="BA58" s="94">
        <f>'2018004.5A.2 - Bleskozvod'!F38</f>
        <v>0</v>
      </c>
      <c r="BB58" s="94">
        <f>'2018004.5A.2 - Bleskozvod'!F39</f>
        <v>0</v>
      </c>
      <c r="BC58" s="94">
        <f>'2018004.5A.2 - Bleskozvod'!F40</f>
        <v>0</v>
      </c>
      <c r="BD58" s="96">
        <f>'2018004.5A.2 - Bleskozvod'!F41</f>
        <v>0</v>
      </c>
      <c r="BT58" s="97" t="s">
        <v>97</v>
      </c>
      <c r="BV58" s="97" t="s">
        <v>82</v>
      </c>
      <c r="BW58" s="97" t="s">
        <v>101</v>
      </c>
      <c r="BX58" s="97" t="s">
        <v>93</v>
      </c>
      <c r="CL58" s="97" t="s">
        <v>18</v>
      </c>
    </row>
    <row r="59" spans="1:91" s="6" customFormat="1" ht="25.5" customHeight="1">
      <c r="A59" s="98" t="s">
        <v>94</v>
      </c>
      <c r="B59" s="89"/>
      <c r="C59" s="90"/>
      <c r="D59" s="90"/>
      <c r="E59" s="90"/>
      <c r="F59" s="213" t="s">
        <v>102</v>
      </c>
      <c r="G59" s="213"/>
      <c r="H59" s="213"/>
      <c r="I59" s="213"/>
      <c r="J59" s="213"/>
      <c r="K59" s="90"/>
      <c r="L59" s="213" t="s">
        <v>103</v>
      </c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21">
        <f>'2018004.5A.3 - Odberné pl...'!J34</f>
        <v>0</v>
      </c>
      <c r="AH59" s="222"/>
      <c r="AI59" s="222"/>
      <c r="AJ59" s="222"/>
      <c r="AK59" s="222"/>
      <c r="AL59" s="222"/>
      <c r="AM59" s="222"/>
      <c r="AN59" s="221">
        <f t="shared" si="0"/>
        <v>0</v>
      </c>
      <c r="AO59" s="222"/>
      <c r="AP59" s="222"/>
      <c r="AQ59" s="91" t="s">
        <v>91</v>
      </c>
      <c r="AR59" s="92"/>
      <c r="AS59" s="93">
        <v>0</v>
      </c>
      <c r="AT59" s="94">
        <f t="shared" si="1"/>
        <v>0</v>
      </c>
      <c r="AU59" s="95">
        <f>'2018004.5A.3 - Odberné pl...'!P93</f>
        <v>0</v>
      </c>
      <c r="AV59" s="94">
        <f>'2018004.5A.3 - Odberné pl...'!J37</f>
        <v>0</v>
      </c>
      <c r="AW59" s="94">
        <f>'2018004.5A.3 - Odberné pl...'!J38</f>
        <v>0</v>
      </c>
      <c r="AX59" s="94">
        <f>'2018004.5A.3 - Odberné pl...'!J39</f>
        <v>0</v>
      </c>
      <c r="AY59" s="94">
        <f>'2018004.5A.3 - Odberné pl...'!J40</f>
        <v>0</v>
      </c>
      <c r="AZ59" s="94">
        <f>'2018004.5A.3 - Odberné pl...'!F37</f>
        <v>0</v>
      </c>
      <c r="BA59" s="94">
        <f>'2018004.5A.3 - Odberné pl...'!F38</f>
        <v>0</v>
      </c>
      <c r="BB59" s="94">
        <f>'2018004.5A.3 - Odberné pl...'!F39</f>
        <v>0</v>
      </c>
      <c r="BC59" s="94">
        <f>'2018004.5A.3 - Odberné pl...'!F40</f>
        <v>0</v>
      </c>
      <c r="BD59" s="96">
        <f>'2018004.5A.3 - Odberné pl...'!F41</f>
        <v>0</v>
      </c>
      <c r="BT59" s="97" t="s">
        <v>97</v>
      </c>
      <c r="BV59" s="97" t="s">
        <v>82</v>
      </c>
      <c r="BW59" s="97" t="s">
        <v>104</v>
      </c>
      <c r="BX59" s="97" t="s">
        <v>93</v>
      </c>
      <c r="CL59" s="97" t="s">
        <v>18</v>
      </c>
    </row>
    <row r="60" spans="1:91" s="6" customFormat="1" ht="25.5" customHeight="1">
      <c r="B60" s="89"/>
      <c r="C60" s="90"/>
      <c r="D60" s="90"/>
      <c r="E60" s="213" t="s">
        <v>105</v>
      </c>
      <c r="F60" s="213"/>
      <c r="G60" s="213"/>
      <c r="H60" s="213"/>
      <c r="I60" s="213"/>
      <c r="J60" s="90"/>
      <c r="K60" s="213" t="s">
        <v>106</v>
      </c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23">
        <f>ROUND(SUM(AG61:AG64),2)</f>
        <v>0</v>
      </c>
      <c r="AH60" s="222"/>
      <c r="AI60" s="222"/>
      <c r="AJ60" s="222"/>
      <c r="AK60" s="222"/>
      <c r="AL60" s="222"/>
      <c r="AM60" s="222"/>
      <c r="AN60" s="221">
        <f t="shared" si="0"/>
        <v>0</v>
      </c>
      <c r="AO60" s="222"/>
      <c r="AP60" s="222"/>
      <c r="AQ60" s="91" t="s">
        <v>91</v>
      </c>
      <c r="AR60" s="92"/>
      <c r="AS60" s="93">
        <f>ROUND(SUM(AS61:AS64),2)</f>
        <v>0</v>
      </c>
      <c r="AT60" s="94">
        <f t="shared" si="1"/>
        <v>0</v>
      </c>
      <c r="AU60" s="95">
        <f>ROUND(SUM(AU61:AU64),5)</f>
        <v>0</v>
      </c>
      <c r="AV60" s="94">
        <f>ROUND(AZ60*L29,2)</f>
        <v>0</v>
      </c>
      <c r="AW60" s="94">
        <f>ROUND(BA60*L30,2)</f>
        <v>0</v>
      </c>
      <c r="AX60" s="94">
        <f>ROUND(BB60*L29,2)</f>
        <v>0</v>
      </c>
      <c r="AY60" s="94">
        <f>ROUND(BC60*L30,2)</f>
        <v>0</v>
      </c>
      <c r="AZ60" s="94">
        <f>ROUND(SUM(AZ61:AZ64),2)</f>
        <v>0</v>
      </c>
      <c r="BA60" s="94">
        <f>ROUND(SUM(BA61:BA64),2)</f>
        <v>0</v>
      </c>
      <c r="BB60" s="94">
        <f>ROUND(SUM(BB61:BB64),2)</f>
        <v>0</v>
      </c>
      <c r="BC60" s="94">
        <f>ROUND(SUM(BC61:BC64),2)</f>
        <v>0</v>
      </c>
      <c r="BD60" s="96">
        <f>ROUND(SUM(BD61:BD64),2)</f>
        <v>0</v>
      </c>
      <c r="BS60" s="97" t="s">
        <v>79</v>
      </c>
      <c r="BT60" s="97" t="s">
        <v>92</v>
      </c>
      <c r="BU60" s="97" t="s">
        <v>81</v>
      </c>
      <c r="BV60" s="97" t="s">
        <v>82</v>
      </c>
      <c r="BW60" s="97" t="s">
        <v>107</v>
      </c>
      <c r="BX60" s="97" t="s">
        <v>88</v>
      </c>
      <c r="CL60" s="97" t="s">
        <v>18</v>
      </c>
    </row>
    <row r="61" spans="1:91" s="6" customFormat="1" ht="25.5" customHeight="1">
      <c r="A61" s="98" t="s">
        <v>94</v>
      </c>
      <c r="B61" s="89"/>
      <c r="C61" s="90"/>
      <c r="D61" s="90"/>
      <c r="E61" s="90"/>
      <c r="F61" s="213" t="s">
        <v>108</v>
      </c>
      <c r="G61" s="213"/>
      <c r="H61" s="213"/>
      <c r="I61" s="213"/>
      <c r="J61" s="213"/>
      <c r="K61" s="90"/>
      <c r="L61" s="213" t="s">
        <v>96</v>
      </c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21">
        <f>'2018004.5B.1 - Stavebné p...'!J34</f>
        <v>0</v>
      </c>
      <c r="AH61" s="222"/>
      <c r="AI61" s="222"/>
      <c r="AJ61" s="222"/>
      <c r="AK61" s="222"/>
      <c r="AL61" s="222"/>
      <c r="AM61" s="222"/>
      <c r="AN61" s="221">
        <f t="shared" si="0"/>
        <v>0</v>
      </c>
      <c r="AO61" s="222"/>
      <c r="AP61" s="222"/>
      <c r="AQ61" s="91" t="s">
        <v>91</v>
      </c>
      <c r="AR61" s="92"/>
      <c r="AS61" s="93">
        <v>0</v>
      </c>
      <c r="AT61" s="94">
        <f t="shared" si="1"/>
        <v>0</v>
      </c>
      <c r="AU61" s="95">
        <f>'2018004.5B.1 - Stavebné p...'!P108</f>
        <v>0</v>
      </c>
      <c r="AV61" s="94">
        <f>'2018004.5B.1 - Stavebné p...'!J37</f>
        <v>0</v>
      </c>
      <c r="AW61" s="94">
        <f>'2018004.5B.1 - Stavebné p...'!J38</f>
        <v>0</v>
      </c>
      <c r="AX61" s="94">
        <f>'2018004.5B.1 - Stavebné p...'!J39</f>
        <v>0</v>
      </c>
      <c r="AY61" s="94">
        <f>'2018004.5B.1 - Stavebné p...'!J40</f>
        <v>0</v>
      </c>
      <c r="AZ61" s="94">
        <f>'2018004.5B.1 - Stavebné p...'!F37</f>
        <v>0</v>
      </c>
      <c r="BA61" s="94">
        <f>'2018004.5B.1 - Stavebné p...'!F38</f>
        <v>0</v>
      </c>
      <c r="BB61" s="94">
        <f>'2018004.5B.1 - Stavebné p...'!F39</f>
        <v>0</v>
      </c>
      <c r="BC61" s="94">
        <f>'2018004.5B.1 - Stavebné p...'!F40</f>
        <v>0</v>
      </c>
      <c r="BD61" s="96">
        <f>'2018004.5B.1 - Stavebné p...'!F41</f>
        <v>0</v>
      </c>
      <c r="BT61" s="97" t="s">
        <v>97</v>
      </c>
      <c r="BV61" s="97" t="s">
        <v>82</v>
      </c>
      <c r="BW61" s="97" t="s">
        <v>109</v>
      </c>
      <c r="BX61" s="97" t="s">
        <v>107</v>
      </c>
      <c r="CL61" s="97" t="s">
        <v>18</v>
      </c>
    </row>
    <row r="62" spans="1:91" s="6" customFormat="1" ht="25.5" customHeight="1">
      <c r="A62" s="98" t="s">
        <v>94</v>
      </c>
      <c r="B62" s="89"/>
      <c r="C62" s="90"/>
      <c r="D62" s="90"/>
      <c r="E62" s="90"/>
      <c r="F62" s="213" t="s">
        <v>110</v>
      </c>
      <c r="G62" s="213"/>
      <c r="H62" s="213"/>
      <c r="I62" s="213"/>
      <c r="J62" s="213"/>
      <c r="K62" s="90"/>
      <c r="L62" s="213" t="s">
        <v>111</v>
      </c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21">
        <f>'2018004.5B.2 - Zdravotech...'!J34</f>
        <v>0</v>
      </c>
      <c r="AH62" s="222"/>
      <c r="AI62" s="222"/>
      <c r="AJ62" s="222"/>
      <c r="AK62" s="222"/>
      <c r="AL62" s="222"/>
      <c r="AM62" s="222"/>
      <c r="AN62" s="221">
        <f t="shared" si="0"/>
        <v>0</v>
      </c>
      <c r="AO62" s="222"/>
      <c r="AP62" s="222"/>
      <c r="AQ62" s="91" t="s">
        <v>91</v>
      </c>
      <c r="AR62" s="92"/>
      <c r="AS62" s="93">
        <v>0</v>
      </c>
      <c r="AT62" s="94">
        <f t="shared" si="1"/>
        <v>0</v>
      </c>
      <c r="AU62" s="95">
        <f>'2018004.5B.2 - Zdravotech...'!P102</f>
        <v>0</v>
      </c>
      <c r="AV62" s="94">
        <f>'2018004.5B.2 - Zdravotech...'!J37</f>
        <v>0</v>
      </c>
      <c r="AW62" s="94">
        <f>'2018004.5B.2 - Zdravotech...'!J38</f>
        <v>0</v>
      </c>
      <c r="AX62" s="94">
        <f>'2018004.5B.2 - Zdravotech...'!J39</f>
        <v>0</v>
      </c>
      <c r="AY62" s="94">
        <f>'2018004.5B.2 - Zdravotech...'!J40</f>
        <v>0</v>
      </c>
      <c r="AZ62" s="94">
        <f>'2018004.5B.2 - Zdravotech...'!F37</f>
        <v>0</v>
      </c>
      <c r="BA62" s="94">
        <f>'2018004.5B.2 - Zdravotech...'!F38</f>
        <v>0</v>
      </c>
      <c r="BB62" s="94">
        <f>'2018004.5B.2 - Zdravotech...'!F39</f>
        <v>0</v>
      </c>
      <c r="BC62" s="94">
        <f>'2018004.5B.2 - Zdravotech...'!F40</f>
        <v>0</v>
      </c>
      <c r="BD62" s="96">
        <f>'2018004.5B.2 - Zdravotech...'!F41</f>
        <v>0</v>
      </c>
      <c r="BT62" s="97" t="s">
        <v>97</v>
      </c>
      <c r="BV62" s="97" t="s">
        <v>82</v>
      </c>
      <c r="BW62" s="97" t="s">
        <v>112</v>
      </c>
      <c r="BX62" s="97" t="s">
        <v>107</v>
      </c>
      <c r="CL62" s="97" t="s">
        <v>18</v>
      </c>
    </row>
    <row r="63" spans="1:91" s="6" customFormat="1" ht="25.5" customHeight="1">
      <c r="A63" s="98" t="s">
        <v>94</v>
      </c>
      <c r="B63" s="89"/>
      <c r="C63" s="90"/>
      <c r="D63" s="90"/>
      <c r="E63" s="90"/>
      <c r="F63" s="213" t="s">
        <v>113</v>
      </c>
      <c r="G63" s="213"/>
      <c r="H63" s="213"/>
      <c r="I63" s="213"/>
      <c r="J63" s="213"/>
      <c r="K63" s="90"/>
      <c r="L63" s="213" t="s">
        <v>114</v>
      </c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21">
        <f>'2018004.5B.3 - Vykurovanie'!J34</f>
        <v>0</v>
      </c>
      <c r="AH63" s="222"/>
      <c r="AI63" s="222"/>
      <c r="AJ63" s="222"/>
      <c r="AK63" s="222"/>
      <c r="AL63" s="222"/>
      <c r="AM63" s="222"/>
      <c r="AN63" s="221">
        <f t="shared" si="0"/>
        <v>0</v>
      </c>
      <c r="AO63" s="222"/>
      <c r="AP63" s="222"/>
      <c r="AQ63" s="91" t="s">
        <v>91</v>
      </c>
      <c r="AR63" s="92"/>
      <c r="AS63" s="93">
        <v>0</v>
      </c>
      <c r="AT63" s="94">
        <f t="shared" si="1"/>
        <v>0</v>
      </c>
      <c r="AU63" s="95">
        <f>'2018004.5B.3 - Vykurovanie'!P104</f>
        <v>0</v>
      </c>
      <c r="AV63" s="94">
        <f>'2018004.5B.3 - Vykurovanie'!J37</f>
        <v>0</v>
      </c>
      <c r="AW63" s="94">
        <f>'2018004.5B.3 - Vykurovanie'!J38</f>
        <v>0</v>
      </c>
      <c r="AX63" s="94">
        <f>'2018004.5B.3 - Vykurovanie'!J39</f>
        <v>0</v>
      </c>
      <c r="AY63" s="94">
        <f>'2018004.5B.3 - Vykurovanie'!J40</f>
        <v>0</v>
      </c>
      <c r="AZ63" s="94">
        <f>'2018004.5B.3 - Vykurovanie'!F37</f>
        <v>0</v>
      </c>
      <c r="BA63" s="94">
        <f>'2018004.5B.3 - Vykurovanie'!F38</f>
        <v>0</v>
      </c>
      <c r="BB63" s="94">
        <f>'2018004.5B.3 - Vykurovanie'!F39</f>
        <v>0</v>
      </c>
      <c r="BC63" s="94">
        <f>'2018004.5B.3 - Vykurovanie'!F40</f>
        <v>0</v>
      </c>
      <c r="BD63" s="96">
        <f>'2018004.5B.3 - Vykurovanie'!F41</f>
        <v>0</v>
      </c>
      <c r="BT63" s="97" t="s">
        <v>97</v>
      </c>
      <c r="BV63" s="97" t="s">
        <v>82</v>
      </c>
      <c r="BW63" s="97" t="s">
        <v>115</v>
      </c>
      <c r="BX63" s="97" t="s">
        <v>107</v>
      </c>
      <c r="CL63" s="97" t="s">
        <v>18</v>
      </c>
    </row>
    <row r="64" spans="1:91" s="6" customFormat="1" ht="25.5" customHeight="1">
      <c r="A64" s="98" t="s">
        <v>94</v>
      </c>
      <c r="B64" s="89"/>
      <c r="C64" s="90"/>
      <c r="D64" s="90"/>
      <c r="E64" s="90"/>
      <c r="F64" s="213" t="s">
        <v>116</v>
      </c>
      <c r="G64" s="213"/>
      <c r="H64" s="213"/>
      <c r="I64" s="213"/>
      <c r="J64" s="213"/>
      <c r="K64" s="90"/>
      <c r="L64" s="213" t="s">
        <v>117</v>
      </c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21">
        <f>'2018004.5B.4 - Elektroinš...'!J34</f>
        <v>0</v>
      </c>
      <c r="AH64" s="222"/>
      <c r="AI64" s="222"/>
      <c r="AJ64" s="222"/>
      <c r="AK64" s="222"/>
      <c r="AL64" s="222"/>
      <c r="AM64" s="222"/>
      <c r="AN64" s="221">
        <f t="shared" si="0"/>
        <v>0</v>
      </c>
      <c r="AO64" s="222"/>
      <c r="AP64" s="222"/>
      <c r="AQ64" s="91" t="s">
        <v>91</v>
      </c>
      <c r="AR64" s="92"/>
      <c r="AS64" s="99">
        <v>0</v>
      </c>
      <c r="AT64" s="100">
        <f t="shared" si="1"/>
        <v>0</v>
      </c>
      <c r="AU64" s="101">
        <f>'2018004.5B.4 - Elektroinš...'!P98</f>
        <v>0</v>
      </c>
      <c r="AV64" s="100">
        <f>'2018004.5B.4 - Elektroinš...'!J37</f>
        <v>0</v>
      </c>
      <c r="AW64" s="100">
        <f>'2018004.5B.4 - Elektroinš...'!J38</f>
        <v>0</v>
      </c>
      <c r="AX64" s="100">
        <f>'2018004.5B.4 - Elektroinš...'!J39</f>
        <v>0</v>
      </c>
      <c r="AY64" s="100">
        <f>'2018004.5B.4 - Elektroinš...'!J40</f>
        <v>0</v>
      </c>
      <c r="AZ64" s="100">
        <f>'2018004.5B.4 - Elektroinš...'!F37</f>
        <v>0</v>
      </c>
      <c r="BA64" s="100">
        <f>'2018004.5B.4 - Elektroinš...'!F38</f>
        <v>0</v>
      </c>
      <c r="BB64" s="100">
        <f>'2018004.5B.4 - Elektroinš...'!F39</f>
        <v>0</v>
      </c>
      <c r="BC64" s="100">
        <f>'2018004.5B.4 - Elektroinš...'!F40</f>
        <v>0</v>
      </c>
      <c r="BD64" s="102">
        <f>'2018004.5B.4 - Elektroinš...'!F41</f>
        <v>0</v>
      </c>
      <c r="BT64" s="97" t="s">
        <v>97</v>
      </c>
      <c r="BV64" s="97" t="s">
        <v>82</v>
      </c>
      <c r="BW64" s="97" t="s">
        <v>118</v>
      </c>
      <c r="BX64" s="97" t="s">
        <v>107</v>
      </c>
      <c r="CL64" s="97" t="s">
        <v>18</v>
      </c>
    </row>
    <row r="65" spans="2:44" s="1" customFormat="1" ht="30" customHeight="1"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5"/>
    </row>
    <row r="66" spans="2:44" s="1" customFormat="1" ht="6.95" customHeight="1"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35"/>
    </row>
  </sheetData>
  <sheetProtection algorithmName="SHA-512" hashValue="vIuAXz6DfKyPApd5be1hJr3Xpo6XD/ZqwMqzgIXs8/DR5mKtPNzYMKPZLAo8Y9nE6KjofkJm+f9AsTUKp0o9+g==" saltValue="lV1hwP2LUDv6R0HEOVuVNMjPco5botM+l/UrgZOKDQSTq4Gm5w6ijSR3mk53mdjaMQ8ahOfBP+MhkTzQn2rHjQ==" spinCount="100000" sheet="1" objects="1" scenarios="1" formatColumns="0" formatRows="0"/>
  <mergeCells count="78">
    <mergeCell ref="W32:AE32"/>
    <mergeCell ref="AK32:AO32"/>
    <mergeCell ref="W33:AE33"/>
    <mergeCell ref="AK33:AO33"/>
    <mergeCell ref="AK26:AO26"/>
    <mergeCell ref="W29:AE29"/>
    <mergeCell ref="AK29:AO29"/>
    <mergeCell ref="W30:AE30"/>
    <mergeCell ref="AK30:AO30"/>
    <mergeCell ref="AR2:BE2"/>
    <mergeCell ref="AS49:AT51"/>
    <mergeCell ref="AM50:AP50"/>
    <mergeCell ref="L45:AO45"/>
    <mergeCell ref="AM47:AN47"/>
    <mergeCell ref="AM49:AP4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L30:P30"/>
    <mergeCell ref="L31:P31"/>
    <mergeCell ref="L32:P32"/>
    <mergeCell ref="L33:P33"/>
    <mergeCell ref="AN61:AP61"/>
    <mergeCell ref="AN58:AP58"/>
    <mergeCell ref="AN59:AP59"/>
    <mergeCell ref="AN60:AP60"/>
    <mergeCell ref="L59:AF59"/>
    <mergeCell ref="K60:AF60"/>
    <mergeCell ref="L61:AF61"/>
    <mergeCell ref="AG54:AM54"/>
    <mergeCell ref="AN54:AP54"/>
    <mergeCell ref="X35:AB35"/>
    <mergeCell ref="AK35:AO35"/>
    <mergeCell ref="AK31:AO31"/>
    <mergeCell ref="AN62:AP62"/>
    <mergeCell ref="AN63:AP63"/>
    <mergeCell ref="AN64:AP64"/>
    <mergeCell ref="F62:J62"/>
    <mergeCell ref="D55:H55"/>
    <mergeCell ref="E56:I56"/>
    <mergeCell ref="F57:J57"/>
    <mergeCell ref="F58:J58"/>
    <mergeCell ref="F59:J59"/>
    <mergeCell ref="E60:I60"/>
    <mergeCell ref="F61:J61"/>
    <mergeCell ref="F63:J63"/>
    <mergeCell ref="F64:J64"/>
    <mergeCell ref="AG64:AM64"/>
    <mergeCell ref="AG63:AM63"/>
    <mergeCell ref="L58:AF58"/>
    <mergeCell ref="C52:G52"/>
    <mergeCell ref="I52:AF52"/>
    <mergeCell ref="J55:AF55"/>
    <mergeCell ref="K56:AF56"/>
    <mergeCell ref="L57:AF57"/>
    <mergeCell ref="L62:AF62"/>
    <mergeCell ref="L63:AF63"/>
    <mergeCell ref="L64:AF64"/>
    <mergeCell ref="AN52:AP52"/>
    <mergeCell ref="AG52:AM52"/>
    <mergeCell ref="AN55:AP55"/>
    <mergeCell ref="AG55:AM55"/>
    <mergeCell ref="AN56:AP56"/>
    <mergeCell ref="AG56:AM56"/>
    <mergeCell ref="AN57:AP57"/>
    <mergeCell ref="AG57:AM57"/>
    <mergeCell ref="AG58:AM58"/>
    <mergeCell ref="AG59:AM59"/>
    <mergeCell ref="AG60:AM60"/>
    <mergeCell ref="AG61:AM61"/>
    <mergeCell ref="AG62:AM62"/>
  </mergeCells>
  <hyperlinks>
    <hyperlink ref="A57" location="'2018004.5A.1 - Stavebné p...'!C2" display="/"/>
    <hyperlink ref="A58" location="'2018004.5A.2 - Bleskozvod'!C2" display="/"/>
    <hyperlink ref="A59" location="'2018004.5A.3 - Odberné pl...'!C2" display="/"/>
    <hyperlink ref="A61" location="'2018004.5B.1 - Stavebné p...'!C2" display="/"/>
    <hyperlink ref="A62" location="'2018004.5B.2 - Zdravotech...'!C2" display="/"/>
    <hyperlink ref="A63" location="'2018004.5B.3 - Vykurovanie'!C2" display="/"/>
    <hyperlink ref="A64" location="'2018004.5B.4 - Elektroinš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58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103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3" t="s">
        <v>98</v>
      </c>
    </row>
    <row r="3" spans="2:46" ht="6.95" customHeight="1">
      <c r="B3" s="104"/>
      <c r="C3" s="105"/>
      <c r="D3" s="105"/>
      <c r="E3" s="105"/>
      <c r="F3" s="105"/>
      <c r="G3" s="105"/>
      <c r="H3" s="105"/>
      <c r="I3" s="106"/>
      <c r="J3" s="105"/>
      <c r="K3" s="105"/>
      <c r="L3" s="16"/>
      <c r="AT3" s="13" t="s">
        <v>80</v>
      </c>
    </row>
    <row r="4" spans="2:46" ht="24.95" customHeight="1">
      <c r="B4" s="16"/>
      <c r="D4" s="107" t="s">
        <v>119</v>
      </c>
      <c r="L4" s="16"/>
      <c r="M4" s="20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108" t="s">
        <v>15</v>
      </c>
      <c r="L6" s="16"/>
    </row>
    <row r="7" spans="2:46" ht="16.5" customHeight="1">
      <c r="B7" s="16"/>
      <c r="E7" s="261" t="str">
        <f>'Rekapitulácia stavby'!K6</f>
        <v>Zavŕšenie transformačného procesu s cieľom sociálnej integrácie občanov s mentálnym postihnutím v DSS Slatinka</v>
      </c>
      <c r="F7" s="262"/>
      <c r="G7" s="262"/>
      <c r="H7" s="262"/>
      <c r="L7" s="16"/>
    </row>
    <row r="8" spans="2:46">
      <c r="B8" s="16"/>
      <c r="D8" s="108" t="s">
        <v>120</v>
      </c>
      <c r="L8" s="16"/>
    </row>
    <row r="9" spans="2:46" ht="16.5" customHeight="1">
      <c r="B9" s="16"/>
      <c r="E9" s="261" t="s">
        <v>121</v>
      </c>
      <c r="F9" s="234"/>
      <c r="G9" s="234"/>
      <c r="H9" s="234"/>
      <c r="L9" s="16"/>
    </row>
    <row r="10" spans="2:46" ht="12" customHeight="1">
      <c r="B10" s="16"/>
      <c r="D10" s="108" t="s">
        <v>122</v>
      </c>
      <c r="L10" s="16"/>
    </row>
    <row r="11" spans="2:46" s="1" customFormat="1" ht="16.5" customHeight="1">
      <c r="B11" s="35"/>
      <c r="E11" s="262" t="s">
        <v>123</v>
      </c>
      <c r="F11" s="263"/>
      <c r="G11" s="263"/>
      <c r="H11" s="263"/>
      <c r="I11" s="109"/>
      <c r="L11" s="35"/>
    </row>
    <row r="12" spans="2:46" s="1" customFormat="1" ht="12" customHeight="1">
      <c r="B12" s="35"/>
      <c r="D12" s="108" t="s">
        <v>124</v>
      </c>
      <c r="I12" s="109"/>
      <c r="L12" s="35"/>
    </row>
    <row r="13" spans="2:46" s="1" customFormat="1" ht="36.950000000000003" customHeight="1">
      <c r="B13" s="35"/>
      <c r="E13" s="264" t="s">
        <v>125</v>
      </c>
      <c r="F13" s="263"/>
      <c r="G13" s="263"/>
      <c r="H13" s="263"/>
      <c r="I13" s="109"/>
      <c r="L13" s="35"/>
    </row>
    <row r="14" spans="2:46" s="1" customFormat="1">
      <c r="B14" s="35"/>
      <c r="I14" s="109"/>
      <c r="L14" s="35"/>
    </row>
    <row r="15" spans="2:46" s="1" customFormat="1" ht="12" customHeight="1">
      <c r="B15" s="35"/>
      <c r="D15" s="108" t="s">
        <v>17</v>
      </c>
      <c r="F15" s="13" t="s">
        <v>18</v>
      </c>
      <c r="I15" s="110" t="s">
        <v>19</v>
      </c>
      <c r="J15" s="13" t="s">
        <v>20</v>
      </c>
      <c r="L15" s="35"/>
    </row>
    <row r="16" spans="2:46" s="1" customFormat="1" ht="12" customHeight="1">
      <c r="B16" s="35"/>
      <c r="D16" s="108" t="s">
        <v>21</v>
      </c>
      <c r="F16" s="13" t="s">
        <v>22</v>
      </c>
      <c r="I16" s="110" t="s">
        <v>23</v>
      </c>
      <c r="J16" s="111" t="str">
        <f>'Rekapitulácia stavby'!AN8</f>
        <v>21. 1. 2019</v>
      </c>
      <c r="L16" s="35"/>
    </row>
    <row r="17" spans="2:12" s="1" customFormat="1" ht="21.75" customHeight="1">
      <c r="B17" s="35"/>
      <c r="D17" s="112" t="s">
        <v>25</v>
      </c>
      <c r="F17" s="113" t="s">
        <v>26</v>
      </c>
      <c r="I17" s="114" t="s">
        <v>27</v>
      </c>
      <c r="J17" s="113" t="s">
        <v>28</v>
      </c>
      <c r="L17" s="35"/>
    </row>
    <row r="18" spans="2:12" s="1" customFormat="1" ht="12" customHeight="1">
      <c r="B18" s="35"/>
      <c r="D18" s="108" t="s">
        <v>29</v>
      </c>
      <c r="I18" s="110" t="s">
        <v>30</v>
      </c>
      <c r="J18" s="13" t="s">
        <v>31</v>
      </c>
      <c r="L18" s="35"/>
    </row>
    <row r="19" spans="2:12" s="1" customFormat="1" ht="18" customHeight="1">
      <c r="B19" s="35"/>
      <c r="E19" s="13" t="s">
        <v>32</v>
      </c>
      <c r="I19" s="110" t="s">
        <v>33</v>
      </c>
      <c r="J19" s="13" t="s">
        <v>34</v>
      </c>
      <c r="L19" s="35"/>
    </row>
    <row r="20" spans="2:12" s="1" customFormat="1" ht="6.95" customHeight="1">
      <c r="B20" s="35"/>
      <c r="I20" s="109"/>
      <c r="L20" s="35"/>
    </row>
    <row r="21" spans="2:12" s="1" customFormat="1" ht="12" customHeight="1">
      <c r="B21" s="35"/>
      <c r="D21" s="108" t="s">
        <v>35</v>
      </c>
      <c r="I21" s="110" t="s">
        <v>30</v>
      </c>
      <c r="J21" s="26" t="str">
        <f>'Rekapitulácia stavby'!AN13</f>
        <v>Vyplň údaj</v>
      </c>
      <c r="L21" s="35"/>
    </row>
    <row r="22" spans="2:12" s="1" customFormat="1" ht="18" customHeight="1">
      <c r="B22" s="35"/>
      <c r="E22" s="265" t="str">
        <f>'Rekapitulácia stavby'!E14</f>
        <v>Vyplň údaj</v>
      </c>
      <c r="F22" s="266"/>
      <c r="G22" s="266"/>
      <c r="H22" s="266"/>
      <c r="I22" s="110" t="s">
        <v>33</v>
      </c>
      <c r="J22" s="26" t="str">
        <f>'Rekapitulácia stavby'!AN14</f>
        <v>Vyplň údaj</v>
      </c>
      <c r="L22" s="35"/>
    </row>
    <row r="23" spans="2:12" s="1" customFormat="1" ht="6.95" customHeight="1">
      <c r="B23" s="35"/>
      <c r="I23" s="109"/>
      <c r="L23" s="35"/>
    </row>
    <row r="24" spans="2:12" s="1" customFormat="1" ht="12" customHeight="1">
      <c r="B24" s="35"/>
      <c r="D24" s="108" t="s">
        <v>37</v>
      </c>
      <c r="I24" s="110" t="s">
        <v>30</v>
      </c>
      <c r="J24" s="13" t="s">
        <v>38</v>
      </c>
      <c r="L24" s="35"/>
    </row>
    <row r="25" spans="2:12" s="1" customFormat="1" ht="18" customHeight="1">
      <c r="B25" s="35"/>
      <c r="E25" s="13" t="s">
        <v>39</v>
      </c>
      <c r="I25" s="110" t="s">
        <v>33</v>
      </c>
      <c r="J25" s="13" t="s">
        <v>40</v>
      </c>
      <c r="L25" s="35"/>
    </row>
    <row r="26" spans="2:12" s="1" customFormat="1" ht="6.95" customHeight="1">
      <c r="B26" s="35"/>
      <c r="I26" s="109"/>
      <c r="L26" s="35"/>
    </row>
    <row r="27" spans="2:12" s="1" customFormat="1" ht="12" customHeight="1">
      <c r="B27" s="35"/>
      <c r="D27" s="108" t="s">
        <v>41</v>
      </c>
      <c r="I27" s="110" t="s">
        <v>30</v>
      </c>
      <c r="J27" s="13" t="s">
        <v>42</v>
      </c>
      <c r="L27" s="35"/>
    </row>
    <row r="28" spans="2:12" s="1" customFormat="1" ht="18" customHeight="1">
      <c r="B28" s="35"/>
      <c r="E28" s="13" t="s">
        <v>43</v>
      </c>
      <c r="I28" s="110" t="s">
        <v>33</v>
      </c>
      <c r="J28" s="13" t="s">
        <v>42</v>
      </c>
      <c r="L28" s="35"/>
    </row>
    <row r="29" spans="2:12" s="1" customFormat="1" ht="6.95" customHeight="1">
      <c r="B29" s="35"/>
      <c r="I29" s="109"/>
      <c r="L29" s="35"/>
    </row>
    <row r="30" spans="2:12" s="1" customFormat="1" ht="12" customHeight="1">
      <c r="B30" s="35"/>
      <c r="D30" s="108" t="s">
        <v>45</v>
      </c>
      <c r="I30" s="109"/>
      <c r="L30" s="35"/>
    </row>
    <row r="31" spans="2:12" s="7" customFormat="1" ht="16.5" customHeight="1">
      <c r="B31" s="115"/>
      <c r="E31" s="260" t="s">
        <v>1</v>
      </c>
      <c r="F31" s="260"/>
      <c r="G31" s="260"/>
      <c r="H31" s="260"/>
      <c r="I31" s="116"/>
      <c r="L31" s="115"/>
    </row>
    <row r="32" spans="2:12" s="1" customFormat="1" ht="6.95" customHeight="1">
      <c r="B32" s="35"/>
      <c r="I32" s="109"/>
      <c r="L32" s="35"/>
    </row>
    <row r="33" spans="2:12" s="1" customFormat="1" ht="6.95" customHeight="1">
      <c r="B33" s="35"/>
      <c r="D33" s="53"/>
      <c r="E33" s="53"/>
      <c r="F33" s="53"/>
      <c r="G33" s="53"/>
      <c r="H33" s="53"/>
      <c r="I33" s="117"/>
      <c r="J33" s="53"/>
      <c r="K33" s="53"/>
      <c r="L33" s="35"/>
    </row>
    <row r="34" spans="2:12" s="1" customFormat="1" ht="25.35" customHeight="1">
      <c r="B34" s="35"/>
      <c r="D34" s="118" t="s">
        <v>46</v>
      </c>
      <c r="I34" s="109"/>
      <c r="J34" s="119">
        <f>ROUND(J113, 2)</f>
        <v>0</v>
      </c>
      <c r="L34" s="35"/>
    </row>
    <row r="35" spans="2:12" s="1" customFormat="1" ht="6.95" customHeight="1">
      <c r="B35" s="35"/>
      <c r="D35" s="53"/>
      <c r="E35" s="53"/>
      <c r="F35" s="53"/>
      <c r="G35" s="53"/>
      <c r="H35" s="53"/>
      <c r="I35" s="117"/>
      <c r="J35" s="53"/>
      <c r="K35" s="53"/>
      <c r="L35" s="35"/>
    </row>
    <row r="36" spans="2:12" s="1" customFormat="1" ht="14.45" customHeight="1">
      <c r="B36" s="35"/>
      <c r="F36" s="120" t="s">
        <v>48</v>
      </c>
      <c r="I36" s="121" t="s">
        <v>47</v>
      </c>
      <c r="J36" s="120" t="s">
        <v>49</v>
      </c>
      <c r="L36" s="35"/>
    </row>
    <row r="37" spans="2:12" s="1" customFormat="1" ht="14.45" customHeight="1">
      <c r="B37" s="35"/>
      <c r="D37" s="108" t="s">
        <v>50</v>
      </c>
      <c r="E37" s="108" t="s">
        <v>51</v>
      </c>
      <c r="F37" s="122">
        <f>ROUND((SUM(BE113:BE357)),  2)</f>
        <v>0</v>
      </c>
      <c r="I37" s="123">
        <v>0.2</v>
      </c>
      <c r="J37" s="122">
        <f>ROUND(((SUM(BE113:BE357))*I37),  2)</f>
        <v>0</v>
      </c>
      <c r="L37" s="35"/>
    </row>
    <row r="38" spans="2:12" s="1" customFormat="1" ht="14.45" customHeight="1">
      <c r="B38" s="35"/>
      <c r="E38" s="108" t="s">
        <v>52</v>
      </c>
      <c r="F38" s="122">
        <f>ROUND((SUM(BF113:BF357)),  2)</f>
        <v>0</v>
      </c>
      <c r="I38" s="123">
        <v>0.2</v>
      </c>
      <c r="J38" s="122">
        <f>ROUND(((SUM(BF113:BF357))*I38),  2)</f>
        <v>0</v>
      </c>
      <c r="L38" s="35"/>
    </row>
    <row r="39" spans="2:12" s="1" customFormat="1" ht="14.45" hidden="1" customHeight="1">
      <c r="B39" s="35"/>
      <c r="E39" s="108" t="s">
        <v>53</v>
      </c>
      <c r="F39" s="122">
        <f>ROUND((SUM(BG113:BG357)),  2)</f>
        <v>0</v>
      </c>
      <c r="I39" s="123">
        <v>0.2</v>
      </c>
      <c r="J39" s="122">
        <f>0</f>
        <v>0</v>
      </c>
      <c r="L39" s="35"/>
    </row>
    <row r="40" spans="2:12" s="1" customFormat="1" ht="14.45" hidden="1" customHeight="1">
      <c r="B40" s="35"/>
      <c r="E40" s="108" t="s">
        <v>54</v>
      </c>
      <c r="F40" s="122">
        <f>ROUND((SUM(BH113:BH357)),  2)</f>
        <v>0</v>
      </c>
      <c r="I40" s="123">
        <v>0.2</v>
      </c>
      <c r="J40" s="122">
        <f>0</f>
        <v>0</v>
      </c>
      <c r="L40" s="35"/>
    </row>
    <row r="41" spans="2:12" s="1" customFormat="1" ht="14.45" hidden="1" customHeight="1">
      <c r="B41" s="35"/>
      <c r="E41" s="108" t="s">
        <v>55</v>
      </c>
      <c r="F41" s="122">
        <f>ROUND((SUM(BI113:BI357)),  2)</f>
        <v>0</v>
      </c>
      <c r="I41" s="123">
        <v>0</v>
      </c>
      <c r="J41" s="122">
        <f>0</f>
        <v>0</v>
      </c>
      <c r="L41" s="35"/>
    </row>
    <row r="42" spans="2:12" s="1" customFormat="1" ht="6.95" customHeight="1">
      <c r="B42" s="35"/>
      <c r="I42" s="109"/>
      <c r="L42" s="35"/>
    </row>
    <row r="43" spans="2:12" s="1" customFormat="1" ht="25.35" customHeight="1">
      <c r="B43" s="35"/>
      <c r="C43" s="124"/>
      <c r="D43" s="125" t="s">
        <v>56</v>
      </c>
      <c r="E43" s="126"/>
      <c r="F43" s="126"/>
      <c r="G43" s="127" t="s">
        <v>57</v>
      </c>
      <c r="H43" s="128" t="s">
        <v>58</v>
      </c>
      <c r="I43" s="129"/>
      <c r="J43" s="130">
        <f>SUM(J34:J41)</f>
        <v>0</v>
      </c>
      <c r="K43" s="131"/>
      <c r="L43" s="35"/>
    </row>
    <row r="44" spans="2:12" s="1" customFormat="1" ht="14.45" customHeight="1">
      <c r="B44" s="132"/>
      <c r="C44" s="133"/>
      <c r="D44" s="133"/>
      <c r="E44" s="133"/>
      <c r="F44" s="133"/>
      <c r="G44" s="133"/>
      <c r="H44" s="133"/>
      <c r="I44" s="134"/>
      <c r="J44" s="133"/>
      <c r="K44" s="133"/>
      <c r="L44" s="35"/>
    </row>
    <row r="48" spans="2:12" s="1" customFormat="1" ht="6.95" customHeight="1">
      <c r="B48" s="135"/>
      <c r="C48" s="136"/>
      <c r="D48" s="136"/>
      <c r="E48" s="136"/>
      <c r="F48" s="136"/>
      <c r="G48" s="136"/>
      <c r="H48" s="136"/>
      <c r="I48" s="137"/>
      <c r="J48" s="136"/>
      <c r="K48" s="136"/>
      <c r="L48" s="35"/>
    </row>
    <row r="49" spans="2:12" s="1" customFormat="1" ht="24.95" customHeight="1">
      <c r="B49" s="31"/>
      <c r="C49" s="19" t="s">
        <v>126</v>
      </c>
      <c r="D49" s="32"/>
      <c r="E49" s="32"/>
      <c r="F49" s="32"/>
      <c r="G49" s="32"/>
      <c r="H49" s="32"/>
      <c r="I49" s="109"/>
      <c r="J49" s="32"/>
      <c r="K49" s="32"/>
      <c r="L49" s="35"/>
    </row>
    <row r="50" spans="2:12" s="1" customFormat="1" ht="6.95" customHeight="1">
      <c r="B50" s="31"/>
      <c r="C50" s="32"/>
      <c r="D50" s="32"/>
      <c r="E50" s="32"/>
      <c r="F50" s="32"/>
      <c r="G50" s="32"/>
      <c r="H50" s="32"/>
      <c r="I50" s="109"/>
      <c r="J50" s="32"/>
      <c r="K50" s="32"/>
      <c r="L50" s="35"/>
    </row>
    <row r="51" spans="2:12" s="1" customFormat="1" ht="12" customHeight="1">
      <c r="B51" s="31"/>
      <c r="C51" s="25" t="s">
        <v>15</v>
      </c>
      <c r="D51" s="32"/>
      <c r="E51" s="32"/>
      <c r="F51" s="32"/>
      <c r="G51" s="32"/>
      <c r="H51" s="32"/>
      <c r="I51" s="109"/>
      <c r="J51" s="32"/>
      <c r="K51" s="32"/>
      <c r="L51" s="35"/>
    </row>
    <row r="52" spans="2:12" s="1" customFormat="1" ht="16.5" customHeight="1">
      <c r="B52" s="31"/>
      <c r="C52" s="32"/>
      <c r="D52" s="32"/>
      <c r="E52" s="258" t="str">
        <f>E7</f>
        <v>Zavŕšenie transformačného procesu s cieľom sociálnej integrácie občanov s mentálnym postihnutím v DSS Slatinka</v>
      </c>
      <c r="F52" s="259"/>
      <c r="G52" s="259"/>
      <c r="H52" s="259"/>
      <c r="I52" s="109"/>
      <c r="J52" s="32"/>
      <c r="K52" s="32"/>
      <c r="L52" s="35"/>
    </row>
    <row r="53" spans="2:12" ht="12" customHeight="1">
      <c r="B53" s="17"/>
      <c r="C53" s="25" t="s">
        <v>120</v>
      </c>
      <c r="D53" s="18"/>
      <c r="E53" s="18"/>
      <c r="F53" s="18"/>
      <c r="G53" s="18"/>
      <c r="H53" s="18"/>
      <c r="J53" s="18"/>
      <c r="K53" s="18"/>
      <c r="L53" s="16"/>
    </row>
    <row r="54" spans="2:12" ht="16.5" customHeight="1">
      <c r="B54" s="17"/>
      <c r="C54" s="18"/>
      <c r="D54" s="18"/>
      <c r="E54" s="258" t="s">
        <v>121</v>
      </c>
      <c r="F54" s="247"/>
      <c r="G54" s="247"/>
      <c r="H54" s="247"/>
      <c r="J54" s="18"/>
      <c r="K54" s="18"/>
      <c r="L54" s="16"/>
    </row>
    <row r="55" spans="2:12" ht="12" customHeight="1">
      <c r="B55" s="17"/>
      <c r="C55" s="25" t="s">
        <v>122</v>
      </c>
      <c r="D55" s="18"/>
      <c r="E55" s="18"/>
      <c r="F55" s="18"/>
      <c r="G55" s="18"/>
      <c r="H55" s="18"/>
      <c r="J55" s="18"/>
      <c r="K55" s="18"/>
      <c r="L55" s="16"/>
    </row>
    <row r="56" spans="2:12" s="1" customFormat="1" ht="16.5" customHeight="1">
      <c r="B56" s="31"/>
      <c r="C56" s="32"/>
      <c r="D56" s="32"/>
      <c r="E56" s="259" t="s">
        <v>123</v>
      </c>
      <c r="F56" s="242"/>
      <c r="G56" s="242"/>
      <c r="H56" s="242"/>
      <c r="I56" s="109"/>
      <c r="J56" s="32"/>
      <c r="K56" s="32"/>
      <c r="L56" s="35"/>
    </row>
    <row r="57" spans="2:12" s="1" customFormat="1" ht="12" customHeight="1">
      <c r="B57" s="31"/>
      <c r="C57" s="25" t="s">
        <v>124</v>
      </c>
      <c r="D57" s="32"/>
      <c r="E57" s="32"/>
      <c r="F57" s="32"/>
      <c r="G57" s="32"/>
      <c r="H57" s="32"/>
      <c r="I57" s="109"/>
      <c r="J57" s="32"/>
      <c r="K57" s="32"/>
      <c r="L57" s="35"/>
    </row>
    <row r="58" spans="2:12" s="1" customFormat="1" ht="16.5" customHeight="1">
      <c r="B58" s="31"/>
      <c r="C58" s="32"/>
      <c r="D58" s="32"/>
      <c r="E58" s="243" t="str">
        <f>E13</f>
        <v>2018004.5A.1 - Stavebné práce</v>
      </c>
      <c r="F58" s="242"/>
      <c r="G58" s="242"/>
      <c r="H58" s="242"/>
      <c r="I58" s="109"/>
      <c r="J58" s="32"/>
      <c r="K58" s="32"/>
      <c r="L58" s="35"/>
    </row>
    <row r="59" spans="2:12" s="1" customFormat="1" ht="6.95" customHeight="1">
      <c r="B59" s="31"/>
      <c r="C59" s="32"/>
      <c r="D59" s="32"/>
      <c r="E59" s="32"/>
      <c r="F59" s="32"/>
      <c r="G59" s="32"/>
      <c r="H59" s="32"/>
      <c r="I59" s="109"/>
      <c r="J59" s="32"/>
      <c r="K59" s="32"/>
      <c r="L59" s="35"/>
    </row>
    <row r="60" spans="2:12" s="1" customFormat="1" ht="12" customHeight="1">
      <c r="B60" s="31"/>
      <c r="C60" s="25" t="s">
        <v>21</v>
      </c>
      <c r="D60" s="32"/>
      <c r="E60" s="32"/>
      <c r="F60" s="23" t="str">
        <f>F16</f>
        <v>Lučenec</v>
      </c>
      <c r="G60" s="32"/>
      <c r="H60" s="32"/>
      <c r="I60" s="110" t="s">
        <v>23</v>
      </c>
      <c r="J60" s="52" t="str">
        <f>IF(J16="","",J16)</f>
        <v>21. 1. 2019</v>
      </c>
      <c r="K60" s="32"/>
      <c r="L60" s="35"/>
    </row>
    <row r="61" spans="2:12" s="1" customFormat="1" ht="6.95" customHeight="1">
      <c r="B61" s="31"/>
      <c r="C61" s="32"/>
      <c r="D61" s="32"/>
      <c r="E61" s="32"/>
      <c r="F61" s="32"/>
      <c r="G61" s="32"/>
      <c r="H61" s="32"/>
      <c r="I61" s="109"/>
      <c r="J61" s="32"/>
      <c r="K61" s="32"/>
      <c r="L61" s="35"/>
    </row>
    <row r="62" spans="2:12" s="1" customFormat="1" ht="13.7" customHeight="1">
      <c r="B62" s="31"/>
      <c r="C62" s="25" t="s">
        <v>29</v>
      </c>
      <c r="D62" s="32"/>
      <c r="E62" s="32"/>
      <c r="F62" s="23" t="str">
        <f>E19</f>
        <v>Domov sociálnych služieb SLATINKA</v>
      </c>
      <c r="G62" s="32"/>
      <c r="H62" s="32"/>
      <c r="I62" s="110" t="s">
        <v>37</v>
      </c>
      <c r="J62" s="29" t="str">
        <f>E25</f>
        <v>PROMOST s.r.o.</v>
      </c>
      <c r="K62" s="32"/>
      <c r="L62" s="35"/>
    </row>
    <row r="63" spans="2:12" s="1" customFormat="1" ht="13.7" customHeight="1">
      <c r="B63" s="31"/>
      <c r="C63" s="25" t="s">
        <v>35</v>
      </c>
      <c r="D63" s="32"/>
      <c r="E63" s="32"/>
      <c r="F63" s="23" t="str">
        <f>IF(E22="","",E22)</f>
        <v>Vyplň údaj</v>
      </c>
      <c r="G63" s="32"/>
      <c r="H63" s="32"/>
      <c r="I63" s="110" t="s">
        <v>41</v>
      </c>
      <c r="J63" s="29" t="str">
        <f>E28</f>
        <v>Ing. Michal Slobodník</v>
      </c>
      <c r="K63" s="32"/>
      <c r="L63" s="35"/>
    </row>
    <row r="64" spans="2:12" s="1" customFormat="1" ht="10.35" customHeight="1">
      <c r="B64" s="31"/>
      <c r="C64" s="32"/>
      <c r="D64" s="32"/>
      <c r="E64" s="32"/>
      <c r="F64" s="32"/>
      <c r="G64" s="32"/>
      <c r="H64" s="32"/>
      <c r="I64" s="109"/>
      <c r="J64" s="32"/>
      <c r="K64" s="32"/>
      <c r="L64" s="35"/>
    </row>
    <row r="65" spans="2:47" s="1" customFormat="1" ht="29.25" customHeight="1">
      <c r="B65" s="31"/>
      <c r="C65" s="138" t="s">
        <v>127</v>
      </c>
      <c r="D65" s="139"/>
      <c r="E65" s="139"/>
      <c r="F65" s="139"/>
      <c r="G65" s="139"/>
      <c r="H65" s="139"/>
      <c r="I65" s="140"/>
      <c r="J65" s="141" t="s">
        <v>128</v>
      </c>
      <c r="K65" s="139"/>
      <c r="L65" s="35"/>
    </row>
    <row r="66" spans="2:47" s="1" customFormat="1" ht="10.35" customHeight="1">
      <c r="B66" s="31"/>
      <c r="C66" s="32"/>
      <c r="D66" s="32"/>
      <c r="E66" s="32"/>
      <c r="F66" s="32"/>
      <c r="G66" s="32"/>
      <c r="H66" s="32"/>
      <c r="I66" s="109"/>
      <c r="J66" s="32"/>
      <c r="K66" s="32"/>
      <c r="L66" s="35"/>
    </row>
    <row r="67" spans="2:47" s="1" customFormat="1" ht="22.9" customHeight="1">
      <c r="B67" s="31"/>
      <c r="C67" s="142" t="s">
        <v>129</v>
      </c>
      <c r="D67" s="32"/>
      <c r="E67" s="32"/>
      <c r="F67" s="32"/>
      <c r="G67" s="32"/>
      <c r="H67" s="32"/>
      <c r="I67" s="109"/>
      <c r="J67" s="70">
        <f>J113</f>
        <v>0</v>
      </c>
      <c r="K67" s="32"/>
      <c r="L67" s="35"/>
      <c r="AU67" s="13" t="s">
        <v>130</v>
      </c>
    </row>
    <row r="68" spans="2:47" s="8" customFormat="1" ht="24.95" customHeight="1">
      <c r="B68" s="143"/>
      <c r="C68" s="144"/>
      <c r="D68" s="145" t="s">
        <v>131</v>
      </c>
      <c r="E68" s="146"/>
      <c r="F68" s="146"/>
      <c r="G68" s="146"/>
      <c r="H68" s="146"/>
      <c r="I68" s="147"/>
      <c r="J68" s="148">
        <f>J114</f>
        <v>0</v>
      </c>
      <c r="K68" s="144"/>
      <c r="L68" s="149"/>
    </row>
    <row r="69" spans="2:47" s="9" customFormat="1" ht="19.899999999999999" customHeight="1">
      <c r="B69" s="150"/>
      <c r="C69" s="90"/>
      <c r="D69" s="151" t="s">
        <v>132</v>
      </c>
      <c r="E69" s="152"/>
      <c r="F69" s="152"/>
      <c r="G69" s="152"/>
      <c r="H69" s="152"/>
      <c r="I69" s="153"/>
      <c r="J69" s="154">
        <f>J115</f>
        <v>0</v>
      </c>
      <c r="K69" s="90"/>
      <c r="L69" s="155"/>
    </row>
    <row r="70" spans="2:47" s="9" customFormat="1" ht="19.899999999999999" customHeight="1">
      <c r="B70" s="150"/>
      <c r="C70" s="90"/>
      <c r="D70" s="151" t="s">
        <v>133</v>
      </c>
      <c r="E70" s="152"/>
      <c r="F70" s="152"/>
      <c r="G70" s="152"/>
      <c r="H70" s="152"/>
      <c r="I70" s="153"/>
      <c r="J70" s="154">
        <f>J132</f>
        <v>0</v>
      </c>
      <c r="K70" s="90"/>
      <c r="L70" s="155"/>
    </row>
    <row r="71" spans="2:47" s="9" customFormat="1" ht="19.899999999999999" customHeight="1">
      <c r="B71" s="150"/>
      <c r="C71" s="90"/>
      <c r="D71" s="151" t="s">
        <v>134</v>
      </c>
      <c r="E71" s="152"/>
      <c r="F71" s="152"/>
      <c r="G71" s="152"/>
      <c r="H71" s="152"/>
      <c r="I71" s="153"/>
      <c r="J71" s="154">
        <f>J152</f>
        <v>0</v>
      </c>
      <c r="K71" s="90"/>
      <c r="L71" s="155"/>
    </row>
    <row r="72" spans="2:47" s="9" customFormat="1" ht="19.899999999999999" customHeight="1">
      <c r="B72" s="150"/>
      <c r="C72" s="90"/>
      <c r="D72" s="151" t="s">
        <v>135</v>
      </c>
      <c r="E72" s="152"/>
      <c r="F72" s="152"/>
      <c r="G72" s="152"/>
      <c r="H72" s="152"/>
      <c r="I72" s="153"/>
      <c r="J72" s="154">
        <f>J169</f>
        <v>0</v>
      </c>
      <c r="K72" s="90"/>
      <c r="L72" s="155"/>
    </row>
    <row r="73" spans="2:47" s="9" customFormat="1" ht="19.899999999999999" customHeight="1">
      <c r="B73" s="150"/>
      <c r="C73" s="90"/>
      <c r="D73" s="151" t="s">
        <v>136</v>
      </c>
      <c r="E73" s="152"/>
      <c r="F73" s="152"/>
      <c r="G73" s="152"/>
      <c r="H73" s="152"/>
      <c r="I73" s="153"/>
      <c r="J73" s="154">
        <f>J186</f>
        <v>0</v>
      </c>
      <c r="K73" s="90"/>
      <c r="L73" s="155"/>
    </row>
    <row r="74" spans="2:47" s="9" customFormat="1" ht="19.899999999999999" customHeight="1">
      <c r="B74" s="150"/>
      <c r="C74" s="90"/>
      <c r="D74" s="151" t="s">
        <v>137</v>
      </c>
      <c r="E74" s="152"/>
      <c r="F74" s="152"/>
      <c r="G74" s="152"/>
      <c r="H74" s="152"/>
      <c r="I74" s="153"/>
      <c r="J74" s="154">
        <f>J190</f>
        <v>0</v>
      </c>
      <c r="K74" s="90"/>
      <c r="L74" s="155"/>
    </row>
    <row r="75" spans="2:47" s="9" customFormat="1" ht="19.899999999999999" customHeight="1">
      <c r="B75" s="150"/>
      <c r="C75" s="90"/>
      <c r="D75" s="151" t="s">
        <v>138</v>
      </c>
      <c r="E75" s="152"/>
      <c r="F75" s="152"/>
      <c r="G75" s="152"/>
      <c r="H75" s="152"/>
      <c r="I75" s="153"/>
      <c r="J75" s="154">
        <f>J229</f>
        <v>0</v>
      </c>
      <c r="K75" s="90"/>
      <c r="L75" s="155"/>
    </row>
    <row r="76" spans="2:47" s="9" customFormat="1" ht="19.899999999999999" customHeight="1">
      <c r="B76" s="150"/>
      <c r="C76" s="90"/>
      <c r="D76" s="151" t="s">
        <v>139</v>
      </c>
      <c r="E76" s="152"/>
      <c r="F76" s="152"/>
      <c r="G76" s="152"/>
      <c r="H76" s="152"/>
      <c r="I76" s="153"/>
      <c r="J76" s="154">
        <f>J239</f>
        <v>0</v>
      </c>
      <c r="K76" s="90"/>
      <c r="L76" s="155"/>
    </row>
    <row r="77" spans="2:47" s="9" customFormat="1" ht="19.899999999999999" customHeight="1">
      <c r="B77" s="150"/>
      <c r="C77" s="90"/>
      <c r="D77" s="151" t="s">
        <v>140</v>
      </c>
      <c r="E77" s="152"/>
      <c r="F77" s="152"/>
      <c r="G77" s="152"/>
      <c r="H77" s="152"/>
      <c r="I77" s="153"/>
      <c r="J77" s="154">
        <f>J280</f>
        <v>0</v>
      </c>
      <c r="K77" s="90"/>
      <c r="L77" s="155"/>
    </row>
    <row r="78" spans="2:47" s="8" customFormat="1" ht="24.95" customHeight="1">
      <c r="B78" s="143"/>
      <c r="C78" s="144"/>
      <c r="D78" s="145" t="s">
        <v>141</v>
      </c>
      <c r="E78" s="146"/>
      <c r="F78" s="146"/>
      <c r="G78" s="146"/>
      <c r="H78" s="146"/>
      <c r="I78" s="147"/>
      <c r="J78" s="148">
        <f>J282</f>
        <v>0</v>
      </c>
      <c r="K78" s="144"/>
      <c r="L78" s="149"/>
    </row>
    <row r="79" spans="2:47" s="9" customFormat="1" ht="19.899999999999999" customHeight="1">
      <c r="B79" s="150"/>
      <c r="C79" s="90"/>
      <c r="D79" s="151" t="s">
        <v>142</v>
      </c>
      <c r="E79" s="152"/>
      <c r="F79" s="152"/>
      <c r="G79" s="152"/>
      <c r="H79" s="152"/>
      <c r="I79" s="153"/>
      <c r="J79" s="154">
        <f>J283</f>
        <v>0</v>
      </c>
      <c r="K79" s="90"/>
      <c r="L79" s="155"/>
    </row>
    <row r="80" spans="2:47" s="9" customFormat="1" ht="19.899999999999999" customHeight="1">
      <c r="B80" s="150"/>
      <c r="C80" s="90"/>
      <c r="D80" s="151" t="s">
        <v>143</v>
      </c>
      <c r="E80" s="152"/>
      <c r="F80" s="152"/>
      <c r="G80" s="152"/>
      <c r="H80" s="152"/>
      <c r="I80" s="153"/>
      <c r="J80" s="154">
        <f>J285</f>
        <v>0</v>
      </c>
      <c r="K80" s="90"/>
      <c r="L80" s="155"/>
    </row>
    <row r="81" spans="2:12" s="9" customFormat="1" ht="19.899999999999999" customHeight="1">
      <c r="B81" s="150"/>
      <c r="C81" s="90"/>
      <c r="D81" s="151" t="s">
        <v>144</v>
      </c>
      <c r="E81" s="152"/>
      <c r="F81" s="152"/>
      <c r="G81" s="152"/>
      <c r="H81" s="152"/>
      <c r="I81" s="153"/>
      <c r="J81" s="154">
        <f>J293</f>
        <v>0</v>
      </c>
      <c r="K81" s="90"/>
      <c r="L81" s="155"/>
    </row>
    <row r="82" spans="2:12" s="9" customFormat="1" ht="19.899999999999999" customHeight="1">
      <c r="B82" s="150"/>
      <c r="C82" s="90"/>
      <c r="D82" s="151" t="s">
        <v>145</v>
      </c>
      <c r="E82" s="152"/>
      <c r="F82" s="152"/>
      <c r="G82" s="152"/>
      <c r="H82" s="152"/>
      <c r="I82" s="153"/>
      <c r="J82" s="154">
        <f>J299</f>
        <v>0</v>
      </c>
      <c r="K82" s="90"/>
      <c r="L82" s="155"/>
    </row>
    <row r="83" spans="2:12" s="9" customFormat="1" ht="19.899999999999999" customHeight="1">
      <c r="B83" s="150"/>
      <c r="C83" s="90"/>
      <c r="D83" s="151" t="s">
        <v>146</v>
      </c>
      <c r="E83" s="152"/>
      <c r="F83" s="152"/>
      <c r="G83" s="152"/>
      <c r="H83" s="152"/>
      <c r="I83" s="153"/>
      <c r="J83" s="154">
        <f>J313</f>
        <v>0</v>
      </c>
      <c r="K83" s="90"/>
      <c r="L83" s="155"/>
    </row>
    <row r="84" spans="2:12" s="9" customFormat="1" ht="19.899999999999999" customHeight="1">
      <c r="B84" s="150"/>
      <c r="C84" s="90"/>
      <c r="D84" s="151" t="s">
        <v>147</v>
      </c>
      <c r="E84" s="152"/>
      <c r="F84" s="152"/>
      <c r="G84" s="152"/>
      <c r="H84" s="152"/>
      <c r="I84" s="153"/>
      <c r="J84" s="154">
        <f>J323</f>
        <v>0</v>
      </c>
      <c r="K84" s="90"/>
      <c r="L84" s="155"/>
    </row>
    <row r="85" spans="2:12" s="9" customFormat="1" ht="19.899999999999999" customHeight="1">
      <c r="B85" s="150"/>
      <c r="C85" s="90"/>
      <c r="D85" s="151" t="s">
        <v>148</v>
      </c>
      <c r="E85" s="152"/>
      <c r="F85" s="152"/>
      <c r="G85" s="152"/>
      <c r="H85" s="152"/>
      <c r="I85" s="153"/>
      <c r="J85" s="154">
        <f>J326</f>
        <v>0</v>
      </c>
      <c r="K85" s="90"/>
      <c r="L85" s="155"/>
    </row>
    <row r="86" spans="2:12" s="9" customFormat="1" ht="19.899999999999999" customHeight="1">
      <c r="B86" s="150"/>
      <c r="C86" s="90"/>
      <c r="D86" s="151" t="s">
        <v>149</v>
      </c>
      <c r="E86" s="152"/>
      <c r="F86" s="152"/>
      <c r="G86" s="152"/>
      <c r="H86" s="152"/>
      <c r="I86" s="153"/>
      <c r="J86" s="154">
        <f>J330</f>
        <v>0</v>
      </c>
      <c r="K86" s="90"/>
      <c r="L86" s="155"/>
    </row>
    <row r="87" spans="2:12" s="9" customFormat="1" ht="19.899999999999999" customHeight="1">
      <c r="B87" s="150"/>
      <c r="C87" s="90"/>
      <c r="D87" s="151" t="s">
        <v>150</v>
      </c>
      <c r="E87" s="152"/>
      <c r="F87" s="152"/>
      <c r="G87" s="152"/>
      <c r="H87" s="152"/>
      <c r="I87" s="153"/>
      <c r="J87" s="154">
        <f>J339</f>
        <v>0</v>
      </c>
      <c r="K87" s="90"/>
      <c r="L87" s="155"/>
    </row>
    <row r="88" spans="2:12" s="8" customFormat="1" ht="24.95" customHeight="1">
      <c r="B88" s="143"/>
      <c r="C88" s="144"/>
      <c r="D88" s="145" t="s">
        <v>151</v>
      </c>
      <c r="E88" s="146"/>
      <c r="F88" s="146"/>
      <c r="G88" s="146"/>
      <c r="H88" s="146"/>
      <c r="I88" s="147"/>
      <c r="J88" s="148">
        <f>J353</f>
        <v>0</v>
      </c>
      <c r="K88" s="144"/>
      <c r="L88" s="149"/>
    </row>
    <row r="89" spans="2:12" s="9" customFormat="1" ht="19.899999999999999" customHeight="1">
      <c r="B89" s="150"/>
      <c r="C89" s="90"/>
      <c r="D89" s="151" t="s">
        <v>152</v>
      </c>
      <c r="E89" s="152"/>
      <c r="F89" s="152"/>
      <c r="G89" s="152"/>
      <c r="H89" s="152"/>
      <c r="I89" s="153"/>
      <c r="J89" s="154">
        <f>J354</f>
        <v>0</v>
      </c>
      <c r="K89" s="90"/>
      <c r="L89" s="155"/>
    </row>
    <row r="90" spans="2:12" s="1" customFormat="1" ht="21.75" customHeight="1">
      <c r="B90" s="31"/>
      <c r="C90" s="32"/>
      <c r="D90" s="32"/>
      <c r="E90" s="32"/>
      <c r="F90" s="32"/>
      <c r="G90" s="32"/>
      <c r="H90" s="32"/>
      <c r="I90" s="109"/>
      <c r="J90" s="32"/>
      <c r="K90" s="32"/>
      <c r="L90" s="35"/>
    </row>
    <row r="91" spans="2:12" s="1" customFormat="1" ht="6.95" customHeight="1">
      <c r="B91" s="43"/>
      <c r="C91" s="44"/>
      <c r="D91" s="44"/>
      <c r="E91" s="44"/>
      <c r="F91" s="44"/>
      <c r="G91" s="44"/>
      <c r="H91" s="44"/>
      <c r="I91" s="134"/>
      <c r="J91" s="44"/>
      <c r="K91" s="44"/>
      <c r="L91" s="35"/>
    </row>
    <row r="95" spans="2:12" s="1" customFormat="1" ht="6.95" customHeight="1">
      <c r="B95" s="45"/>
      <c r="C95" s="46"/>
      <c r="D95" s="46"/>
      <c r="E95" s="46"/>
      <c r="F95" s="46"/>
      <c r="G95" s="46"/>
      <c r="H95" s="46"/>
      <c r="I95" s="137"/>
      <c r="J95" s="46"/>
      <c r="K95" s="46"/>
      <c r="L95" s="35"/>
    </row>
    <row r="96" spans="2:12" s="1" customFormat="1" ht="24.95" customHeight="1">
      <c r="B96" s="31"/>
      <c r="C96" s="19" t="s">
        <v>153</v>
      </c>
      <c r="D96" s="32"/>
      <c r="E96" s="32"/>
      <c r="F96" s="32"/>
      <c r="G96" s="32"/>
      <c r="H96" s="32"/>
      <c r="I96" s="109"/>
      <c r="J96" s="32"/>
      <c r="K96" s="32"/>
      <c r="L96" s="35"/>
    </row>
    <row r="97" spans="2:20" s="1" customFormat="1" ht="6.95" customHeight="1">
      <c r="B97" s="31"/>
      <c r="C97" s="32"/>
      <c r="D97" s="32"/>
      <c r="E97" s="32"/>
      <c r="F97" s="32"/>
      <c r="G97" s="32"/>
      <c r="H97" s="32"/>
      <c r="I97" s="109"/>
      <c r="J97" s="32"/>
      <c r="K97" s="32"/>
      <c r="L97" s="35"/>
    </row>
    <row r="98" spans="2:20" s="1" customFormat="1" ht="12" customHeight="1">
      <c r="B98" s="31"/>
      <c r="C98" s="25" t="s">
        <v>15</v>
      </c>
      <c r="D98" s="32"/>
      <c r="E98" s="32"/>
      <c r="F98" s="32"/>
      <c r="G98" s="32"/>
      <c r="H98" s="32"/>
      <c r="I98" s="109"/>
      <c r="J98" s="32"/>
      <c r="K98" s="32"/>
      <c r="L98" s="35"/>
    </row>
    <row r="99" spans="2:20" s="1" customFormat="1" ht="16.5" customHeight="1">
      <c r="B99" s="31"/>
      <c r="C99" s="32"/>
      <c r="D99" s="32"/>
      <c r="E99" s="258" t="str">
        <f>E7</f>
        <v>Zavŕšenie transformačného procesu s cieľom sociálnej integrácie občanov s mentálnym postihnutím v DSS Slatinka</v>
      </c>
      <c r="F99" s="259"/>
      <c r="G99" s="259"/>
      <c r="H99" s="259"/>
      <c r="I99" s="109"/>
      <c r="J99" s="32"/>
      <c r="K99" s="32"/>
      <c r="L99" s="35"/>
    </row>
    <row r="100" spans="2:20" ht="12" customHeight="1">
      <c r="B100" s="17"/>
      <c r="C100" s="25" t="s">
        <v>120</v>
      </c>
      <c r="D100" s="18"/>
      <c r="E100" s="18"/>
      <c r="F100" s="18"/>
      <c r="G100" s="18"/>
      <c r="H100" s="18"/>
      <c r="J100" s="18"/>
      <c r="K100" s="18"/>
      <c r="L100" s="16"/>
    </row>
    <row r="101" spans="2:20" ht="16.5" customHeight="1">
      <c r="B101" s="17"/>
      <c r="C101" s="18"/>
      <c r="D101" s="18"/>
      <c r="E101" s="258" t="s">
        <v>121</v>
      </c>
      <c r="F101" s="247"/>
      <c r="G101" s="247"/>
      <c r="H101" s="247"/>
      <c r="J101" s="18"/>
      <c r="K101" s="18"/>
      <c r="L101" s="16"/>
    </row>
    <row r="102" spans="2:20" ht="12" customHeight="1">
      <c r="B102" s="17"/>
      <c r="C102" s="25" t="s">
        <v>122</v>
      </c>
      <c r="D102" s="18"/>
      <c r="E102" s="18"/>
      <c r="F102" s="18"/>
      <c r="G102" s="18"/>
      <c r="H102" s="18"/>
      <c r="J102" s="18"/>
      <c r="K102" s="18"/>
      <c r="L102" s="16"/>
    </row>
    <row r="103" spans="2:20" s="1" customFormat="1" ht="16.5" customHeight="1">
      <c r="B103" s="31"/>
      <c r="C103" s="32"/>
      <c r="D103" s="32"/>
      <c r="E103" s="259" t="s">
        <v>123</v>
      </c>
      <c r="F103" s="242"/>
      <c r="G103" s="242"/>
      <c r="H103" s="242"/>
      <c r="I103" s="109"/>
      <c r="J103" s="32"/>
      <c r="K103" s="32"/>
      <c r="L103" s="35"/>
    </row>
    <row r="104" spans="2:20" s="1" customFormat="1" ht="12" customHeight="1">
      <c r="B104" s="31"/>
      <c r="C104" s="25" t="s">
        <v>124</v>
      </c>
      <c r="D104" s="32"/>
      <c r="E104" s="32"/>
      <c r="F104" s="32"/>
      <c r="G104" s="32"/>
      <c r="H104" s="32"/>
      <c r="I104" s="109"/>
      <c r="J104" s="32"/>
      <c r="K104" s="32"/>
      <c r="L104" s="35"/>
    </row>
    <row r="105" spans="2:20" s="1" customFormat="1" ht="16.5" customHeight="1">
      <c r="B105" s="31"/>
      <c r="C105" s="32"/>
      <c r="D105" s="32"/>
      <c r="E105" s="243" t="str">
        <f>E13</f>
        <v>2018004.5A.1 - Stavebné práce</v>
      </c>
      <c r="F105" s="242"/>
      <c r="G105" s="242"/>
      <c r="H105" s="242"/>
      <c r="I105" s="109"/>
      <c r="J105" s="32"/>
      <c r="K105" s="32"/>
      <c r="L105" s="35"/>
    </row>
    <row r="106" spans="2:20" s="1" customFormat="1" ht="6.95" customHeight="1">
      <c r="B106" s="31"/>
      <c r="C106" s="32"/>
      <c r="D106" s="32"/>
      <c r="E106" s="32"/>
      <c r="F106" s="32"/>
      <c r="G106" s="32"/>
      <c r="H106" s="32"/>
      <c r="I106" s="109"/>
      <c r="J106" s="32"/>
      <c r="K106" s="32"/>
      <c r="L106" s="35"/>
    </row>
    <row r="107" spans="2:20" s="1" customFormat="1" ht="12" customHeight="1">
      <c r="B107" s="31"/>
      <c r="C107" s="25" t="s">
        <v>21</v>
      </c>
      <c r="D107" s="32"/>
      <c r="E107" s="32"/>
      <c r="F107" s="23" t="str">
        <f>F16</f>
        <v>Lučenec</v>
      </c>
      <c r="G107" s="32"/>
      <c r="H107" s="32"/>
      <c r="I107" s="110" t="s">
        <v>23</v>
      </c>
      <c r="J107" s="52" t="str">
        <f>IF(J16="","",J16)</f>
        <v>21. 1. 2019</v>
      </c>
      <c r="K107" s="32"/>
      <c r="L107" s="35"/>
    </row>
    <row r="108" spans="2:20" s="1" customFormat="1" ht="6.95" customHeight="1">
      <c r="B108" s="31"/>
      <c r="C108" s="32"/>
      <c r="D108" s="32"/>
      <c r="E108" s="32"/>
      <c r="F108" s="32"/>
      <c r="G108" s="32"/>
      <c r="H108" s="32"/>
      <c r="I108" s="109"/>
      <c r="J108" s="32"/>
      <c r="K108" s="32"/>
      <c r="L108" s="35"/>
    </row>
    <row r="109" spans="2:20" s="1" customFormat="1" ht="13.7" customHeight="1">
      <c r="B109" s="31"/>
      <c r="C109" s="25" t="s">
        <v>29</v>
      </c>
      <c r="D109" s="32"/>
      <c r="E109" s="32"/>
      <c r="F109" s="23" t="str">
        <f>E19</f>
        <v>Domov sociálnych služieb SLATINKA</v>
      </c>
      <c r="G109" s="32"/>
      <c r="H109" s="32"/>
      <c r="I109" s="110" t="s">
        <v>37</v>
      </c>
      <c r="J109" s="29" t="str">
        <f>E25</f>
        <v>PROMOST s.r.o.</v>
      </c>
      <c r="K109" s="32"/>
      <c r="L109" s="35"/>
    </row>
    <row r="110" spans="2:20" s="1" customFormat="1" ht="13.7" customHeight="1">
      <c r="B110" s="31"/>
      <c r="C110" s="25" t="s">
        <v>35</v>
      </c>
      <c r="D110" s="32"/>
      <c r="E110" s="32"/>
      <c r="F110" s="23" t="str">
        <f>IF(E22="","",E22)</f>
        <v>Vyplň údaj</v>
      </c>
      <c r="G110" s="32"/>
      <c r="H110" s="32"/>
      <c r="I110" s="110" t="s">
        <v>41</v>
      </c>
      <c r="J110" s="29" t="str">
        <f>E28</f>
        <v>Ing. Michal Slobodník</v>
      </c>
      <c r="K110" s="32"/>
      <c r="L110" s="35"/>
    </row>
    <row r="111" spans="2:20" s="1" customFormat="1" ht="10.35" customHeight="1">
      <c r="B111" s="31"/>
      <c r="C111" s="32"/>
      <c r="D111" s="32"/>
      <c r="E111" s="32"/>
      <c r="F111" s="32"/>
      <c r="G111" s="32"/>
      <c r="H111" s="32"/>
      <c r="I111" s="109"/>
      <c r="J111" s="32"/>
      <c r="K111" s="32"/>
      <c r="L111" s="35"/>
    </row>
    <row r="112" spans="2:20" s="10" customFormat="1" ht="29.25" customHeight="1">
      <c r="B112" s="156"/>
      <c r="C112" s="157" t="s">
        <v>154</v>
      </c>
      <c r="D112" s="158" t="s">
        <v>65</v>
      </c>
      <c r="E112" s="158" t="s">
        <v>61</v>
      </c>
      <c r="F112" s="158" t="s">
        <v>62</v>
      </c>
      <c r="G112" s="158" t="s">
        <v>155</v>
      </c>
      <c r="H112" s="158" t="s">
        <v>156</v>
      </c>
      <c r="I112" s="159" t="s">
        <v>157</v>
      </c>
      <c r="J112" s="160" t="s">
        <v>128</v>
      </c>
      <c r="K112" s="161" t="s">
        <v>158</v>
      </c>
      <c r="L112" s="162"/>
      <c r="M112" s="61" t="s">
        <v>1</v>
      </c>
      <c r="N112" s="62" t="s">
        <v>50</v>
      </c>
      <c r="O112" s="62" t="s">
        <v>159</v>
      </c>
      <c r="P112" s="62" t="s">
        <v>160</v>
      </c>
      <c r="Q112" s="62" t="s">
        <v>161</v>
      </c>
      <c r="R112" s="62" t="s">
        <v>162</v>
      </c>
      <c r="S112" s="62" t="s">
        <v>163</v>
      </c>
      <c r="T112" s="63" t="s">
        <v>164</v>
      </c>
    </row>
    <row r="113" spans="2:65" s="1" customFormat="1" ht="22.9" customHeight="1">
      <c r="B113" s="31"/>
      <c r="C113" s="68" t="s">
        <v>129</v>
      </c>
      <c r="D113" s="32"/>
      <c r="E113" s="32"/>
      <c r="F113" s="32"/>
      <c r="G113" s="32"/>
      <c r="H113" s="32"/>
      <c r="I113" s="109"/>
      <c r="J113" s="163">
        <f>BK113</f>
        <v>0</v>
      </c>
      <c r="K113" s="32"/>
      <c r="L113" s="35"/>
      <c r="M113" s="64"/>
      <c r="N113" s="65"/>
      <c r="O113" s="65"/>
      <c r="P113" s="164">
        <f>P114+P282+P353</f>
        <v>0</v>
      </c>
      <c r="Q113" s="65"/>
      <c r="R113" s="164">
        <f>R114+R282+R353</f>
        <v>889.13547834198198</v>
      </c>
      <c r="S113" s="65"/>
      <c r="T113" s="165">
        <f>T114+T282+T353</f>
        <v>365.69265400000006</v>
      </c>
      <c r="AT113" s="13" t="s">
        <v>79</v>
      </c>
      <c r="AU113" s="13" t="s">
        <v>130</v>
      </c>
      <c r="BK113" s="166">
        <f>BK114+BK282+BK353</f>
        <v>0</v>
      </c>
    </row>
    <row r="114" spans="2:65" s="11" customFormat="1" ht="25.9" customHeight="1">
      <c r="B114" s="167"/>
      <c r="C114" s="168"/>
      <c r="D114" s="169" t="s">
        <v>79</v>
      </c>
      <c r="E114" s="170" t="s">
        <v>165</v>
      </c>
      <c r="F114" s="170" t="s">
        <v>166</v>
      </c>
      <c r="G114" s="168"/>
      <c r="H114" s="168"/>
      <c r="I114" s="171"/>
      <c r="J114" s="172">
        <f>BK114</f>
        <v>0</v>
      </c>
      <c r="K114" s="168"/>
      <c r="L114" s="173"/>
      <c r="M114" s="174"/>
      <c r="N114" s="175"/>
      <c r="O114" s="175"/>
      <c r="P114" s="176">
        <f>P115+P132+P152+P169+P186+P190+P229+P239+P280</f>
        <v>0</v>
      </c>
      <c r="Q114" s="175"/>
      <c r="R114" s="176">
        <f>R115+R132+R152+R169+R186+R190+R229+R239+R280</f>
        <v>670.22240850063201</v>
      </c>
      <c r="S114" s="175"/>
      <c r="T114" s="177">
        <f>T115+T132+T152+T169+T186+T190+T229+T239+T280</f>
        <v>363.58129200000008</v>
      </c>
      <c r="AR114" s="178" t="s">
        <v>87</v>
      </c>
      <c r="AT114" s="179" t="s">
        <v>79</v>
      </c>
      <c r="AU114" s="179" t="s">
        <v>80</v>
      </c>
      <c r="AY114" s="178" t="s">
        <v>167</v>
      </c>
      <c r="BK114" s="180">
        <f>BK115+BK132+BK152+BK169+BK186+BK190+BK229+BK239+BK280</f>
        <v>0</v>
      </c>
    </row>
    <row r="115" spans="2:65" s="11" customFormat="1" ht="22.9" customHeight="1">
      <c r="B115" s="167"/>
      <c r="C115" s="168"/>
      <c r="D115" s="169" t="s">
        <v>79</v>
      </c>
      <c r="E115" s="181" t="s">
        <v>87</v>
      </c>
      <c r="F115" s="181" t="s">
        <v>168</v>
      </c>
      <c r="G115" s="168"/>
      <c r="H115" s="168"/>
      <c r="I115" s="171"/>
      <c r="J115" s="182">
        <f>BK115</f>
        <v>0</v>
      </c>
      <c r="K115" s="168"/>
      <c r="L115" s="173"/>
      <c r="M115" s="174"/>
      <c r="N115" s="175"/>
      <c r="O115" s="175"/>
      <c r="P115" s="176">
        <f>SUM(P116:P131)</f>
        <v>0</v>
      </c>
      <c r="Q115" s="175"/>
      <c r="R115" s="176">
        <f>SUM(R116:R131)</f>
        <v>43.910611260000003</v>
      </c>
      <c r="S115" s="175"/>
      <c r="T115" s="177">
        <f>SUM(T116:T131)</f>
        <v>47.688960000000002</v>
      </c>
      <c r="AR115" s="178" t="s">
        <v>87</v>
      </c>
      <c r="AT115" s="179" t="s">
        <v>79</v>
      </c>
      <c r="AU115" s="179" t="s">
        <v>87</v>
      </c>
      <c r="AY115" s="178" t="s">
        <v>167</v>
      </c>
      <c r="BK115" s="180">
        <f>SUM(BK116:BK131)</f>
        <v>0</v>
      </c>
    </row>
    <row r="116" spans="2:65" s="1" customFormat="1" ht="16.5" customHeight="1">
      <c r="B116" s="31"/>
      <c r="C116" s="183" t="s">
        <v>87</v>
      </c>
      <c r="D116" s="183" t="s">
        <v>169</v>
      </c>
      <c r="E116" s="184" t="s">
        <v>170</v>
      </c>
      <c r="F116" s="185" t="s">
        <v>171</v>
      </c>
      <c r="G116" s="186" t="s">
        <v>172</v>
      </c>
      <c r="H116" s="187">
        <v>72.256</v>
      </c>
      <c r="I116" s="188"/>
      <c r="J116" s="189">
        <f t="shared" ref="J116:J131" si="0">ROUND(I116*H116,2)</f>
        <v>0</v>
      </c>
      <c r="K116" s="185" t="s">
        <v>1</v>
      </c>
      <c r="L116" s="35"/>
      <c r="M116" s="190" t="s">
        <v>1</v>
      </c>
      <c r="N116" s="191" t="s">
        <v>52</v>
      </c>
      <c r="O116" s="57"/>
      <c r="P116" s="192">
        <f t="shared" ref="P116:P131" si="1">O116*H116</f>
        <v>0</v>
      </c>
      <c r="Q116" s="192">
        <v>0</v>
      </c>
      <c r="R116" s="192">
        <f t="shared" ref="R116:R131" si="2">Q116*H116</f>
        <v>0</v>
      </c>
      <c r="S116" s="192">
        <v>0.5</v>
      </c>
      <c r="T116" s="193">
        <f t="shared" ref="T116:T131" si="3">S116*H116</f>
        <v>36.128</v>
      </c>
      <c r="AR116" s="13" t="s">
        <v>173</v>
      </c>
      <c r="AT116" s="13" t="s">
        <v>169</v>
      </c>
      <c r="AU116" s="13" t="s">
        <v>92</v>
      </c>
      <c r="AY116" s="13" t="s">
        <v>167</v>
      </c>
      <c r="BE116" s="194">
        <f t="shared" ref="BE116:BE131" si="4">IF(N116="základná",J116,0)</f>
        <v>0</v>
      </c>
      <c r="BF116" s="194">
        <f t="shared" ref="BF116:BF131" si="5">IF(N116="znížená",J116,0)</f>
        <v>0</v>
      </c>
      <c r="BG116" s="194">
        <f t="shared" ref="BG116:BG131" si="6">IF(N116="zákl. prenesená",J116,0)</f>
        <v>0</v>
      </c>
      <c r="BH116" s="194">
        <f t="shared" ref="BH116:BH131" si="7">IF(N116="zníž. prenesená",J116,0)</f>
        <v>0</v>
      </c>
      <c r="BI116" s="194">
        <f t="shared" ref="BI116:BI131" si="8">IF(N116="nulová",J116,0)</f>
        <v>0</v>
      </c>
      <c r="BJ116" s="13" t="s">
        <v>92</v>
      </c>
      <c r="BK116" s="194">
        <f t="shared" ref="BK116:BK131" si="9">ROUND(I116*H116,2)</f>
        <v>0</v>
      </c>
      <c r="BL116" s="13" t="s">
        <v>173</v>
      </c>
      <c r="BM116" s="13" t="s">
        <v>174</v>
      </c>
    </row>
    <row r="117" spans="2:65" s="1" customFormat="1" ht="16.5" customHeight="1">
      <c r="B117" s="31"/>
      <c r="C117" s="183" t="s">
        <v>92</v>
      </c>
      <c r="D117" s="183" t="s">
        <v>169</v>
      </c>
      <c r="E117" s="184" t="s">
        <v>175</v>
      </c>
      <c r="F117" s="185" t="s">
        <v>176</v>
      </c>
      <c r="G117" s="186" t="s">
        <v>172</v>
      </c>
      <c r="H117" s="187">
        <v>72.256</v>
      </c>
      <c r="I117" s="188"/>
      <c r="J117" s="189">
        <f t="shared" si="0"/>
        <v>0</v>
      </c>
      <c r="K117" s="185" t="s">
        <v>177</v>
      </c>
      <c r="L117" s="35"/>
      <c r="M117" s="190" t="s">
        <v>1</v>
      </c>
      <c r="N117" s="191" t="s">
        <v>52</v>
      </c>
      <c r="O117" s="57"/>
      <c r="P117" s="192">
        <f t="shared" si="1"/>
        <v>0</v>
      </c>
      <c r="Q117" s="192">
        <v>0</v>
      </c>
      <c r="R117" s="192">
        <f t="shared" si="2"/>
        <v>0</v>
      </c>
      <c r="S117" s="192">
        <v>0.16</v>
      </c>
      <c r="T117" s="193">
        <f t="shared" si="3"/>
        <v>11.56096</v>
      </c>
      <c r="AR117" s="13" t="s">
        <v>173</v>
      </c>
      <c r="AT117" s="13" t="s">
        <v>169</v>
      </c>
      <c r="AU117" s="13" t="s">
        <v>92</v>
      </c>
      <c r="AY117" s="13" t="s">
        <v>167</v>
      </c>
      <c r="BE117" s="194">
        <f t="shared" si="4"/>
        <v>0</v>
      </c>
      <c r="BF117" s="194">
        <f t="shared" si="5"/>
        <v>0</v>
      </c>
      <c r="BG117" s="194">
        <f t="shared" si="6"/>
        <v>0</v>
      </c>
      <c r="BH117" s="194">
        <f t="shared" si="7"/>
        <v>0</v>
      </c>
      <c r="BI117" s="194">
        <f t="shared" si="8"/>
        <v>0</v>
      </c>
      <c r="BJ117" s="13" t="s">
        <v>92</v>
      </c>
      <c r="BK117" s="194">
        <f t="shared" si="9"/>
        <v>0</v>
      </c>
      <c r="BL117" s="13" t="s">
        <v>173</v>
      </c>
      <c r="BM117" s="13" t="s">
        <v>178</v>
      </c>
    </row>
    <row r="118" spans="2:65" s="1" customFormat="1" ht="16.5" customHeight="1">
      <c r="B118" s="31"/>
      <c r="C118" s="183" t="s">
        <v>97</v>
      </c>
      <c r="D118" s="183" t="s">
        <v>169</v>
      </c>
      <c r="E118" s="184" t="s">
        <v>179</v>
      </c>
      <c r="F118" s="185" t="s">
        <v>180</v>
      </c>
      <c r="G118" s="186" t="s">
        <v>181</v>
      </c>
      <c r="H118" s="187">
        <v>1.806</v>
      </c>
      <c r="I118" s="188"/>
      <c r="J118" s="189">
        <f t="shared" si="0"/>
        <v>0</v>
      </c>
      <c r="K118" s="185" t="s">
        <v>1</v>
      </c>
      <c r="L118" s="35"/>
      <c r="M118" s="190" t="s">
        <v>1</v>
      </c>
      <c r="N118" s="191" t="s">
        <v>52</v>
      </c>
      <c r="O118" s="57"/>
      <c r="P118" s="192">
        <f t="shared" si="1"/>
        <v>0</v>
      </c>
      <c r="Q118" s="192">
        <v>0</v>
      </c>
      <c r="R118" s="192">
        <f t="shared" si="2"/>
        <v>0</v>
      </c>
      <c r="S118" s="192">
        <v>0</v>
      </c>
      <c r="T118" s="193">
        <f t="shared" si="3"/>
        <v>0</v>
      </c>
      <c r="AR118" s="13" t="s">
        <v>173</v>
      </c>
      <c r="AT118" s="13" t="s">
        <v>169</v>
      </c>
      <c r="AU118" s="13" t="s">
        <v>92</v>
      </c>
      <c r="AY118" s="13" t="s">
        <v>167</v>
      </c>
      <c r="BE118" s="194">
        <f t="shared" si="4"/>
        <v>0</v>
      </c>
      <c r="BF118" s="194">
        <f t="shared" si="5"/>
        <v>0</v>
      </c>
      <c r="BG118" s="194">
        <f t="shared" si="6"/>
        <v>0</v>
      </c>
      <c r="BH118" s="194">
        <f t="shared" si="7"/>
        <v>0</v>
      </c>
      <c r="BI118" s="194">
        <f t="shared" si="8"/>
        <v>0</v>
      </c>
      <c r="BJ118" s="13" t="s">
        <v>92</v>
      </c>
      <c r="BK118" s="194">
        <f t="shared" si="9"/>
        <v>0</v>
      </c>
      <c r="BL118" s="13" t="s">
        <v>173</v>
      </c>
      <c r="BM118" s="13" t="s">
        <v>182</v>
      </c>
    </row>
    <row r="119" spans="2:65" s="1" customFormat="1" ht="16.5" customHeight="1">
      <c r="B119" s="31"/>
      <c r="C119" s="183" t="s">
        <v>173</v>
      </c>
      <c r="D119" s="183" t="s">
        <v>169</v>
      </c>
      <c r="E119" s="184" t="s">
        <v>183</v>
      </c>
      <c r="F119" s="185" t="s">
        <v>184</v>
      </c>
      <c r="G119" s="186" t="s">
        <v>181</v>
      </c>
      <c r="H119" s="187">
        <v>72.805999999999997</v>
      </c>
      <c r="I119" s="188"/>
      <c r="J119" s="189">
        <f t="shared" si="0"/>
        <v>0</v>
      </c>
      <c r="K119" s="185" t="s">
        <v>185</v>
      </c>
      <c r="L119" s="35"/>
      <c r="M119" s="190" t="s">
        <v>1</v>
      </c>
      <c r="N119" s="191" t="s">
        <v>52</v>
      </c>
      <c r="O119" s="57"/>
      <c r="P119" s="192">
        <f t="shared" si="1"/>
        <v>0</v>
      </c>
      <c r="Q119" s="192">
        <v>0</v>
      </c>
      <c r="R119" s="192">
        <f t="shared" si="2"/>
        <v>0</v>
      </c>
      <c r="S119" s="192">
        <v>0</v>
      </c>
      <c r="T119" s="193">
        <f t="shared" si="3"/>
        <v>0</v>
      </c>
      <c r="AR119" s="13" t="s">
        <v>173</v>
      </c>
      <c r="AT119" s="13" t="s">
        <v>169</v>
      </c>
      <c r="AU119" s="13" t="s">
        <v>92</v>
      </c>
      <c r="AY119" s="13" t="s">
        <v>167</v>
      </c>
      <c r="BE119" s="194">
        <f t="shared" si="4"/>
        <v>0</v>
      </c>
      <c r="BF119" s="194">
        <f t="shared" si="5"/>
        <v>0</v>
      </c>
      <c r="BG119" s="194">
        <f t="shared" si="6"/>
        <v>0</v>
      </c>
      <c r="BH119" s="194">
        <f t="shared" si="7"/>
        <v>0</v>
      </c>
      <c r="BI119" s="194">
        <f t="shared" si="8"/>
        <v>0</v>
      </c>
      <c r="BJ119" s="13" t="s">
        <v>92</v>
      </c>
      <c r="BK119" s="194">
        <f t="shared" si="9"/>
        <v>0</v>
      </c>
      <c r="BL119" s="13" t="s">
        <v>173</v>
      </c>
      <c r="BM119" s="13" t="s">
        <v>186</v>
      </c>
    </row>
    <row r="120" spans="2:65" s="1" customFormat="1" ht="16.5" customHeight="1">
      <c r="B120" s="31"/>
      <c r="C120" s="183" t="s">
        <v>187</v>
      </c>
      <c r="D120" s="183" t="s">
        <v>169</v>
      </c>
      <c r="E120" s="184" t="s">
        <v>188</v>
      </c>
      <c r="F120" s="185" t="s">
        <v>189</v>
      </c>
      <c r="G120" s="186" t="s">
        <v>181</v>
      </c>
      <c r="H120" s="187">
        <v>41.981000000000002</v>
      </c>
      <c r="I120" s="188"/>
      <c r="J120" s="189">
        <f t="shared" si="0"/>
        <v>0</v>
      </c>
      <c r="K120" s="185" t="s">
        <v>1</v>
      </c>
      <c r="L120" s="35"/>
      <c r="M120" s="190" t="s">
        <v>1</v>
      </c>
      <c r="N120" s="191" t="s">
        <v>52</v>
      </c>
      <c r="O120" s="57"/>
      <c r="P120" s="192">
        <f t="shared" si="1"/>
        <v>0</v>
      </c>
      <c r="Q120" s="192">
        <v>0</v>
      </c>
      <c r="R120" s="192">
        <f t="shared" si="2"/>
        <v>0</v>
      </c>
      <c r="S120" s="192">
        <v>0</v>
      </c>
      <c r="T120" s="193">
        <f t="shared" si="3"/>
        <v>0</v>
      </c>
      <c r="AR120" s="13" t="s">
        <v>173</v>
      </c>
      <c r="AT120" s="13" t="s">
        <v>169</v>
      </c>
      <c r="AU120" s="13" t="s">
        <v>92</v>
      </c>
      <c r="AY120" s="13" t="s">
        <v>167</v>
      </c>
      <c r="BE120" s="194">
        <f t="shared" si="4"/>
        <v>0</v>
      </c>
      <c r="BF120" s="194">
        <f t="shared" si="5"/>
        <v>0</v>
      </c>
      <c r="BG120" s="194">
        <f t="shared" si="6"/>
        <v>0</v>
      </c>
      <c r="BH120" s="194">
        <f t="shared" si="7"/>
        <v>0</v>
      </c>
      <c r="BI120" s="194">
        <f t="shared" si="8"/>
        <v>0</v>
      </c>
      <c r="BJ120" s="13" t="s">
        <v>92</v>
      </c>
      <c r="BK120" s="194">
        <f t="shared" si="9"/>
        <v>0</v>
      </c>
      <c r="BL120" s="13" t="s">
        <v>173</v>
      </c>
      <c r="BM120" s="13" t="s">
        <v>190</v>
      </c>
    </row>
    <row r="121" spans="2:65" s="1" customFormat="1" ht="16.5" customHeight="1">
      <c r="B121" s="31"/>
      <c r="C121" s="183" t="s">
        <v>191</v>
      </c>
      <c r="D121" s="183" t="s">
        <v>169</v>
      </c>
      <c r="E121" s="184" t="s">
        <v>192</v>
      </c>
      <c r="F121" s="185" t="s">
        <v>193</v>
      </c>
      <c r="G121" s="186" t="s">
        <v>181</v>
      </c>
      <c r="H121" s="187">
        <v>13.622</v>
      </c>
      <c r="I121" s="188"/>
      <c r="J121" s="189">
        <f t="shared" si="0"/>
        <v>0</v>
      </c>
      <c r="K121" s="185" t="s">
        <v>1</v>
      </c>
      <c r="L121" s="35"/>
      <c r="M121" s="190" t="s">
        <v>1</v>
      </c>
      <c r="N121" s="191" t="s">
        <v>52</v>
      </c>
      <c r="O121" s="57"/>
      <c r="P121" s="192">
        <f t="shared" si="1"/>
        <v>0</v>
      </c>
      <c r="Q121" s="192">
        <v>0</v>
      </c>
      <c r="R121" s="192">
        <f t="shared" si="2"/>
        <v>0</v>
      </c>
      <c r="S121" s="192">
        <v>0</v>
      </c>
      <c r="T121" s="193">
        <f t="shared" si="3"/>
        <v>0</v>
      </c>
      <c r="AR121" s="13" t="s">
        <v>173</v>
      </c>
      <c r="AT121" s="13" t="s">
        <v>169</v>
      </c>
      <c r="AU121" s="13" t="s">
        <v>92</v>
      </c>
      <c r="AY121" s="13" t="s">
        <v>167</v>
      </c>
      <c r="BE121" s="194">
        <f t="shared" si="4"/>
        <v>0</v>
      </c>
      <c r="BF121" s="194">
        <f t="shared" si="5"/>
        <v>0</v>
      </c>
      <c r="BG121" s="194">
        <f t="shared" si="6"/>
        <v>0</v>
      </c>
      <c r="BH121" s="194">
        <f t="shared" si="7"/>
        <v>0</v>
      </c>
      <c r="BI121" s="194">
        <f t="shared" si="8"/>
        <v>0</v>
      </c>
      <c r="BJ121" s="13" t="s">
        <v>92</v>
      </c>
      <c r="BK121" s="194">
        <f t="shared" si="9"/>
        <v>0</v>
      </c>
      <c r="BL121" s="13" t="s">
        <v>173</v>
      </c>
      <c r="BM121" s="13" t="s">
        <v>194</v>
      </c>
    </row>
    <row r="122" spans="2:65" s="1" customFormat="1" ht="16.5" customHeight="1">
      <c r="B122" s="31"/>
      <c r="C122" s="183" t="s">
        <v>195</v>
      </c>
      <c r="D122" s="183" t="s">
        <v>169</v>
      </c>
      <c r="E122" s="184" t="s">
        <v>196</v>
      </c>
      <c r="F122" s="185" t="s">
        <v>197</v>
      </c>
      <c r="G122" s="186" t="s">
        <v>172</v>
      </c>
      <c r="H122" s="187">
        <v>27.315000000000001</v>
      </c>
      <c r="I122" s="188"/>
      <c r="J122" s="189">
        <f t="shared" si="0"/>
        <v>0</v>
      </c>
      <c r="K122" s="185" t="s">
        <v>185</v>
      </c>
      <c r="L122" s="35"/>
      <c r="M122" s="190" t="s">
        <v>1</v>
      </c>
      <c r="N122" s="191" t="s">
        <v>52</v>
      </c>
      <c r="O122" s="57"/>
      <c r="P122" s="192">
        <f t="shared" si="1"/>
        <v>0</v>
      </c>
      <c r="Q122" s="192">
        <v>6.9999999999999999E-4</v>
      </c>
      <c r="R122" s="192">
        <f t="shared" si="2"/>
        <v>1.9120500000000002E-2</v>
      </c>
      <c r="S122" s="192">
        <v>0</v>
      </c>
      <c r="T122" s="193">
        <f t="shared" si="3"/>
        <v>0</v>
      </c>
      <c r="AR122" s="13" t="s">
        <v>173</v>
      </c>
      <c r="AT122" s="13" t="s">
        <v>169</v>
      </c>
      <c r="AU122" s="13" t="s">
        <v>92</v>
      </c>
      <c r="AY122" s="13" t="s">
        <v>167</v>
      </c>
      <c r="BE122" s="194">
        <f t="shared" si="4"/>
        <v>0</v>
      </c>
      <c r="BF122" s="194">
        <f t="shared" si="5"/>
        <v>0</v>
      </c>
      <c r="BG122" s="194">
        <f t="shared" si="6"/>
        <v>0</v>
      </c>
      <c r="BH122" s="194">
        <f t="shared" si="7"/>
        <v>0</v>
      </c>
      <c r="BI122" s="194">
        <f t="shared" si="8"/>
        <v>0</v>
      </c>
      <c r="BJ122" s="13" t="s">
        <v>92</v>
      </c>
      <c r="BK122" s="194">
        <f t="shared" si="9"/>
        <v>0</v>
      </c>
      <c r="BL122" s="13" t="s">
        <v>173</v>
      </c>
      <c r="BM122" s="13" t="s">
        <v>198</v>
      </c>
    </row>
    <row r="123" spans="2:65" s="1" customFormat="1" ht="16.5" customHeight="1">
      <c r="B123" s="31"/>
      <c r="C123" s="183" t="s">
        <v>199</v>
      </c>
      <c r="D123" s="183" t="s">
        <v>169</v>
      </c>
      <c r="E123" s="184" t="s">
        <v>200</v>
      </c>
      <c r="F123" s="185" t="s">
        <v>201</v>
      </c>
      <c r="G123" s="186" t="s">
        <v>172</v>
      </c>
      <c r="H123" s="187">
        <v>27.315000000000001</v>
      </c>
      <c r="I123" s="188"/>
      <c r="J123" s="189">
        <f t="shared" si="0"/>
        <v>0</v>
      </c>
      <c r="K123" s="185" t="s">
        <v>185</v>
      </c>
      <c r="L123" s="35"/>
      <c r="M123" s="190" t="s">
        <v>1</v>
      </c>
      <c r="N123" s="191" t="s">
        <v>52</v>
      </c>
      <c r="O123" s="57"/>
      <c r="P123" s="192">
        <f t="shared" si="1"/>
        <v>0</v>
      </c>
      <c r="Q123" s="192">
        <v>0</v>
      </c>
      <c r="R123" s="192">
        <f t="shared" si="2"/>
        <v>0</v>
      </c>
      <c r="S123" s="192">
        <v>0</v>
      </c>
      <c r="T123" s="193">
        <f t="shared" si="3"/>
        <v>0</v>
      </c>
      <c r="AR123" s="13" t="s">
        <v>173</v>
      </c>
      <c r="AT123" s="13" t="s">
        <v>169</v>
      </c>
      <c r="AU123" s="13" t="s">
        <v>92</v>
      </c>
      <c r="AY123" s="13" t="s">
        <v>167</v>
      </c>
      <c r="BE123" s="194">
        <f t="shared" si="4"/>
        <v>0</v>
      </c>
      <c r="BF123" s="194">
        <f t="shared" si="5"/>
        <v>0</v>
      </c>
      <c r="BG123" s="194">
        <f t="shared" si="6"/>
        <v>0</v>
      </c>
      <c r="BH123" s="194">
        <f t="shared" si="7"/>
        <v>0</v>
      </c>
      <c r="BI123" s="194">
        <f t="shared" si="8"/>
        <v>0</v>
      </c>
      <c r="BJ123" s="13" t="s">
        <v>92</v>
      </c>
      <c r="BK123" s="194">
        <f t="shared" si="9"/>
        <v>0</v>
      </c>
      <c r="BL123" s="13" t="s">
        <v>173</v>
      </c>
      <c r="BM123" s="13" t="s">
        <v>202</v>
      </c>
    </row>
    <row r="124" spans="2:65" s="1" customFormat="1" ht="16.5" customHeight="1">
      <c r="B124" s="31"/>
      <c r="C124" s="183" t="s">
        <v>203</v>
      </c>
      <c r="D124" s="183" t="s">
        <v>169</v>
      </c>
      <c r="E124" s="184" t="s">
        <v>204</v>
      </c>
      <c r="F124" s="185" t="s">
        <v>205</v>
      </c>
      <c r="G124" s="186" t="s">
        <v>181</v>
      </c>
      <c r="H124" s="187">
        <v>72.805999999999997</v>
      </c>
      <c r="I124" s="188"/>
      <c r="J124" s="189">
        <f t="shared" si="0"/>
        <v>0</v>
      </c>
      <c r="K124" s="185" t="s">
        <v>185</v>
      </c>
      <c r="L124" s="35"/>
      <c r="M124" s="190" t="s">
        <v>1</v>
      </c>
      <c r="N124" s="191" t="s">
        <v>52</v>
      </c>
      <c r="O124" s="57"/>
      <c r="P124" s="192">
        <f t="shared" si="1"/>
        <v>0</v>
      </c>
      <c r="Q124" s="192">
        <v>4.6000000000000001E-4</v>
      </c>
      <c r="R124" s="192">
        <f t="shared" si="2"/>
        <v>3.3490760000000001E-2</v>
      </c>
      <c r="S124" s="192">
        <v>0</v>
      </c>
      <c r="T124" s="193">
        <f t="shared" si="3"/>
        <v>0</v>
      </c>
      <c r="AR124" s="13" t="s">
        <v>173</v>
      </c>
      <c r="AT124" s="13" t="s">
        <v>169</v>
      </c>
      <c r="AU124" s="13" t="s">
        <v>92</v>
      </c>
      <c r="AY124" s="13" t="s">
        <v>167</v>
      </c>
      <c r="BE124" s="194">
        <f t="shared" si="4"/>
        <v>0</v>
      </c>
      <c r="BF124" s="194">
        <f t="shared" si="5"/>
        <v>0</v>
      </c>
      <c r="BG124" s="194">
        <f t="shared" si="6"/>
        <v>0</v>
      </c>
      <c r="BH124" s="194">
        <f t="shared" si="7"/>
        <v>0</v>
      </c>
      <c r="BI124" s="194">
        <f t="shared" si="8"/>
        <v>0</v>
      </c>
      <c r="BJ124" s="13" t="s">
        <v>92</v>
      </c>
      <c r="BK124" s="194">
        <f t="shared" si="9"/>
        <v>0</v>
      </c>
      <c r="BL124" s="13" t="s">
        <v>173</v>
      </c>
      <c r="BM124" s="13" t="s">
        <v>206</v>
      </c>
    </row>
    <row r="125" spans="2:65" s="1" customFormat="1" ht="16.5" customHeight="1">
      <c r="B125" s="31"/>
      <c r="C125" s="183" t="s">
        <v>207</v>
      </c>
      <c r="D125" s="183" t="s">
        <v>169</v>
      </c>
      <c r="E125" s="184" t="s">
        <v>208</v>
      </c>
      <c r="F125" s="185" t="s">
        <v>209</v>
      </c>
      <c r="G125" s="186" t="s">
        <v>181</v>
      </c>
      <c r="H125" s="187">
        <v>72.805999999999997</v>
      </c>
      <c r="I125" s="188"/>
      <c r="J125" s="189">
        <f t="shared" si="0"/>
        <v>0</v>
      </c>
      <c r="K125" s="185" t="s">
        <v>185</v>
      </c>
      <c r="L125" s="35"/>
      <c r="M125" s="190" t="s">
        <v>1</v>
      </c>
      <c r="N125" s="191" t="s">
        <v>52</v>
      </c>
      <c r="O125" s="57"/>
      <c r="P125" s="192">
        <f t="shared" si="1"/>
        <v>0</v>
      </c>
      <c r="Q125" s="192">
        <v>0</v>
      </c>
      <c r="R125" s="192">
        <f t="shared" si="2"/>
        <v>0</v>
      </c>
      <c r="S125" s="192">
        <v>0</v>
      </c>
      <c r="T125" s="193">
        <f t="shared" si="3"/>
        <v>0</v>
      </c>
      <c r="AR125" s="13" t="s">
        <v>173</v>
      </c>
      <c r="AT125" s="13" t="s">
        <v>169</v>
      </c>
      <c r="AU125" s="13" t="s">
        <v>92</v>
      </c>
      <c r="AY125" s="13" t="s">
        <v>167</v>
      </c>
      <c r="BE125" s="194">
        <f t="shared" si="4"/>
        <v>0</v>
      </c>
      <c r="BF125" s="194">
        <f t="shared" si="5"/>
        <v>0</v>
      </c>
      <c r="BG125" s="194">
        <f t="shared" si="6"/>
        <v>0</v>
      </c>
      <c r="BH125" s="194">
        <f t="shared" si="7"/>
        <v>0</v>
      </c>
      <c r="BI125" s="194">
        <f t="shared" si="8"/>
        <v>0</v>
      </c>
      <c r="BJ125" s="13" t="s">
        <v>92</v>
      </c>
      <c r="BK125" s="194">
        <f t="shared" si="9"/>
        <v>0</v>
      </c>
      <c r="BL125" s="13" t="s">
        <v>173</v>
      </c>
      <c r="BM125" s="13" t="s">
        <v>210</v>
      </c>
    </row>
    <row r="126" spans="2:65" s="1" customFormat="1" ht="16.5" customHeight="1">
      <c r="B126" s="31"/>
      <c r="C126" s="183" t="s">
        <v>211</v>
      </c>
      <c r="D126" s="183" t="s">
        <v>169</v>
      </c>
      <c r="E126" s="184" t="s">
        <v>212</v>
      </c>
      <c r="F126" s="185" t="s">
        <v>213</v>
      </c>
      <c r="G126" s="186" t="s">
        <v>181</v>
      </c>
      <c r="H126" s="187">
        <v>45.503</v>
      </c>
      <c r="I126" s="188"/>
      <c r="J126" s="189">
        <f t="shared" si="0"/>
        <v>0</v>
      </c>
      <c r="K126" s="185" t="s">
        <v>185</v>
      </c>
      <c r="L126" s="35"/>
      <c r="M126" s="190" t="s">
        <v>1</v>
      </c>
      <c r="N126" s="191" t="s">
        <v>52</v>
      </c>
      <c r="O126" s="57"/>
      <c r="P126" s="192">
        <f t="shared" si="1"/>
        <v>0</v>
      </c>
      <c r="Q126" s="192">
        <v>0</v>
      </c>
      <c r="R126" s="192">
        <f t="shared" si="2"/>
        <v>0</v>
      </c>
      <c r="S126" s="192">
        <v>0</v>
      </c>
      <c r="T126" s="193">
        <f t="shared" si="3"/>
        <v>0</v>
      </c>
      <c r="AR126" s="13" t="s">
        <v>173</v>
      </c>
      <c r="AT126" s="13" t="s">
        <v>169</v>
      </c>
      <c r="AU126" s="13" t="s">
        <v>92</v>
      </c>
      <c r="AY126" s="13" t="s">
        <v>167</v>
      </c>
      <c r="BE126" s="194">
        <f t="shared" si="4"/>
        <v>0</v>
      </c>
      <c r="BF126" s="194">
        <f t="shared" si="5"/>
        <v>0</v>
      </c>
      <c r="BG126" s="194">
        <f t="shared" si="6"/>
        <v>0</v>
      </c>
      <c r="BH126" s="194">
        <f t="shared" si="7"/>
        <v>0</v>
      </c>
      <c r="BI126" s="194">
        <f t="shared" si="8"/>
        <v>0</v>
      </c>
      <c r="BJ126" s="13" t="s">
        <v>92</v>
      </c>
      <c r="BK126" s="194">
        <f t="shared" si="9"/>
        <v>0</v>
      </c>
      <c r="BL126" s="13" t="s">
        <v>173</v>
      </c>
      <c r="BM126" s="13" t="s">
        <v>214</v>
      </c>
    </row>
    <row r="127" spans="2:65" s="1" customFormat="1" ht="16.5" customHeight="1">
      <c r="B127" s="31"/>
      <c r="C127" s="183" t="s">
        <v>215</v>
      </c>
      <c r="D127" s="183" t="s">
        <v>169</v>
      </c>
      <c r="E127" s="184" t="s">
        <v>216</v>
      </c>
      <c r="F127" s="185" t="s">
        <v>217</v>
      </c>
      <c r="G127" s="186" t="s">
        <v>181</v>
      </c>
      <c r="H127" s="187">
        <v>0.85099999999999998</v>
      </c>
      <c r="I127" s="188"/>
      <c r="J127" s="189">
        <f t="shared" si="0"/>
        <v>0</v>
      </c>
      <c r="K127" s="185" t="s">
        <v>218</v>
      </c>
      <c r="L127" s="35"/>
      <c r="M127" s="190" t="s">
        <v>1</v>
      </c>
      <c r="N127" s="191" t="s">
        <v>52</v>
      </c>
      <c r="O127" s="57"/>
      <c r="P127" s="192">
        <f t="shared" si="1"/>
        <v>0</v>
      </c>
      <c r="Q127" s="192">
        <v>0</v>
      </c>
      <c r="R127" s="192">
        <f t="shared" si="2"/>
        <v>0</v>
      </c>
      <c r="S127" s="192">
        <v>0</v>
      </c>
      <c r="T127" s="193">
        <f t="shared" si="3"/>
        <v>0</v>
      </c>
      <c r="AR127" s="13" t="s">
        <v>173</v>
      </c>
      <c r="AT127" s="13" t="s">
        <v>169</v>
      </c>
      <c r="AU127" s="13" t="s">
        <v>92</v>
      </c>
      <c r="AY127" s="13" t="s">
        <v>167</v>
      </c>
      <c r="BE127" s="194">
        <f t="shared" si="4"/>
        <v>0</v>
      </c>
      <c r="BF127" s="194">
        <f t="shared" si="5"/>
        <v>0</v>
      </c>
      <c r="BG127" s="194">
        <f t="shared" si="6"/>
        <v>0</v>
      </c>
      <c r="BH127" s="194">
        <f t="shared" si="7"/>
        <v>0</v>
      </c>
      <c r="BI127" s="194">
        <f t="shared" si="8"/>
        <v>0</v>
      </c>
      <c r="BJ127" s="13" t="s">
        <v>92</v>
      </c>
      <c r="BK127" s="194">
        <f t="shared" si="9"/>
        <v>0</v>
      </c>
      <c r="BL127" s="13" t="s">
        <v>173</v>
      </c>
      <c r="BM127" s="13" t="s">
        <v>219</v>
      </c>
    </row>
    <row r="128" spans="2:65" s="1" customFormat="1" ht="16.5" customHeight="1">
      <c r="B128" s="31"/>
      <c r="C128" s="195" t="s">
        <v>220</v>
      </c>
      <c r="D128" s="195" t="s">
        <v>221</v>
      </c>
      <c r="E128" s="196" t="s">
        <v>222</v>
      </c>
      <c r="F128" s="197" t="s">
        <v>223</v>
      </c>
      <c r="G128" s="198" t="s">
        <v>224</v>
      </c>
      <c r="H128" s="199">
        <v>1.349</v>
      </c>
      <c r="I128" s="200"/>
      <c r="J128" s="201">
        <f t="shared" si="0"/>
        <v>0</v>
      </c>
      <c r="K128" s="197" t="s">
        <v>225</v>
      </c>
      <c r="L128" s="202"/>
      <c r="M128" s="203" t="s">
        <v>1</v>
      </c>
      <c r="N128" s="204" t="s">
        <v>52</v>
      </c>
      <c r="O128" s="57"/>
      <c r="P128" s="192">
        <f t="shared" si="1"/>
        <v>0</v>
      </c>
      <c r="Q128" s="192">
        <v>1</v>
      </c>
      <c r="R128" s="192">
        <f t="shared" si="2"/>
        <v>1.349</v>
      </c>
      <c r="S128" s="192">
        <v>0</v>
      </c>
      <c r="T128" s="193">
        <f t="shared" si="3"/>
        <v>0</v>
      </c>
      <c r="AR128" s="13" t="s">
        <v>199</v>
      </c>
      <c r="AT128" s="13" t="s">
        <v>221</v>
      </c>
      <c r="AU128" s="13" t="s">
        <v>92</v>
      </c>
      <c r="AY128" s="13" t="s">
        <v>167</v>
      </c>
      <c r="BE128" s="194">
        <f t="shared" si="4"/>
        <v>0</v>
      </c>
      <c r="BF128" s="194">
        <f t="shared" si="5"/>
        <v>0</v>
      </c>
      <c r="BG128" s="194">
        <f t="shared" si="6"/>
        <v>0</v>
      </c>
      <c r="BH128" s="194">
        <f t="shared" si="7"/>
        <v>0</v>
      </c>
      <c r="BI128" s="194">
        <f t="shared" si="8"/>
        <v>0</v>
      </c>
      <c r="BJ128" s="13" t="s">
        <v>92</v>
      </c>
      <c r="BK128" s="194">
        <f t="shared" si="9"/>
        <v>0</v>
      </c>
      <c r="BL128" s="13" t="s">
        <v>173</v>
      </c>
      <c r="BM128" s="13" t="s">
        <v>226</v>
      </c>
    </row>
    <row r="129" spans="2:65" s="1" customFormat="1" ht="16.5" customHeight="1">
      <c r="B129" s="31"/>
      <c r="C129" s="183" t="s">
        <v>227</v>
      </c>
      <c r="D129" s="183" t="s">
        <v>169</v>
      </c>
      <c r="E129" s="184" t="s">
        <v>216</v>
      </c>
      <c r="F129" s="185" t="s">
        <v>217</v>
      </c>
      <c r="G129" s="186" t="s">
        <v>181</v>
      </c>
      <c r="H129" s="187">
        <v>27.302</v>
      </c>
      <c r="I129" s="188"/>
      <c r="J129" s="189">
        <f t="shared" si="0"/>
        <v>0</v>
      </c>
      <c r="K129" s="185" t="s">
        <v>218</v>
      </c>
      <c r="L129" s="35"/>
      <c r="M129" s="190" t="s">
        <v>1</v>
      </c>
      <c r="N129" s="191" t="s">
        <v>52</v>
      </c>
      <c r="O129" s="57"/>
      <c r="P129" s="192">
        <f t="shared" si="1"/>
        <v>0</v>
      </c>
      <c r="Q129" s="192">
        <v>0</v>
      </c>
      <c r="R129" s="192">
        <f t="shared" si="2"/>
        <v>0</v>
      </c>
      <c r="S129" s="192">
        <v>0</v>
      </c>
      <c r="T129" s="193">
        <f t="shared" si="3"/>
        <v>0</v>
      </c>
      <c r="AR129" s="13" t="s">
        <v>173</v>
      </c>
      <c r="AT129" s="13" t="s">
        <v>169</v>
      </c>
      <c r="AU129" s="13" t="s">
        <v>92</v>
      </c>
      <c r="AY129" s="13" t="s">
        <v>167</v>
      </c>
      <c r="BE129" s="194">
        <f t="shared" si="4"/>
        <v>0</v>
      </c>
      <c r="BF129" s="194">
        <f t="shared" si="5"/>
        <v>0</v>
      </c>
      <c r="BG129" s="194">
        <f t="shared" si="6"/>
        <v>0</v>
      </c>
      <c r="BH129" s="194">
        <f t="shared" si="7"/>
        <v>0</v>
      </c>
      <c r="BI129" s="194">
        <f t="shared" si="8"/>
        <v>0</v>
      </c>
      <c r="BJ129" s="13" t="s">
        <v>92</v>
      </c>
      <c r="BK129" s="194">
        <f t="shared" si="9"/>
        <v>0</v>
      </c>
      <c r="BL129" s="13" t="s">
        <v>173</v>
      </c>
      <c r="BM129" s="13" t="s">
        <v>228</v>
      </c>
    </row>
    <row r="130" spans="2:65" s="1" customFormat="1" ht="16.5" customHeight="1">
      <c r="B130" s="31"/>
      <c r="C130" s="195" t="s">
        <v>229</v>
      </c>
      <c r="D130" s="195" t="s">
        <v>221</v>
      </c>
      <c r="E130" s="196" t="s">
        <v>230</v>
      </c>
      <c r="F130" s="197" t="s">
        <v>231</v>
      </c>
      <c r="G130" s="198" t="s">
        <v>224</v>
      </c>
      <c r="H130" s="199">
        <v>42.509</v>
      </c>
      <c r="I130" s="200"/>
      <c r="J130" s="201">
        <f t="shared" si="0"/>
        <v>0</v>
      </c>
      <c r="K130" s="197" t="s">
        <v>177</v>
      </c>
      <c r="L130" s="202"/>
      <c r="M130" s="203" t="s">
        <v>1</v>
      </c>
      <c r="N130" s="204" t="s">
        <v>52</v>
      </c>
      <c r="O130" s="57"/>
      <c r="P130" s="192">
        <f t="shared" si="1"/>
        <v>0</v>
      </c>
      <c r="Q130" s="192">
        <v>1</v>
      </c>
      <c r="R130" s="192">
        <f t="shared" si="2"/>
        <v>42.509</v>
      </c>
      <c r="S130" s="192">
        <v>0</v>
      </c>
      <c r="T130" s="193">
        <f t="shared" si="3"/>
        <v>0</v>
      </c>
      <c r="AR130" s="13" t="s">
        <v>199</v>
      </c>
      <c r="AT130" s="13" t="s">
        <v>221</v>
      </c>
      <c r="AU130" s="13" t="s">
        <v>92</v>
      </c>
      <c r="AY130" s="13" t="s">
        <v>167</v>
      </c>
      <c r="BE130" s="194">
        <f t="shared" si="4"/>
        <v>0</v>
      </c>
      <c r="BF130" s="194">
        <f t="shared" si="5"/>
        <v>0</v>
      </c>
      <c r="BG130" s="194">
        <f t="shared" si="6"/>
        <v>0</v>
      </c>
      <c r="BH130" s="194">
        <f t="shared" si="7"/>
        <v>0</v>
      </c>
      <c r="BI130" s="194">
        <f t="shared" si="8"/>
        <v>0</v>
      </c>
      <c r="BJ130" s="13" t="s">
        <v>92</v>
      </c>
      <c r="BK130" s="194">
        <f t="shared" si="9"/>
        <v>0</v>
      </c>
      <c r="BL130" s="13" t="s">
        <v>173</v>
      </c>
      <c r="BM130" s="13" t="s">
        <v>232</v>
      </c>
    </row>
    <row r="131" spans="2:65" s="1" customFormat="1" ht="16.5" customHeight="1">
      <c r="B131" s="31"/>
      <c r="C131" s="183" t="s">
        <v>233</v>
      </c>
      <c r="D131" s="183" t="s">
        <v>169</v>
      </c>
      <c r="E131" s="184" t="s">
        <v>234</v>
      </c>
      <c r="F131" s="185" t="s">
        <v>235</v>
      </c>
      <c r="G131" s="186" t="s">
        <v>172</v>
      </c>
      <c r="H131" s="187">
        <v>125.801</v>
      </c>
      <c r="I131" s="188"/>
      <c r="J131" s="189">
        <f t="shared" si="0"/>
        <v>0</v>
      </c>
      <c r="K131" s="185" t="s">
        <v>185</v>
      </c>
      <c r="L131" s="35"/>
      <c r="M131" s="190" t="s">
        <v>1</v>
      </c>
      <c r="N131" s="191" t="s">
        <v>52</v>
      </c>
      <c r="O131" s="57"/>
      <c r="P131" s="192">
        <f t="shared" si="1"/>
        <v>0</v>
      </c>
      <c r="Q131" s="192">
        <v>0</v>
      </c>
      <c r="R131" s="192">
        <f t="shared" si="2"/>
        <v>0</v>
      </c>
      <c r="S131" s="192">
        <v>0</v>
      </c>
      <c r="T131" s="193">
        <f t="shared" si="3"/>
        <v>0</v>
      </c>
      <c r="AR131" s="13" t="s">
        <v>173</v>
      </c>
      <c r="AT131" s="13" t="s">
        <v>169</v>
      </c>
      <c r="AU131" s="13" t="s">
        <v>92</v>
      </c>
      <c r="AY131" s="13" t="s">
        <v>167</v>
      </c>
      <c r="BE131" s="194">
        <f t="shared" si="4"/>
        <v>0</v>
      </c>
      <c r="BF131" s="194">
        <f t="shared" si="5"/>
        <v>0</v>
      </c>
      <c r="BG131" s="194">
        <f t="shared" si="6"/>
        <v>0</v>
      </c>
      <c r="BH131" s="194">
        <f t="shared" si="7"/>
        <v>0</v>
      </c>
      <c r="BI131" s="194">
        <f t="shared" si="8"/>
        <v>0</v>
      </c>
      <c r="BJ131" s="13" t="s">
        <v>92</v>
      </c>
      <c r="BK131" s="194">
        <f t="shared" si="9"/>
        <v>0</v>
      </c>
      <c r="BL131" s="13" t="s">
        <v>173</v>
      </c>
      <c r="BM131" s="13" t="s">
        <v>236</v>
      </c>
    </row>
    <row r="132" spans="2:65" s="11" customFormat="1" ht="22.9" customHeight="1">
      <c r="B132" s="167"/>
      <c r="C132" s="168"/>
      <c r="D132" s="169" t="s">
        <v>79</v>
      </c>
      <c r="E132" s="181" t="s">
        <v>92</v>
      </c>
      <c r="F132" s="181" t="s">
        <v>237</v>
      </c>
      <c r="G132" s="168"/>
      <c r="H132" s="168"/>
      <c r="I132" s="171"/>
      <c r="J132" s="182">
        <f>BK132</f>
        <v>0</v>
      </c>
      <c r="K132" s="168"/>
      <c r="L132" s="173"/>
      <c r="M132" s="174"/>
      <c r="N132" s="175"/>
      <c r="O132" s="175"/>
      <c r="P132" s="176">
        <f>SUM(P133:P151)</f>
        <v>0</v>
      </c>
      <c r="Q132" s="175"/>
      <c r="R132" s="176">
        <f>SUM(R133:R151)</f>
        <v>277.39442195663202</v>
      </c>
      <c r="S132" s="175"/>
      <c r="T132" s="177">
        <f>SUM(T133:T151)</f>
        <v>0</v>
      </c>
      <c r="AR132" s="178" t="s">
        <v>87</v>
      </c>
      <c r="AT132" s="179" t="s">
        <v>79</v>
      </c>
      <c r="AU132" s="179" t="s">
        <v>87</v>
      </c>
      <c r="AY132" s="178" t="s">
        <v>167</v>
      </c>
      <c r="BK132" s="180">
        <f>SUM(BK133:BK151)</f>
        <v>0</v>
      </c>
    </row>
    <row r="133" spans="2:65" s="1" customFormat="1" ht="16.5" customHeight="1">
      <c r="B133" s="31"/>
      <c r="C133" s="183" t="s">
        <v>238</v>
      </c>
      <c r="D133" s="183" t="s">
        <v>169</v>
      </c>
      <c r="E133" s="184" t="s">
        <v>239</v>
      </c>
      <c r="F133" s="185" t="s">
        <v>240</v>
      </c>
      <c r="G133" s="186" t="s">
        <v>241</v>
      </c>
      <c r="H133" s="187">
        <v>4</v>
      </c>
      <c r="I133" s="188"/>
      <c r="J133" s="189">
        <f t="shared" ref="J133:J151" si="10">ROUND(I133*H133,2)</f>
        <v>0</v>
      </c>
      <c r="K133" s="185" t="s">
        <v>1</v>
      </c>
      <c r="L133" s="35"/>
      <c r="M133" s="190" t="s">
        <v>1</v>
      </c>
      <c r="N133" s="191" t="s">
        <v>52</v>
      </c>
      <c r="O133" s="57"/>
      <c r="P133" s="192">
        <f t="shared" ref="P133:P151" si="11">O133*H133</f>
        <v>0</v>
      </c>
      <c r="Q133" s="192">
        <v>0.372</v>
      </c>
      <c r="R133" s="192">
        <f t="shared" ref="R133:R151" si="12">Q133*H133</f>
        <v>1.488</v>
      </c>
      <c r="S133" s="192">
        <v>0</v>
      </c>
      <c r="T133" s="193">
        <f t="shared" ref="T133:T151" si="13">S133*H133</f>
        <v>0</v>
      </c>
      <c r="AR133" s="13" t="s">
        <v>173</v>
      </c>
      <c r="AT133" s="13" t="s">
        <v>169</v>
      </c>
      <c r="AU133" s="13" t="s">
        <v>92</v>
      </c>
      <c r="AY133" s="13" t="s">
        <v>167</v>
      </c>
      <c r="BE133" s="194">
        <f t="shared" ref="BE133:BE151" si="14">IF(N133="základná",J133,0)</f>
        <v>0</v>
      </c>
      <c r="BF133" s="194">
        <f t="shared" ref="BF133:BF151" si="15">IF(N133="znížená",J133,0)</f>
        <v>0</v>
      </c>
      <c r="BG133" s="194">
        <f t="shared" ref="BG133:BG151" si="16">IF(N133="zákl. prenesená",J133,0)</f>
        <v>0</v>
      </c>
      <c r="BH133" s="194">
        <f t="shared" ref="BH133:BH151" si="17">IF(N133="zníž. prenesená",J133,0)</f>
        <v>0</v>
      </c>
      <c r="BI133" s="194">
        <f t="shared" ref="BI133:BI151" si="18">IF(N133="nulová",J133,0)</f>
        <v>0</v>
      </c>
      <c r="BJ133" s="13" t="s">
        <v>92</v>
      </c>
      <c r="BK133" s="194">
        <f t="shared" ref="BK133:BK151" si="19">ROUND(I133*H133,2)</f>
        <v>0</v>
      </c>
      <c r="BL133" s="13" t="s">
        <v>173</v>
      </c>
      <c r="BM133" s="13" t="s">
        <v>242</v>
      </c>
    </row>
    <row r="134" spans="2:65" s="1" customFormat="1" ht="16.5" customHeight="1">
      <c r="B134" s="31"/>
      <c r="C134" s="195" t="s">
        <v>243</v>
      </c>
      <c r="D134" s="195" t="s">
        <v>221</v>
      </c>
      <c r="E134" s="196" t="s">
        <v>244</v>
      </c>
      <c r="F134" s="197" t="s">
        <v>245</v>
      </c>
      <c r="G134" s="198" t="s">
        <v>241</v>
      </c>
      <c r="H134" s="199">
        <v>4</v>
      </c>
      <c r="I134" s="200"/>
      <c r="J134" s="201">
        <f t="shared" si="10"/>
        <v>0</v>
      </c>
      <c r="K134" s="197" t="s">
        <v>246</v>
      </c>
      <c r="L134" s="202"/>
      <c r="M134" s="203" t="s">
        <v>1</v>
      </c>
      <c r="N134" s="204" t="s">
        <v>52</v>
      </c>
      <c r="O134" s="57"/>
      <c r="P134" s="192">
        <f t="shared" si="11"/>
        <v>0</v>
      </c>
      <c r="Q134" s="192">
        <v>3.5999999999999999E-3</v>
      </c>
      <c r="R134" s="192">
        <f t="shared" si="12"/>
        <v>1.44E-2</v>
      </c>
      <c r="S134" s="192">
        <v>0</v>
      </c>
      <c r="T134" s="193">
        <f t="shared" si="13"/>
        <v>0</v>
      </c>
      <c r="AR134" s="13" t="s">
        <v>199</v>
      </c>
      <c r="AT134" s="13" t="s">
        <v>221</v>
      </c>
      <c r="AU134" s="13" t="s">
        <v>92</v>
      </c>
      <c r="AY134" s="13" t="s">
        <v>167</v>
      </c>
      <c r="BE134" s="194">
        <f t="shared" si="14"/>
        <v>0</v>
      </c>
      <c r="BF134" s="194">
        <f t="shared" si="15"/>
        <v>0</v>
      </c>
      <c r="BG134" s="194">
        <f t="shared" si="16"/>
        <v>0</v>
      </c>
      <c r="BH134" s="194">
        <f t="shared" si="17"/>
        <v>0</v>
      </c>
      <c r="BI134" s="194">
        <f t="shared" si="18"/>
        <v>0</v>
      </c>
      <c r="BJ134" s="13" t="s">
        <v>92</v>
      </c>
      <c r="BK134" s="194">
        <f t="shared" si="19"/>
        <v>0</v>
      </c>
      <c r="BL134" s="13" t="s">
        <v>173</v>
      </c>
      <c r="BM134" s="13" t="s">
        <v>247</v>
      </c>
    </row>
    <row r="135" spans="2:65" s="1" customFormat="1" ht="16.5" customHeight="1">
      <c r="B135" s="31"/>
      <c r="C135" s="195" t="s">
        <v>248</v>
      </c>
      <c r="D135" s="195" t="s">
        <v>221</v>
      </c>
      <c r="E135" s="196" t="s">
        <v>249</v>
      </c>
      <c r="F135" s="197" t="s">
        <v>250</v>
      </c>
      <c r="G135" s="198" t="s">
        <v>241</v>
      </c>
      <c r="H135" s="199">
        <v>4</v>
      </c>
      <c r="I135" s="200"/>
      <c r="J135" s="201">
        <f t="shared" si="10"/>
        <v>0</v>
      </c>
      <c r="K135" s="197" t="s">
        <v>246</v>
      </c>
      <c r="L135" s="202"/>
      <c r="M135" s="203" t="s">
        <v>1</v>
      </c>
      <c r="N135" s="204" t="s">
        <v>52</v>
      </c>
      <c r="O135" s="57"/>
      <c r="P135" s="192">
        <f t="shared" si="11"/>
        <v>0</v>
      </c>
      <c r="Q135" s="192">
        <v>2.7E-4</v>
      </c>
      <c r="R135" s="192">
        <f t="shared" si="12"/>
        <v>1.08E-3</v>
      </c>
      <c r="S135" s="192">
        <v>0</v>
      </c>
      <c r="T135" s="193">
        <f t="shared" si="13"/>
        <v>0</v>
      </c>
      <c r="AR135" s="13" t="s">
        <v>199</v>
      </c>
      <c r="AT135" s="13" t="s">
        <v>221</v>
      </c>
      <c r="AU135" s="13" t="s">
        <v>92</v>
      </c>
      <c r="AY135" s="13" t="s">
        <v>167</v>
      </c>
      <c r="BE135" s="194">
        <f t="shared" si="14"/>
        <v>0</v>
      </c>
      <c r="BF135" s="194">
        <f t="shared" si="15"/>
        <v>0</v>
      </c>
      <c r="BG135" s="194">
        <f t="shared" si="16"/>
        <v>0</v>
      </c>
      <c r="BH135" s="194">
        <f t="shared" si="17"/>
        <v>0</v>
      </c>
      <c r="BI135" s="194">
        <f t="shared" si="18"/>
        <v>0</v>
      </c>
      <c r="BJ135" s="13" t="s">
        <v>92</v>
      </c>
      <c r="BK135" s="194">
        <f t="shared" si="19"/>
        <v>0</v>
      </c>
      <c r="BL135" s="13" t="s">
        <v>173</v>
      </c>
      <c r="BM135" s="13" t="s">
        <v>251</v>
      </c>
    </row>
    <row r="136" spans="2:65" s="1" customFormat="1" ht="16.5" customHeight="1">
      <c r="B136" s="31"/>
      <c r="C136" s="195" t="s">
        <v>7</v>
      </c>
      <c r="D136" s="195" t="s">
        <v>221</v>
      </c>
      <c r="E136" s="196" t="s">
        <v>252</v>
      </c>
      <c r="F136" s="197" t="s">
        <v>253</v>
      </c>
      <c r="G136" s="198" t="s">
        <v>241</v>
      </c>
      <c r="H136" s="199">
        <v>4</v>
      </c>
      <c r="I136" s="200"/>
      <c r="J136" s="201">
        <f t="shared" si="10"/>
        <v>0</v>
      </c>
      <c r="K136" s="197" t="s">
        <v>246</v>
      </c>
      <c r="L136" s="202"/>
      <c r="M136" s="203" t="s">
        <v>1</v>
      </c>
      <c r="N136" s="204" t="s">
        <v>52</v>
      </c>
      <c r="O136" s="57"/>
      <c r="P136" s="192">
        <f t="shared" si="11"/>
        <v>0</v>
      </c>
      <c r="Q136" s="192">
        <v>2.1199999999999999E-3</v>
      </c>
      <c r="R136" s="192">
        <f t="shared" si="12"/>
        <v>8.4799999999999997E-3</v>
      </c>
      <c r="S136" s="192">
        <v>0</v>
      </c>
      <c r="T136" s="193">
        <f t="shared" si="13"/>
        <v>0</v>
      </c>
      <c r="AR136" s="13" t="s">
        <v>199</v>
      </c>
      <c r="AT136" s="13" t="s">
        <v>221</v>
      </c>
      <c r="AU136" s="13" t="s">
        <v>92</v>
      </c>
      <c r="AY136" s="13" t="s">
        <v>167</v>
      </c>
      <c r="BE136" s="194">
        <f t="shared" si="14"/>
        <v>0</v>
      </c>
      <c r="BF136" s="194">
        <f t="shared" si="15"/>
        <v>0</v>
      </c>
      <c r="BG136" s="194">
        <f t="shared" si="16"/>
        <v>0</v>
      </c>
      <c r="BH136" s="194">
        <f t="shared" si="17"/>
        <v>0</v>
      </c>
      <c r="BI136" s="194">
        <f t="shared" si="18"/>
        <v>0</v>
      </c>
      <c r="BJ136" s="13" t="s">
        <v>92</v>
      </c>
      <c r="BK136" s="194">
        <f t="shared" si="19"/>
        <v>0</v>
      </c>
      <c r="BL136" s="13" t="s">
        <v>173</v>
      </c>
      <c r="BM136" s="13" t="s">
        <v>254</v>
      </c>
    </row>
    <row r="137" spans="2:65" s="1" customFormat="1" ht="16.5" customHeight="1">
      <c r="B137" s="31"/>
      <c r="C137" s="183" t="s">
        <v>255</v>
      </c>
      <c r="D137" s="183" t="s">
        <v>169</v>
      </c>
      <c r="E137" s="184" t="s">
        <v>256</v>
      </c>
      <c r="F137" s="185" t="s">
        <v>257</v>
      </c>
      <c r="G137" s="186" t="s">
        <v>258</v>
      </c>
      <c r="H137" s="187">
        <v>60.755000000000003</v>
      </c>
      <c r="I137" s="188"/>
      <c r="J137" s="189">
        <f t="shared" si="10"/>
        <v>0</v>
      </c>
      <c r="K137" s="185" t="s">
        <v>185</v>
      </c>
      <c r="L137" s="35"/>
      <c r="M137" s="190" t="s">
        <v>1</v>
      </c>
      <c r="N137" s="191" t="s">
        <v>52</v>
      </c>
      <c r="O137" s="57"/>
      <c r="P137" s="192">
        <f t="shared" si="11"/>
        <v>0</v>
      </c>
      <c r="Q137" s="192">
        <v>0</v>
      </c>
      <c r="R137" s="192">
        <f t="shared" si="12"/>
        <v>0</v>
      </c>
      <c r="S137" s="192">
        <v>0</v>
      </c>
      <c r="T137" s="193">
        <f t="shared" si="13"/>
        <v>0</v>
      </c>
      <c r="AR137" s="13" t="s">
        <v>173</v>
      </c>
      <c r="AT137" s="13" t="s">
        <v>169</v>
      </c>
      <c r="AU137" s="13" t="s">
        <v>92</v>
      </c>
      <c r="AY137" s="13" t="s">
        <v>167</v>
      </c>
      <c r="BE137" s="194">
        <f t="shared" si="14"/>
        <v>0</v>
      </c>
      <c r="BF137" s="194">
        <f t="shared" si="15"/>
        <v>0</v>
      </c>
      <c r="BG137" s="194">
        <f t="shared" si="16"/>
        <v>0</v>
      </c>
      <c r="BH137" s="194">
        <f t="shared" si="17"/>
        <v>0</v>
      </c>
      <c r="BI137" s="194">
        <f t="shared" si="18"/>
        <v>0</v>
      </c>
      <c r="BJ137" s="13" t="s">
        <v>92</v>
      </c>
      <c r="BK137" s="194">
        <f t="shared" si="19"/>
        <v>0</v>
      </c>
      <c r="BL137" s="13" t="s">
        <v>173</v>
      </c>
      <c r="BM137" s="13" t="s">
        <v>259</v>
      </c>
    </row>
    <row r="138" spans="2:65" s="1" customFormat="1" ht="16.5" customHeight="1">
      <c r="B138" s="31"/>
      <c r="C138" s="195" t="s">
        <v>260</v>
      </c>
      <c r="D138" s="195" t="s">
        <v>221</v>
      </c>
      <c r="E138" s="196" t="s">
        <v>230</v>
      </c>
      <c r="F138" s="197" t="s">
        <v>231</v>
      </c>
      <c r="G138" s="198" t="s">
        <v>224</v>
      </c>
      <c r="H138" s="199">
        <v>7.7220000000000004</v>
      </c>
      <c r="I138" s="200"/>
      <c r="J138" s="201">
        <f t="shared" si="10"/>
        <v>0</v>
      </c>
      <c r="K138" s="197" t="s">
        <v>177</v>
      </c>
      <c r="L138" s="202"/>
      <c r="M138" s="203" t="s">
        <v>1</v>
      </c>
      <c r="N138" s="204" t="s">
        <v>52</v>
      </c>
      <c r="O138" s="57"/>
      <c r="P138" s="192">
        <f t="shared" si="11"/>
        <v>0</v>
      </c>
      <c r="Q138" s="192">
        <v>1</v>
      </c>
      <c r="R138" s="192">
        <f t="shared" si="12"/>
        <v>7.7220000000000004</v>
      </c>
      <c r="S138" s="192">
        <v>0</v>
      </c>
      <c r="T138" s="193">
        <f t="shared" si="13"/>
        <v>0</v>
      </c>
      <c r="AR138" s="13" t="s">
        <v>199</v>
      </c>
      <c r="AT138" s="13" t="s">
        <v>221</v>
      </c>
      <c r="AU138" s="13" t="s">
        <v>92</v>
      </c>
      <c r="AY138" s="13" t="s">
        <v>167</v>
      </c>
      <c r="BE138" s="194">
        <f t="shared" si="14"/>
        <v>0</v>
      </c>
      <c r="BF138" s="194">
        <f t="shared" si="15"/>
        <v>0</v>
      </c>
      <c r="BG138" s="194">
        <f t="shared" si="16"/>
        <v>0</v>
      </c>
      <c r="BH138" s="194">
        <f t="shared" si="17"/>
        <v>0</v>
      </c>
      <c r="BI138" s="194">
        <f t="shared" si="18"/>
        <v>0</v>
      </c>
      <c r="BJ138" s="13" t="s">
        <v>92</v>
      </c>
      <c r="BK138" s="194">
        <f t="shared" si="19"/>
        <v>0</v>
      </c>
      <c r="BL138" s="13" t="s">
        <v>173</v>
      </c>
      <c r="BM138" s="13" t="s">
        <v>261</v>
      </c>
    </row>
    <row r="139" spans="2:65" s="1" customFormat="1" ht="16.5" customHeight="1">
      <c r="B139" s="31"/>
      <c r="C139" s="183" t="s">
        <v>262</v>
      </c>
      <c r="D139" s="183" t="s">
        <v>169</v>
      </c>
      <c r="E139" s="184" t="s">
        <v>263</v>
      </c>
      <c r="F139" s="185" t="s">
        <v>264</v>
      </c>
      <c r="G139" s="186" t="s">
        <v>172</v>
      </c>
      <c r="H139" s="187">
        <v>34.127000000000002</v>
      </c>
      <c r="I139" s="188"/>
      <c r="J139" s="189">
        <f t="shared" si="10"/>
        <v>0</v>
      </c>
      <c r="K139" s="185" t="s">
        <v>225</v>
      </c>
      <c r="L139" s="35"/>
      <c r="M139" s="190" t="s">
        <v>1</v>
      </c>
      <c r="N139" s="191" t="s">
        <v>52</v>
      </c>
      <c r="O139" s="57"/>
      <c r="P139" s="192">
        <f t="shared" si="11"/>
        <v>0</v>
      </c>
      <c r="Q139" s="192">
        <v>3.4199999999999999E-3</v>
      </c>
      <c r="R139" s="192">
        <f t="shared" si="12"/>
        <v>0.11671434</v>
      </c>
      <c r="S139" s="192">
        <v>0</v>
      </c>
      <c r="T139" s="193">
        <f t="shared" si="13"/>
        <v>0</v>
      </c>
      <c r="AR139" s="13" t="s">
        <v>173</v>
      </c>
      <c r="AT139" s="13" t="s">
        <v>169</v>
      </c>
      <c r="AU139" s="13" t="s">
        <v>92</v>
      </c>
      <c r="AY139" s="13" t="s">
        <v>167</v>
      </c>
      <c r="BE139" s="194">
        <f t="shared" si="14"/>
        <v>0</v>
      </c>
      <c r="BF139" s="194">
        <f t="shared" si="15"/>
        <v>0</v>
      </c>
      <c r="BG139" s="194">
        <f t="shared" si="16"/>
        <v>0</v>
      </c>
      <c r="BH139" s="194">
        <f t="shared" si="17"/>
        <v>0</v>
      </c>
      <c r="BI139" s="194">
        <f t="shared" si="18"/>
        <v>0</v>
      </c>
      <c r="BJ139" s="13" t="s">
        <v>92</v>
      </c>
      <c r="BK139" s="194">
        <f t="shared" si="19"/>
        <v>0</v>
      </c>
      <c r="BL139" s="13" t="s">
        <v>173</v>
      </c>
      <c r="BM139" s="13" t="s">
        <v>265</v>
      </c>
    </row>
    <row r="140" spans="2:65" s="1" customFormat="1" ht="16.5" customHeight="1">
      <c r="B140" s="31"/>
      <c r="C140" s="183" t="s">
        <v>266</v>
      </c>
      <c r="D140" s="183" t="s">
        <v>169</v>
      </c>
      <c r="E140" s="184" t="s">
        <v>267</v>
      </c>
      <c r="F140" s="185" t="s">
        <v>268</v>
      </c>
      <c r="G140" s="186" t="s">
        <v>181</v>
      </c>
      <c r="H140" s="187">
        <v>12.593999999999999</v>
      </c>
      <c r="I140" s="188"/>
      <c r="J140" s="189">
        <f t="shared" si="10"/>
        <v>0</v>
      </c>
      <c r="K140" s="185" t="s">
        <v>1</v>
      </c>
      <c r="L140" s="35"/>
      <c r="M140" s="190" t="s">
        <v>1</v>
      </c>
      <c r="N140" s="191" t="s">
        <v>52</v>
      </c>
      <c r="O140" s="57"/>
      <c r="P140" s="192">
        <f t="shared" si="11"/>
        <v>0</v>
      </c>
      <c r="Q140" s="192">
        <v>1.5860000000000001</v>
      </c>
      <c r="R140" s="192">
        <f t="shared" si="12"/>
        <v>19.974084000000001</v>
      </c>
      <c r="S140" s="192">
        <v>0</v>
      </c>
      <c r="T140" s="193">
        <f t="shared" si="13"/>
        <v>0</v>
      </c>
      <c r="AR140" s="13" t="s">
        <v>173</v>
      </c>
      <c r="AT140" s="13" t="s">
        <v>169</v>
      </c>
      <c r="AU140" s="13" t="s">
        <v>92</v>
      </c>
      <c r="AY140" s="13" t="s">
        <v>167</v>
      </c>
      <c r="BE140" s="194">
        <f t="shared" si="14"/>
        <v>0</v>
      </c>
      <c r="BF140" s="194">
        <f t="shared" si="15"/>
        <v>0</v>
      </c>
      <c r="BG140" s="194">
        <f t="shared" si="16"/>
        <v>0</v>
      </c>
      <c r="BH140" s="194">
        <f t="shared" si="17"/>
        <v>0</v>
      </c>
      <c r="BI140" s="194">
        <f t="shared" si="18"/>
        <v>0</v>
      </c>
      <c r="BJ140" s="13" t="s">
        <v>92</v>
      </c>
      <c r="BK140" s="194">
        <f t="shared" si="19"/>
        <v>0</v>
      </c>
      <c r="BL140" s="13" t="s">
        <v>173</v>
      </c>
      <c r="BM140" s="13" t="s">
        <v>269</v>
      </c>
    </row>
    <row r="141" spans="2:65" s="1" customFormat="1" ht="16.5" customHeight="1">
      <c r="B141" s="31"/>
      <c r="C141" s="183" t="s">
        <v>270</v>
      </c>
      <c r="D141" s="183" t="s">
        <v>169</v>
      </c>
      <c r="E141" s="184" t="s">
        <v>271</v>
      </c>
      <c r="F141" s="185" t="s">
        <v>272</v>
      </c>
      <c r="G141" s="186" t="s">
        <v>181</v>
      </c>
      <c r="H141" s="187">
        <v>11.108000000000001</v>
      </c>
      <c r="I141" s="188"/>
      <c r="J141" s="189">
        <f t="shared" si="10"/>
        <v>0</v>
      </c>
      <c r="K141" s="185" t="s">
        <v>1</v>
      </c>
      <c r="L141" s="35"/>
      <c r="M141" s="190" t="s">
        <v>1</v>
      </c>
      <c r="N141" s="191" t="s">
        <v>52</v>
      </c>
      <c r="O141" s="57"/>
      <c r="P141" s="192">
        <f t="shared" si="11"/>
        <v>0</v>
      </c>
      <c r="Q141" s="192">
        <v>2.0663999999999998</v>
      </c>
      <c r="R141" s="192">
        <f t="shared" si="12"/>
        <v>22.953571199999999</v>
      </c>
      <c r="S141" s="192">
        <v>0</v>
      </c>
      <c r="T141" s="193">
        <f t="shared" si="13"/>
        <v>0</v>
      </c>
      <c r="AR141" s="13" t="s">
        <v>173</v>
      </c>
      <c r="AT141" s="13" t="s">
        <v>169</v>
      </c>
      <c r="AU141" s="13" t="s">
        <v>92</v>
      </c>
      <c r="AY141" s="13" t="s">
        <v>167</v>
      </c>
      <c r="BE141" s="194">
        <f t="shared" si="14"/>
        <v>0</v>
      </c>
      <c r="BF141" s="194">
        <f t="shared" si="15"/>
        <v>0</v>
      </c>
      <c r="BG141" s="194">
        <f t="shared" si="16"/>
        <v>0</v>
      </c>
      <c r="BH141" s="194">
        <f t="shared" si="17"/>
        <v>0</v>
      </c>
      <c r="BI141" s="194">
        <f t="shared" si="18"/>
        <v>0</v>
      </c>
      <c r="BJ141" s="13" t="s">
        <v>92</v>
      </c>
      <c r="BK141" s="194">
        <f t="shared" si="19"/>
        <v>0</v>
      </c>
      <c r="BL141" s="13" t="s">
        <v>173</v>
      </c>
      <c r="BM141" s="13" t="s">
        <v>273</v>
      </c>
    </row>
    <row r="142" spans="2:65" s="1" customFormat="1" ht="16.5" customHeight="1">
      <c r="B142" s="31"/>
      <c r="C142" s="183" t="s">
        <v>274</v>
      </c>
      <c r="D142" s="183" t="s">
        <v>169</v>
      </c>
      <c r="E142" s="184" t="s">
        <v>275</v>
      </c>
      <c r="F142" s="185" t="s">
        <v>276</v>
      </c>
      <c r="G142" s="186" t="s">
        <v>181</v>
      </c>
      <c r="H142" s="187">
        <v>12.593999999999999</v>
      </c>
      <c r="I142" s="188"/>
      <c r="J142" s="189">
        <f t="shared" si="10"/>
        <v>0</v>
      </c>
      <c r="K142" s="185" t="s">
        <v>1</v>
      </c>
      <c r="L142" s="35"/>
      <c r="M142" s="190" t="s">
        <v>1</v>
      </c>
      <c r="N142" s="191" t="s">
        <v>52</v>
      </c>
      <c r="O142" s="57"/>
      <c r="P142" s="192">
        <f t="shared" si="11"/>
        <v>0</v>
      </c>
      <c r="Q142" s="192">
        <v>2.3143699999999998</v>
      </c>
      <c r="R142" s="192">
        <f t="shared" si="12"/>
        <v>29.147175779999998</v>
      </c>
      <c r="S142" s="192">
        <v>0</v>
      </c>
      <c r="T142" s="193">
        <f t="shared" si="13"/>
        <v>0</v>
      </c>
      <c r="AR142" s="13" t="s">
        <v>173</v>
      </c>
      <c r="AT142" s="13" t="s">
        <v>169</v>
      </c>
      <c r="AU142" s="13" t="s">
        <v>92</v>
      </c>
      <c r="AY142" s="13" t="s">
        <v>167</v>
      </c>
      <c r="BE142" s="194">
        <f t="shared" si="14"/>
        <v>0</v>
      </c>
      <c r="BF142" s="194">
        <f t="shared" si="15"/>
        <v>0</v>
      </c>
      <c r="BG142" s="194">
        <f t="shared" si="16"/>
        <v>0</v>
      </c>
      <c r="BH142" s="194">
        <f t="shared" si="17"/>
        <v>0</v>
      </c>
      <c r="BI142" s="194">
        <f t="shared" si="18"/>
        <v>0</v>
      </c>
      <c r="BJ142" s="13" t="s">
        <v>92</v>
      </c>
      <c r="BK142" s="194">
        <f t="shared" si="19"/>
        <v>0</v>
      </c>
      <c r="BL142" s="13" t="s">
        <v>173</v>
      </c>
      <c r="BM142" s="13" t="s">
        <v>277</v>
      </c>
    </row>
    <row r="143" spans="2:65" s="1" customFormat="1" ht="16.5" customHeight="1">
      <c r="B143" s="31"/>
      <c r="C143" s="183" t="s">
        <v>278</v>
      </c>
      <c r="D143" s="183" t="s">
        <v>169</v>
      </c>
      <c r="E143" s="184" t="s">
        <v>279</v>
      </c>
      <c r="F143" s="185" t="s">
        <v>280</v>
      </c>
      <c r="G143" s="186" t="s">
        <v>172</v>
      </c>
      <c r="H143" s="187">
        <v>6.8250000000000002</v>
      </c>
      <c r="I143" s="188"/>
      <c r="J143" s="189">
        <f t="shared" si="10"/>
        <v>0</v>
      </c>
      <c r="K143" s="185" t="s">
        <v>225</v>
      </c>
      <c r="L143" s="35"/>
      <c r="M143" s="190" t="s">
        <v>1</v>
      </c>
      <c r="N143" s="191" t="s">
        <v>52</v>
      </c>
      <c r="O143" s="57"/>
      <c r="P143" s="192">
        <f t="shared" si="11"/>
        <v>0</v>
      </c>
      <c r="Q143" s="192">
        <v>4.0699999999999998E-3</v>
      </c>
      <c r="R143" s="192">
        <f t="shared" si="12"/>
        <v>2.777775E-2</v>
      </c>
      <c r="S143" s="192">
        <v>0</v>
      </c>
      <c r="T143" s="193">
        <f t="shared" si="13"/>
        <v>0</v>
      </c>
      <c r="AR143" s="13" t="s">
        <v>173</v>
      </c>
      <c r="AT143" s="13" t="s">
        <v>169</v>
      </c>
      <c r="AU143" s="13" t="s">
        <v>92</v>
      </c>
      <c r="AY143" s="13" t="s">
        <v>167</v>
      </c>
      <c r="BE143" s="194">
        <f t="shared" si="14"/>
        <v>0</v>
      </c>
      <c r="BF143" s="194">
        <f t="shared" si="15"/>
        <v>0</v>
      </c>
      <c r="BG143" s="194">
        <f t="shared" si="16"/>
        <v>0</v>
      </c>
      <c r="BH143" s="194">
        <f t="shared" si="17"/>
        <v>0</v>
      </c>
      <c r="BI143" s="194">
        <f t="shared" si="18"/>
        <v>0</v>
      </c>
      <c r="BJ143" s="13" t="s">
        <v>92</v>
      </c>
      <c r="BK143" s="194">
        <f t="shared" si="19"/>
        <v>0</v>
      </c>
      <c r="BL143" s="13" t="s">
        <v>173</v>
      </c>
      <c r="BM143" s="13" t="s">
        <v>281</v>
      </c>
    </row>
    <row r="144" spans="2:65" s="1" customFormat="1" ht="16.5" customHeight="1">
      <c r="B144" s="31"/>
      <c r="C144" s="183" t="s">
        <v>282</v>
      </c>
      <c r="D144" s="183" t="s">
        <v>169</v>
      </c>
      <c r="E144" s="184" t="s">
        <v>283</v>
      </c>
      <c r="F144" s="185" t="s">
        <v>284</v>
      </c>
      <c r="G144" s="186" t="s">
        <v>172</v>
      </c>
      <c r="H144" s="187">
        <v>6.8250000000000002</v>
      </c>
      <c r="I144" s="188"/>
      <c r="J144" s="189">
        <f t="shared" si="10"/>
        <v>0</v>
      </c>
      <c r="K144" s="185" t="s">
        <v>225</v>
      </c>
      <c r="L144" s="35"/>
      <c r="M144" s="190" t="s">
        <v>1</v>
      </c>
      <c r="N144" s="191" t="s">
        <v>52</v>
      </c>
      <c r="O144" s="57"/>
      <c r="P144" s="192">
        <f t="shared" si="11"/>
        <v>0</v>
      </c>
      <c r="Q144" s="192">
        <v>0</v>
      </c>
      <c r="R144" s="192">
        <f t="shared" si="12"/>
        <v>0</v>
      </c>
      <c r="S144" s="192">
        <v>0</v>
      </c>
      <c r="T144" s="193">
        <f t="shared" si="13"/>
        <v>0</v>
      </c>
      <c r="AR144" s="13" t="s">
        <v>173</v>
      </c>
      <c r="AT144" s="13" t="s">
        <v>169</v>
      </c>
      <c r="AU144" s="13" t="s">
        <v>92</v>
      </c>
      <c r="AY144" s="13" t="s">
        <v>167</v>
      </c>
      <c r="BE144" s="194">
        <f t="shared" si="14"/>
        <v>0</v>
      </c>
      <c r="BF144" s="194">
        <f t="shared" si="15"/>
        <v>0</v>
      </c>
      <c r="BG144" s="194">
        <f t="shared" si="16"/>
        <v>0</v>
      </c>
      <c r="BH144" s="194">
        <f t="shared" si="17"/>
        <v>0</v>
      </c>
      <c r="BI144" s="194">
        <f t="shared" si="18"/>
        <v>0</v>
      </c>
      <c r="BJ144" s="13" t="s">
        <v>92</v>
      </c>
      <c r="BK144" s="194">
        <f t="shared" si="19"/>
        <v>0</v>
      </c>
      <c r="BL144" s="13" t="s">
        <v>173</v>
      </c>
      <c r="BM144" s="13" t="s">
        <v>285</v>
      </c>
    </row>
    <row r="145" spans="2:65" s="1" customFormat="1" ht="16.5" customHeight="1">
      <c r="B145" s="31"/>
      <c r="C145" s="183" t="s">
        <v>286</v>
      </c>
      <c r="D145" s="183" t="s">
        <v>169</v>
      </c>
      <c r="E145" s="184" t="s">
        <v>287</v>
      </c>
      <c r="F145" s="185" t="s">
        <v>288</v>
      </c>
      <c r="G145" s="186" t="s">
        <v>172</v>
      </c>
      <c r="H145" s="187">
        <v>83.962000000000003</v>
      </c>
      <c r="I145" s="188"/>
      <c r="J145" s="189">
        <f t="shared" si="10"/>
        <v>0</v>
      </c>
      <c r="K145" s="185" t="s">
        <v>225</v>
      </c>
      <c r="L145" s="35"/>
      <c r="M145" s="190" t="s">
        <v>1</v>
      </c>
      <c r="N145" s="191" t="s">
        <v>52</v>
      </c>
      <c r="O145" s="57"/>
      <c r="P145" s="192">
        <f t="shared" si="11"/>
        <v>0</v>
      </c>
      <c r="Q145" s="192">
        <v>3.5200000000000001E-3</v>
      </c>
      <c r="R145" s="192">
        <f t="shared" si="12"/>
        <v>0.29554624000000002</v>
      </c>
      <c r="S145" s="192">
        <v>0</v>
      </c>
      <c r="T145" s="193">
        <f t="shared" si="13"/>
        <v>0</v>
      </c>
      <c r="AR145" s="13" t="s">
        <v>173</v>
      </c>
      <c r="AT145" s="13" t="s">
        <v>169</v>
      </c>
      <c r="AU145" s="13" t="s">
        <v>92</v>
      </c>
      <c r="AY145" s="13" t="s">
        <v>167</v>
      </c>
      <c r="BE145" s="194">
        <f t="shared" si="14"/>
        <v>0</v>
      </c>
      <c r="BF145" s="194">
        <f t="shared" si="15"/>
        <v>0</v>
      </c>
      <c r="BG145" s="194">
        <f t="shared" si="16"/>
        <v>0</v>
      </c>
      <c r="BH145" s="194">
        <f t="shared" si="17"/>
        <v>0</v>
      </c>
      <c r="BI145" s="194">
        <f t="shared" si="18"/>
        <v>0</v>
      </c>
      <c r="BJ145" s="13" t="s">
        <v>92</v>
      </c>
      <c r="BK145" s="194">
        <f t="shared" si="19"/>
        <v>0</v>
      </c>
      <c r="BL145" s="13" t="s">
        <v>173</v>
      </c>
      <c r="BM145" s="13" t="s">
        <v>289</v>
      </c>
    </row>
    <row r="146" spans="2:65" s="1" customFormat="1" ht="16.5" customHeight="1">
      <c r="B146" s="31"/>
      <c r="C146" s="183" t="s">
        <v>290</v>
      </c>
      <c r="D146" s="183" t="s">
        <v>169</v>
      </c>
      <c r="E146" s="184" t="s">
        <v>291</v>
      </c>
      <c r="F146" s="185" t="s">
        <v>292</v>
      </c>
      <c r="G146" s="186" t="s">
        <v>181</v>
      </c>
      <c r="H146" s="187">
        <v>1.2150000000000001</v>
      </c>
      <c r="I146" s="188"/>
      <c r="J146" s="189">
        <f t="shared" si="10"/>
        <v>0</v>
      </c>
      <c r="K146" s="185" t="s">
        <v>1</v>
      </c>
      <c r="L146" s="35"/>
      <c r="M146" s="190" t="s">
        <v>1</v>
      </c>
      <c r="N146" s="191" t="s">
        <v>52</v>
      </c>
      <c r="O146" s="57"/>
      <c r="P146" s="192">
        <f t="shared" si="11"/>
        <v>0</v>
      </c>
      <c r="Q146" s="192">
        <v>2.1170900000000001</v>
      </c>
      <c r="R146" s="192">
        <f t="shared" si="12"/>
        <v>2.5722643500000002</v>
      </c>
      <c r="S146" s="192">
        <v>0</v>
      </c>
      <c r="T146" s="193">
        <f t="shared" si="13"/>
        <v>0</v>
      </c>
      <c r="AR146" s="13" t="s">
        <v>173</v>
      </c>
      <c r="AT146" s="13" t="s">
        <v>169</v>
      </c>
      <c r="AU146" s="13" t="s">
        <v>92</v>
      </c>
      <c r="AY146" s="13" t="s">
        <v>167</v>
      </c>
      <c r="BE146" s="194">
        <f t="shared" si="14"/>
        <v>0</v>
      </c>
      <c r="BF146" s="194">
        <f t="shared" si="15"/>
        <v>0</v>
      </c>
      <c r="BG146" s="194">
        <f t="shared" si="16"/>
        <v>0</v>
      </c>
      <c r="BH146" s="194">
        <f t="shared" si="17"/>
        <v>0</v>
      </c>
      <c r="BI146" s="194">
        <f t="shared" si="18"/>
        <v>0</v>
      </c>
      <c r="BJ146" s="13" t="s">
        <v>92</v>
      </c>
      <c r="BK146" s="194">
        <f t="shared" si="19"/>
        <v>0</v>
      </c>
      <c r="BL146" s="13" t="s">
        <v>173</v>
      </c>
      <c r="BM146" s="13" t="s">
        <v>293</v>
      </c>
    </row>
    <row r="147" spans="2:65" s="1" customFormat="1" ht="16.5" customHeight="1">
      <c r="B147" s="31"/>
      <c r="C147" s="183" t="s">
        <v>294</v>
      </c>
      <c r="D147" s="183" t="s">
        <v>169</v>
      </c>
      <c r="E147" s="184" t="s">
        <v>295</v>
      </c>
      <c r="F147" s="185" t="s">
        <v>296</v>
      </c>
      <c r="G147" s="186" t="s">
        <v>181</v>
      </c>
      <c r="H147" s="187">
        <v>6.0750000000000002</v>
      </c>
      <c r="I147" s="188"/>
      <c r="J147" s="189">
        <f t="shared" si="10"/>
        <v>0</v>
      </c>
      <c r="K147" s="185" t="s">
        <v>1</v>
      </c>
      <c r="L147" s="35"/>
      <c r="M147" s="190" t="s">
        <v>1</v>
      </c>
      <c r="N147" s="191" t="s">
        <v>52</v>
      </c>
      <c r="O147" s="57"/>
      <c r="P147" s="192">
        <f t="shared" si="11"/>
        <v>0</v>
      </c>
      <c r="Q147" s="192">
        <v>2.3143699999999998</v>
      </c>
      <c r="R147" s="192">
        <f t="shared" si="12"/>
        <v>14.05979775</v>
      </c>
      <c r="S147" s="192">
        <v>0</v>
      </c>
      <c r="T147" s="193">
        <f t="shared" si="13"/>
        <v>0</v>
      </c>
      <c r="AR147" s="13" t="s">
        <v>173</v>
      </c>
      <c r="AT147" s="13" t="s">
        <v>169</v>
      </c>
      <c r="AU147" s="13" t="s">
        <v>92</v>
      </c>
      <c r="AY147" s="13" t="s">
        <v>167</v>
      </c>
      <c r="BE147" s="194">
        <f t="shared" si="14"/>
        <v>0</v>
      </c>
      <c r="BF147" s="194">
        <f t="shared" si="15"/>
        <v>0</v>
      </c>
      <c r="BG147" s="194">
        <f t="shared" si="16"/>
        <v>0</v>
      </c>
      <c r="BH147" s="194">
        <f t="shared" si="17"/>
        <v>0</v>
      </c>
      <c r="BI147" s="194">
        <f t="shared" si="18"/>
        <v>0</v>
      </c>
      <c r="BJ147" s="13" t="s">
        <v>92</v>
      </c>
      <c r="BK147" s="194">
        <f t="shared" si="19"/>
        <v>0</v>
      </c>
      <c r="BL147" s="13" t="s">
        <v>173</v>
      </c>
      <c r="BM147" s="13" t="s">
        <v>297</v>
      </c>
    </row>
    <row r="148" spans="2:65" s="1" customFormat="1" ht="16.5" customHeight="1">
      <c r="B148" s="31"/>
      <c r="C148" s="183" t="s">
        <v>298</v>
      </c>
      <c r="D148" s="183" t="s">
        <v>169</v>
      </c>
      <c r="E148" s="184" t="s">
        <v>299</v>
      </c>
      <c r="F148" s="185" t="s">
        <v>300</v>
      </c>
      <c r="G148" s="186" t="s">
        <v>224</v>
      </c>
      <c r="H148" s="187">
        <v>0.19400000000000001</v>
      </c>
      <c r="I148" s="188"/>
      <c r="J148" s="189">
        <f t="shared" si="10"/>
        <v>0</v>
      </c>
      <c r="K148" s="185" t="s">
        <v>1</v>
      </c>
      <c r="L148" s="35"/>
      <c r="M148" s="190" t="s">
        <v>1</v>
      </c>
      <c r="N148" s="191" t="s">
        <v>52</v>
      </c>
      <c r="O148" s="57"/>
      <c r="P148" s="192">
        <f t="shared" si="11"/>
        <v>0</v>
      </c>
      <c r="Q148" s="192">
        <v>1.019764828</v>
      </c>
      <c r="R148" s="192">
        <f t="shared" si="12"/>
        <v>0.19783437663200001</v>
      </c>
      <c r="S148" s="192">
        <v>0</v>
      </c>
      <c r="T148" s="193">
        <f t="shared" si="13"/>
        <v>0</v>
      </c>
      <c r="AR148" s="13" t="s">
        <v>173</v>
      </c>
      <c r="AT148" s="13" t="s">
        <v>169</v>
      </c>
      <c r="AU148" s="13" t="s">
        <v>92</v>
      </c>
      <c r="AY148" s="13" t="s">
        <v>167</v>
      </c>
      <c r="BE148" s="194">
        <f t="shared" si="14"/>
        <v>0</v>
      </c>
      <c r="BF148" s="194">
        <f t="shared" si="15"/>
        <v>0</v>
      </c>
      <c r="BG148" s="194">
        <f t="shared" si="16"/>
        <v>0</v>
      </c>
      <c r="BH148" s="194">
        <f t="shared" si="17"/>
        <v>0</v>
      </c>
      <c r="BI148" s="194">
        <f t="shared" si="18"/>
        <v>0</v>
      </c>
      <c r="BJ148" s="13" t="s">
        <v>92</v>
      </c>
      <c r="BK148" s="194">
        <f t="shared" si="19"/>
        <v>0</v>
      </c>
      <c r="BL148" s="13" t="s">
        <v>173</v>
      </c>
      <c r="BM148" s="13" t="s">
        <v>301</v>
      </c>
    </row>
    <row r="149" spans="2:65" s="1" customFormat="1" ht="16.5" customHeight="1">
      <c r="B149" s="31"/>
      <c r="C149" s="183" t="s">
        <v>302</v>
      </c>
      <c r="D149" s="183" t="s">
        <v>169</v>
      </c>
      <c r="E149" s="184" t="s">
        <v>303</v>
      </c>
      <c r="F149" s="185" t="s">
        <v>304</v>
      </c>
      <c r="G149" s="186" t="s">
        <v>224</v>
      </c>
      <c r="H149" s="187">
        <v>6.0000000000000001E-3</v>
      </c>
      <c r="I149" s="188"/>
      <c r="J149" s="189">
        <f t="shared" si="10"/>
        <v>0</v>
      </c>
      <c r="K149" s="185" t="s">
        <v>246</v>
      </c>
      <c r="L149" s="35"/>
      <c r="M149" s="190" t="s">
        <v>1</v>
      </c>
      <c r="N149" s="191" t="s">
        <v>52</v>
      </c>
      <c r="O149" s="57"/>
      <c r="P149" s="192">
        <f t="shared" si="11"/>
        <v>0</v>
      </c>
      <c r="Q149" s="192">
        <v>1.002</v>
      </c>
      <c r="R149" s="192">
        <f t="shared" si="12"/>
        <v>6.012E-3</v>
      </c>
      <c r="S149" s="192">
        <v>0</v>
      </c>
      <c r="T149" s="193">
        <f t="shared" si="13"/>
        <v>0</v>
      </c>
      <c r="AR149" s="13" t="s">
        <v>173</v>
      </c>
      <c r="AT149" s="13" t="s">
        <v>169</v>
      </c>
      <c r="AU149" s="13" t="s">
        <v>92</v>
      </c>
      <c r="AY149" s="13" t="s">
        <v>167</v>
      </c>
      <c r="BE149" s="194">
        <f t="shared" si="14"/>
        <v>0</v>
      </c>
      <c r="BF149" s="194">
        <f t="shared" si="15"/>
        <v>0</v>
      </c>
      <c r="BG149" s="194">
        <f t="shared" si="16"/>
        <v>0</v>
      </c>
      <c r="BH149" s="194">
        <f t="shared" si="17"/>
        <v>0</v>
      </c>
      <c r="BI149" s="194">
        <f t="shared" si="18"/>
        <v>0</v>
      </c>
      <c r="BJ149" s="13" t="s">
        <v>92</v>
      </c>
      <c r="BK149" s="194">
        <f t="shared" si="19"/>
        <v>0</v>
      </c>
      <c r="BL149" s="13" t="s">
        <v>173</v>
      </c>
      <c r="BM149" s="13" t="s">
        <v>305</v>
      </c>
    </row>
    <row r="150" spans="2:65" s="1" customFormat="1" ht="16.5" customHeight="1">
      <c r="B150" s="31"/>
      <c r="C150" s="183" t="s">
        <v>306</v>
      </c>
      <c r="D150" s="183" t="s">
        <v>169</v>
      </c>
      <c r="E150" s="184" t="s">
        <v>307</v>
      </c>
      <c r="F150" s="185" t="s">
        <v>308</v>
      </c>
      <c r="G150" s="186" t="s">
        <v>181</v>
      </c>
      <c r="H150" s="187">
        <v>34.127000000000002</v>
      </c>
      <c r="I150" s="188"/>
      <c r="J150" s="189">
        <f t="shared" si="10"/>
        <v>0</v>
      </c>
      <c r="K150" s="185" t="s">
        <v>246</v>
      </c>
      <c r="L150" s="35"/>
      <c r="M150" s="190" t="s">
        <v>1</v>
      </c>
      <c r="N150" s="191" t="s">
        <v>52</v>
      </c>
      <c r="O150" s="57"/>
      <c r="P150" s="192">
        <f t="shared" si="11"/>
        <v>0</v>
      </c>
      <c r="Q150" s="192">
        <v>1.9483999999999999</v>
      </c>
      <c r="R150" s="192">
        <f t="shared" si="12"/>
        <v>66.493046800000002</v>
      </c>
      <c r="S150" s="192">
        <v>0</v>
      </c>
      <c r="T150" s="193">
        <f t="shared" si="13"/>
        <v>0</v>
      </c>
      <c r="AR150" s="13" t="s">
        <v>173</v>
      </c>
      <c r="AT150" s="13" t="s">
        <v>169</v>
      </c>
      <c r="AU150" s="13" t="s">
        <v>92</v>
      </c>
      <c r="AY150" s="13" t="s">
        <v>167</v>
      </c>
      <c r="BE150" s="194">
        <f t="shared" si="14"/>
        <v>0</v>
      </c>
      <c r="BF150" s="194">
        <f t="shared" si="15"/>
        <v>0</v>
      </c>
      <c r="BG150" s="194">
        <f t="shared" si="16"/>
        <v>0</v>
      </c>
      <c r="BH150" s="194">
        <f t="shared" si="17"/>
        <v>0</v>
      </c>
      <c r="BI150" s="194">
        <f t="shared" si="18"/>
        <v>0</v>
      </c>
      <c r="BJ150" s="13" t="s">
        <v>92</v>
      </c>
      <c r="BK150" s="194">
        <f t="shared" si="19"/>
        <v>0</v>
      </c>
      <c r="BL150" s="13" t="s">
        <v>173</v>
      </c>
      <c r="BM150" s="13" t="s">
        <v>309</v>
      </c>
    </row>
    <row r="151" spans="2:65" s="1" customFormat="1" ht="16.5" customHeight="1">
      <c r="B151" s="31"/>
      <c r="C151" s="183" t="s">
        <v>310</v>
      </c>
      <c r="D151" s="183" t="s">
        <v>169</v>
      </c>
      <c r="E151" s="184" t="s">
        <v>311</v>
      </c>
      <c r="F151" s="185" t="s">
        <v>312</v>
      </c>
      <c r="G151" s="186" t="s">
        <v>181</v>
      </c>
      <c r="H151" s="187">
        <v>51.191000000000003</v>
      </c>
      <c r="I151" s="188"/>
      <c r="J151" s="189">
        <f t="shared" si="10"/>
        <v>0</v>
      </c>
      <c r="K151" s="185" t="s">
        <v>225</v>
      </c>
      <c r="L151" s="35"/>
      <c r="M151" s="190" t="s">
        <v>1</v>
      </c>
      <c r="N151" s="191" t="s">
        <v>52</v>
      </c>
      <c r="O151" s="57"/>
      <c r="P151" s="192">
        <f t="shared" si="11"/>
        <v>0</v>
      </c>
      <c r="Q151" s="192">
        <v>2.19407</v>
      </c>
      <c r="R151" s="192">
        <f t="shared" si="12"/>
        <v>112.31663737000001</v>
      </c>
      <c r="S151" s="192">
        <v>0</v>
      </c>
      <c r="T151" s="193">
        <f t="shared" si="13"/>
        <v>0</v>
      </c>
      <c r="AR151" s="13" t="s">
        <v>173</v>
      </c>
      <c r="AT151" s="13" t="s">
        <v>169</v>
      </c>
      <c r="AU151" s="13" t="s">
        <v>92</v>
      </c>
      <c r="AY151" s="13" t="s">
        <v>167</v>
      </c>
      <c r="BE151" s="194">
        <f t="shared" si="14"/>
        <v>0</v>
      </c>
      <c r="BF151" s="194">
        <f t="shared" si="15"/>
        <v>0</v>
      </c>
      <c r="BG151" s="194">
        <f t="shared" si="16"/>
        <v>0</v>
      </c>
      <c r="BH151" s="194">
        <f t="shared" si="17"/>
        <v>0</v>
      </c>
      <c r="BI151" s="194">
        <f t="shared" si="18"/>
        <v>0</v>
      </c>
      <c r="BJ151" s="13" t="s">
        <v>92</v>
      </c>
      <c r="BK151" s="194">
        <f t="shared" si="19"/>
        <v>0</v>
      </c>
      <c r="BL151" s="13" t="s">
        <v>173</v>
      </c>
      <c r="BM151" s="13" t="s">
        <v>313</v>
      </c>
    </row>
    <row r="152" spans="2:65" s="11" customFormat="1" ht="22.9" customHeight="1">
      <c r="B152" s="167"/>
      <c r="C152" s="168"/>
      <c r="D152" s="169" t="s">
        <v>79</v>
      </c>
      <c r="E152" s="181" t="s">
        <v>97</v>
      </c>
      <c r="F152" s="181" t="s">
        <v>314</v>
      </c>
      <c r="G152" s="168"/>
      <c r="H152" s="168"/>
      <c r="I152" s="171"/>
      <c r="J152" s="182">
        <f>BK152</f>
        <v>0</v>
      </c>
      <c r="K152" s="168"/>
      <c r="L152" s="173"/>
      <c r="M152" s="174"/>
      <c r="N152" s="175"/>
      <c r="O152" s="175"/>
      <c r="P152" s="176">
        <f>SUM(P153:P168)</f>
        <v>0</v>
      </c>
      <c r="Q152" s="175"/>
      <c r="R152" s="176">
        <f>SUM(R153:R168)</f>
        <v>77.596485784000009</v>
      </c>
      <c r="S152" s="175"/>
      <c r="T152" s="177">
        <f>SUM(T153:T168)</f>
        <v>0</v>
      </c>
      <c r="AR152" s="178" t="s">
        <v>87</v>
      </c>
      <c r="AT152" s="179" t="s">
        <v>79</v>
      </c>
      <c r="AU152" s="179" t="s">
        <v>87</v>
      </c>
      <c r="AY152" s="178" t="s">
        <v>167</v>
      </c>
      <c r="BK152" s="180">
        <f>SUM(BK153:BK168)</f>
        <v>0</v>
      </c>
    </row>
    <row r="153" spans="2:65" s="1" customFormat="1" ht="16.5" customHeight="1">
      <c r="B153" s="31"/>
      <c r="C153" s="183" t="s">
        <v>315</v>
      </c>
      <c r="D153" s="183" t="s">
        <v>169</v>
      </c>
      <c r="E153" s="184" t="s">
        <v>316</v>
      </c>
      <c r="F153" s="185" t="s">
        <v>317</v>
      </c>
      <c r="G153" s="186" t="s">
        <v>181</v>
      </c>
      <c r="H153" s="187">
        <v>1.3879999999999999</v>
      </c>
      <c r="I153" s="188"/>
      <c r="J153" s="189">
        <f t="shared" ref="J153:J168" si="20">ROUND(I153*H153,2)</f>
        <v>0</v>
      </c>
      <c r="K153" s="185" t="s">
        <v>1</v>
      </c>
      <c r="L153" s="35"/>
      <c r="M153" s="190" t="s">
        <v>1</v>
      </c>
      <c r="N153" s="191" t="s">
        <v>52</v>
      </c>
      <c r="O153" s="57"/>
      <c r="P153" s="192">
        <f t="shared" ref="P153:P168" si="21">O153*H153</f>
        <v>0</v>
      </c>
      <c r="Q153" s="192">
        <v>2.4087999999999998</v>
      </c>
      <c r="R153" s="192">
        <f t="shared" ref="R153:R168" si="22">Q153*H153</f>
        <v>3.3434143999999995</v>
      </c>
      <c r="S153" s="192">
        <v>0</v>
      </c>
      <c r="T153" s="193">
        <f t="shared" ref="T153:T168" si="23">S153*H153</f>
        <v>0</v>
      </c>
      <c r="AR153" s="13" t="s">
        <v>173</v>
      </c>
      <c r="AT153" s="13" t="s">
        <v>169</v>
      </c>
      <c r="AU153" s="13" t="s">
        <v>92</v>
      </c>
      <c r="AY153" s="13" t="s">
        <v>167</v>
      </c>
      <c r="BE153" s="194">
        <f t="shared" ref="BE153:BE168" si="24">IF(N153="základná",J153,0)</f>
        <v>0</v>
      </c>
      <c r="BF153" s="194">
        <f t="shared" ref="BF153:BF168" si="25">IF(N153="znížená",J153,0)</f>
        <v>0</v>
      </c>
      <c r="BG153" s="194">
        <f t="shared" ref="BG153:BG168" si="26">IF(N153="zákl. prenesená",J153,0)</f>
        <v>0</v>
      </c>
      <c r="BH153" s="194">
        <f t="shared" ref="BH153:BH168" si="27">IF(N153="zníž. prenesená",J153,0)</f>
        <v>0</v>
      </c>
      <c r="BI153" s="194">
        <f t="shared" ref="BI153:BI168" si="28">IF(N153="nulová",J153,0)</f>
        <v>0</v>
      </c>
      <c r="BJ153" s="13" t="s">
        <v>92</v>
      </c>
      <c r="BK153" s="194">
        <f t="shared" ref="BK153:BK168" si="29">ROUND(I153*H153,2)</f>
        <v>0</v>
      </c>
      <c r="BL153" s="13" t="s">
        <v>173</v>
      </c>
      <c r="BM153" s="13" t="s">
        <v>318</v>
      </c>
    </row>
    <row r="154" spans="2:65" s="1" customFormat="1" ht="16.5" customHeight="1">
      <c r="B154" s="31"/>
      <c r="C154" s="183" t="s">
        <v>319</v>
      </c>
      <c r="D154" s="183" t="s">
        <v>169</v>
      </c>
      <c r="E154" s="184" t="s">
        <v>320</v>
      </c>
      <c r="F154" s="185" t="s">
        <v>321</v>
      </c>
      <c r="G154" s="186" t="s">
        <v>181</v>
      </c>
      <c r="H154" s="187">
        <v>4.8170000000000002</v>
      </c>
      <c r="I154" s="188"/>
      <c r="J154" s="189">
        <f t="shared" si="20"/>
        <v>0</v>
      </c>
      <c r="K154" s="185" t="s">
        <v>1</v>
      </c>
      <c r="L154" s="35"/>
      <c r="M154" s="190" t="s">
        <v>1</v>
      </c>
      <c r="N154" s="191" t="s">
        <v>52</v>
      </c>
      <c r="O154" s="57"/>
      <c r="P154" s="192">
        <f t="shared" si="21"/>
        <v>0</v>
      </c>
      <c r="Q154" s="192">
        <v>1.14863</v>
      </c>
      <c r="R154" s="192">
        <f t="shared" si="22"/>
        <v>5.5329507100000006</v>
      </c>
      <c r="S154" s="192">
        <v>0</v>
      </c>
      <c r="T154" s="193">
        <f t="shared" si="23"/>
        <v>0</v>
      </c>
      <c r="AR154" s="13" t="s">
        <v>173</v>
      </c>
      <c r="AT154" s="13" t="s">
        <v>169</v>
      </c>
      <c r="AU154" s="13" t="s">
        <v>92</v>
      </c>
      <c r="AY154" s="13" t="s">
        <v>167</v>
      </c>
      <c r="BE154" s="194">
        <f t="shared" si="24"/>
        <v>0</v>
      </c>
      <c r="BF154" s="194">
        <f t="shared" si="25"/>
        <v>0</v>
      </c>
      <c r="BG154" s="194">
        <f t="shared" si="26"/>
        <v>0</v>
      </c>
      <c r="BH154" s="194">
        <f t="shared" si="27"/>
        <v>0</v>
      </c>
      <c r="BI154" s="194">
        <f t="shared" si="28"/>
        <v>0</v>
      </c>
      <c r="BJ154" s="13" t="s">
        <v>92</v>
      </c>
      <c r="BK154" s="194">
        <f t="shared" si="29"/>
        <v>0</v>
      </c>
      <c r="BL154" s="13" t="s">
        <v>173</v>
      </c>
      <c r="BM154" s="13" t="s">
        <v>322</v>
      </c>
    </row>
    <row r="155" spans="2:65" s="1" customFormat="1" ht="16.5" customHeight="1">
      <c r="B155" s="31"/>
      <c r="C155" s="183" t="s">
        <v>323</v>
      </c>
      <c r="D155" s="183" t="s">
        <v>169</v>
      </c>
      <c r="E155" s="184" t="s">
        <v>324</v>
      </c>
      <c r="F155" s="185" t="s">
        <v>325</v>
      </c>
      <c r="G155" s="186" t="s">
        <v>181</v>
      </c>
      <c r="H155" s="187">
        <v>7.3280000000000003</v>
      </c>
      <c r="I155" s="188"/>
      <c r="J155" s="189">
        <f t="shared" si="20"/>
        <v>0</v>
      </c>
      <c r="K155" s="185" t="s">
        <v>246</v>
      </c>
      <c r="L155" s="35"/>
      <c r="M155" s="190" t="s">
        <v>1</v>
      </c>
      <c r="N155" s="191" t="s">
        <v>52</v>
      </c>
      <c r="O155" s="57"/>
      <c r="P155" s="192">
        <f t="shared" si="21"/>
        <v>0</v>
      </c>
      <c r="Q155" s="192">
        <v>1.13869</v>
      </c>
      <c r="R155" s="192">
        <f t="shared" si="22"/>
        <v>8.3443203199999996</v>
      </c>
      <c r="S155" s="192">
        <v>0</v>
      </c>
      <c r="T155" s="193">
        <f t="shared" si="23"/>
        <v>0</v>
      </c>
      <c r="AR155" s="13" t="s">
        <v>173</v>
      </c>
      <c r="AT155" s="13" t="s">
        <v>169</v>
      </c>
      <c r="AU155" s="13" t="s">
        <v>92</v>
      </c>
      <c r="AY155" s="13" t="s">
        <v>167</v>
      </c>
      <c r="BE155" s="194">
        <f t="shared" si="24"/>
        <v>0</v>
      </c>
      <c r="BF155" s="194">
        <f t="shared" si="25"/>
        <v>0</v>
      </c>
      <c r="BG155" s="194">
        <f t="shared" si="26"/>
        <v>0</v>
      </c>
      <c r="BH155" s="194">
        <f t="shared" si="27"/>
        <v>0</v>
      </c>
      <c r="BI155" s="194">
        <f t="shared" si="28"/>
        <v>0</v>
      </c>
      <c r="BJ155" s="13" t="s">
        <v>92</v>
      </c>
      <c r="BK155" s="194">
        <f t="shared" si="29"/>
        <v>0</v>
      </c>
      <c r="BL155" s="13" t="s">
        <v>173</v>
      </c>
      <c r="BM155" s="13" t="s">
        <v>326</v>
      </c>
    </row>
    <row r="156" spans="2:65" s="1" customFormat="1" ht="16.5" customHeight="1">
      <c r="B156" s="31"/>
      <c r="C156" s="183" t="s">
        <v>327</v>
      </c>
      <c r="D156" s="183" t="s">
        <v>169</v>
      </c>
      <c r="E156" s="184" t="s">
        <v>328</v>
      </c>
      <c r="F156" s="185" t="s">
        <v>329</v>
      </c>
      <c r="G156" s="186" t="s">
        <v>181</v>
      </c>
      <c r="H156" s="187">
        <v>1.6180000000000001</v>
      </c>
      <c r="I156" s="188"/>
      <c r="J156" s="189">
        <f t="shared" si="20"/>
        <v>0</v>
      </c>
      <c r="K156" s="185" t="s">
        <v>1</v>
      </c>
      <c r="L156" s="35"/>
      <c r="M156" s="190" t="s">
        <v>1</v>
      </c>
      <c r="N156" s="191" t="s">
        <v>52</v>
      </c>
      <c r="O156" s="57"/>
      <c r="P156" s="192">
        <f t="shared" si="21"/>
        <v>0</v>
      </c>
      <c r="Q156" s="192">
        <v>1.2158</v>
      </c>
      <c r="R156" s="192">
        <f t="shared" si="22"/>
        <v>1.9671644000000001</v>
      </c>
      <c r="S156" s="192">
        <v>0</v>
      </c>
      <c r="T156" s="193">
        <f t="shared" si="23"/>
        <v>0</v>
      </c>
      <c r="AR156" s="13" t="s">
        <v>173</v>
      </c>
      <c r="AT156" s="13" t="s">
        <v>169</v>
      </c>
      <c r="AU156" s="13" t="s">
        <v>92</v>
      </c>
      <c r="AY156" s="13" t="s">
        <v>167</v>
      </c>
      <c r="BE156" s="194">
        <f t="shared" si="24"/>
        <v>0</v>
      </c>
      <c r="BF156" s="194">
        <f t="shared" si="25"/>
        <v>0</v>
      </c>
      <c r="BG156" s="194">
        <f t="shared" si="26"/>
        <v>0</v>
      </c>
      <c r="BH156" s="194">
        <f t="shared" si="27"/>
        <v>0</v>
      </c>
      <c r="BI156" s="194">
        <f t="shared" si="28"/>
        <v>0</v>
      </c>
      <c r="BJ156" s="13" t="s">
        <v>92</v>
      </c>
      <c r="BK156" s="194">
        <f t="shared" si="29"/>
        <v>0</v>
      </c>
      <c r="BL156" s="13" t="s">
        <v>173</v>
      </c>
      <c r="BM156" s="13" t="s">
        <v>330</v>
      </c>
    </row>
    <row r="157" spans="2:65" s="1" customFormat="1" ht="16.5" customHeight="1">
      <c r="B157" s="31"/>
      <c r="C157" s="183" t="s">
        <v>331</v>
      </c>
      <c r="D157" s="183" t="s">
        <v>169</v>
      </c>
      <c r="E157" s="184" t="s">
        <v>332</v>
      </c>
      <c r="F157" s="185" t="s">
        <v>333</v>
      </c>
      <c r="G157" s="186" t="s">
        <v>181</v>
      </c>
      <c r="H157" s="187">
        <v>15.381</v>
      </c>
      <c r="I157" s="188"/>
      <c r="J157" s="189">
        <f t="shared" si="20"/>
        <v>0</v>
      </c>
      <c r="K157" s="185" t="s">
        <v>1</v>
      </c>
      <c r="L157" s="35"/>
      <c r="M157" s="190" t="s">
        <v>1</v>
      </c>
      <c r="N157" s="191" t="s">
        <v>52</v>
      </c>
      <c r="O157" s="57"/>
      <c r="P157" s="192">
        <f t="shared" si="21"/>
        <v>0</v>
      </c>
      <c r="Q157" s="192">
        <v>2.1286399999999999</v>
      </c>
      <c r="R157" s="192">
        <f t="shared" si="22"/>
        <v>32.74061184</v>
      </c>
      <c r="S157" s="192">
        <v>0</v>
      </c>
      <c r="T157" s="193">
        <f t="shared" si="23"/>
        <v>0</v>
      </c>
      <c r="AR157" s="13" t="s">
        <v>173</v>
      </c>
      <c r="AT157" s="13" t="s">
        <v>169</v>
      </c>
      <c r="AU157" s="13" t="s">
        <v>92</v>
      </c>
      <c r="AY157" s="13" t="s">
        <v>167</v>
      </c>
      <c r="BE157" s="194">
        <f t="shared" si="24"/>
        <v>0</v>
      </c>
      <c r="BF157" s="194">
        <f t="shared" si="25"/>
        <v>0</v>
      </c>
      <c r="BG157" s="194">
        <f t="shared" si="26"/>
        <v>0</v>
      </c>
      <c r="BH157" s="194">
        <f t="shared" si="27"/>
        <v>0</v>
      </c>
      <c r="BI157" s="194">
        <f t="shared" si="28"/>
        <v>0</v>
      </c>
      <c r="BJ157" s="13" t="s">
        <v>92</v>
      </c>
      <c r="BK157" s="194">
        <f t="shared" si="29"/>
        <v>0</v>
      </c>
      <c r="BL157" s="13" t="s">
        <v>173</v>
      </c>
      <c r="BM157" s="13" t="s">
        <v>334</v>
      </c>
    </row>
    <row r="158" spans="2:65" s="1" customFormat="1" ht="16.5" customHeight="1">
      <c r="B158" s="31"/>
      <c r="C158" s="183" t="s">
        <v>335</v>
      </c>
      <c r="D158" s="183" t="s">
        <v>169</v>
      </c>
      <c r="E158" s="184" t="s">
        <v>336</v>
      </c>
      <c r="F158" s="185" t="s">
        <v>337</v>
      </c>
      <c r="G158" s="186" t="s">
        <v>241</v>
      </c>
      <c r="H158" s="187">
        <v>15</v>
      </c>
      <c r="I158" s="188"/>
      <c r="J158" s="189">
        <f t="shared" si="20"/>
        <v>0</v>
      </c>
      <c r="K158" s="185" t="s">
        <v>246</v>
      </c>
      <c r="L158" s="35"/>
      <c r="M158" s="190" t="s">
        <v>1</v>
      </c>
      <c r="N158" s="191" t="s">
        <v>52</v>
      </c>
      <c r="O158" s="57"/>
      <c r="P158" s="192">
        <f t="shared" si="21"/>
        <v>0</v>
      </c>
      <c r="Q158" s="192">
        <v>4.3060000000000001E-2</v>
      </c>
      <c r="R158" s="192">
        <f t="shared" si="22"/>
        <v>0.64590000000000003</v>
      </c>
      <c r="S158" s="192">
        <v>0</v>
      </c>
      <c r="T158" s="193">
        <f t="shared" si="23"/>
        <v>0</v>
      </c>
      <c r="AR158" s="13" t="s">
        <v>173</v>
      </c>
      <c r="AT158" s="13" t="s">
        <v>169</v>
      </c>
      <c r="AU158" s="13" t="s">
        <v>92</v>
      </c>
      <c r="AY158" s="13" t="s">
        <v>167</v>
      </c>
      <c r="BE158" s="194">
        <f t="shared" si="24"/>
        <v>0</v>
      </c>
      <c r="BF158" s="194">
        <f t="shared" si="25"/>
        <v>0</v>
      </c>
      <c r="BG158" s="194">
        <f t="shared" si="26"/>
        <v>0</v>
      </c>
      <c r="BH158" s="194">
        <f t="shared" si="27"/>
        <v>0</v>
      </c>
      <c r="BI158" s="194">
        <f t="shared" si="28"/>
        <v>0</v>
      </c>
      <c r="BJ158" s="13" t="s">
        <v>92</v>
      </c>
      <c r="BK158" s="194">
        <f t="shared" si="29"/>
        <v>0</v>
      </c>
      <c r="BL158" s="13" t="s">
        <v>173</v>
      </c>
      <c r="BM158" s="13" t="s">
        <v>338</v>
      </c>
    </row>
    <row r="159" spans="2:65" s="1" customFormat="1" ht="16.5" customHeight="1">
      <c r="B159" s="31"/>
      <c r="C159" s="183" t="s">
        <v>339</v>
      </c>
      <c r="D159" s="183" t="s">
        <v>169</v>
      </c>
      <c r="E159" s="184" t="s">
        <v>340</v>
      </c>
      <c r="F159" s="185" t="s">
        <v>341</v>
      </c>
      <c r="G159" s="186" t="s">
        <v>241</v>
      </c>
      <c r="H159" s="187">
        <v>3</v>
      </c>
      <c r="I159" s="188"/>
      <c r="J159" s="189">
        <f t="shared" si="20"/>
        <v>0</v>
      </c>
      <c r="K159" s="185" t="s">
        <v>246</v>
      </c>
      <c r="L159" s="35"/>
      <c r="M159" s="190" t="s">
        <v>1</v>
      </c>
      <c r="N159" s="191" t="s">
        <v>52</v>
      </c>
      <c r="O159" s="57"/>
      <c r="P159" s="192">
        <f t="shared" si="21"/>
        <v>0</v>
      </c>
      <c r="Q159" s="192">
        <v>5.3379999999999997E-2</v>
      </c>
      <c r="R159" s="192">
        <f t="shared" si="22"/>
        <v>0.16014</v>
      </c>
      <c r="S159" s="192">
        <v>0</v>
      </c>
      <c r="T159" s="193">
        <f t="shared" si="23"/>
        <v>0</v>
      </c>
      <c r="AR159" s="13" t="s">
        <v>173</v>
      </c>
      <c r="AT159" s="13" t="s">
        <v>169</v>
      </c>
      <c r="AU159" s="13" t="s">
        <v>92</v>
      </c>
      <c r="AY159" s="13" t="s">
        <v>167</v>
      </c>
      <c r="BE159" s="194">
        <f t="shared" si="24"/>
        <v>0</v>
      </c>
      <c r="BF159" s="194">
        <f t="shared" si="25"/>
        <v>0</v>
      </c>
      <c r="BG159" s="194">
        <f t="shared" si="26"/>
        <v>0</v>
      </c>
      <c r="BH159" s="194">
        <f t="shared" si="27"/>
        <v>0</v>
      </c>
      <c r="BI159" s="194">
        <f t="shared" si="28"/>
        <v>0</v>
      </c>
      <c r="BJ159" s="13" t="s">
        <v>92</v>
      </c>
      <c r="BK159" s="194">
        <f t="shared" si="29"/>
        <v>0</v>
      </c>
      <c r="BL159" s="13" t="s">
        <v>173</v>
      </c>
      <c r="BM159" s="13" t="s">
        <v>342</v>
      </c>
    </row>
    <row r="160" spans="2:65" s="1" customFormat="1" ht="16.5" customHeight="1">
      <c r="B160" s="31"/>
      <c r="C160" s="183" t="s">
        <v>343</v>
      </c>
      <c r="D160" s="183" t="s">
        <v>169</v>
      </c>
      <c r="E160" s="184" t="s">
        <v>344</v>
      </c>
      <c r="F160" s="185" t="s">
        <v>345</v>
      </c>
      <c r="G160" s="186" t="s">
        <v>241</v>
      </c>
      <c r="H160" s="187">
        <v>21</v>
      </c>
      <c r="I160" s="188"/>
      <c r="J160" s="189">
        <f t="shared" si="20"/>
        <v>0</v>
      </c>
      <c r="K160" s="185" t="s">
        <v>246</v>
      </c>
      <c r="L160" s="35"/>
      <c r="M160" s="190" t="s">
        <v>1</v>
      </c>
      <c r="N160" s="191" t="s">
        <v>52</v>
      </c>
      <c r="O160" s="57"/>
      <c r="P160" s="192">
        <f t="shared" si="21"/>
        <v>0</v>
      </c>
      <c r="Q160" s="192">
        <v>6.3710000000000003E-2</v>
      </c>
      <c r="R160" s="192">
        <f t="shared" si="22"/>
        <v>1.3379100000000002</v>
      </c>
      <c r="S160" s="192">
        <v>0</v>
      </c>
      <c r="T160" s="193">
        <f t="shared" si="23"/>
        <v>0</v>
      </c>
      <c r="AR160" s="13" t="s">
        <v>173</v>
      </c>
      <c r="AT160" s="13" t="s">
        <v>169</v>
      </c>
      <c r="AU160" s="13" t="s">
        <v>92</v>
      </c>
      <c r="AY160" s="13" t="s">
        <v>167</v>
      </c>
      <c r="BE160" s="194">
        <f t="shared" si="24"/>
        <v>0</v>
      </c>
      <c r="BF160" s="194">
        <f t="shared" si="25"/>
        <v>0</v>
      </c>
      <c r="BG160" s="194">
        <f t="shared" si="26"/>
        <v>0</v>
      </c>
      <c r="BH160" s="194">
        <f t="shared" si="27"/>
        <v>0</v>
      </c>
      <c r="BI160" s="194">
        <f t="shared" si="28"/>
        <v>0</v>
      </c>
      <c r="BJ160" s="13" t="s">
        <v>92</v>
      </c>
      <c r="BK160" s="194">
        <f t="shared" si="29"/>
        <v>0</v>
      </c>
      <c r="BL160" s="13" t="s">
        <v>173</v>
      </c>
      <c r="BM160" s="13" t="s">
        <v>346</v>
      </c>
    </row>
    <row r="161" spans="2:65" s="1" customFormat="1" ht="16.5" customHeight="1">
      <c r="B161" s="31"/>
      <c r="C161" s="183" t="s">
        <v>347</v>
      </c>
      <c r="D161" s="183" t="s">
        <v>169</v>
      </c>
      <c r="E161" s="184" t="s">
        <v>348</v>
      </c>
      <c r="F161" s="185" t="s">
        <v>349</v>
      </c>
      <c r="G161" s="186" t="s">
        <v>241</v>
      </c>
      <c r="H161" s="187">
        <v>9</v>
      </c>
      <c r="I161" s="188"/>
      <c r="J161" s="189">
        <f t="shared" si="20"/>
        <v>0</v>
      </c>
      <c r="K161" s="185" t="s">
        <v>246</v>
      </c>
      <c r="L161" s="35"/>
      <c r="M161" s="190" t="s">
        <v>1</v>
      </c>
      <c r="N161" s="191" t="s">
        <v>52</v>
      </c>
      <c r="O161" s="57"/>
      <c r="P161" s="192">
        <f t="shared" si="21"/>
        <v>0</v>
      </c>
      <c r="Q161" s="192">
        <v>7.4370000000000006E-2</v>
      </c>
      <c r="R161" s="192">
        <f t="shared" si="22"/>
        <v>0.66933000000000009</v>
      </c>
      <c r="S161" s="192">
        <v>0</v>
      </c>
      <c r="T161" s="193">
        <f t="shared" si="23"/>
        <v>0</v>
      </c>
      <c r="AR161" s="13" t="s">
        <v>173</v>
      </c>
      <c r="AT161" s="13" t="s">
        <v>169</v>
      </c>
      <c r="AU161" s="13" t="s">
        <v>92</v>
      </c>
      <c r="AY161" s="13" t="s">
        <v>167</v>
      </c>
      <c r="BE161" s="194">
        <f t="shared" si="24"/>
        <v>0</v>
      </c>
      <c r="BF161" s="194">
        <f t="shared" si="25"/>
        <v>0</v>
      </c>
      <c r="BG161" s="194">
        <f t="shared" si="26"/>
        <v>0</v>
      </c>
      <c r="BH161" s="194">
        <f t="shared" si="27"/>
        <v>0</v>
      </c>
      <c r="BI161" s="194">
        <f t="shared" si="28"/>
        <v>0</v>
      </c>
      <c r="BJ161" s="13" t="s">
        <v>92</v>
      </c>
      <c r="BK161" s="194">
        <f t="shared" si="29"/>
        <v>0</v>
      </c>
      <c r="BL161" s="13" t="s">
        <v>173</v>
      </c>
      <c r="BM161" s="13" t="s">
        <v>350</v>
      </c>
    </row>
    <row r="162" spans="2:65" s="1" customFormat="1" ht="16.5" customHeight="1">
      <c r="B162" s="31"/>
      <c r="C162" s="183" t="s">
        <v>351</v>
      </c>
      <c r="D162" s="183" t="s">
        <v>169</v>
      </c>
      <c r="E162" s="184" t="s">
        <v>352</v>
      </c>
      <c r="F162" s="185" t="s">
        <v>353</v>
      </c>
      <c r="G162" s="186" t="s">
        <v>224</v>
      </c>
      <c r="H162" s="187">
        <v>1.17</v>
      </c>
      <c r="I162" s="188"/>
      <c r="J162" s="189">
        <f t="shared" si="20"/>
        <v>0</v>
      </c>
      <c r="K162" s="185" t="s">
        <v>354</v>
      </c>
      <c r="L162" s="35"/>
      <c r="M162" s="190" t="s">
        <v>1</v>
      </c>
      <c r="N162" s="191" t="s">
        <v>52</v>
      </c>
      <c r="O162" s="57"/>
      <c r="P162" s="192">
        <f t="shared" si="21"/>
        <v>0</v>
      </c>
      <c r="Q162" s="192">
        <v>1.0900000000000001</v>
      </c>
      <c r="R162" s="192">
        <f t="shared" si="22"/>
        <v>1.2753000000000001</v>
      </c>
      <c r="S162" s="192">
        <v>0</v>
      </c>
      <c r="T162" s="193">
        <f t="shared" si="23"/>
        <v>0</v>
      </c>
      <c r="AR162" s="13" t="s">
        <v>173</v>
      </c>
      <c r="AT162" s="13" t="s">
        <v>169</v>
      </c>
      <c r="AU162" s="13" t="s">
        <v>92</v>
      </c>
      <c r="AY162" s="13" t="s">
        <v>167</v>
      </c>
      <c r="BE162" s="194">
        <f t="shared" si="24"/>
        <v>0</v>
      </c>
      <c r="BF162" s="194">
        <f t="shared" si="25"/>
        <v>0</v>
      </c>
      <c r="BG162" s="194">
        <f t="shared" si="26"/>
        <v>0</v>
      </c>
      <c r="BH162" s="194">
        <f t="shared" si="27"/>
        <v>0</v>
      </c>
      <c r="BI162" s="194">
        <f t="shared" si="28"/>
        <v>0</v>
      </c>
      <c r="BJ162" s="13" t="s">
        <v>92</v>
      </c>
      <c r="BK162" s="194">
        <f t="shared" si="29"/>
        <v>0</v>
      </c>
      <c r="BL162" s="13" t="s">
        <v>173</v>
      </c>
      <c r="BM162" s="13" t="s">
        <v>355</v>
      </c>
    </row>
    <row r="163" spans="2:65" s="1" customFormat="1" ht="16.5" customHeight="1">
      <c r="B163" s="31"/>
      <c r="C163" s="183" t="s">
        <v>356</v>
      </c>
      <c r="D163" s="183" t="s">
        <v>169</v>
      </c>
      <c r="E163" s="184" t="s">
        <v>357</v>
      </c>
      <c r="F163" s="185" t="s">
        <v>358</v>
      </c>
      <c r="G163" s="186" t="s">
        <v>172</v>
      </c>
      <c r="H163" s="187">
        <v>0.54</v>
      </c>
      <c r="I163" s="188"/>
      <c r="J163" s="189">
        <f t="shared" si="20"/>
        <v>0</v>
      </c>
      <c r="K163" s="185" t="s">
        <v>1</v>
      </c>
      <c r="L163" s="35"/>
      <c r="M163" s="190" t="s">
        <v>1</v>
      </c>
      <c r="N163" s="191" t="s">
        <v>52</v>
      </c>
      <c r="O163" s="57"/>
      <c r="P163" s="192">
        <f t="shared" si="21"/>
        <v>0</v>
      </c>
      <c r="Q163" s="192">
        <v>0.4901742</v>
      </c>
      <c r="R163" s="192">
        <f t="shared" si="22"/>
        <v>0.264694068</v>
      </c>
      <c r="S163" s="192">
        <v>0</v>
      </c>
      <c r="T163" s="193">
        <f t="shared" si="23"/>
        <v>0</v>
      </c>
      <c r="AR163" s="13" t="s">
        <v>173</v>
      </c>
      <c r="AT163" s="13" t="s">
        <v>169</v>
      </c>
      <c r="AU163" s="13" t="s">
        <v>92</v>
      </c>
      <c r="AY163" s="13" t="s">
        <v>167</v>
      </c>
      <c r="BE163" s="194">
        <f t="shared" si="24"/>
        <v>0</v>
      </c>
      <c r="BF163" s="194">
        <f t="shared" si="25"/>
        <v>0</v>
      </c>
      <c r="BG163" s="194">
        <f t="shared" si="26"/>
        <v>0</v>
      </c>
      <c r="BH163" s="194">
        <f t="shared" si="27"/>
        <v>0</v>
      </c>
      <c r="BI163" s="194">
        <f t="shared" si="28"/>
        <v>0</v>
      </c>
      <c r="BJ163" s="13" t="s">
        <v>92</v>
      </c>
      <c r="BK163" s="194">
        <f t="shared" si="29"/>
        <v>0</v>
      </c>
      <c r="BL163" s="13" t="s">
        <v>173</v>
      </c>
      <c r="BM163" s="13" t="s">
        <v>359</v>
      </c>
    </row>
    <row r="164" spans="2:65" s="1" customFormat="1" ht="16.5" customHeight="1">
      <c r="B164" s="31"/>
      <c r="C164" s="183" t="s">
        <v>360</v>
      </c>
      <c r="D164" s="183" t="s">
        <v>169</v>
      </c>
      <c r="E164" s="184" t="s">
        <v>361</v>
      </c>
      <c r="F164" s="185" t="s">
        <v>362</v>
      </c>
      <c r="G164" s="186" t="s">
        <v>172</v>
      </c>
      <c r="H164" s="187">
        <v>1.0629999999999999</v>
      </c>
      <c r="I164" s="188"/>
      <c r="J164" s="189">
        <f t="shared" si="20"/>
        <v>0</v>
      </c>
      <c r="K164" s="185" t="s">
        <v>1</v>
      </c>
      <c r="L164" s="35"/>
      <c r="M164" s="190" t="s">
        <v>1</v>
      </c>
      <c r="N164" s="191" t="s">
        <v>52</v>
      </c>
      <c r="O164" s="57"/>
      <c r="P164" s="192">
        <f t="shared" si="21"/>
        <v>0</v>
      </c>
      <c r="Q164" s="192">
        <v>0.1120954</v>
      </c>
      <c r="R164" s="192">
        <f t="shared" si="22"/>
        <v>0.11915741019999999</v>
      </c>
      <c r="S164" s="192">
        <v>0</v>
      </c>
      <c r="T164" s="193">
        <f t="shared" si="23"/>
        <v>0</v>
      </c>
      <c r="AR164" s="13" t="s">
        <v>173</v>
      </c>
      <c r="AT164" s="13" t="s">
        <v>169</v>
      </c>
      <c r="AU164" s="13" t="s">
        <v>92</v>
      </c>
      <c r="AY164" s="13" t="s">
        <v>167</v>
      </c>
      <c r="BE164" s="194">
        <f t="shared" si="24"/>
        <v>0</v>
      </c>
      <c r="BF164" s="194">
        <f t="shared" si="25"/>
        <v>0</v>
      </c>
      <c r="BG164" s="194">
        <f t="shared" si="26"/>
        <v>0</v>
      </c>
      <c r="BH164" s="194">
        <f t="shared" si="27"/>
        <v>0</v>
      </c>
      <c r="BI164" s="194">
        <f t="shared" si="28"/>
        <v>0</v>
      </c>
      <c r="BJ164" s="13" t="s">
        <v>92</v>
      </c>
      <c r="BK164" s="194">
        <f t="shared" si="29"/>
        <v>0</v>
      </c>
      <c r="BL164" s="13" t="s">
        <v>173</v>
      </c>
      <c r="BM164" s="13" t="s">
        <v>363</v>
      </c>
    </row>
    <row r="165" spans="2:65" s="1" customFormat="1" ht="16.5" customHeight="1">
      <c r="B165" s="31"/>
      <c r="C165" s="183" t="s">
        <v>364</v>
      </c>
      <c r="D165" s="183" t="s">
        <v>169</v>
      </c>
      <c r="E165" s="184" t="s">
        <v>365</v>
      </c>
      <c r="F165" s="185" t="s">
        <v>366</v>
      </c>
      <c r="G165" s="186" t="s">
        <v>172</v>
      </c>
      <c r="H165" s="187">
        <v>3.8319999999999999</v>
      </c>
      <c r="I165" s="188"/>
      <c r="J165" s="189">
        <f t="shared" si="20"/>
        <v>0</v>
      </c>
      <c r="K165" s="185" t="s">
        <v>1</v>
      </c>
      <c r="L165" s="35"/>
      <c r="M165" s="190" t="s">
        <v>1</v>
      </c>
      <c r="N165" s="191" t="s">
        <v>52</v>
      </c>
      <c r="O165" s="57"/>
      <c r="P165" s="192">
        <f t="shared" si="21"/>
        <v>0</v>
      </c>
      <c r="Q165" s="192">
        <v>0.13955000000000001</v>
      </c>
      <c r="R165" s="192">
        <f t="shared" si="22"/>
        <v>0.5347556</v>
      </c>
      <c r="S165" s="192">
        <v>0</v>
      </c>
      <c r="T165" s="193">
        <f t="shared" si="23"/>
        <v>0</v>
      </c>
      <c r="AR165" s="13" t="s">
        <v>173</v>
      </c>
      <c r="AT165" s="13" t="s">
        <v>169</v>
      </c>
      <c r="AU165" s="13" t="s">
        <v>92</v>
      </c>
      <c r="AY165" s="13" t="s">
        <v>167</v>
      </c>
      <c r="BE165" s="194">
        <f t="shared" si="24"/>
        <v>0</v>
      </c>
      <c r="BF165" s="194">
        <f t="shared" si="25"/>
        <v>0</v>
      </c>
      <c r="BG165" s="194">
        <f t="shared" si="26"/>
        <v>0</v>
      </c>
      <c r="BH165" s="194">
        <f t="shared" si="27"/>
        <v>0</v>
      </c>
      <c r="BI165" s="194">
        <f t="shared" si="28"/>
        <v>0</v>
      </c>
      <c r="BJ165" s="13" t="s">
        <v>92</v>
      </c>
      <c r="BK165" s="194">
        <f t="shared" si="29"/>
        <v>0</v>
      </c>
      <c r="BL165" s="13" t="s">
        <v>173</v>
      </c>
      <c r="BM165" s="13" t="s">
        <v>367</v>
      </c>
    </row>
    <row r="166" spans="2:65" s="1" customFormat="1" ht="16.5" customHeight="1">
      <c r="B166" s="31"/>
      <c r="C166" s="183" t="s">
        <v>368</v>
      </c>
      <c r="D166" s="183" t="s">
        <v>169</v>
      </c>
      <c r="E166" s="184" t="s">
        <v>369</v>
      </c>
      <c r="F166" s="185" t="s">
        <v>370</v>
      </c>
      <c r="G166" s="186" t="s">
        <v>172</v>
      </c>
      <c r="H166" s="187">
        <v>10.32</v>
      </c>
      <c r="I166" s="188"/>
      <c r="J166" s="189">
        <f t="shared" si="20"/>
        <v>0</v>
      </c>
      <c r="K166" s="185" t="s">
        <v>1</v>
      </c>
      <c r="L166" s="35"/>
      <c r="M166" s="190" t="s">
        <v>1</v>
      </c>
      <c r="N166" s="191" t="s">
        <v>52</v>
      </c>
      <c r="O166" s="57"/>
      <c r="P166" s="192">
        <f t="shared" si="21"/>
        <v>0</v>
      </c>
      <c r="Q166" s="192">
        <v>0.35626140000000001</v>
      </c>
      <c r="R166" s="192">
        <f t="shared" si="22"/>
        <v>3.6766176480000001</v>
      </c>
      <c r="S166" s="192">
        <v>0</v>
      </c>
      <c r="T166" s="193">
        <f t="shared" si="23"/>
        <v>0</v>
      </c>
      <c r="AR166" s="13" t="s">
        <v>173</v>
      </c>
      <c r="AT166" s="13" t="s">
        <v>169</v>
      </c>
      <c r="AU166" s="13" t="s">
        <v>92</v>
      </c>
      <c r="AY166" s="13" t="s">
        <v>167</v>
      </c>
      <c r="BE166" s="194">
        <f t="shared" si="24"/>
        <v>0</v>
      </c>
      <c r="BF166" s="194">
        <f t="shared" si="25"/>
        <v>0</v>
      </c>
      <c r="BG166" s="194">
        <f t="shared" si="26"/>
        <v>0</v>
      </c>
      <c r="BH166" s="194">
        <f t="shared" si="27"/>
        <v>0</v>
      </c>
      <c r="BI166" s="194">
        <f t="shared" si="28"/>
        <v>0</v>
      </c>
      <c r="BJ166" s="13" t="s">
        <v>92</v>
      </c>
      <c r="BK166" s="194">
        <f t="shared" si="29"/>
        <v>0</v>
      </c>
      <c r="BL166" s="13" t="s">
        <v>173</v>
      </c>
      <c r="BM166" s="13" t="s">
        <v>371</v>
      </c>
    </row>
    <row r="167" spans="2:65" s="1" customFormat="1" ht="16.5" customHeight="1">
      <c r="B167" s="31"/>
      <c r="C167" s="183" t="s">
        <v>372</v>
      </c>
      <c r="D167" s="183" t="s">
        <v>169</v>
      </c>
      <c r="E167" s="184" t="s">
        <v>373</v>
      </c>
      <c r="F167" s="185" t="s">
        <v>374</v>
      </c>
      <c r="G167" s="186" t="s">
        <v>172</v>
      </c>
      <c r="H167" s="187">
        <v>11.459</v>
      </c>
      <c r="I167" s="188"/>
      <c r="J167" s="189">
        <f t="shared" si="20"/>
        <v>0</v>
      </c>
      <c r="K167" s="185" t="s">
        <v>1</v>
      </c>
      <c r="L167" s="35"/>
      <c r="M167" s="190" t="s">
        <v>1</v>
      </c>
      <c r="N167" s="191" t="s">
        <v>52</v>
      </c>
      <c r="O167" s="57"/>
      <c r="P167" s="192">
        <f t="shared" si="21"/>
        <v>0</v>
      </c>
      <c r="Q167" s="192">
        <v>0.4901742</v>
      </c>
      <c r="R167" s="192">
        <f t="shared" si="22"/>
        <v>5.6169061577999999</v>
      </c>
      <c r="S167" s="192">
        <v>0</v>
      </c>
      <c r="T167" s="193">
        <f t="shared" si="23"/>
        <v>0</v>
      </c>
      <c r="AR167" s="13" t="s">
        <v>173</v>
      </c>
      <c r="AT167" s="13" t="s">
        <v>169</v>
      </c>
      <c r="AU167" s="13" t="s">
        <v>92</v>
      </c>
      <c r="AY167" s="13" t="s">
        <v>167</v>
      </c>
      <c r="BE167" s="194">
        <f t="shared" si="24"/>
        <v>0</v>
      </c>
      <c r="BF167" s="194">
        <f t="shared" si="25"/>
        <v>0</v>
      </c>
      <c r="BG167" s="194">
        <f t="shared" si="26"/>
        <v>0</v>
      </c>
      <c r="BH167" s="194">
        <f t="shared" si="27"/>
        <v>0</v>
      </c>
      <c r="BI167" s="194">
        <f t="shared" si="28"/>
        <v>0</v>
      </c>
      <c r="BJ167" s="13" t="s">
        <v>92</v>
      </c>
      <c r="BK167" s="194">
        <f t="shared" si="29"/>
        <v>0</v>
      </c>
      <c r="BL167" s="13" t="s">
        <v>173</v>
      </c>
      <c r="BM167" s="13" t="s">
        <v>375</v>
      </c>
    </row>
    <row r="168" spans="2:65" s="1" customFormat="1" ht="16.5" customHeight="1">
      <c r="B168" s="31"/>
      <c r="C168" s="183" t="s">
        <v>376</v>
      </c>
      <c r="D168" s="183" t="s">
        <v>169</v>
      </c>
      <c r="E168" s="184" t="s">
        <v>377</v>
      </c>
      <c r="F168" s="185" t="s">
        <v>378</v>
      </c>
      <c r="G168" s="186" t="s">
        <v>379</v>
      </c>
      <c r="H168" s="187">
        <v>80.430999999999997</v>
      </c>
      <c r="I168" s="188"/>
      <c r="J168" s="189">
        <f t="shared" si="20"/>
        <v>0</v>
      </c>
      <c r="K168" s="185" t="s">
        <v>1</v>
      </c>
      <c r="L168" s="35"/>
      <c r="M168" s="190" t="s">
        <v>1</v>
      </c>
      <c r="N168" s="191" t="s">
        <v>52</v>
      </c>
      <c r="O168" s="57"/>
      <c r="P168" s="192">
        <f t="shared" si="21"/>
        <v>0</v>
      </c>
      <c r="Q168" s="192">
        <v>0.14133000000000001</v>
      </c>
      <c r="R168" s="192">
        <f t="shared" si="22"/>
        <v>11.367313230000001</v>
      </c>
      <c r="S168" s="192">
        <v>0</v>
      </c>
      <c r="T168" s="193">
        <f t="shared" si="23"/>
        <v>0</v>
      </c>
      <c r="AR168" s="13" t="s">
        <v>173</v>
      </c>
      <c r="AT168" s="13" t="s">
        <v>169</v>
      </c>
      <c r="AU168" s="13" t="s">
        <v>92</v>
      </c>
      <c r="AY168" s="13" t="s">
        <v>167</v>
      </c>
      <c r="BE168" s="194">
        <f t="shared" si="24"/>
        <v>0</v>
      </c>
      <c r="BF168" s="194">
        <f t="shared" si="25"/>
        <v>0</v>
      </c>
      <c r="BG168" s="194">
        <f t="shared" si="26"/>
        <v>0</v>
      </c>
      <c r="BH168" s="194">
        <f t="shared" si="27"/>
        <v>0</v>
      </c>
      <c r="BI168" s="194">
        <f t="shared" si="28"/>
        <v>0</v>
      </c>
      <c r="BJ168" s="13" t="s">
        <v>92</v>
      </c>
      <c r="BK168" s="194">
        <f t="shared" si="29"/>
        <v>0</v>
      </c>
      <c r="BL168" s="13" t="s">
        <v>173</v>
      </c>
      <c r="BM168" s="13" t="s">
        <v>380</v>
      </c>
    </row>
    <row r="169" spans="2:65" s="11" customFormat="1" ht="22.9" customHeight="1">
      <c r="B169" s="167"/>
      <c r="C169" s="168"/>
      <c r="D169" s="169" t="s">
        <v>79</v>
      </c>
      <c r="E169" s="181" t="s">
        <v>173</v>
      </c>
      <c r="F169" s="181" t="s">
        <v>381</v>
      </c>
      <c r="G169" s="168"/>
      <c r="H169" s="168"/>
      <c r="I169" s="171"/>
      <c r="J169" s="182">
        <f>BK169</f>
        <v>0</v>
      </c>
      <c r="K169" s="168"/>
      <c r="L169" s="173"/>
      <c r="M169" s="174"/>
      <c r="N169" s="175"/>
      <c r="O169" s="175"/>
      <c r="P169" s="176">
        <f>SUM(P170:P185)</f>
        <v>0</v>
      </c>
      <c r="Q169" s="175"/>
      <c r="R169" s="176">
        <f>SUM(R170:R185)</f>
        <v>48.987110490000006</v>
      </c>
      <c r="S169" s="175"/>
      <c r="T169" s="177">
        <f>SUM(T170:T185)</f>
        <v>0</v>
      </c>
      <c r="AR169" s="178" t="s">
        <v>87</v>
      </c>
      <c r="AT169" s="179" t="s">
        <v>79</v>
      </c>
      <c r="AU169" s="179" t="s">
        <v>87</v>
      </c>
      <c r="AY169" s="178" t="s">
        <v>167</v>
      </c>
      <c r="BK169" s="180">
        <f>SUM(BK170:BK185)</f>
        <v>0</v>
      </c>
    </row>
    <row r="170" spans="2:65" s="1" customFormat="1" ht="16.5" customHeight="1">
      <c r="B170" s="31"/>
      <c r="C170" s="183" t="s">
        <v>382</v>
      </c>
      <c r="D170" s="183" t="s">
        <v>169</v>
      </c>
      <c r="E170" s="184" t="s">
        <v>383</v>
      </c>
      <c r="F170" s="185" t="s">
        <v>384</v>
      </c>
      <c r="G170" s="186" t="s">
        <v>172</v>
      </c>
      <c r="H170" s="187">
        <v>18.100999999999999</v>
      </c>
      <c r="I170" s="188"/>
      <c r="J170" s="189">
        <f t="shared" ref="J170:J185" si="30">ROUND(I170*H170,2)</f>
        <v>0</v>
      </c>
      <c r="K170" s="185" t="s">
        <v>1</v>
      </c>
      <c r="L170" s="35"/>
      <c r="M170" s="190" t="s">
        <v>1</v>
      </c>
      <c r="N170" s="191" t="s">
        <v>52</v>
      </c>
      <c r="O170" s="57"/>
      <c r="P170" s="192">
        <f t="shared" ref="P170:P185" si="31">O170*H170</f>
        <v>0</v>
      </c>
      <c r="Q170" s="192">
        <v>0.33766000000000002</v>
      </c>
      <c r="R170" s="192">
        <f t="shared" ref="R170:R185" si="32">Q170*H170</f>
        <v>6.1119836599999999</v>
      </c>
      <c r="S170" s="192">
        <v>0</v>
      </c>
      <c r="T170" s="193">
        <f t="shared" ref="T170:T185" si="33">S170*H170</f>
        <v>0</v>
      </c>
      <c r="AR170" s="13" t="s">
        <v>173</v>
      </c>
      <c r="AT170" s="13" t="s">
        <v>169</v>
      </c>
      <c r="AU170" s="13" t="s">
        <v>92</v>
      </c>
      <c r="AY170" s="13" t="s">
        <v>167</v>
      </c>
      <c r="BE170" s="194">
        <f t="shared" ref="BE170:BE185" si="34">IF(N170="základná",J170,0)</f>
        <v>0</v>
      </c>
      <c r="BF170" s="194">
        <f t="shared" ref="BF170:BF185" si="35">IF(N170="znížená",J170,0)</f>
        <v>0</v>
      </c>
      <c r="BG170" s="194">
        <f t="shared" ref="BG170:BG185" si="36">IF(N170="zákl. prenesená",J170,0)</f>
        <v>0</v>
      </c>
      <c r="BH170" s="194">
        <f t="shared" ref="BH170:BH185" si="37">IF(N170="zníž. prenesená",J170,0)</f>
        <v>0</v>
      </c>
      <c r="BI170" s="194">
        <f t="shared" ref="BI170:BI185" si="38">IF(N170="nulová",J170,0)</f>
        <v>0</v>
      </c>
      <c r="BJ170" s="13" t="s">
        <v>92</v>
      </c>
      <c r="BK170" s="194">
        <f t="shared" ref="BK170:BK185" si="39">ROUND(I170*H170,2)</f>
        <v>0</v>
      </c>
      <c r="BL170" s="13" t="s">
        <v>173</v>
      </c>
      <c r="BM170" s="13" t="s">
        <v>385</v>
      </c>
    </row>
    <row r="171" spans="2:65" s="1" customFormat="1" ht="16.5" customHeight="1">
      <c r="B171" s="31"/>
      <c r="C171" s="183" t="s">
        <v>386</v>
      </c>
      <c r="D171" s="183" t="s">
        <v>169</v>
      </c>
      <c r="E171" s="184" t="s">
        <v>387</v>
      </c>
      <c r="F171" s="185" t="s">
        <v>388</v>
      </c>
      <c r="G171" s="186" t="s">
        <v>172</v>
      </c>
      <c r="H171" s="187">
        <v>15.74</v>
      </c>
      <c r="I171" s="188"/>
      <c r="J171" s="189">
        <f t="shared" si="30"/>
        <v>0</v>
      </c>
      <c r="K171" s="185" t="s">
        <v>1</v>
      </c>
      <c r="L171" s="35"/>
      <c r="M171" s="190" t="s">
        <v>1</v>
      </c>
      <c r="N171" s="191" t="s">
        <v>52</v>
      </c>
      <c r="O171" s="57"/>
      <c r="P171" s="192">
        <f t="shared" si="31"/>
        <v>0</v>
      </c>
      <c r="Q171" s="192">
        <v>2.2799999999999999E-3</v>
      </c>
      <c r="R171" s="192">
        <f t="shared" si="32"/>
        <v>3.5887200000000001E-2</v>
      </c>
      <c r="S171" s="192">
        <v>0</v>
      </c>
      <c r="T171" s="193">
        <f t="shared" si="33"/>
        <v>0</v>
      </c>
      <c r="AR171" s="13" t="s">
        <v>173</v>
      </c>
      <c r="AT171" s="13" t="s">
        <v>169</v>
      </c>
      <c r="AU171" s="13" t="s">
        <v>92</v>
      </c>
      <c r="AY171" s="13" t="s">
        <v>167</v>
      </c>
      <c r="BE171" s="194">
        <f t="shared" si="34"/>
        <v>0</v>
      </c>
      <c r="BF171" s="194">
        <f t="shared" si="35"/>
        <v>0</v>
      </c>
      <c r="BG171" s="194">
        <f t="shared" si="36"/>
        <v>0</v>
      </c>
      <c r="BH171" s="194">
        <f t="shared" si="37"/>
        <v>0</v>
      </c>
      <c r="BI171" s="194">
        <f t="shared" si="38"/>
        <v>0</v>
      </c>
      <c r="BJ171" s="13" t="s">
        <v>92</v>
      </c>
      <c r="BK171" s="194">
        <f t="shared" si="39"/>
        <v>0</v>
      </c>
      <c r="BL171" s="13" t="s">
        <v>173</v>
      </c>
      <c r="BM171" s="13" t="s">
        <v>389</v>
      </c>
    </row>
    <row r="172" spans="2:65" s="1" customFormat="1" ht="16.5" customHeight="1">
      <c r="B172" s="31"/>
      <c r="C172" s="183" t="s">
        <v>390</v>
      </c>
      <c r="D172" s="183" t="s">
        <v>169</v>
      </c>
      <c r="E172" s="184" t="s">
        <v>391</v>
      </c>
      <c r="F172" s="185" t="s">
        <v>392</v>
      </c>
      <c r="G172" s="186" t="s">
        <v>172</v>
      </c>
      <c r="H172" s="187">
        <v>15.74</v>
      </c>
      <c r="I172" s="188"/>
      <c r="J172" s="189">
        <f t="shared" si="30"/>
        <v>0</v>
      </c>
      <c r="K172" s="185" t="s">
        <v>1</v>
      </c>
      <c r="L172" s="35"/>
      <c r="M172" s="190" t="s">
        <v>1</v>
      </c>
      <c r="N172" s="191" t="s">
        <v>52</v>
      </c>
      <c r="O172" s="57"/>
      <c r="P172" s="192">
        <f t="shared" si="31"/>
        <v>0</v>
      </c>
      <c r="Q172" s="192">
        <v>0</v>
      </c>
      <c r="R172" s="192">
        <f t="shared" si="32"/>
        <v>0</v>
      </c>
      <c r="S172" s="192">
        <v>0</v>
      </c>
      <c r="T172" s="193">
        <f t="shared" si="33"/>
        <v>0</v>
      </c>
      <c r="AR172" s="13" t="s">
        <v>173</v>
      </c>
      <c r="AT172" s="13" t="s">
        <v>169</v>
      </c>
      <c r="AU172" s="13" t="s">
        <v>92</v>
      </c>
      <c r="AY172" s="13" t="s">
        <v>167</v>
      </c>
      <c r="BE172" s="194">
        <f t="shared" si="34"/>
        <v>0</v>
      </c>
      <c r="BF172" s="194">
        <f t="shared" si="35"/>
        <v>0</v>
      </c>
      <c r="BG172" s="194">
        <f t="shared" si="36"/>
        <v>0</v>
      </c>
      <c r="BH172" s="194">
        <f t="shared" si="37"/>
        <v>0</v>
      </c>
      <c r="BI172" s="194">
        <f t="shared" si="38"/>
        <v>0</v>
      </c>
      <c r="BJ172" s="13" t="s">
        <v>92</v>
      </c>
      <c r="BK172" s="194">
        <f t="shared" si="39"/>
        <v>0</v>
      </c>
      <c r="BL172" s="13" t="s">
        <v>173</v>
      </c>
      <c r="BM172" s="13" t="s">
        <v>393</v>
      </c>
    </row>
    <row r="173" spans="2:65" s="1" customFormat="1" ht="16.5" customHeight="1">
      <c r="B173" s="31"/>
      <c r="C173" s="183" t="s">
        <v>394</v>
      </c>
      <c r="D173" s="183" t="s">
        <v>169</v>
      </c>
      <c r="E173" s="184" t="s">
        <v>395</v>
      </c>
      <c r="F173" s="185" t="s">
        <v>396</v>
      </c>
      <c r="G173" s="186" t="s">
        <v>224</v>
      </c>
      <c r="H173" s="187">
        <v>6.3E-2</v>
      </c>
      <c r="I173" s="188"/>
      <c r="J173" s="189">
        <f t="shared" si="30"/>
        <v>0</v>
      </c>
      <c r="K173" s="185" t="s">
        <v>354</v>
      </c>
      <c r="L173" s="35"/>
      <c r="M173" s="190" t="s">
        <v>1</v>
      </c>
      <c r="N173" s="191" t="s">
        <v>52</v>
      </c>
      <c r="O173" s="57"/>
      <c r="P173" s="192">
        <f t="shared" si="31"/>
        <v>0</v>
      </c>
      <c r="Q173" s="192">
        <v>1.20296</v>
      </c>
      <c r="R173" s="192">
        <f t="shared" si="32"/>
        <v>7.5786480000000003E-2</v>
      </c>
      <c r="S173" s="192">
        <v>0</v>
      </c>
      <c r="T173" s="193">
        <f t="shared" si="33"/>
        <v>0</v>
      </c>
      <c r="AR173" s="13" t="s">
        <v>173</v>
      </c>
      <c r="AT173" s="13" t="s">
        <v>169</v>
      </c>
      <c r="AU173" s="13" t="s">
        <v>92</v>
      </c>
      <c r="AY173" s="13" t="s">
        <v>167</v>
      </c>
      <c r="BE173" s="194">
        <f t="shared" si="34"/>
        <v>0</v>
      </c>
      <c r="BF173" s="194">
        <f t="shared" si="35"/>
        <v>0</v>
      </c>
      <c r="BG173" s="194">
        <f t="shared" si="36"/>
        <v>0</v>
      </c>
      <c r="BH173" s="194">
        <f t="shared" si="37"/>
        <v>0</v>
      </c>
      <c r="BI173" s="194">
        <f t="shared" si="38"/>
        <v>0</v>
      </c>
      <c r="BJ173" s="13" t="s">
        <v>92</v>
      </c>
      <c r="BK173" s="194">
        <f t="shared" si="39"/>
        <v>0</v>
      </c>
      <c r="BL173" s="13" t="s">
        <v>173</v>
      </c>
      <c r="BM173" s="13" t="s">
        <v>397</v>
      </c>
    </row>
    <row r="174" spans="2:65" s="1" customFormat="1" ht="16.5" customHeight="1">
      <c r="B174" s="31"/>
      <c r="C174" s="183" t="s">
        <v>398</v>
      </c>
      <c r="D174" s="183" t="s">
        <v>169</v>
      </c>
      <c r="E174" s="184" t="s">
        <v>399</v>
      </c>
      <c r="F174" s="185" t="s">
        <v>400</v>
      </c>
      <c r="G174" s="186" t="s">
        <v>181</v>
      </c>
      <c r="H174" s="187">
        <v>13.707000000000001</v>
      </c>
      <c r="I174" s="188"/>
      <c r="J174" s="189">
        <f t="shared" si="30"/>
        <v>0</v>
      </c>
      <c r="K174" s="185" t="s">
        <v>246</v>
      </c>
      <c r="L174" s="35"/>
      <c r="M174" s="190" t="s">
        <v>1</v>
      </c>
      <c r="N174" s="191" t="s">
        <v>52</v>
      </c>
      <c r="O174" s="57"/>
      <c r="P174" s="192">
        <f t="shared" si="31"/>
        <v>0</v>
      </c>
      <c r="Q174" s="192">
        <v>2.4603799999999998</v>
      </c>
      <c r="R174" s="192">
        <f t="shared" si="32"/>
        <v>33.724428660000001</v>
      </c>
      <c r="S174" s="192">
        <v>0</v>
      </c>
      <c r="T174" s="193">
        <f t="shared" si="33"/>
        <v>0</v>
      </c>
      <c r="AR174" s="13" t="s">
        <v>173</v>
      </c>
      <c r="AT174" s="13" t="s">
        <v>169</v>
      </c>
      <c r="AU174" s="13" t="s">
        <v>92</v>
      </c>
      <c r="AY174" s="13" t="s">
        <v>167</v>
      </c>
      <c r="BE174" s="194">
        <f t="shared" si="34"/>
        <v>0</v>
      </c>
      <c r="BF174" s="194">
        <f t="shared" si="35"/>
        <v>0</v>
      </c>
      <c r="BG174" s="194">
        <f t="shared" si="36"/>
        <v>0</v>
      </c>
      <c r="BH174" s="194">
        <f t="shared" si="37"/>
        <v>0</v>
      </c>
      <c r="BI174" s="194">
        <f t="shared" si="38"/>
        <v>0</v>
      </c>
      <c r="BJ174" s="13" t="s">
        <v>92</v>
      </c>
      <c r="BK174" s="194">
        <f t="shared" si="39"/>
        <v>0</v>
      </c>
      <c r="BL174" s="13" t="s">
        <v>173</v>
      </c>
      <c r="BM174" s="13" t="s">
        <v>401</v>
      </c>
    </row>
    <row r="175" spans="2:65" s="1" customFormat="1" ht="16.5" customHeight="1">
      <c r="B175" s="31"/>
      <c r="C175" s="183" t="s">
        <v>402</v>
      </c>
      <c r="D175" s="183" t="s">
        <v>169</v>
      </c>
      <c r="E175" s="184" t="s">
        <v>403</v>
      </c>
      <c r="F175" s="185" t="s">
        <v>404</v>
      </c>
      <c r="G175" s="186" t="s">
        <v>172</v>
      </c>
      <c r="H175" s="187">
        <v>87.724999999999994</v>
      </c>
      <c r="I175" s="188"/>
      <c r="J175" s="189">
        <f t="shared" si="30"/>
        <v>0</v>
      </c>
      <c r="K175" s="185" t="s">
        <v>218</v>
      </c>
      <c r="L175" s="35"/>
      <c r="M175" s="190" t="s">
        <v>1</v>
      </c>
      <c r="N175" s="191" t="s">
        <v>52</v>
      </c>
      <c r="O175" s="57"/>
      <c r="P175" s="192">
        <f t="shared" si="31"/>
        <v>0</v>
      </c>
      <c r="Q175" s="192">
        <v>3.4099999999999998E-3</v>
      </c>
      <c r="R175" s="192">
        <f t="shared" si="32"/>
        <v>0.29914224999999994</v>
      </c>
      <c r="S175" s="192">
        <v>0</v>
      </c>
      <c r="T175" s="193">
        <f t="shared" si="33"/>
        <v>0</v>
      </c>
      <c r="AR175" s="13" t="s">
        <v>173</v>
      </c>
      <c r="AT175" s="13" t="s">
        <v>169</v>
      </c>
      <c r="AU175" s="13" t="s">
        <v>92</v>
      </c>
      <c r="AY175" s="13" t="s">
        <v>167</v>
      </c>
      <c r="BE175" s="194">
        <f t="shared" si="34"/>
        <v>0</v>
      </c>
      <c r="BF175" s="194">
        <f t="shared" si="35"/>
        <v>0</v>
      </c>
      <c r="BG175" s="194">
        <f t="shared" si="36"/>
        <v>0</v>
      </c>
      <c r="BH175" s="194">
        <f t="shared" si="37"/>
        <v>0</v>
      </c>
      <c r="BI175" s="194">
        <f t="shared" si="38"/>
        <v>0</v>
      </c>
      <c r="BJ175" s="13" t="s">
        <v>92</v>
      </c>
      <c r="BK175" s="194">
        <f t="shared" si="39"/>
        <v>0</v>
      </c>
      <c r="BL175" s="13" t="s">
        <v>173</v>
      </c>
      <c r="BM175" s="13" t="s">
        <v>405</v>
      </c>
    </row>
    <row r="176" spans="2:65" s="1" customFormat="1" ht="16.5" customHeight="1">
      <c r="B176" s="31"/>
      <c r="C176" s="183" t="s">
        <v>406</v>
      </c>
      <c r="D176" s="183" t="s">
        <v>169</v>
      </c>
      <c r="E176" s="184" t="s">
        <v>407</v>
      </c>
      <c r="F176" s="185" t="s">
        <v>408</v>
      </c>
      <c r="G176" s="186" t="s">
        <v>172</v>
      </c>
      <c r="H176" s="187">
        <v>87.724999999999994</v>
      </c>
      <c r="I176" s="188"/>
      <c r="J176" s="189">
        <f t="shared" si="30"/>
        <v>0</v>
      </c>
      <c r="K176" s="185" t="s">
        <v>218</v>
      </c>
      <c r="L176" s="35"/>
      <c r="M176" s="190" t="s">
        <v>1</v>
      </c>
      <c r="N176" s="191" t="s">
        <v>52</v>
      </c>
      <c r="O176" s="57"/>
      <c r="P176" s="192">
        <f t="shared" si="31"/>
        <v>0</v>
      </c>
      <c r="Q176" s="192">
        <v>0</v>
      </c>
      <c r="R176" s="192">
        <f t="shared" si="32"/>
        <v>0</v>
      </c>
      <c r="S176" s="192">
        <v>0</v>
      </c>
      <c r="T176" s="193">
        <f t="shared" si="33"/>
        <v>0</v>
      </c>
      <c r="AR176" s="13" t="s">
        <v>173</v>
      </c>
      <c r="AT176" s="13" t="s">
        <v>169</v>
      </c>
      <c r="AU176" s="13" t="s">
        <v>92</v>
      </c>
      <c r="AY176" s="13" t="s">
        <v>167</v>
      </c>
      <c r="BE176" s="194">
        <f t="shared" si="34"/>
        <v>0</v>
      </c>
      <c r="BF176" s="194">
        <f t="shared" si="35"/>
        <v>0</v>
      </c>
      <c r="BG176" s="194">
        <f t="shared" si="36"/>
        <v>0</v>
      </c>
      <c r="BH176" s="194">
        <f t="shared" si="37"/>
        <v>0</v>
      </c>
      <c r="BI176" s="194">
        <f t="shared" si="38"/>
        <v>0</v>
      </c>
      <c r="BJ176" s="13" t="s">
        <v>92</v>
      </c>
      <c r="BK176" s="194">
        <f t="shared" si="39"/>
        <v>0</v>
      </c>
      <c r="BL176" s="13" t="s">
        <v>173</v>
      </c>
      <c r="BM176" s="13" t="s">
        <v>409</v>
      </c>
    </row>
    <row r="177" spans="2:65" s="1" customFormat="1" ht="16.5" customHeight="1">
      <c r="B177" s="31"/>
      <c r="C177" s="183" t="s">
        <v>410</v>
      </c>
      <c r="D177" s="183" t="s">
        <v>169</v>
      </c>
      <c r="E177" s="184" t="s">
        <v>411</v>
      </c>
      <c r="F177" s="185" t="s">
        <v>412</v>
      </c>
      <c r="G177" s="186" t="s">
        <v>224</v>
      </c>
      <c r="H177" s="187">
        <v>0.54500000000000004</v>
      </c>
      <c r="I177" s="188"/>
      <c r="J177" s="189">
        <f t="shared" si="30"/>
        <v>0</v>
      </c>
      <c r="K177" s="185" t="s">
        <v>218</v>
      </c>
      <c r="L177" s="35"/>
      <c r="M177" s="190" t="s">
        <v>1</v>
      </c>
      <c r="N177" s="191" t="s">
        <v>52</v>
      </c>
      <c r="O177" s="57"/>
      <c r="P177" s="192">
        <f t="shared" si="31"/>
        <v>0</v>
      </c>
      <c r="Q177" s="192">
        <v>1.0675399999999999</v>
      </c>
      <c r="R177" s="192">
        <f t="shared" si="32"/>
        <v>0.58180929999999997</v>
      </c>
      <c r="S177" s="192">
        <v>0</v>
      </c>
      <c r="T177" s="193">
        <f t="shared" si="33"/>
        <v>0</v>
      </c>
      <c r="AR177" s="13" t="s">
        <v>173</v>
      </c>
      <c r="AT177" s="13" t="s">
        <v>169</v>
      </c>
      <c r="AU177" s="13" t="s">
        <v>92</v>
      </c>
      <c r="AY177" s="13" t="s">
        <v>167</v>
      </c>
      <c r="BE177" s="194">
        <f t="shared" si="34"/>
        <v>0</v>
      </c>
      <c r="BF177" s="194">
        <f t="shared" si="35"/>
        <v>0</v>
      </c>
      <c r="BG177" s="194">
        <f t="shared" si="36"/>
        <v>0</v>
      </c>
      <c r="BH177" s="194">
        <f t="shared" si="37"/>
        <v>0</v>
      </c>
      <c r="BI177" s="194">
        <f t="shared" si="38"/>
        <v>0</v>
      </c>
      <c r="BJ177" s="13" t="s">
        <v>92</v>
      </c>
      <c r="BK177" s="194">
        <f t="shared" si="39"/>
        <v>0</v>
      </c>
      <c r="BL177" s="13" t="s">
        <v>173</v>
      </c>
      <c r="BM177" s="13" t="s">
        <v>413</v>
      </c>
    </row>
    <row r="178" spans="2:65" s="1" customFormat="1" ht="16.5" customHeight="1">
      <c r="B178" s="31"/>
      <c r="C178" s="183" t="s">
        <v>414</v>
      </c>
      <c r="D178" s="183" t="s">
        <v>169</v>
      </c>
      <c r="E178" s="184" t="s">
        <v>415</v>
      </c>
      <c r="F178" s="185" t="s">
        <v>416</v>
      </c>
      <c r="G178" s="186" t="s">
        <v>224</v>
      </c>
      <c r="H178" s="187">
        <v>0.13300000000000001</v>
      </c>
      <c r="I178" s="188"/>
      <c r="J178" s="189">
        <f t="shared" si="30"/>
        <v>0</v>
      </c>
      <c r="K178" s="185" t="s">
        <v>246</v>
      </c>
      <c r="L178" s="35"/>
      <c r="M178" s="190" t="s">
        <v>1</v>
      </c>
      <c r="N178" s="191" t="s">
        <v>52</v>
      </c>
      <c r="O178" s="57"/>
      <c r="P178" s="192">
        <f t="shared" si="31"/>
        <v>0</v>
      </c>
      <c r="Q178" s="192">
        <v>1.05305</v>
      </c>
      <c r="R178" s="192">
        <f t="shared" si="32"/>
        <v>0.14005565</v>
      </c>
      <c r="S178" s="192">
        <v>0</v>
      </c>
      <c r="T178" s="193">
        <f t="shared" si="33"/>
        <v>0</v>
      </c>
      <c r="AR178" s="13" t="s">
        <v>173</v>
      </c>
      <c r="AT178" s="13" t="s">
        <v>169</v>
      </c>
      <c r="AU178" s="13" t="s">
        <v>92</v>
      </c>
      <c r="AY178" s="13" t="s">
        <v>167</v>
      </c>
      <c r="BE178" s="194">
        <f t="shared" si="34"/>
        <v>0</v>
      </c>
      <c r="BF178" s="194">
        <f t="shared" si="35"/>
        <v>0</v>
      </c>
      <c r="BG178" s="194">
        <f t="shared" si="36"/>
        <v>0</v>
      </c>
      <c r="BH178" s="194">
        <f t="shared" si="37"/>
        <v>0</v>
      </c>
      <c r="BI178" s="194">
        <f t="shared" si="38"/>
        <v>0</v>
      </c>
      <c r="BJ178" s="13" t="s">
        <v>92</v>
      </c>
      <c r="BK178" s="194">
        <f t="shared" si="39"/>
        <v>0</v>
      </c>
      <c r="BL178" s="13" t="s">
        <v>173</v>
      </c>
      <c r="BM178" s="13" t="s">
        <v>417</v>
      </c>
    </row>
    <row r="179" spans="2:65" s="1" customFormat="1" ht="16.5" customHeight="1">
      <c r="B179" s="31"/>
      <c r="C179" s="183" t="s">
        <v>418</v>
      </c>
      <c r="D179" s="183" t="s">
        <v>169</v>
      </c>
      <c r="E179" s="184" t="s">
        <v>419</v>
      </c>
      <c r="F179" s="185" t="s">
        <v>420</v>
      </c>
      <c r="G179" s="186" t="s">
        <v>181</v>
      </c>
      <c r="H179" s="187">
        <v>1.982</v>
      </c>
      <c r="I179" s="188"/>
      <c r="J179" s="189">
        <f t="shared" si="30"/>
        <v>0</v>
      </c>
      <c r="K179" s="185" t="s">
        <v>246</v>
      </c>
      <c r="L179" s="35"/>
      <c r="M179" s="190" t="s">
        <v>1</v>
      </c>
      <c r="N179" s="191" t="s">
        <v>52</v>
      </c>
      <c r="O179" s="57"/>
      <c r="P179" s="192">
        <f t="shared" si="31"/>
        <v>0</v>
      </c>
      <c r="Q179" s="192">
        <v>2.3126899999999999</v>
      </c>
      <c r="R179" s="192">
        <f t="shared" si="32"/>
        <v>4.5837515799999995</v>
      </c>
      <c r="S179" s="192">
        <v>0</v>
      </c>
      <c r="T179" s="193">
        <f t="shared" si="33"/>
        <v>0</v>
      </c>
      <c r="AR179" s="13" t="s">
        <v>173</v>
      </c>
      <c r="AT179" s="13" t="s">
        <v>169</v>
      </c>
      <c r="AU179" s="13" t="s">
        <v>92</v>
      </c>
      <c r="AY179" s="13" t="s">
        <v>167</v>
      </c>
      <c r="BE179" s="194">
        <f t="shared" si="34"/>
        <v>0</v>
      </c>
      <c r="BF179" s="194">
        <f t="shared" si="35"/>
        <v>0</v>
      </c>
      <c r="BG179" s="194">
        <f t="shared" si="36"/>
        <v>0</v>
      </c>
      <c r="BH179" s="194">
        <f t="shared" si="37"/>
        <v>0</v>
      </c>
      <c r="BI179" s="194">
        <f t="shared" si="38"/>
        <v>0</v>
      </c>
      <c r="BJ179" s="13" t="s">
        <v>92</v>
      </c>
      <c r="BK179" s="194">
        <f t="shared" si="39"/>
        <v>0</v>
      </c>
      <c r="BL179" s="13" t="s">
        <v>173</v>
      </c>
      <c r="BM179" s="13" t="s">
        <v>421</v>
      </c>
    </row>
    <row r="180" spans="2:65" s="1" customFormat="1" ht="16.5" customHeight="1">
      <c r="B180" s="31"/>
      <c r="C180" s="183" t="s">
        <v>422</v>
      </c>
      <c r="D180" s="183" t="s">
        <v>169</v>
      </c>
      <c r="E180" s="184" t="s">
        <v>423</v>
      </c>
      <c r="F180" s="185" t="s">
        <v>424</v>
      </c>
      <c r="G180" s="186" t="s">
        <v>224</v>
      </c>
      <c r="H180" s="187">
        <v>0.19700000000000001</v>
      </c>
      <c r="I180" s="188"/>
      <c r="J180" s="189">
        <f t="shared" si="30"/>
        <v>0</v>
      </c>
      <c r="K180" s="185" t="s">
        <v>1</v>
      </c>
      <c r="L180" s="35"/>
      <c r="M180" s="190" t="s">
        <v>1</v>
      </c>
      <c r="N180" s="191" t="s">
        <v>52</v>
      </c>
      <c r="O180" s="57"/>
      <c r="P180" s="192">
        <f t="shared" si="31"/>
        <v>0</v>
      </c>
      <c r="Q180" s="192">
        <v>1.0165500000000001</v>
      </c>
      <c r="R180" s="192">
        <f t="shared" si="32"/>
        <v>0.20026035000000003</v>
      </c>
      <c r="S180" s="192">
        <v>0</v>
      </c>
      <c r="T180" s="193">
        <f t="shared" si="33"/>
        <v>0</v>
      </c>
      <c r="AR180" s="13" t="s">
        <v>173</v>
      </c>
      <c r="AT180" s="13" t="s">
        <v>169</v>
      </c>
      <c r="AU180" s="13" t="s">
        <v>92</v>
      </c>
      <c r="AY180" s="13" t="s">
        <v>167</v>
      </c>
      <c r="BE180" s="194">
        <f t="shared" si="34"/>
        <v>0</v>
      </c>
      <c r="BF180" s="194">
        <f t="shared" si="35"/>
        <v>0</v>
      </c>
      <c r="BG180" s="194">
        <f t="shared" si="36"/>
        <v>0</v>
      </c>
      <c r="BH180" s="194">
        <f t="shared" si="37"/>
        <v>0</v>
      </c>
      <c r="BI180" s="194">
        <f t="shared" si="38"/>
        <v>0</v>
      </c>
      <c r="BJ180" s="13" t="s">
        <v>92</v>
      </c>
      <c r="BK180" s="194">
        <f t="shared" si="39"/>
        <v>0</v>
      </c>
      <c r="BL180" s="13" t="s">
        <v>173</v>
      </c>
      <c r="BM180" s="13" t="s">
        <v>425</v>
      </c>
    </row>
    <row r="181" spans="2:65" s="1" customFormat="1" ht="16.5" customHeight="1">
      <c r="B181" s="31"/>
      <c r="C181" s="183" t="s">
        <v>426</v>
      </c>
      <c r="D181" s="183" t="s">
        <v>169</v>
      </c>
      <c r="E181" s="184" t="s">
        <v>427</v>
      </c>
      <c r="F181" s="185" t="s">
        <v>428</v>
      </c>
      <c r="G181" s="186" t="s">
        <v>172</v>
      </c>
      <c r="H181" s="187">
        <v>13.215999999999999</v>
      </c>
      <c r="I181" s="188"/>
      <c r="J181" s="189">
        <f t="shared" si="30"/>
        <v>0</v>
      </c>
      <c r="K181" s="185" t="s">
        <v>1</v>
      </c>
      <c r="L181" s="35"/>
      <c r="M181" s="190" t="s">
        <v>1</v>
      </c>
      <c r="N181" s="191" t="s">
        <v>52</v>
      </c>
      <c r="O181" s="57"/>
      <c r="P181" s="192">
        <f t="shared" si="31"/>
        <v>0</v>
      </c>
      <c r="Q181" s="192">
        <v>8.4600000000000005E-3</v>
      </c>
      <c r="R181" s="192">
        <f t="shared" si="32"/>
        <v>0.11180735999999999</v>
      </c>
      <c r="S181" s="192">
        <v>0</v>
      </c>
      <c r="T181" s="193">
        <f t="shared" si="33"/>
        <v>0</v>
      </c>
      <c r="AR181" s="13" t="s">
        <v>173</v>
      </c>
      <c r="AT181" s="13" t="s">
        <v>169</v>
      </c>
      <c r="AU181" s="13" t="s">
        <v>92</v>
      </c>
      <c r="AY181" s="13" t="s">
        <v>167</v>
      </c>
      <c r="BE181" s="194">
        <f t="shared" si="34"/>
        <v>0</v>
      </c>
      <c r="BF181" s="194">
        <f t="shared" si="35"/>
        <v>0</v>
      </c>
      <c r="BG181" s="194">
        <f t="shared" si="36"/>
        <v>0</v>
      </c>
      <c r="BH181" s="194">
        <f t="shared" si="37"/>
        <v>0</v>
      </c>
      <c r="BI181" s="194">
        <f t="shared" si="38"/>
        <v>0</v>
      </c>
      <c r="BJ181" s="13" t="s">
        <v>92</v>
      </c>
      <c r="BK181" s="194">
        <f t="shared" si="39"/>
        <v>0</v>
      </c>
      <c r="BL181" s="13" t="s">
        <v>173</v>
      </c>
      <c r="BM181" s="13" t="s">
        <v>429</v>
      </c>
    </row>
    <row r="182" spans="2:65" s="1" customFormat="1" ht="16.5" customHeight="1">
      <c r="B182" s="31"/>
      <c r="C182" s="183" t="s">
        <v>430</v>
      </c>
      <c r="D182" s="183" t="s">
        <v>169</v>
      </c>
      <c r="E182" s="184" t="s">
        <v>431</v>
      </c>
      <c r="F182" s="185" t="s">
        <v>432</v>
      </c>
      <c r="G182" s="186" t="s">
        <v>172</v>
      </c>
      <c r="H182" s="187">
        <v>13.215999999999999</v>
      </c>
      <c r="I182" s="188"/>
      <c r="J182" s="189">
        <f t="shared" si="30"/>
        <v>0</v>
      </c>
      <c r="K182" s="185" t="s">
        <v>1</v>
      </c>
      <c r="L182" s="35"/>
      <c r="M182" s="190" t="s">
        <v>1</v>
      </c>
      <c r="N182" s="191" t="s">
        <v>52</v>
      </c>
      <c r="O182" s="57"/>
      <c r="P182" s="192">
        <f t="shared" si="31"/>
        <v>0</v>
      </c>
      <c r="Q182" s="192">
        <v>0</v>
      </c>
      <c r="R182" s="192">
        <f t="shared" si="32"/>
        <v>0</v>
      </c>
      <c r="S182" s="192">
        <v>0</v>
      </c>
      <c r="T182" s="193">
        <f t="shared" si="33"/>
        <v>0</v>
      </c>
      <c r="AR182" s="13" t="s">
        <v>173</v>
      </c>
      <c r="AT182" s="13" t="s">
        <v>169</v>
      </c>
      <c r="AU182" s="13" t="s">
        <v>92</v>
      </c>
      <c r="AY182" s="13" t="s">
        <v>167</v>
      </c>
      <c r="BE182" s="194">
        <f t="shared" si="34"/>
        <v>0</v>
      </c>
      <c r="BF182" s="194">
        <f t="shared" si="35"/>
        <v>0</v>
      </c>
      <c r="BG182" s="194">
        <f t="shared" si="36"/>
        <v>0</v>
      </c>
      <c r="BH182" s="194">
        <f t="shared" si="37"/>
        <v>0</v>
      </c>
      <c r="BI182" s="194">
        <f t="shared" si="38"/>
        <v>0</v>
      </c>
      <c r="BJ182" s="13" t="s">
        <v>92</v>
      </c>
      <c r="BK182" s="194">
        <f t="shared" si="39"/>
        <v>0</v>
      </c>
      <c r="BL182" s="13" t="s">
        <v>173</v>
      </c>
      <c r="BM182" s="13" t="s">
        <v>433</v>
      </c>
    </row>
    <row r="183" spans="2:65" s="1" customFormat="1" ht="16.5" customHeight="1">
      <c r="B183" s="31"/>
      <c r="C183" s="183" t="s">
        <v>434</v>
      </c>
      <c r="D183" s="183" t="s">
        <v>169</v>
      </c>
      <c r="E183" s="184" t="s">
        <v>435</v>
      </c>
      <c r="F183" s="185" t="s">
        <v>436</v>
      </c>
      <c r="G183" s="186" t="s">
        <v>258</v>
      </c>
      <c r="H183" s="187">
        <v>29</v>
      </c>
      <c r="I183" s="188"/>
      <c r="J183" s="189">
        <f t="shared" si="30"/>
        <v>0</v>
      </c>
      <c r="K183" s="185" t="s">
        <v>246</v>
      </c>
      <c r="L183" s="35"/>
      <c r="M183" s="190" t="s">
        <v>1</v>
      </c>
      <c r="N183" s="191" t="s">
        <v>52</v>
      </c>
      <c r="O183" s="57"/>
      <c r="P183" s="192">
        <f t="shared" si="31"/>
        <v>0</v>
      </c>
      <c r="Q183" s="192">
        <v>0.10680000000000001</v>
      </c>
      <c r="R183" s="192">
        <f t="shared" si="32"/>
        <v>3.0972</v>
      </c>
      <c r="S183" s="192">
        <v>0</v>
      </c>
      <c r="T183" s="193">
        <f t="shared" si="33"/>
        <v>0</v>
      </c>
      <c r="AR183" s="13" t="s">
        <v>173</v>
      </c>
      <c r="AT183" s="13" t="s">
        <v>169</v>
      </c>
      <c r="AU183" s="13" t="s">
        <v>92</v>
      </c>
      <c r="AY183" s="13" t="s">
        <v>167</v>
      </c>
      <c r="BE183" s="194">
        <f t="shared" si="34"/>
        <v>0</v>
      </c>
      <c r="BF183" s="194">
        <f t="shared" si="35"/>
        <v>0</v>
      </c>
      <c r="BG183" s="194">
        <f t="shared" si="36"/>
        <v>0</v>
      </c>
      <c r="BH183" s="194">
        <f t="shared" si="37"/>
        <v>0</v>
      </c>
      <c r="BI183" s="194">
        <f t="shared" si="38"/>
        <v>0</v>
      </c>
      <c r="BJ183" s="13" t="s">
        <v>92</v>
      </c>
      <c r="BK183" s="194">
        <f t="shared" si="39"/>
        <v>0</v>
      </c>
      <c r="BL183" s="13" t="s">
        <v>173</v>
      </c>
      <c r="BM183" s="13" t="s">
        <v>437</v>
      </c>
    </row>
    <row r="184" spans="2:65" s="1" customFormat="1" ht="16.5" customHeight="1">
      <c r="B184" s="31"/>
      <c r="C184" s="183" t="s">
        <v>438</v>
      </c>
      <c r="D184" s="183" t="s">
        <v>169</v>
      </c>
      <c r="E184" s="184" t="s">
        <v>439</v>
      </c>
      <c r="F184" s="185" t="s">
        <v>440</v>
      </c>
      <c r="G184" s="186" t="s">
        <v>172</v>
      </c>
      <c r="H184" s="187">
        <v>5.8</v>
      </c>
      <c r="I184" s="188"/>
      <c r="J184" s="189">
        <f t="shared" si="30"/>
        <v>0</v>
      </c>
      <c r="K184" s="185" t="s">
        <v>246</v>
      </c>
      <c r="L184" s="35"/>
      <c r="M184" s="190" t="s">
        <v>1</v>
      </c>
      <c r="N184" s="191" t="s">
        <v>52</v>
      </c>
      <c r="O184" s="57"/>
      <c r="P184" s="192">
        <f t="shared" si="31"/>
        <v>0</v>
      </c>
      <c r="Q184" s="192">
        <v>4.3099999999999996E-3</v>
      </c>
      <c r="R184" s="192">
        <f t="shared" si="32"/>
        <v>2.4997999999999996E-2</v>
      </c>
      <c r="S184" s="192">
        <v>0</v>
      </c>
      <c r="T184" s="193">
        <f t="shared" si="33"/>
        <v>0</v>
      </c>
      <c r="AR184" s="13" t="s">
        <v>173</v>
      </c>
      <c r="AT184" s="13" t="s">
        <v>169</v>
      </c>
      <c r="AU184" s="13" t="s">
        <v>92</v>
      </c>
      <c r="AY184" s="13" t="s">
        <v>167</v>
      </c>
      <c r="BE184" s="194">
        <f t="shared" si="34"/>
        <v>0</v>
      </c>
      <c r="BF184" s="194">
        <f t="shared" si="35"/>
        <v>0</v>
      </c>
      <c r="BG184" s="194">
        <f t="shared" si="36"/>
        <v>0</v>
      </c>
      <c r="BH184" s="194">
        <f t="shared" si="37"/>
        <v>0</v>
      </c>
      <c r="BI184" s="194">
        <f t="shared" si="38"/>
        <v>0</v>
      </c>
      <c r="BJ184" s="13" t="s">
        <v>92</v>
      </c>
      <c r="BK184" s="194">
        <f t="shared" si="39"/>
        <v>0</v>
      </c>
      <c r="BL184" s="13" t="s">
        <v>173</v>
      </c>
      <c r="BM184" s="13" t="s">
        <v>441</v>
      </c>
    </row>
    <row r="185" spans="2:65" s="1" customFormat="1" ht="16.5" customHeight="1">
      <c r="B185" s="31"/>
      <c r="C185" s="183" t="s">
        <v>442</v>
      </c>
      <c r="D185" s="183" t="s">
        <v>169</v>
      </c>
      <c r="E185" s="184" t="s">
        <v>443</v>
      </c>
      <c r="F185" s="185" t="s">
        <v>444</v>
      </c>
      <c r="G185" s="186" t="s">
        <v>172</v>
      </c>
      <c r="H185" s="187">
        <v>5.8</v>
      </c>
      <c r="I185" s="188"/>
      <c r="J185" s="189">
        <f t="shared" si="30"/>
        <v>0</v>
      </c>
      <c r="K185" s="185" t="s">
        <v>246</v>
      </c>
      <c r="L185" s="35"/>
      <c r="M185" s="190" t="s">
        <v>1</v>
      </c>
      <c r="N185" s="191" t="s">
        <v>52</v>
      </c>
      <c r="O185" s="57"/>
      <c r="P185" s="192">
        <f t="shared" si="31"/>
        <v>0</v>
      </c>
      <c r="Q185" s="192">
        <v>0</v>
      </c>
      <c r="R185" s="192">
        <f t="shared" si="32"/>
        <v>0</v>
      </c>
      <c r="S185" s="192">
        <v>0</v>
      </c>
      <c r="T185" s="193">
        <f t="shared" si="33"/>
        <v>0</v>
      </c>
      <c r="AR185" s="13" t="s">
        <v>173</v>
      </c>
      <c r="AT185" s="13" t="s">
        <v>169</v>
      </c>
      <c r="AU185" s="13" t="s">
        <v>92</v>
      </c>
      <c r="AY185" s="13" t="s">
        <v>167</v>
      </c>
      <c r="BE185" s="194">
        <f t="shared" si="34"/>
        <v>0</v>
      </c>
      <c r="BF185" s="194">
        <f t="shared" si="35"/>
        <v>0</v>
      </c>
      <c r="BG185" s="194">
        <f t="shared" si="36"/>
        <v>0</v>
      </c>
      <c r="BH185" s="194">
        <f t="shared" si="37"/>
        <v>0</v>
      </c>
      <c r="BI185" s="194">
        <f t="shared" si="38"/>
        <v>0</v>
      </c>
      <c r="BJ185" s="13" t="s">
        <v>92</v>
      </c>
      <c r="BK185" s="194">
        <f t="shared" si="39"/>
        <v>0</v>
      </c>
      <c r="BL185" s="13" t="s">
        <v>173</v>
      </c>
      <c r="BM185" s="13" t="s">
        <v>445</v>
      </c>
    </row>
    <row r="186" spans="2:65" s="11" customFormat="1" ht="22.9" customHeight="1">
      <c r="B186" s="167"/>
      <c r="C186" s="168"/>
      <c r="D186" s="169" t="s">
        <v>79</v>
      </c>
      <c r="E186" s="181" t="s">
        <v>187</v>
      </c>
      <c r="F186" s="181" t="s">
        <v>446</v>
      </c>
      <c r="G186" s="168"/>
      <c r="H186" s="168"/>
      <c r="I186" s="171"/>
      <c r="J186" s="182">
        <f>BK186</f>
        <v>0</v>
      </c>
      <c r="K186" s="168"/>
      <c r="L186" s="173"/>
      <c r="M186" s="174"/>
      <c r="N186" s="175"/>
      <c r="O186" s="175"/>
      <c r="P186" s="176">
        <f>SUM(P187:P189)</f>
        <v>0</v>
      </c>
      <c r="Q186" s="175"/>
      <c r="R186" s="176">
        <f>SUM(R187:R189)</f>
        <v>50.327835199999996</v>
      </c>
      <c r="S186" s="175"/>
      <c r="T186" s="177">
        <f>SUM(T187:T189)</f>
        <v>0</v>
      </c>
      <c r="AR186" s="178" t="s">
        <v>87</v>
      </c>
      <c r="AT186" s="179" t="s">
        <v>79</v>
      </c>
      <c r="AU186" s="179" t="s">
        <v>87</v>
      </c>
      <c r="AY186" s="178" t="s">
        <v>167</v>
      </c>
      <c r="BK186" s="180">
        <f>SUM(BK187:BK189)</f>
        <v>0</v>
      </c>
    </row>
    <row r="187" spans="2:65" s="1" customFormat="1" ht="16.5" customHeight="1">
      <c r="B187" s="31"/>
      <c r="C187" s="183" t="s">
        <v>447</v>
      </c>
      <c r="D187" s="183" t="s">
        <v>169</v>
      </c>
      <c r="E187" s="184" t="s">
        <v>448</v>
      </c>
      <c r="F187" s="185" t="s">
        <v>449</v>
      </c>
      <c r="G187" s="186" t="s">
        <v>172</v>
      </c>
      <c r="H187" s="187">
        <v>66.22</v>
      </c>
      <c r="I187" s="188"/>
      <c r="J187" s="189">
        <f>ROUND(I187*H187,2)</f>
        <v>0</v>
      </c>
      <c r="K187" s="185" t="s">
        <v>246</v>
      </c>
      <c r="L187" s="35"/>
      <c r="M187" s="190" t="s">
        <v>1</v>
      </c>
      <c r="N187" s="191" t="s">
        <v>52</v>
      </c>
      <c r="O187" s="57"/>
      <c r="P187" s="192">
        <f>O187*H187</f>
        <v>0</v>
      </c>
      <c r="Q187" s="192">
        <v>0.51166</v>
      </c>
      <c r="R187" s="192">
        <f>Q187*H187</f>
        <v>33.882125199999997</v>
      </c>
      <c r="S187" s="192">
        <v>0</v>
      </c>
      <c r="T187" s="193">
        <f>S187*H187</f>
        <v>0</v>
      </c>
      <c r="AR187" s="13" t="s">
        <v>173</v>
      </c>
      <c r="AT187" s="13" t="s">
        <v>169</v>
      </c>
      <c r="AU187" s="13" t="s">
        <v>92</v>
      </c>
      <c r="AY187" s="13" t="s">
        <v>167</v>
      </c>
      <c r="BE187" s="194">
        <f>IF(N187="základná",J187,0)</f>
        <v>0</v>
      </c>
      <c r="BF187" s="194">
        <f>IF(N187="znížená",J187,0)</f>
        <v>0</v>
      </c>
      <c r="BG187" s="194">
        <f>IF(N187="zákl. prenesená",J187,0)</f>
        <v>0</v>
      </c>
      <c r="BH187" s="194">
        <f>IF(N187="zníž. prenesená",J187,0)</f>
        <v>0</v>
      </c>
      <c r="BI187" s="194">
        <f>IF(N187="nulová",J187,0)</f>
        <v>0</v>
      </c>
      <c r="BJ187" s="13" t="s">
        <v>92</v>
      </c>
      <c r="BK187" s="194">
        <f>ROUND(I187*H187,2)</f>
        <v>0</v>
      </c>
      <c r="BL187" s="13" t="s">
        <v>173</v>
      </c>
      <c r="BM187" s="13" t="s">
        <v>450</v>
      </c>
    </row>
    <row r="188" spans="2:65" s="1" customFormat="1" ht="16.5" customHeight="1">
      <c r="B188" s="31"/>
      <c r="C188" s="183" t="s">
        <v>451</v>
      </c>
      <c r="D188" s="183" t="s">
        <v>169</v>
      </c>
      <c r="E188" s="184" t="s">
        <v>452</v>
      </c>
      <c r="F188" s="185" t="s">
        <v>453</v>
      </c>
      <c r="G188" s="186" t="s">
        <v>172</v>
      </c>
      <c r="H188" s="187">
        <v>66.22</v>
      </c>
      <c r="I188" s="188"/>
      <c r="J188" s="189">
        <f>ROUND(I188*H188,2)</f>
        <v>0</v>
      </c>
      <c r="K188" s="185" t="s">
        <v>246</v>
      </c>
      <c r="L188" s="35"/>
      <c r="M188" s="190" t="s">
        <v>1</v>
      </c>
      <c r="N188" s="191" t="s">
        <v>52</v>
      </c>
      <c r="O188" s="57"/>
      <c r="P188" s="192">
        <f>O188*H188</f>
        <v>0</v>
      </c>
      <c r="Q188" s="192">
        <v>0.112</v>
      </c>
      <c r="R188" s="192">
        <f>Q188*H188</f>
        <v>7.4166400000000001</v>
      </c>
      <c r="S188" s="192">
        <v>0</v>
      </c>
      <c r="T188" s="193">
        <f>S188*H188</f>
        <v>0</v>
      </c>
      <c r="AR188" s="13" t="s">
        <v>173</v>
      </c>
      <c r="AT188" s="13" t="s">
        <v>169</v>
      </c>
      <c r="AU188" s="13" t="s">
        <v>92</v>
      </c>
      <c r="AY188" s="13" t="s">
        <v>167</v>
      </c>
      <c r="BE188" s="194">
        <f>IF(N188="základná",J188,0)</f>
        <v>0</v>
      </c>
      <c r="BF188" s="194">
        <f>IF(N188="znížená",J188,0)</f>
        <v>0</v>
      </c>
      <c r="BG188" s="194">
        <f>IF(N188="zákl. prenesená",J188,0)</f>
        <v>0</v>
      </c>
      <c r="BH188" s="194">
        <f>IF(N188="zníž. prenesená",J188,0)</f>
        <v>0</v>
      </c>
      <c r="BI188" s="194">
        <f>IF(N188="nulová",J188,0)</f>
        <v>0</v>
      </c>
      <c r="BJ188" s="13" t="s">
        <v>92</v>
      </c>
      <c r="BK188" s="194">
        <f>ROUND(I188*H188,2)</f>
        <v>0</v>
      </c>
      <c r="BL188" s="13" t="s">
        <v>173</v>
      </c>
      <c r="BM188" s="13" t="s">
        <v>454</v>
      </c>
    </row>
    <row r="189" spans="2:65" s="1" customFormat="1" ht="16.5" customHeight="1">
      <c r="B189" s="31"/>
      <c r="C189" s="195" t="s">
        <v>455</v>
      </c>
      <c r="D189" s="195" t="s">
        <v>221</v>
      </c>
      <c r="E189" s="196" t="s">
        <v>456</v>
      </c>
      <c r="F189" s="197" t="s">
        <v>457</v>
      </c>
      <c r="G189" s="198" t="s">
        <v>172</v>
      </c>
      <c r="H189" s="199">
        <v>66.882000000000005</v>
      </c>
      <c r="I189" s="200"/>
      <c r="J189" s="201">
        <f>ROUND(I189*H189,2)</f>
        <v>0</v>
      </c>
      <c r="K189" s="197" t="s">
        <v>246</v>
      </c>
      <c r="L189" s="202"/>
      <c r="M189" s="203" t="s">
        <v>1</v>
      </c>
      <c r="N189" s="204" t="s">
        <v>52</v>
      </c>
      <c r="O189" s="57"/>
      <c r="P189" s="192">
        <f>O189*H189</f>
        <v>0</v>
      </c>
      <c r="Q189" s="192">
        <v>0.13500000000000001</v>
      </c>
      <c r="R189" s="192">
        <f>Q189*H189</f>
        <v>9.0290700000000008</v>
      </c>
      <c r="S189" s="192">
        <v>0</v>
      </c>
      <c r="T189" s="193">
        <f>S189*H189</f>
        <v>0</v>
      </c>
      <c r="AR189" s="13" t="s">
        <v>199</v>
      </c>
      <c r="AT189" s="13" t="s">
        <v>221</v>
      </c>
      <c r="AU189" s="13" t="s">
        <v>92</v>
      </c>
      <c r="AY189" s="13" t="s">
        <v>167</v>
      </c>
      <c r="BE189" s="194">
        <f>IF(N189="základná",J189,0)</f>
        <v>0</v>
      </c>
      <c r="BF189" s="194">
        <f>IF(N189="znížená",J189,0)</f>
        <v>0</v>
      </c>
      <c r="BG189" s="194">
        <f>IF(N189="zákl. prenesená",J189,0)</f>
        <v>0</v>
      </c>
      <c r="BH189" s="194">
        <f>IF(N189="zníž. prenesená",J189,0)</f>
        <v>0</v>
      </c>
      <c r="BI189" s="194">
        <f>IF(N189="nulová",J189,0)</f>
        <v>0</v>
      </c>
      <c r="BJ189" s="13" t="s">
        <v>92</v>
      </c>
      <c r="BK189" s="194">
        <f>ROUND(I189*H189,2)</f>
        <v>0</v>
      </c>
      <c r="BL189" s="13" t="s">
        <v>173</v>
      </c>
      <c r="BM189" s="13" t="s">
        <v>458</v>
      </c>
    </row>
    <row r="190" spans="2:65" s="11" customFormat="1" ht="22.9" customHeight="1">
      <c r="B190" s="167"/>
      <c r="C190" s="168"/>
      <c r="D190" s="169" t="s">
        <v>79</v>
      </c>
      <c r="E190" s="181" t="s">
        <v>191</v>
      </c>
      <c r="F190" s="181" t="s">
        <v>459</v>
      </c>
      <c r="G190" s="168"/>
      <c r="H190" s="168"/>
      <c r="I190" s="171"/>
      <c r="J190" s="182">
        <f>BK190</f>
        <v>0</v>
      </c>
      <c r="K190" s="168"/>
      <c r="L190" s="173"/>
      <c r="M190" s="174"/>
      <c r="N190" s="175"/>
      <c r="O190" s="175"/>
      <c r="P190" s="176">
        <f>SUM(P191:P228)</f>
        <v>0</v>
      </c>
      <c r="Q190" s="175"/>
      <c r="R190" s="176">
        <f>SUM(R191:R228)</f>
        <v>134.45536405000004</v>
      </c>
      <c r="S190" s="175"/>
      <c r="T190" s="177">
        <f>SUM(T191:T228)</f>
        <v>0</v>
      </c>
      <c r="AR190" s="178" t="s">
        <v>87</v>
      </c>
      <c r="AT190" s="179" t="s">
        <v>79</v>
      </c>
      <c r="AU190" s="179" t="s">
        <v>87</v>
      </c>
      <c r="AY190" s="178" t="s">
        <v>167</v>
      </c>
      <c r="BK190" s="180">
        <f>SUM(BK191:BK228)</f>
        <v>0</v>
      </c>
    </row>
    <row r="191" spans="2:65" s="1" customFormat="1" ht="16.5" customHeight="1">
      <c r="B191" s="31"/>
      <c r="C191" s="183" t="s">
        <v>460</v>
      </c>
      <c r="D191" s="183" t="s">
        <v>169</v>
      </c>
      <c r="E191" s="184" t="s">
        <v>461</v>
      </c>
      <c r="F191" s="185" t="s">
        <v>462</v>
      </c>
      <c r="G191" s="186" t="s">
        <v>241</v>
      </c>
      <c r="H191" s="187">
        <v>45</v>
      </c>
      <c r="I191" s="188"/>
      <c r="J191" s="189">
        <f t="shared" ref="J191:J228" si="40">ROUND(I191*H191,2)</f>
        <v>0</v>
      </c>
      <c r="K191" s="185" t="s">
        <v>246</v>
      </c>
      <c r="L191" s="35"/>
      <c r="M191" s="190" t="s">
        <v>1</v>
      </c>
      <c r="N191" s="191" t="s">
        <v>52</v>
      </c>
      <c r="O191" s="57"/>
      <c r="P191" s="192">
        <f t="shared" ref="P191:P228" si="41">O191*H191</f>
        <v>0</v>
      </c>
      <c r="Q191" s="192">
        <v>5.5199999999999997E-3</v>
      </c>
      <c r="R191" s="192">
        <f t="shared" ref="R191:R228" si="42">Q191*H191</f>
        <v>0.24839999999999998</v>
      </c>
      <c r="S191" s="192">
        <v>0</v>
      </c>
      <c r="T191" s="193">
        <f t="shared" ref="T191:T228" si="43">S191*H191</f>
        <v>0</v>
      </c>
      <c r="AR191" s="13" t="s">
        <v>173</v>
      </c>
      <c r="AT191" s="13" t="s">
        <v>169</v>
      </c>
      <c r="AU191" s="13" t="s">
        <v>92</v>
      </c>
      <c r="AY191" s="13" t="s">
        <v>167</v>
      </c>
      <c r="BE191" s="194">
        <f t="shared" ref="BE191:BE228" si="44">IF(N191="základná",J191,0)</f>
        <v>0</v>
      </c>
      <c r="BF191" s="194">
        <f t="shared" ref="BF191:BF228" si="45">IF(N191="znížená",J191,0)</f>
        <v>0</v>
      </c>
      <c r="BG191" s="194">
        <f t="shared" ref="BG191:BG228" si="46">IF(N191="zákl. prenesená",J191,0)</f>
        <v>0</v>
      </c>
      <c r="BH191" s="194">
        <f t="shared" ref="BH191:BH228" si="47">IF(N191="zníž. prenesená",J191,0)</f>
        <v>0</v>
      </c>
      <c r="BI191" s="194">
        <f t="shared" ref="BI191:BI228" si="48">IF(N191="nulová",J191,0)</f>
        <v>0</v>
      </c>
      <c r="BJ191" s="13" t="s">
        <v>92</v>
      </c>
      <c r="BK191" s="194">
        <f t="shared" ref="BK191:BK228" si="49">ROUND(I191*H191,2)</f>
        <v>0</v>
      </c>
      <c r="BL191" s="13" t="s">
        <v>173</v>
      </c>
      <c r="BM191" s="13" t="s">
        <v>463</v>
      </c>
    </row>
    <row r="192" spans="2:65" s="1" customFormat="1" ht="16.5" customHeight="1">
      <c r="B192" s="31"/>
      <c r="C192" s="183" t="s">
        <v>464</v>
      </c>
      <c r="D192" s="183" t="s">
        <v>169</v>
      </c>
      <c r="E192" s="184" t="s">
        <v>465</v>
      </c>
      <c r="F192" s="185" t="s">
        <v>466</v>
      </c>
      <c r="G192" s="186" t="s">
        <v>241</v>
      </c>
      <c r="H192" s="187">
        <v>30</v>
      </c>
      <c r="I192" s="188"/>
      <c r="J192" s="189">
        <f t="shared" si="40"/>
        <v>0</v>
      </c>
      <c r="K192" s="185" t="s">
        <v>246</v>
      </c>
      <c r="L192" s="35"/>
      <c r="M192" s="190" t="s">
        <v>1</v>
      </c>
      <c r="N192" s="191" t="s">
        <v>52</v>
      </c>
      <c r="O192" s="57"/>
      <c r="P192" s="192">
        <f t="shared" si="41"/>
        <v>0</v>
      </c>
      <c r="Q192" s="192">
        <v>1.3769999999999999E-2</v>
      </c>
      <c r="R192" s="192">
        <f t="shared" si="42"/>
        <v>0.41309999999999997</v>
      </c>
      <c r="S192" s="192">
        <v>0</v>
      </c>
      <c r="T192" s="193">
        <f t="shared" si="43"/>
        <v>0</v>
      </c>
      <c r="AR192" s="13" t="s">
        <v>173</v>
      </c>
      <c r="AT192" s="13" t="s">
        <v>169</v>
      </c>
      <c r="AU192" s="13" t="s">
        <v>92</v>
      </c>
      <c r="AY192" s="13" t="s">
        <v>167</v>
      </c>
      <c r="BE192" s="194">
        <f t="shared" si="44"/>
        <v>0</v>
      </c>
      <c r="BF192" s="194">
        <f t="shared" si="45"/>
        <v>0</v>
      </c>
      <c r="BG192" s="194">
        <f t="shared" si="46"/>
        <v>0</v>
      </c>
      <c r="BH192" s="194">
        <f t="shared" si="47"/>
        <v>0</v>
      </c>
      <c r="BI192" s="194">
        <f t="shared" si="48"/>
        <v>0</v>
      </c>
      <c r="BJ192" s="13" t="s">
        <v>92</v>
      </c>
      <c r="BK192" s="194">
        <f t="shared" si="49"/>
        <v>0</v>
      </c>
      <c r="BL192" s="13" t="s">
        <v>173</v>
      </c>
      <c r="BM192" s="13" t="s">
        <v>467</v>
      </c>
    </row>
    <row r="193" spans="2:65" s="1" customFormat="1" ht="16.5" customHeight="1">
      <c r="B193" s="31"/>
      <c r="C193" s="183" t="s">
        <v>468</v>
      </c>
      <c r="D193" s="183" t="s">
        <v>169</v>
      </c>
      <c r="E193" s="184" t="s">
        <v>469</v>
      </c>
      <c r="F193" s="185" t="s">
        <v>470</v>
      </c>
      <c r="G193" s="186" t="s">
        <v>241</v>
      </c>
      <c r="H193" s="187">
        <v>15</v>
      </c>
      <c r="I193" s="188"/>
      <c r="J193" s="189">
        <f t="shared" si="40"/>
        <v>0</v>
      </c>
      <c r="K193" s="185" t="s">
        <v>246</v>
      </c>
      <c r="L193" s="35"/>
      <c r="M193" s="190" t="s">
        <v>1</v>
      </c>
      <c r="N193" s="191" t="s">
        <v>52</v>
      </c>
      <c r="O193" s="57"/>
      <c r="P193" s="192">
        <f t="shared" si="41"/>
        <v>0</v>
      </c>
      <c r="Q193" s="192">
        <v>5.4609999999999999E-2</v>
      </c>
      <c r="R193" s="192">
        <f t="shared" si="42"/>
        <v>0.81914999999999993</v>
      </c>
      <c r="S193" s="192">
        <v>0</v>
      </c>
      <c r="T193" s="193">
        <f t="shared" si="43"/>
        <v>0</v>
      </c>
      <c r="AR193" s="13" t="s">
        <v>173</v>
      </c>
      <c r="AT193" s="13" t="s">
        <v>169</v>
      </c>
      <c r="AU193" s="13" t="s">
        <v>92</v>
      </c>
      <c r="AY193" s="13" t="s">
        <v>167</v>
      </c>
      <c r="BE193" s="194">
        <f t="shared" si="44"/>
        <v>0</v>
      </c>
      <c r="BF193" s="194">
        <f t="shared" si="45"/>
        <v>0</v>
      </c>
      <c r="BG193" s="194">
        <f t="shared" si="46"/>
        <v>0</v>
      </c>
      <c r="BH193" s="194">
        <f t="shared" si="47"/>
        <v>0</v>
      </c>
      <c r="BI193" s="194">
        <f t="shared" si="48"/>
        <v>0</v>
      </c>
      <c r="BJ193" s="13" t="s">
        <v>92</v>
      </c>
      <c r="BK193" s="194">
        <f t="shared" si="49"/>
        <v>0</v>
      </c>
      <c r="BL193" s="13" t="s">
        <v>173</v>
      </c>
      <c r="BM193" s="13" t="s">
        <v>471</v>
      </c>
    </row>
    <row r="194" spans="2:65" s="1" customFormat="1" ht="16.5" customHeight="1">
      <c r="B194" s="31"/>
      <c r="C194" s="183" t="s">
        <v>472</v>
      </c>
      <c r="D194" s="183" t="s">
        <v>169</v>
      </c>
      <c r="E194" s="184" t="s">
        <v>473</v>
      </c>
      <c r="F194" s="185" t="s">
        <v>474</v>
      </c>
      <c r="G194" s="186" t="s">
        <v>172</v>
      </c>
      <c r="H194" s="187">
        <v>28.956</v>
      </c>
      <c r="I194" s="188"/>
      <c r="J194" s="189">
        <f t="shared" si="40"/>
        <v>0</v>
      </c>
      <c r="K194" s="185" t="s">
        <v>246</v>
      </c>
      <c r="L194" s="35"/>
      <c r="M194" s="190" t="s">
        <v>1</v>
      </c>
      <c r="N194" s="191" t="s">
        <v>52</v>
      </c>
      <c r="O194" s="57"/>
      <c r="P194" s="192">
        <f t="shared" si="41"/>
        <v>0</v>
      </c>
      <c r="Q194" s="192">
        <v>2.5000000000000001E-3</v>
      </c>
      <c r="R194" s="192">
        <f t="shared" si="42"/>
        <v>7.2389999999999996E-2</v>
      </c>
      <c r="S194" s="192">
        <v>0</v>
      </c>
      <c r="T194" s="193">
        <f t="shared" si="43"/>
        <v>0</v>
      </c>
      <c r="AR194" s="13" t="s">
        <v>173</v>
      </c>
      <c r="AT194" s="13" t="s">
        <v>169</v>
      </c>
      <c r="AU194" s="13" t="s">
        <v>92</v>
      </c>
      <c r="AY194" s="13" t="s">
        <v>167</v>
      </c>
      <c r="BE194" s="194">
        <f t="shared" si="44"/>
        <v>0</v>
      </c>
      <c r="BF194" s="194">
        <f t="shared" si="45"/>
        <v>0</v>
      </c>
      <c r="BG194" s="194">
        <f t="shared" si="46"/>
        <v>0</v>
      </c>
      <c r="BH194" s="194">
        <f t="shared" si="47"/>
        <v>0</v>
      </c>
      <c r="BI194" s="194">
        <f t="shared" si="48"/>
        <v>0</v>
      </c>
      <c r="BJ194" s="13" t="s">
        <v>92</v>
      </c>
      <c r="BK194" s="194">
        <f t="shared" si="49"/>
        <v>0</v>
      </c>
      <c r="BL194" s="13" t="s">
        <v>173</v>
      </c>
      <c r="BM194" s="13" t="s">
        <v>475</v>
      </c>
    </row>
    <row r="195" spans="2:65" s="1" customFormat="1" ht="16.5" customHeight="1">
      <c r="B195" s="31"/>
      <c r="C195" s="183" t="s">
        <v>476</v>
      </c>
      <c r="D195" s="183" t="s">
        <v>169</v>
      </c>
      <c r="E195" s="184" t="s">
        <v>477</v>
      </c>
      <c r="F195" s="185" t="s">
        <v>478</v>
      </c>
      <c r="G195" s="186" t="s">
        <v>172</v>
      </c>
      <c r="H195" s="187">
        <v>49.277999999999999</v>
      </c>
      <c r="I195" s="188"/>
      <c r="J195" s="189">
        <f t="shared" si="40"/>
        <v>0</v>
      </c>
      <c r="K195" s="185" t="s">
        <v>246</v>
      </c>
      <c r="L195" s="35"/>
      <c r="M195" s="190" t="s">
        <v>1</v>
      </c>
      <c r="N195" s="191" t="s">
        <v>52</v>
      </c>
      <c r="O195" s="57"/>
      <c r="P195" s="192">
        <f t="shared" si="41"/>
        <v>0</v>
      </c>
      <c r="Q195" s="192">
        <v>5.0000000000000001E-3</v>
      </c>
      <c r="R195" s="192">
        <f t="shared" si="42"/>
        <v>0.24639</v>
      </c>
      <c r="S195" s="192">
        <v>0</v>
      </c>
      <c r="T195" s="193">
        <f t="shared" si="43"/>
        <v>0</v>
      </c>
      <c r="AR195" s="13" t="s">
        <v>173</v>
      </c>
      <c r="AT195" s="13" t="s">
        <v>169</v>
      </c>
      <c r="AU195" s="13" t="s">
        <v>92</v>
      </c>
      <c r="AY195" s="13" t="s">
        <v>167</v>
      </c>
      <c r="BE195" s="194">
        <f t="shared" si="44"/>
        <v>0</v>
      </c>
      <c r="BF195" s="194">
        <f t="shared" si="45"/>
        <v>0</v>
      </c>
      <c r="BG195" s="194">
        <f t="shared" si="46"/>
        <v>0</v>
      </c>
      <c r="BH195" s="194">
        <f t="shared" si="47"/>
        <v>0</v>
      </c>
      <c r="BI195" s="194">
        <f t="shared" si="48"/>
        <v>0</v>
      </c>
      <c r="BJ195" s="13" t="s">
        <v>92</v>
      </c>
      <c r="BK195" s="194">
        <f t="shared" si="49"/>
        <v>0</v>
      </c>
      <c r="BL195" s="13" t="s">
        <v>173</v>
      </c>
      <c r="BM195" s="13" t="s">
        <v>479</v>
      </c>
    </row>
    <row r="196" spans="2:65" s="1" customFormat="1" ht="16.5" customHeight="1">
      <c r="B196" s="31"/>
      <c r="C196" s="183" t="s">
        <v>480</v>
      </c>
      <c r="D196" s="183" t="s">
        <v>169</v>
      </c>
      <c r="E196" s="184" t="s">
        <v>481</v>
      </c>
      <c r="F196" s="185" t="s">
        <v>482</v>
      </c>
      <c r="G196" s="186" t="s">
        <v>172</v>
      </c>
      <c r="H196" s="187">
        <v>7.4560000000000004</v>
      </c>
      <c r="I196" s="188"/>
      <c r="J196" s="189">
        <f t="shared" si="40"/>
        <v>0</v>
      </c>
      <c r="K196" s="185" t="s">
        <v>246</v>
      </c>
      <c r="L196" s="35"/>
      <c r="M196" s="190" t="s">
        <v>1</v>
      </c>
      <c r="N196" s="191" t="s">
        <v>52</v>
      </c>
      <c r="O196" s="57"/>
      <c r="P196" s="192">
        <f t="shared" si="41"/>
        <v>0</v>
      </c>
      <c r="Q196" s="192">
        <v>0</v>
      </c>
      <c r="R196" s="192">
        <f t="shared" si="42"/>
        <v>0</v>
      </c>
      <c r="S196" s="192">
        <v>0</v>
      </c>
      <c r="T196" s="193">
        <f t="shared" si="43"/>
        <v>0</v>
      </c>
      <c r="AR196" s="13" t="s">
        <v>173</v>
      </c>
      <c r="AT196" s="13" t="s">
        <v>169</v>
      </c>
      <c r="AU196" s="13" t="s">
        <v>92</v>
      </c>
      <c r="AY196" s="13" t="s">
        <v>167</v>
      </c>
      <c r="BE196" s="194">
        <f t="shared" si="44"/>
        <v>0</v>
      </c>
      <c r="BF196" s="194">
        <f t="shared" si="45"/>
        <v>0</v>
      </c>
      <c r="BG196" s="194">
        <f t="shared" si="46"/>
        <v>0</v>
      </c>
      <c r="BH196" s="194">
        <f t="shared" si="47"/>
        <v>0</v>
      </c>
      <c r="BI196" s="194">
        <f t="shared" si="48"/>
        <v>0</v>
      </c>
      <c r="BJ196" s="13" t="s">
        <v>92</v>
      </c>
      <c r="BK196" s="194">
        <f t="shared" si="49"/>
        <v>0</v>
      </c>
      <c r="BL196" s="13" t="s">
        <v>173</v>
      </c>
      <c r="BM196" s="13" t="s">
        <v>483</v>
      </c>
    </row>
    <row r="197" spans="2:65" s="1" customFormat="1" ht="22.5" customHeight="1">
      <c r="B197" s="31"/>
      <c r="C197" s="183" t="s">
        <v>484</v>
      </c>
      <c r="D197" s="183" t="s">
        <v>169</v>
      </c>
      <c r="E197" s="184" t="s">
        <v>485</v>
      </c>
      <c r="F197" s="185" t="s">
        <v>486</v>
      </c>
      <c r="G197" s="186" t="s">
        <v>172</v>
      </c>
      <c r="H197" s="187">
        <v>49.277999999999999</v>
      </c>
      <c r="I197" s="188"/>
      <c r="J197" s="189">
        <f t="shared" si="40"/>
        <v>0</v>
      </c>
      <c r="K197" s="185" t="s">
        <v>246</v>
      </c>
      <c r="L197" s="35"/>
      <c r="M197" s="190" t="s">
        <v>1</v>
      </c>
      <c r="N197" s="191" t="s">
        <v>52</v>
      </c>
      <c r="O197" s="57"/>
      <c r="P197" s="192">
        <f t="shared" si="41"/>
        <v>0</v>
      </c>
      <c r="Q197" s="192">
        <v>3.0530000000000002E-2</v>
      </c>
      <c r="R197" s="192">
        <f t="shared" si="42"/>
        <v>1.5044573400000001</v>
      </c>
      <c r="S197" s="192">
        <v>0</v>
      </c>
      <c r="T197" s="193">
        <f t="shared" si="43"/>
        <v>0</v>
      </c>
      <c r="AR197" s="13" t="s">
        <v>173</v>
      </c>
      <c r="AT197" s="13" t="s">
        <v>169</v>
      </c>
      <c r="AU197" s="13" t="s">
        <v>92</v>
      </c>
      <c r="AY197" s="13" t="s">
        <v>167</v>
      </c>
      <c r="BE197" s="194">
        <f t="shared" si="44"/>
        <v>0</v>
      </c>
      <c r="BF197" s="194">
        <f t="shared" si="45"/>
        <v>0</v>
      </c>
      <c r="BG197" s="194">
        <f t="shared" si="46"/>
        <v>0</v>
      </c>
      <c r="BH197" s="194">
        <f t="shared" si="47"/>
        <v>0</v>
      </c>
      <c r="BI197" s="194">
        <f t="shared" si="48"/>
        <v>0</v>
      </c>
      <c r="BJ197" s="13" t="s">
        <v>92</v>
      </c>
      <c r="BK197" s="194">
        <f t="shared" si="49"/>
        <v>0</v>
      </c>
      <c r="BL197" s="13" t="s">
        <v>173</v>
      </c>
      <c r="BM197" s="13" t="s">
        <v>487</v>
      </c>
    </row>
    <row r="198" spans="2:65" s="1" customFormat="1" ht="16.5" customHeight="1">
      <c r="B198" s="31"/>
      <c r="C198" s="183" t="s">
        <v>488</v>
      </c>
      <c r="D198" s="183" t="s">
        <v>169</v>
      </c>
      <c r="E198" s="184" t="s">
        <v>489</v>
      </c>
      <c r="F198" s="185" t="s">
        <v>490</v>
      </c>
      <c r="G198" s="186" t="s">
        <v>172</v>
      </c>
      <c r="H198" s="187">
        <v>15.74</v>
      </c>
      <c r="I198" s="188"/>
      <c r="J198" s="189">
        <f t="shared" si="40"/>
        <v>0</v>
      </c>
      <c r="K198" s="185" t="s">
        <v>246</v>
      </c>
      <c r="L198" s="35"/>
      <c r="M198" s="190" t="s">
        <v>1</v>
      </c>
      <c r="N198" s="191" t="s">
        <v>52</v>
      </c>
      <c r="O198" s="57"/>
      <c r="P198" s="192">
        <f t="shared" si="41"/>
        <v>0</v>
      </c>
      <c r="Q198" s="192">
        <v>8.9300000000000004E-3</v>
      </c>
      <c r="R198" s="192">
        <f t="shared" si="42"/>
        <v>0.14055820000000002</v>
      </c>
      <c r="S198" s="192">
        <v>0</v>
      </c>
      <c r="T198" s="193">
        <f t="shared" si="43"/>
        <v>0</v>
      </c>
      <c r="AR198" s="13" t="s">
        <v>173</v>
      </c>
      <c r="AT198" s="13" t="s">
        <v>169</v>
      </c>
      <c r="AU198" s="13" t="s">
        <v>92</v>
      </c>
      <c r="AY198" s="13" t="s">
        <v>167</v>
      </c>
      <c r="BE198" s="194">
        <f t="shared" si="44"/>
        <v>0</v>
      </c>
      <c r="BF198" s="194">
        <f t="shared" si="45"/>
        <v>0</v>
      </c>
      <c r="BG198" s="194">
        <f t="shared" si="46"/>
        <v>0</v>
      </c>
      <c r="BH198" s="194">
        <f t="shared" si="47"/>
        <v>0</v>
      </c>
      <c r="BI198" s="194">
        <f t="shared" si="48"/>
        <v>0</v>
      </c>
      <c r="BJ198" s="13" t="s">
        <v>92</v>
      </c>
      <c r="BK198" s="194">
        <f t="shared" si="49"/>
        <v>0</v>
      </c>
      <c r="BL198" s="13" t="s">
        <v>173</v>
      </c>
      <c r="BM198" s="13" t="s">
        <v>491</v>
      </c>
    </row>
    <row r="199" spans="2:65" s="1" customFormat="1" ht="16.5" customHeight="1">
      <c r="B199" s="31"/>
      <c r="C199" s="183" t="s">
        <v>492</v>
      </c>
      <c r="D199" s="183" t="s">
        <v>169</v>
      </c>
      <c r="E199" s="184" t="s">
        <v>493</v>
      </c>
      <c r="F199" s="185" t="s">
        <v>494</v>
      </c>
      <c r="G199" s="186" t="s">
        <v>172</v>
      </c>
      <c r="H199" s="187">
        <v>28.956</v>
      </c>
      <c r="I199" s="188"/>
      <c r="J199" s="189">
        <f t="shared" si="40"/>
        <v>0</v>
      </c>
      <c r="K199" s="185" t="s">
        <v>246</v>
      </c>
      <c r="L199" s="35"/>
      <c r="M199" s="190" t="s">
        <v>1</v>
      </c>
      <c r="N199" s="191" t="s">
        <v>52</v>
      </c>
      <c r="O199" s="57"/>
      <c r="P199" s="192">
        <f t="shared" si="41"/>
        <v>0</v>
      </c>
      <c r="Q199" s="192">
        <v>4.2000000000000002E-4</v>
      </c>
      <c r="R199" s="192">
        <f t="shared" si="42"/>
        <v>1.216152E-2</v>
      </c>
      <c r="S199" s="192">
        <v>0</v>
      </c>
      <c r="T199" s="193">
        <f t="shared" si="43"/>
        <v>0</v>
      </c>
      <c r="AR199" s="13" t="s">
        <v>173</v>
      </c>
      <c r="AT199" s="13" t="s">
        <v>169</v>
      </c>
      <c r="AU199" s="13" t="s">
        <v>92</v>
      </c>
      <c r="AY199" s="13" t="s">
        <v>167</v>
      </c>
      <c r="BE199" s="194">
        <f t="shared" si="44"/>
        <v>0</v>
      </c>
      <c r="BF199" s="194">
        <f t="shared" si="45"/>
        <v>0</v>
      </c>
      <c r="BG199" s="194">
        <f t="shared" si="46"/>
        <v>0</v>
      </c>
      <c r="BH199" s="194">
        <f t="shared" si="47"/>
        <v>0</v>
      </c>
      <c r="BI199" s="194">
        <f t="shared" si="48"/>
        <v>0</v>
      </c>
      <c r="BJ199" s="13" t="s">
        <v>92</v>
      </c>
      <c r="BK199" s="194">
        <f t="shared" si="49"/>
        <v>0</v>
      </c>
      <c r="BL199" s="13" t="s">
        <v>173</v>
      </c>
      <c r="BM199" s="13" t="s">
        <v>495</v>
      </c>
    </row>
    <row r="200" spans="2:65" s="1" customFormat="1" ht="16.5" customHeight="1">
      <c r="B200" s="31"/>
      <c r="C200" s="183" t="s">
        <v>496</v>
      </c>
      <c r="D200" s="183" t="s">
        <v>169</v>
      </c>
      <c r="E200" s="184" t="s">
        <v>497</v>
      </c>
      <c r="F200" s="185" t="s">
        <v>498</v>
      </c>
      <c r="G200" s="186" t="s">
        <v>172</v>
      </c>
      <c r="H200" s="187">
        <v>49.277999999999999</v>
      </c>
      <c r="I200" s="188"/>
      <c r="J200" s="189">
        <f t="shared" si="40"/>
        <v>0</v>
      </c>
      <c r="K200" s="185" t="s">
        <v>246</v>
      </c>
      <c r="L200" s="35"/>
      <c r="M200" s="190" t="s">
        <v>1</v>
      </c>
      <c r="N200" s="191" t="s">
        <v>52</v>
      </c>
      <c r="O200" s="57"/>
      <c r="P200" s="192">
        <f t="shared" si="41"/>
        <v>0</v>
      </c>
      <c r="Q200" s="192">
        <v>1.3600000000000001E-3</v>
      </c>
      <c r="R200" s="192">
        <f t="shared" si="42"/>
        <v>6.7018080000000008E-2</v>
      </c>
      <c r="S200" s="192">
        <v>0</v>
      </c>
      <c r="T200" s="193">
        <f t="shared" si="43"/>
        <v>0</v>
      </c>
      <c r="AR200" s="13" t="s">
        <v>173</v>
      </c>
      <c r="AT200" s="13" t="s">
        <v>169</v>
      </c>
      <c r="AU200" s="13" t="s">
        <v>92</v>
      </c>
      <c r="AY200" s="13" t="s">
        <v>167</v>
      </c>
      <c r="BE200" s="194">
        <f t="shared" si="44"/>
        <v>0</v>
      </c>
      <c r="BF200" s="194">
        <f t="shared" si="45"/>
        <v>0</v>
      </c>
      <c r="BG200" s="194">
        <f t="shared" si="46"/>
        <v>0</v>
      </c>
      <c r="BH200" s="194">
        <f t="shared" si="47"/>
        <v>0</v>
      </c>
      <c r="BI200" s="194">
        <f t="shared" si="48"/>
        <v>0</v>
      </c>
      <c r="BJ200" s="13" t="s">
        <v>92</v>
      </c>
      <c r="BK200" s="194">
        <f t="shared" si="49"/>
        <v>0</v>
      </c>
      <c r="BL200" s="13" t="s">
        <v>173</v>
      </c>
      <c r="BM200" s="13" t="s">
        <v>499</v>
      </c>
    </row>
    <row r="201" spans="2:65" s="1" customFormat="1" ht="16.5" customHeight="1">
      <c r="B201" s="31"/>
      <c r="C201" s="183" t="s">
        <v>500</v>
      </c>
      <c r="D201" s="183" t="s">
        <v>169</v>
      </c>
      <c r="E201" s="184" t="s">
        <v>501</v>
      </c>
      <c r="F201" s="185" t="s">
        <v>502</v>
      </c>
      <c r="G201" s="186" t="s">
        <v>172</v>
      </c>
      <c r="H201" s="187">
        <v>28.956</v>
      </c>
      <c r="I201" s="188"/>
      <c r="J201" s="189">
        <f t="shared" si="40"/>
        <v>0</v>
      </c>
      <c r="K201" s="185" t="s">
        <v>246</v>
      </c>
      <c r="L201" s="35"/>
      <c r="M201" s="190" t="s">
        <v>1</v>
      </c>
      <c r="N201" s="191" t="s">
        <v>52</v>
      </c>
      <c r="O201" s="57"/>
      <c r="P201" s="192">
        <f t="shared" si="41"/>
        <v>0</v>
      </c>
      <c r="Q201" s="192">
        <v>6.5399999999999998E-3</v>
      </c>
      <c r="R201" s="192">
        <f t="shared" si="42"/>
        <v>0.18937224</v>
      </c>
      <c r="S201" s="192">
        <v>0</v>
      </c>
      <c r="T201" s="193">
        <f t="shared" si="43"/>
        <v>0</v>
      </c>
      <c r="AR201" s="13" t="s">
        <v>173</v>
      </c>
      <c r="AT201" s="13" t="s">
        <v>169</v>
      </c>
      <c r="AU201" s="13" t="s">
        <v>92</v>
      </c>
      <c r="AY201" s="13" t="s">
        <v>167</v>
      </c>
      <c r="BE201" s="194">
        <f t="shared" si="44"/>
        <v>0</v>
      </c>
      <c r="BF201" s="194">
        <f t="shared" si="45"/>
        <v>0</v>
      </c>
      <c r="BG201" s="194">
        <f t="shared" si="46"/>
        <v>0</v>
      </c>
      <c r="BH201" s="194">
        <f t="shared" si="47"/>
        <v>0</v>
      </c>
      <c r="BI201" s="194">
        <f t="shared" si="48"/>
        <v>0</v>
      </c>
      <c r="BJ201" s="13" t="s">
        <v>92</v>
      </c>
      <c r="BK201" s="194">
        <f t="shared" si="49"/>
        <v>0</v>
      </c>
      <c r="BL201" s="13" t="s">
        <v>173</v>
      </c>
      <c r="BM201" s="13" t="s">
        <v>503</v>
      </c>
    </row>
    <row r="202" spans="2:65" s="1" customFormat="1" ht="16.5" customHeight="1">
      <c r="B202" s="31"/>
      <c r="C202" s="183" t="s">
        <v>504</v>
      </c>
      <c r="D202" s="183" t="s">
        <v>169</v>
      </c>
      <c r="E202" s="184" t="s">
        <v>505</v>
      </c>
      <c r="F202" s="185" t="s">
        <v>506</v>
      </c>
      <c r="G202" s="186" t="s">
        <v>172</v>
      </c>
      <c r="H202" s="187">
        <v>28.956</v>
      </c>
      <c r="I202" s="188"/>
      <c r="J202" s="189">
        <f t="shared" si="40"/>
        <v>0</v>
      </c>
      <c r="K202" s="185" t="s">
        <v>246</v>
      </c>
      <c r="L202" s="35"/>
      <c r="M202" s="190" t="s">
        <v>1</v>
      </c>
      <c r="N202" s="191" t="s">
        <v>52</v>
      </c>
      <c r="O202" s="57"/>
      <c r="P202" s="192">
        <f t="shared" si="41"/>
        <v>0</v>
      </c>
      <c r="Q202" s="192">
        <v>3.9199999999999999E-2</v>
      </c>
      <c r="R202" s="192">
        <f t="shared" si="42"/>
        <v>1.1350752</v>
      </c>
      <c r="S202" s="192">
        <v>0</v>
      </c>
      <c r="T202" s="193">
        <f t="shared" si="43"/>
        <v>0</v>
      </c>
      <c r="AR202" s="13" t="s">
        <v>173</v>
      </c>
      <c r="AT202" s="13" t="s">
        <v>169</v>
      </c>
      <c r="AU202" s="13" t="s">
        <v>92</v>
      </c>
      <c r="AY202" s="13" t="s">
        <v>167</v>
      </c>
      <c r="BE202" s="194">
        <f t="shared" si="44"/>
        <v>0</v>
      </c>
      <c r="BF202" s="194">
        <f t="shared" si="45"/>
        <v>0</v>
      </c>
      <c r="BG202" s="194">
        <f t="shared" si="46"/>
        <v>0</v>
      </c>
      <c r="BH202" s="194">
        <f t="shared" si="47"/>
        <v>0</v>
      </c>
      <c r="BI202" s="194">
        <f t="shared" si="48"/>
        <v>0</v>
      </c>
      <c r="BJ202" s="13" t="s">
        <v>92</v>
      </c>
      <c r="BK202" s="194">
        <f t="shared" si="49"/>
        <v>0</v>
      </c>
      <c r="BL202" s="13" t="s">
        <v>173</v>
      </c>
      <c r="BM202" s="13" t="s">
        <v>507</v>
      </c>
    </row>
    <row r="203" spans="2:65" s="1" customFormat="1" ht="16.5" customHeight="1">
      <c r="B203" s="31"/>
      <c r="C203" s="183" t="s">
        <v>508</v>
      </c>
      <c r="D203" s="183" t="s">
        <v>169</v>
      </c>
      <c r="E203" s="184" t="s">
        <v>509</v>
      </c>
      <c r="F203" s="185" t="s">
        <v>510</v>
      </c>
      <c r="G203" s="186" t="s">
        <v>172</v>
      </c>
      <c r="H203" s="187">
        <v>28.956</v>
      </c>
      <c r="I203" s="188"/>
      <c r="J203" s="189">
        <f t="shared" si="40"/>
        <v>0</v>
      </c>
      <c r="K203" s="185" t="s">
        <v>246</v>
      </c>
      <c r="L203" s="35"/>
      <c r="M203" s="190" t="s">
        <v>1</v>
      </c>
      <c r="N203" s="191" t="s">
        <v>52</v>
      </c>
      <c r="O203" s="57"/>
      <c r="P203" s="192">
        <f t="shared" si="41"/>
        <v>0</v>
      </c>
      <c r="Q203" s="192">
        <v>1.073E-2</v>
      </c>
      <c r="R203" s="192">
        <f t="shared" si="42"/>
        <v>0.31069787999999998</v>
      </c>
      <c r="S203" s="192">
        <v>0</v>
      </c>
      <c r="T203" s="193">
        <f t="shared" si="43"/>
        <v>0</v>
      </c>
      <c r="AR203" s="13" t="s">
        <v>173</v>
      </c>
      <c r="AT203" s="13" t="s">
        <v>169</v>
      </c>
      <c r="AU203" s="13" t="s">
        <v>92</v>
      </c>
      <c r="AY203" s="13" t="s">
        <v>167</v>
      </c>
      <c r="BE203" s="194">
        <f t="shared" si="44"/>
        <v>0</v>
      </c>
      <c r="BF203" s="194">
        <f t="shared" si="45"/>
        <v>0</v>
      </c>
      <c r="BG203" s="194">
        <f t="shared" si="46"/>
        <v>0</v>
      </c>
      <c r="BH203" s="194">
        <f t="shared" si="47"/>
        <v>0</v>
      </c>
      <c r="BI203" s="194">
        <f t="shared" si="48"/>
        <v>0</v>
      </c>
      <c r="BJ203" s="13" t="s">
        <v>92</v>
      </c>
      <c r="BK203" s="194">
        <f t="shared" si="49"/>
        <v>0</v>
      </c>
      <c r="BL203" s="13" t="s">
        <v>173</v>
      </c>
      <c r="BM203" s="13" t="s">
        <v>511</v>
      </c>
    </row>
    <row r="204" spans="2:65" s="1" customFormat="1" ht="16.5" customHeight="1">
      <c r="B204" s="31"/>
      <c r="C204" s="183" t="s">
        <v>512</v>
      </c>
      <c r="D204" s="183" t="s">
        <v>169</v>
      </c>
      <c r="E204" s="184" t="s">
        <v>513</v>
      </c>
      <c r="F204" s="185" t="s">
        <v>514</v>
      </c>
      <c r="G204" s="186" t="s">
        <v>241</v>
      </c>
      <c r="H204" s="187">
        <v>60</v>
      </c>
      <c r="I204" s="188"/>
      <c r="J204" s="189">
        <f t="shared" si="40"/>
        <v>0</v>
      </c>
      <c r="K204" s="185" t="s">
        <v>246</v>
      </c>
      <c r="L204" s="35"/>
      <c r="M204" s="190" t="s">
        <v>1</v>
      </c>
      <c r="N204" s="191" t="s">
        <v>52</v>
      </c>
      <c r="O204" s="57"/>
      <c r="P204" s="192">
        <f t="shared" si="41"/>
        <v>0</v>
      </c>
      <c r="Q204" s="192">
        <v>4.45E-3</v>
      </c>
      <c r="R204" s="192">
        <f t="shared" si="42"/>
        <v>0.26700000000000002</v>
      </c>
      <c r="S204" s="192">
        <v>0</v>
      </c>
      <c r="T204" s="193">
        <f t="shared" si="43"/>
        <v>0</v>
      </c>
      <c r="AR204" s="13" t="s">
        <v>173</v>
      </c>
      <c r="AT204" s="13" t="s">
        <v>169</v>
      </c>
      <c r="AU204" s="13" t="s">
        <v>92</v>
      </c>
      <c r="AY204" s="13" t="s">
        <v>167</v>
      </c>
      <c r="BE204" s="194">
        <f t="shared" si="44"/>
        <v>0</v>
      </c>
      <c r="BF204" s="194">
        <f t="shared" si="45"/>
        <v>0</v>
      </c>
      <c r="BG204" s="194">
        <f t="shared" si="46"/>
        <v>0</v>
      </c>
      <c r="BH204" s="194">
        <f t="shared" si="47"/>
        <v>0</v>
      </c>
      <c r="BI204" s="194">
        <f t="shared" si="48"/>
        <v>0</v>
      </c>
      <c r="BJ204" s="13" t="s">
        <v>92</v>
      </c>
      <c r="BK204" s="194">
        <f t="shared" si="49"/>
        <v>0</v>
      </c>
      <c r="BL204" s="13" t="s">
        <v>173</v>
      </c>
      <c r="BM204" s="13" t="s">
        <v>515</v>
      </c>
    </row>
    <row r="205" spans="2:65" s="1" customFormat="1" ht="16.5" customHeight="1">
      <c r="B205" s="31"/>
      <c r="C205" s="183" t="s">
        <v>516</v>
      </c>
      <c r="D205" s="183" t="s">
        <v>169</v>
      </c>
      <c r="E205" s="184" t="s">
        <v>517</v>
      </c>
      <c r="F205" s="185" t="s">
        <v>518</v>
      </c>
      <c r="G205" s="186" t="s">
        <v>241</v>
      </c>
      <c r="H205" s="187">
        <v>45</v>
      </c>
      <c r="I205" s="188"/>
      <c r="J205" s="189">
        <f t="shared" si="40"/>
        <v>0</v>
      </c>
      <c r="K205" s="185" t="s">
        <v>246</v>
      </c>
      <c r="L205" s="35"/>
      <c r="M205" s="190" t="s">
        <v>1</v>
      </c>
      <c r="N205" s="191" t="s">
        <v>52</v>
      </c>
      <c r="O205" s="57"/>
      <c r="P205" s="192">
        <f t="shared" si="41"/>
        <v>0</v>
      </c>
      <c r="Q205" s="192">
        <v>1.2749999999999999E-2</v>
      </c>
      <c r="R205" s="192">
        <f t="shared" si="42"/>
        <v>0.57374999999999998</v>
      </c>
      <c r="S205" s="192">
        <v>0</v>
      </c>
      <c r="T205" s="193">
        <f t="shared" si="43"/>
        <v>0</v>
      </c>
      <c r="AR205" s="13" t="s">
        <v>173</v>
      </c>
      <c r="AT205" s="13" t="s">
        <v>169</v>
      </c>
      <c r="AU205" s="13" t="s">
        <v>92</v>
      </c>
      <c r="AY205" s="13" t="s">
        <v>167</v>
      </c>
      <c r="BE205" s="194">
        <f t="shared" si="44"/>
        <v>0</v>
      </c>
      <c r="BF205" s="194">
        <f t="shared" si="45"/>
        <v>0</v>
      </c>
      <c r="BG205" s="194">
        <f t="shared" si="46"/>
        <v>0</v>
      </c>
      <c r="BH205" s="194">
        <f t="shared" si="47"/>
        <v>0</v>
      </c>
      <c r="BI205" s="194">
        <f t="shared" si="48"/>
        <v>0</v>
      </c>
      <c r="BJ205" s="13" t="s">
        <v>92</v>
      </c>
      <c r="BK205" s="194">
        <f t="shared" si="49"/>
        <v>0</v>
      </c>
      <c r="BL205" s="13" t="s">
        <v>173</v>
      </c>
      <c r="BM205" s="13" t="s">
        <v>519</v>
      </c>
    </row>
    <row r="206" spans="2:65" s="1" customFormat="1" ht="16.5" customHeight="1">
      <c r="B206" s="31"/>
      <c r="C206" s="183" t="s">
        <v>520</v>
      </c>
      <c r="D206" s="183" t="s">
        <v>169</v>
      </c>
      <c r="E206" s="184" t="s">
        <v>521</v>
      </c>
      <c r="F206" s="185" t="s">
        <v>522</v>
      </c>
      <c r="G206" s="186" t="s">
        <v>241</v>
      </c>
      <c r="H206" s="187">
        <v>15</v>
      </c>
      <c r="I206" s="188"/>
      <c r="J206" s="189">
        <f t="shared" si="40"/>
        <v>0</v>
      </c>
      <c r="K206" s="185" t="s">
        <v>246</v>
      </c>
      <c r="L206" s="35"/>
      <c r="M206" s="190" t="s">
        <v>1</v>
      </c>
      <c r="N206" s="191" t="s">
        <v>52</v>
      </c>
      <c r="O206" s="57"/>
      <c r="P206" s="192">
        <f t="shared" si="41"/>
        <v>0</v>
      </c>
      <c r="Q206" s="192">
        <v>4.3900000000000002E-2</v>
      </c>
      <c r="R206" s="192">
        <f t="shared" si="42"/>
        <v>0.65849999999999997</v>
      </c>
      <c r="S206" s="192">
        <v>0</v>
      </c>
      <c r="T206" s="193">
        <f t="shared" si="43"/>
        <v>0</v>
      </c>
      <c r="AR206" s="13" t="s">
        <v>173</v>
      </c>
      <c r="AT206" s="13" t="s">
        <v>169</v>
      </c>
      <c r="AU206" s="13" t="s">
        <v>92</v>
      </c>
      <c r="AY206" s="13" t="s">
        <v>167</v>
      </c>
      <c r="BE206" s="194">
        <f t="shared" si="44"/>
        <v>0</v>
      </c>
      <c r="BF206" s="194">
        <f t="shared" si="45"/>
        <v>0</v>
      </c>
      <c r="BG206" s="194">
        <f t="shared" si="46"/>
        <v>0</v>
      </c>
      <c r="BH206" s="194">
        <f t="shared" si="47"/>
        <v>0</v>
      </c>
      <c r="BI206" s="194">
        <f t="shared" si="48"/>
        <v>0</v>
      </c>
      <c r="BJ206" s="13" t="s">
        <v>92</v>
      </c>
      <c r="BK206" s="194">
        <f t="shared" si="49"/>
        <v>0</v>
      </c>
      <c r="BL206" s="13" t="s">
        <v>173</v>
      </c>
      <c r="BM206" s="13" t="s">
        <v>523</v>
      </c>
    </row>
    <row r="207" spans="2:65" s="1" customFormat="1" ht="16.5" customHeight="1">
      <c r="B207" s="31"/>
      <c r="C207" s="183" t="s">
        <v>524</v>
      </c>
      <c r="D207" s="183" t="s">
        <v>169</v>
      </c>
      <c r="E207" s="184" t="s">
        <v>525</v>
      </c>
      <c r="F207" s="185" t="s">
        <v>526</v>
      </c>
      <c r="G207" s="186" t="s">
        <v>172</v>
      </c>
      <c r="H207" s="187">
        <v>1080.117</v>
      </c>
      <c r="I207" s="188"/>
      <c r="J207" s="189">
        <f t="shared" si="40"/>
        <v>0</v>
      </c>
      <c r="K207" s="185" t="s">
        <v>246</v>
      </c>
      <c r="L207" s="35"/>
      <c r="M207" s="190" t="s">
        <v>1</v>
      </c>
      <c r="N207" s="191" t="s">
        <v>52</v>
      </c>
      <c r="O207" s="57"/>
      <c r="P207" s="192">
        <f t="shared" si="41"/>
        <v>0</v>
      </c>
      <c r="Q207" s="192">
        <v>3.0000000000000001E-3</v>
      </c>
      <c r="R207" s="192">
        <f t="shared" si="42"/>
        <v>3.240351</v>
      </c>
      <c r="S207" s="192">
        <v>0</v>
      </c>
      <c r="T207" s="193">
        <f t="shared" si="43"/>
        <v>0</v>
      </c>
      <c r="AR207" s="13" t="s">
        <v>173</v>
      </c>
      <c r="AT207" s="13" t="s">
        <v>169</v>
      </c>
      <c r="AU207" s="13" t="s">
        <v>92</v>
      </c>
      <c r="AY207" s="13" t="s">
        <v>167</v>
      </c>
      <c r="BE207" s="194">
        <f t="shared" si="44"/>
        <v>0</v>
      </c>
      <c r="BF207" s="194">
        <f t="shared" si="45"/>
        <v>0</v>
      </c>
      <c r="BG207" s="194">
        <f t="shared" si="46"/>
        <v>0</v>
      </c>
      <c r="BH207" s="194">
        <f t="shared" si="47"/>
        <v>0</v>
      </c>
      <c r="BI207" s="194">
        <f t="shared" si="48"/>
        <v>0</v>
      </c>
      <c r="BJ207" s="13" t="s">
        <v>92</v>
      </c>
      <c r="BK207" s="194">
        <f t="shared" si="49"/>
        <v>0</v>
      </c>
      <c r="BL207" s="13" t="s">
        <v>173</v>
      </c>
      <c r="BM207" s="13" t="s">
        <v>527</v>
      </c>
    </row>
    <row r="208" spans="2:65" s="1" customFormat="1" ht="16.5" customHeight="1">
      <c r="B208" s="31"/>
      <c r="C208" s="183" t="s">
        <v>528</v>
      </c>
      <c r="D208" s="183" t="s">
        <v>169</v>
      </c>
      <c r="E208" s="184" t="s">
        <v>529</v>
      </c>
      <c r="F208" s="185" t="s">
        <v>530</v>
      </c>
      <c r="G208" s="186" t="s">
        <v>172</v>
      </c>
      <c r="H208" s="187">
        <v>855.09900000000005</v>
      </c>
      <c r="I208" s="188"/>
      <c r="J208" s="189">
        <f t="shared" si="40"/>
        <v>0</v>
      </c>
      <c r="K208" s="185" t="s">
        <v>246</v>
      </c>
      <c r="L208" s="35"/>
      <c r="M208" s="190" t="s">
        <v>1</v>
      </c>
      <c r="N208" s="191" t="s">
        <v>52</v>
      </c>
      <c r="O208" s="57"/>
      <c r="P208" s="192">
        <f t="shared" si="41"/>
        <v>0</v>
      </c>
      <c r="Q208" s="192">
        <v>2.785E-2</v>
      </c>
      <c r="R208" s="192">
        <f t="shared" si="42"/>
        <v>23.814507150000001</v>
      </c>
      <c r="S208" s="192">
        <v>0</v>
      </c>
      <c r="T208" s="193">
        <f t="shared" si="43"/>
        <v>0</v>
      </c>
      <c r="AR208" s="13" t="s">
        <v>173</v>
      </c>
      <c r="AT208" s="13" t="s">
        <v>169</v>
      </c>
      <c r="AU208" s="13" t="s">
        <v>92</v>
      </c>
      <c r="AY208" s="13" t="s">
        <v>167</v>
      </c>
      <c r="BE208" s="194">
        <f t="shared" si="44"/>
        <v>0</v>
      </c>
      <c r="BF208" s="194">
        <f t="shared" si="45"/>
        <v>0</v>
      </c>
      <c r="BG208" s="194">
        <f t="shared" si="46"/>
        <v>0</v>
      </c>
      <c r="BH208" s="194">
        <f t="shared" si="47"/>
        <v>0</v>
      </c>
      <c r="BI208" s="194">
        <f t="shared" si="48"/>
        <v>0</v>
      </c>
      <c r="BJ208" s="13" t="s">
        <v>92</v>
      </c>
      <c r="BK208" s="194">
        <f t="shared" si="49"/>
        <v>0</v>
      </c>
      <c r="BL208" s="13" t="s">
        <v>173</v>
      </c>
      <c r="BM208" s="13" t="s">
        <v>531</v>
      </c>
    </row>
    <row r="209" spans="2:65" s="1" customFormat="1" ht="16.5" customHeight="1">
      <c r="B209" s="31"/>
      <c r="C209" s="183" t="s">
        <v>532</v>
      </c>
      <c r="D209" s="183" t="s">
        <v>169</v>
      </c>
      <c r="E209" s="184" t="s">
        <v>533</v>
      </c>
      <c r="F209" s="185" t="s">
        <v>534</v>
      </c>
      <c r="G209" s="186" t="s">
        <v>172</v>
      </c>
      <c r="H209" s="187">
        <v>855.09900000000005</v>
      </c>
      <c r="I209" s="188"/>
      <c r="J209" s="189">
        <f t="shared" si="40"/>
        <v>0</v>
      </c>
      <c r="K209" s="185" t="s">
        <v>246</v>
      </c>
      <c r="L209" s="35"/>
      <c r="M209" s="190" t="s">
        <v>1</v>
      </c>
      <c r="N209" s="191" t="s">
        <v>52</v>
      </c>
      <c r="O209" s="57"/>
      <c r="P209" s="192">
        <f t="shared" si="41"/>
        <v>0</v>
      </c>
      <c r="Q209" s="192">
        <v>1.338E-2</v>
      </c>
      <c r="R209" s="192">
        <f t="shared" si="42"/>
        <v>11.44122462</v>
      </c>
      <c r="S209" s="192">
        <v>0</v>
      </c>
      <c r="T209" s="193">
        <f t="shared" si="43"/>
        <v>0</v>
      </c>
      <c r="AR209" s="13" t="s">
        <v>173</v>
      </c>
      <c r="AT209" s="13" t="s">
        <v>169</v>
      </c>
      <c r="AU209" s="13" t="s">
        <v>92</v>
      </c>
      <c r="AY209" s="13" t="s">
        <v>167</v>
      </c>
      <c r="BE209" s="194">
        <f t="shared" si="44"/>
        <v>0</v>
      </c>
      <c r="BF209" s="194">
        <f t="shared" si="45"/>
        <v>0</v>
      </c>
      <c r="BG209" s="194">
        <f t="shared" si="46"/>
        <v>0</v>
      </c>
      <c r="BH209" s="194">
        <f t="shared" si="47"/>
        <v>0</v>
      </c>
      <c r="BI209" s="194">
        <f t="shared" si="48"/>
        <v>0</v>
      </c>
      <c r="BJ209" s="13" t="s">
        <v>92</v>
      </c>
      <c r="BK209" s="194">
        <f t="shared" si="49"/>
        <v>0</v>
      </c>
      <c r="BL209" s="13" t="s">
        <v>173</v>
      </c>
      <c r="BM209" s="13" t="s">
        <v>535</v>
      </c>
    </row>
    <row r="210" spans="2:65" s="1" customFormat="1" ht="16.5" customHeight="1">
      <c r="B210" s="31"/>
      <c r="C210" s="183" t="s">
        <v>536</v>
      </c>
      <c r="D210" s="183" t="s">
        <v>169</v>
      </c>
      <c r="E210" s="184" t="s">
        <v>537</v>
      </c>
      <c r="F210" s="185" t="s">
        <v>538</v>
      </c>
      <c r="G210" s="186" t="s">
        <v>172</v>
      </c>
      <c r="H210" s="187">
        <v>855.09900000000005</v>
      </c>
      <c r="I210" s="188"/>
      <c r="J210" s="189">
        <f t="shared" si="40"/>
        <v>0</v>
      </c>
      <c r="K210" s="185" t="s">
        <v>246</v>
      </c>
      <c r="L210" s="35"/>
      <c r="M210" s="190" t="s">
        <v>1</v>
      </c>
      <c r="N210" s="191" t="s">
        <v>52</v>
      </c>
      <c r="O210" s="57"/>
      <c r="P210" s="192">
        <f t="shared" si="41"/>
        <v>0</v>
      </c>
      <c r="Q210" s="192">
        <v>4.4999999999999999E-4</v>
      </c>
      <c r="R210" s="192">
        <f t="shared" si="42"/>
        <v>0.38479455000000001</v>
      </c>
      <c r="S210" s="192">
        <v>0</v>
      </c>
      <c r="T210" s="193">
        <f t="shared" si="43"/>
        <v>0</v>
      </c>
      <c r="AR210" s="13" t="s">
        <v>173</v>
      </c>
      <c r="AT210" s="13" t="s">
        <v>169</v>
      </c>
      <c r="AU210" s="13" t="s">
        <v>92</v>
      </c>
      <c r="AY210" s="13" t="s">
        <v>167</v>
      </c>
      <c r="BE210" s="194">
        <f t="shared" si="44"/>
        <v>0</v>
      </c>
      <c r="BF210" s="194">
        <f t="shared" si="45"/>
        <v>0</v>
      </c>
      <c r="BG210" s="194">
        <f t="shared" si="46"/>
        <v>0</v>
      </c>
      <c r="BH210" s="194">
        <f t="shared" si="47"/>
        <v>0</v>
      </c>
      <c r="BI210" s="194">
        <f t="shared" si="48"/>
        <v>0</v>
      </c>
      <c r="BJ210" s="13" t="s">
        <v>92</v>
      </c>
      <c r="BK210" s="194">
        <f t="shared" si="49"/>
        <v>0</v>
      </c>
      <c r="BL210" s="13" t="s">
        <v>173</v>
      </c>
      <c r="BM210" s="13" t="s">
        <v>539</v>
      </c>
    </row>
    <row r="211" spans="2:65" s="1" customFormat="1" ht="16.5" customHeight="1">
      <c r="B211" s="31"/>
      <c r="C211" s="183" t="s">
        <v>540</v>
      </c>
      <c r="D211" s="183" t="s">
        <v>169</v>
      </c>
      <c r="E211" s="184" t="s">
        <v>541</v>
      </c>
      <c r="F211" s="185" t="s">
        <v>542</v>
      </c>
      <c r="G211" s="186" t="s">
        <v>172</v>
      </c>
      <c r="H211" s="187">
        <v>855.09900000000005</v>
      </c>
      <c r="I211" s="188"/>
      <c r="J211" s="189">
        <f t="shared" si="40"/>
        <v>0</v>
      </c>
      <c r="K211" s="185" t="s">
        <v>246</v>
      </c>
      <c r="L211" s="35"/>
      <c r="M211" s="190" t="s">
        <v>1</v>
      </c>
      <c r="N211" s="191" t="s">
        <v>52</v>
      </c>
      <c r="O211" s="57"/>
      <c r="P211" s="192">
        <f t="shared" si="41"/>
        <v>0</v>
      </c>
      <c r="Q211" s="192">
        <v>1.3600000000000001E-3</v>
      </c>
      <c r="R211" s="192">
        <f t="shared" si="42"/>
        <v>1.1629346400000002</v>
      </c>
      <c r="S211" s="192">
        <v>0</v>
      </c>
      <c r="T211" s="193">
        <f t="shared" si="43"/>
        <v>0</v>
      </c>
      <c r="AR211" s="13" t="s">
        <v>173</v>
      </c>
      <c r="AT211" s="13" t="s">
        <v>169</v>
      </c>
      <c r="AU211" s="13" t="s">
        <v>92</v>
      </c>
      <c r="AY211" s="13" t="s">
        <v>167</v>
      </c>
      <c r="BE211" s="194">
        <f t="shared" si="44"/>
        <v>0</v>
      </c>
      <c r="BF211" s="194">
        <f t="shared" si="45"/>
        <v>0</v>
      </c>
      <c r="BG211" s="194">
        <f t="shared" si="46"/>
        <v>0</v>
      </c>
      <c r="BH211" s="194">
        <f t="shared" si="47"/>
        <v>0</v>
      </c>
      <c r="BI211" s="194">
        <f t="shared" si="48"/>
        <v>0</v>
      </c>
      <c r="BJ211" s="13" t="s">
        <v>92</v>
      </c>
      <c r="BK211" s="194">
        <f t="shared" si="49"/>
        <v>0</v>
      </c>
      <c r="BL211" s="13" t="s">
        <v>173</v>
      </c>
      <c r="BM211" s="13" t="s">
        <v>543</v>
      </c>
    </row>
    <row r="212" spans="2:65" s="1" customFormat="1" ht="16.5" customHeight="1">
      <c r="B212" s="31"/>
      <c r="C212" s="183" t="s">
        <v>544</v>
      </c>
      <c r="D212" s="183" t="s">
        <v>169</v>
      </c>
      <c r="E212" s="184" t="s">
        <v>545</v>
      </c>
      <c r="F212" s="185" t="s">
        <v>546</v>
      </c>
      <c r="G212" s="186" t="s">
        <v>172</v>
      </c>
      <c r="H212" s="187">
        <v>225.018</v>
      </c>
      <c r="I212" s="188"/>
      <c r="J212" s="189">
        <f t="shared" si="40"/>
        <v>0</v>
      </c>
      <c r="K212" s="185" t="s">
        <v>246</v>
      </c>
      <c r="L212" s="35"/>
      <c r="M212" s="190" t="s">
        <v>1</v>
      </c>
      <c r="N212" s="191" t="s">
        <v>52</v>
      </c>
      <c r="O212" s="57"/>
      <c r="P212" s="192">
        <f t="shared" si="41"/>
        <v>0</v>
      </c>
      <c r="Q212" s="192">
        <v>6.2399999999999999E-3</v>
      </c>
      <c r="R212" s="192">
        <f t="shared" si="42"/>
        <v>1.4041123200000001</v>
      </c>
      <c r="S212" s="192">
        <v>0</v>
      </c>
      <c r="T212" s="193">
        <f t="shared" si="43"/>
        <v>0</v>
      </c>
      <c r="AR212" s="13" t="s">
        <v>173</v>
      </c>
      <c r="AT212" s="13" t="s">
        <v>169</v>
      </c>
      <c r="AU212" s="13" t="s">
        <v>92</v>
      </c>
      <c r="AY212" s="13" t="s">
        <v>167</v>
      </c>
      <c r="BE212" s="194">
        <f t="shared" si="44"/>
        <v>0</v>
      </c>
      <c r="BF212" s="194">
        <f t="shared" si="45"/>
        <v>0</v>
      </c>
      <c r="BG212" s="194">
        <f t="shared" si="46"/>
        <v>0</v>
      </c>
      <c r="BH212" s="194">
        <f t="shared" si="47"/>
        <v>0</v>
      </c>
      <c r="BI212" s="194">
        <f t="shared" si="48"/>
        <v>0</v>
      </c>
      <c r="BJ212" s="13" t="s">
        <v>92</v>
      </c>
      <c r="BK212" s="194">
        <f t="shared" si="49"/>
        <v>0</v>
      </c>
      <c r="BL212" s="13" t="s">
        <v>173</v>
      </c>
      <c r="BM212" s="13" t="s">
        <v>547</v>
      </c>
    </row>
    <row r="213" spans="2:65" s="1" customFormat="1" ht="16.5" customHeight="1">
      <c r="B213" s="31"/>
      <c r="C213" s="183" t="s">
        <v>548</v>
      </c>
      <c r="D213" s="183" t="s">
        <v>169</v>
      </c>
      <c r="E213" s="184" t="s">
        <v>549</v>
      </c>
      <c r="F213" s="185" t="s">
        <v>550</v>
      </c>
      <c r="G213" s="186" t="s">
        <v>172</v>
      </c>
      <c r="H213" s="187">
        <v>225.018</v>
      </c>
      <c r="I213" s="188"/>
      <c r="J213" s="189">
        <f t="shared" si="40"/>
        <v>0</v>
      </c>
      <c r="K213" s="185" t="s">
        <v>246</v>
      </c>
      <c r="L213" s="35"/>
      <c r="M213" s="190" t="s">
        <v>1</v>
      </c>
      <c r="N213" s="191" t="s">
        <v>52</v>
      </c>
      <c r="O213" s="57"/>
      <c r="P213" s="192">
        <f t="shared" si="41"/>
        <v>0</v>
      </c>
      <c r="Q213" s="192">
        <v>3.7400000000000003E-2</v>
      </c>
      <c r="R213" s="192">
        <f t="shared" si="42"/>
        <v>8.4156732000000005</v>
      </c>
      <c r="S213" s="192">
        <v>0</v>
      </c>
      <c r="T213" s="193">
        <f t="shared" si="43"/>
        <v>0</v>
      </c>
      <c r="AR213" s="13" t="s">
        <v>173</v>
      </c>
      <c r="AT213" s="13" t="s">
        <v>169</v>
      </c>
      <c r="AU213" s="13" t="s">
        <v>92</v>
      </c>
      <c r="AY213" s="13" t="s">
        <v>167</v>
      </c>
      <c r="BE213" s="194">
        <f t="shared" si="44"/>
        <v>0</v>
      </c>
      <c r="BF213" s="194">
        <f t="shared" si="45"/>
        <v>0</v>
      </c>
      <c r="BG213" s="194">
        <f t="shared" si="46"/>
        <v>0</v>
      </c>
      <c r="BH213" s="194">
        <f t="shared" si="47"/>
        <v>0</v>
      </c>
      <c r="BI213" s="194">
        <f t="shared" si="48"/>
        <v>0</v>
      </c>
      <c r="BJ213" s="13" t="s">
        <v>92</v>
      </c>
      <c r="BK213" s="194">
        <f t="shared" si="49"/>
        <v>0</v>
      </c>
      <c r="BL213" s="13" t="s">
        <v>173</v>
      </c>
      <c r="BM213" s="13" t="s">
        <v>551</v>
      </c>
    </row>
    <row r="214" spans="2:65" s="1" customFormat="1" ht="16.5" customHeight="1">
      <c r="B214" s="31"/>
      <c r="C214" s="183" t="s">
        <v>552</v>
      </c>
      <c r="D214" s="183" t="s">
        <v>169</v>
      </c>
      <c r="E214" s="184" t="s">
        <v>553</v>
      </c>
      <c r="F214" s="185" t="s">
        <v>554</v>
      </c>
      <c r="G214" s="186" t="s">
        <v>172</v>
      </c>
      <c r="H214" s="187">
        <v>225.018</v>
      </c>
      <c r="I214" s="188"/>
      <c r="J214" s="189">
        <f t="shared" si="40"/>
        <v>0</v>
      </c>
      <c r="K214" s="185" t="s">
        <v>246</v>
      </c>
      <c r="L214" s="35"/>
      <c r="M214" s="190" t="s">
        <v>1</v>
      </c>
      <c r="N214" s="191" t="s">
        <v>52</v>
      </c>
      <c r="O214" s="57"/>
      <c r="P214" s="192">
        <f t="shared" si="41"/>
        <v>0</v>
      </c>
      <c r="Q214" s="192">
        <v>1.0240000000000001E-2</v>
      </c>
      <c r="R214" s="192">
        <f t="shared" si="42"/>
        <v>2.3041843200000001</v>
      </c>
      <c r="S214" s="192">
        <v>0</v>
      </c>
      <c r="T214" s="193">
        <f t="shared" si="43"/>
        <v>0</v>
      </c>
      <c r="AR214" s="13" t="s">
        <v>173</v>
      </c>
      <c r="AT214" s="13" t="s">
        <v>169</v>
      </c>
      <c r="AU214" s="13" t="s">
        <v>92</v>
      </c>
      <c r="AY214" s="13" t="s">
        <v>167</v>
      </c>
      <c r="BE214" s="194">
        <f t="shared" si="44"/>
        <v>0</v>
      </c>
      <c r="BF214" s="194">
        <f t="shared" si="45"/>
        <v>0</v>
      </c>
      <c r="BG214" s="194">
        <f t="shared" si="46"/>
        <v>0</v>
      </c>
      <c r="BH214" s="194">
        <f t="shared" si="47"/>
        <v>0</v>
      </c>
      <c r="BI214" s="194">
        <f t="shared" si="48"/>
        <v>0</v>
      </c>
      <c r="BJ214" s="13" t="s">
        <v>92</v>
      </c>
      <c r="BK214" s="194">
        <f t="shared" si="49"/>
        <v>0</v>
      </c>
      <c r="BL214" s="13" t="s">
        <v>173</v>
      </c>
      <c r="BM214" s="13" t="s">
        <v>555</v>
      </c>
    </row>
    <row r="215" spans="2:65" s="1" customFormat="1" ht="16.5" customHeight="1">
      <c r="B215" s="31"/>
      <c r="C215" s="183" t="s">
        <v>556</v>
      </c>
      <c r="D215" s="183" t="s">
        <v>169</v>
      </c>
      <c r="E215" s="184" t="s">
        <v>557</v>
      </c>
      <c r="F215" s="185" t="s">
        <v>558</v>
      </c>
      <c r="G215" s="186" t="s">
        <v>181</v>
      </c>
      <c r="H215" s="187">
        <v>20.571000000000002</v>
      </c>
      <c r="I215" s="188"/>
      <c r="J215" s="189">
        <f t="shared" si="40"/>
        <v>0</v>
      </c>
      <c r="K215" s="185" t="s">
        <v>1</v>
      </c>
      <c r="L215" s="35"/>
      <c r="M215" s="190" t="s">
        <v>1</v>
      </c>
      <c r="N215" s="191" t="s">
        <v>52</v>
      </c>
      <c r="O215" s="57"/>
      <c r="P215" s="192">
        <f t="shared" si="41"/>
        <v>0</v>
      </c>
      <c r="Q215" s="192">
        <v>2.19407</v>
      </c>
      <c r="R215" s="192">
        <f t="shared" si="42"/>
        <v>45.134213970000005</v>
      </c>
      <c r="S215" s="192">
        <v>0</v>
      </c>
      <c r="T215" s="193">
        <f t="shared" si="43"/>
        <v>0</v>
      </c>
      <c r="AR215" s="13" t="s">
        <v>173</v>
      </c>
      <c r="AT215" s="13" t="s">
        <v>169</v>
      </c>
      <c r="AU215" s="13" t="s">
        <v>92</v>
      </c>
      <c r="AY215" s="13" t="s">
        <v>167</v>
      </c>
      <c r="BE215" s="194">
        <f t="shared" si="44"/>
        <v>0</v>
      </c>
      <c r="BF215" s="194">
        <f t="shared" si="45"/>
        <v>0</v>
      </c>
      <c r="BG215" s="194">
        <f t="shared" si="46"/>
        <v>0</v>
      </c>
      <c r="BH215" s="194">
        <f t="shared" si="47"/>
        <v>0</v>
      </c>
      <c r="BI215" s="194">
        <f t="shared" si="48"/>
        <v>0</v>
      </c>
      <c r="BJ215" s="13" t="s">
        <v>92</v>
      </c>
      <c r="BK215" s="194">
        <f t="shared" si="49"/>
        <v>0</v>
      </c>
      <c r="BL215" s="13" t="s">
        <v>173</v>
      </c>
      <c r="BM215" s="13" t="s">
        <v>559</v>
      </c>
    </row>
    <row r="216" spans="2:65" s="1" customFormat="1" ht="16.5" customHeight="1">
      <c r="B216" s="31"/>
      <c r="C216" s="183" t="s">
        <v>560</v>
      </c>
      <c r="D216" s="183" t="s">
        <v>169</v>
      </c>
      <c r="E216" s="184" t="s">
        <v>561</v>
      </c>
      <c r="F216" s="185" t="s">
        <v>562</v>
      </c>
      <c r="G216" s="186" t="s">
        <v>181</v>
      </c>
      <c r="H216" s="187">
        <v>12.593999999999999</v>
      </c>
      <c r="I216" s="188"/>
      <c r="J216" s="189">
        <f t="shared" si="40"/>
        <v>0</v>
      </c>
      <c r="K216" s="185" t="s">
        <v>218</v>
      </c>
      <c r="L216" s="35"/>
      <c r="M216" s="190" t="s">
        <v>1</v>
      </c>
      <c r="N216" s="191" t="s">
        <v>52</v>
      </c>
      <c r="O216" s="57"/>
      <c r="P216" s="192">
        <f t="shared" si="41"/>
        <v>0</v>
      </c>
      <c r="Q216" s="192">
        <v>2.19407</v>
      </c>
      <c r="R216" s="192">
        <f t="shared" si="42"/>
        <v>27.632117579999999</v>
      </c>
      <c r="S216" s="192">
        <v>0</v>
      </c>
      <c r="T216" s="193">
        <f t="shared" si="43"/>
        <v>0</v>
      </c>
      <c r="AR216" s="13" t="s">
        <v>173</v>
      </c>
      <c r="AT216" s="13" t="s">
        <v>169</v>
      </c>
      <c r="AU216" s="13" t="s">
        <v>92</v>
      </c>
      <c r="AY216" s="13" t="s">
        <v>167</v>
      </c>
      <c r="BE216" s="194">
        <f t="shared" si="44"/>
        <v>0</v>
      </c>
      <c r="BF216" s="194">
        <f t="shared" si="45"/>
        <v>0</v>
      </c>
      <c r="BG216" s="194">
        <f t="shared" si="46"/>
        <v>0</v>
      </c>
      <c r="BH216" s="194">
        <f t="shared" si="47"/>
        <v>0</v>
      </c>
      <c r="BI216" s="194">
        <f t="shared" si="48"/>
        <v>0</v>
      </c>
      <c r="BJ216" s="13" t="s">
        <v>92</v>
      </c>
      <c r="BK216" s="194">
        <f t="shared" si="49"/>
        <v>0</v>
      </c>
      <c r="BL216" s="13" t="s">
        <v>173</v>
      </c>
      <c r="BM216" s="13" t="s">
        <v>563</v>
      </c>
    </row>
    <row r="217" spans="2:65" s="1" customFormat="1" ht="16.5" customHeight="1">
      <c r="B217" s="31"/>
      <c r="C217" s="183" t="s">
        <v>564</v>
      </c>
      <c r="D217" s="183" t="s">
        <v>169</v>
      </c>
      <c r="E217" s="184" t="s">
        <v>565</v>
      </c>
      <c r="F217" s="185" t="s">
        <v>566</v>
      </c>
      <c r="G217" s="186" t="s">
        <v>172</v>
      </c>
      <c r="H217" s="187">
        <v>400.11200000000002</v>
      </c>
      <c r="I217" s="188"/>
      <c r="J217" s="189">
        <f t="shared" si="40"/>
        <v>0</v>
      </c>
      <c r="K217" s="185" t="s">
        <v>246</v>
      </c>
      <c r="L217" s="35"/>
      <c r="M217" s="190" t="s">
        <v>1</v>
      </c>
      <c r="N217" s="191" t="s">
        <v>52</v>
      </c>
      <c r="O217" s="57"/>
      <c r="P217" s="192">
        <f t="shared" si="41"/>
        <v>0</v>
      </c>
      <c r="Q217" s="192">
        <v>1.58E-3</v>
      </c>
      <c r="R217" s="192">
        <f t="shared" si="42"/>
        <v>0.63217696000000001</v>
      </c>
      <c r="S217" s="192">
        <v>0</v>
      </c>
      <c r="T217" s="193">
        <f t="shared" si="43"/>
        <v>0</v>
      </c>
      <c r="AR217" s="13" t="s">
        <v>173</v>
      </c>
      <c r="AT217" s="13" t="s">
        <v>169</v>
      </c>
      <c r="AU217" s="13" t="s">
        <v>92</v>
      </c>
      <c r="AY217" s="13" t="s">
        <v>167</v>
      </c>
      <c r="BE217" s="194">
        <f t="shared" si="44"/>
        <v>0</v>
      </c>
      <c r="BF217" s="194">
        <f t="shared" si="45"/>
        <v>0</v>
      </c>
      <c r="BG217" s="194">
        <f t="shared" si="46"/>
        <v>0</v>
      </c>
      <c r="BH217" s="194">
        <f t="shared" si="47"/>
        <v>0</v>
      </c>
      <c r="BI217" s="194">
        <f t="shared" si="48"/>
        <v>0</v>
      </c>
      <c r="BJ217" s="13" t="s">
        <v>92</v>
      </c>
      <c r="BK217" s="194">
        <f t="shared" si="49"/>
        <v>0</v>
      </c>
      <c r="BL217" s="13" t="s">
        <v>173</v>
      </c>
      <c r="BM217" s="13" t="s">
        <v>567</v>
      </c>
    </row>
    <row r="218" spans="2:65" s="1" customFormat="1" ht="16.5" customHeight="1">
      <c r="B218" s="31"/>
      <c r="C218" s="183" t="s">
        <v>568</v>
      </c>
      <c r="D218" s="183" t="s">
        <v>169</v>
      </c>
      <c r="E218" s="184" t="s">
        <v>569</v>
      </c>
      <c r="F218" s="185" t="s">
        <v>570</v>
      </c>
      <c r="G218" s="186" t="s">
        <v>172</v>
      </c>
      <c r="H218" s="187">
        <v>749.77499999999998</v>
      </c>
      <c r="I218" s="188"/>
      <c r="J218" s="189">
        <f t="shared" si="40"/>
        <v>0</v>
      </c>
      <c r="K218" s="185" t="s">
        <v>246</v>
      </c>
      <c r="L218" s="35"/>
      <c r="M218" s="190" t="s">
        <v>1</v>
      </c>
      <c r="N218" s="191" t="s">
        <v>52</v>
      </c>
      <c r="O218" s="57"/>
      <c r="P218" s="192">
        <f t="shared" si="41"/>
        <v>0</v>
      </c>
      <c r="Q218" s="192">
        <v>0</v>
      </c>
      <c r="R218" s="192">
        <f t="shared" si="42"/>
        <v>0</v>
      </c>
      <c r="S218" s="192">
        <v>0</v>
      </c>
      <c r="T218" s="193">
        <f t="shared" si="43"/>
        <v>0</v>
      </c>
      <c r="AR218" s="13" t="s">
        <v>173</v>
      </c>
      <c r="AT218" s="13" t="s">
        <v>169</v>
      </c>
      <c r="AU218" s="13" t="s">
        <v>92</v>
      </c>
      <c r="AY218" s="13" t="s">
        <v>167</v>
      </c>
      <c r="BE218" s="194">
        <f t="shared" si="44"/>
        <v>0</v>
      </c>
      <c r="BF218" s="194">
        <f t="shared" si="45"/>
        <v>0</v>
      </c>
      <c r="BG218" s="194">
        <f t="shared" si="46"/>
        <v>0</v>
      </c>
      <c r="BH218" s="194">
        <f t="shared" si="47"/>
        <v>0</v>
      </c>
      <c r="BI218" s="194">
        <f t="shared" si="48"/>
        <v>0</v>
      </c>
      <c r="BJ218" s="13" t="s">
        <v>92</v>
      </c>
      <c r="BK218" s="194">
        <f t="shared" si="49"/>
        <v>0</v>
      </c>
      <c r="BL218" s="13" t="s">
        <v>173</v>
      </c>
      <c r="BM218" s="13" t="s">
        <v>571</v>
      </c>
    </row>
    <row r="219" spans="2:65" s="1" customFormat="1" ht="16.5" customHeight="1">
      <c r="B219" s="31"/>
      <c r="C219" s="195" t="s">
        <v>572</v>
      </c>
      <c r="D219" s="195" t="s">
        <v>221</v>
      </c>
      <c r="E219" s="196" t="s">
        <v>573</v>
      </c>
      <c r="F219" s="197" t="s">
        <v>574</v>
      </c>
      <c r="G219" s="198" t="s">
        <v>575</v>
      </c>
      <c r="H219" s="199">
        <v>74.977999999999994</v>
      </c>
      <c r="I219" s="200"/>
      <c r="J219" s="201">
        <f t="shared" si="40"/>
        <v>0</v>
      </c>
      <c r="K219" s="197" t="s">
        <v>246</v>
      </c>
      <c r="L219" s="202"/>
      <c r="M219" s="203" t="s">
        <v>1</v>
      </c>
      <c r="N219" s="204" t="s">
        <v>52</v>
      </c>
      <c r="O219" s="57"/>
      <c r="P219" s="192">
        <f t="shared" si="41"/>
        <v>0</v>
      </c>
      <c r="Q219" s="192">
        <v>1.1999999999999999E-3</v>
      </c>
      <c r="R219" s="192">
        <f t="shared" si="42"/>
        <v>8.9973599999999987E-2</v>
      </c>
      <c r="S219" s="192">
        <v>0</v>
      </c>
      <c r="T219" s="193">
        <f t="shared" si="43"/>
        <v>0</v>
      </c>
      <c r="AR219" s="13" t="s">
        <v>199</v>
      </c>
      <c r="AT219" s="13" t="s">
        <v>221</v>
      </c>
      <c r="AU219" s="13" t="s">
        <v>92</v>
      </c>
      <c r="AY219" s="13" t="s">
        <v>167</v>
      </c>
      <c r="BE219" s="194">
        <f t="shared" si="44"/>
        <v>0</v>
      </c>
      <c r="BF219" s="194">
        <f t="shared" si="45"/>
        <v>0</v>
      </c>
      <c r="BG219" s="194">
        <f t="shared" si="46"/>
        <v>0</v>
      </c>
      <c r="BH219" s="194">
        <f t="shared" si="47"/>
        <v>0</v>
      </c>
      <c r="BI219" s="194">
        <f t="shared" si="48"/>
        <v>0</v>
      </c>
      <c r="BJ219" s="13" t="s">
        <v>92</v>
      </c>
      <c r="BK219" s="194">
        <f t="shared" si="49"/>
        <v>0</v>
      </c>
      <c r="BL219" s="13" t="s">
        <v>173</v>
      </c>
      <c r="BM219" s="13" t="s">
        <v>576</v>
      </c>
    </row>
    <row r="220" spans="2:65" s="1" customFormat="1" ht="16.5" customHeight="1">
      <c r="B220" s="31"/>
      <c r="C220" s="183" t="s">
        <v>577</v>
      </c>
      <c r="D220" s="183" t="s">
        <v>169</v>
      </c>
      <c r="E220" s="184" t="s">
        <v>578</v>
      </c>
      <c r="F220" s="185" t="s">
        <v>579</v>
      </c>
      <c r="G220" s="186" t="s">
        <v>172</v>
      </c>
      <c r="H220" s="187">
        <v>359.548</v>
      </c>
      <c r="I220" s="188"/>
      <c r="J220" s="189">
        <f t="shared" si="40"/>
        <v>0</v>
      </c>
      <c r="K220" s="185" t="s">
        <v>246</v>
      </c>
      <c r="L220" s="35"/>
      <c r="M220" s="190" t="s">
        <v>1</v>
      </c>
      <c r="N220" s="191" t="s">
        <v>52</v>
      </c>
      <c r="O220" s="57"/>
      <c r="P220" s="192">
        <f t="shared" si="41"/>
        <v>0</v>
      </c>
      <c r="Q220" s="192">
        <v>4.1599999999999996E-3</v>
      </c>
      <c r="R220" s="192">
        <f t="shared" si="42"/>
        <v>1.4957196799999999</v>
      </c>
      <c r="S220" s="192">
        <v>0</v>
      </c>
      <c r="T220" s="193">
        <f t="shared" si="43"/>
        <v>0</v>
      </c>
      <c r="AR220" s="13" t="s">
        <v>173</v>
      </c>
      <c r="AT220" s="13" t="s">
        <v>169</v>
      </c>
      <c r="AU220" s="13" t="s">
        <v>92</v>
      </c>
      <c r="AY220" s="13" t="s">
        <v>167</v>
      </c>
      <c r="BE220" s="194">
        <f t="shared" si="44"/>
        <v>0</v>
      </c>
      <c r="BF220" s="194">
        <f t="shared" si="45"/>
        <v>0</v>
      </c>
      <c r="BG220" s="194">
        <f t="shared" si="46"/>
        <v>0</v>
      </c>
      <c r="BH220" s="194">
        <f t="shared" si="47"/>
        <v>0</v>
      </c>
      <c r="BI220" s="194">
        <f t="shared" si="48"/>
        <v>0</v>
      </c>
      <c r="BJ220" s="13" t="s">
        <v>92</v>
      </c>
      <c r="BK220" s="194">
        <f t="shared" si="49"/>
        <v>0</v>
      </c>
      <c r="BL220" s="13" t="s">
        <v>173</v>
      </c>
      <c r="BM220" s="13" t="s">
        <v>580</v>
      </c>
    </row>
    <row r="221" spans="2:65" s="1" customFormat="1" ht="16.5" customHeight="1">
      <c r="B221" s="31"/>
      <c r="C221" s="183" t="s">
        <v>581</v>
      </c>
      <c r="D221" s="183" t="s">
        <v>169</v>
      </c>
      <c r="E221" s="184" t="s">
        <v>582</v>
      </c>
      <c r="F221" s="185" t="s">
        <v>583</v>
      </c>
      <c r="G221" s="186" t="s">
        <v>241</v>
      </c>
      <c r="H221" s="187">
        <v>14</v>
      </c>
      <c r="I221" s="188"/>
      <c r="J221" s="189">
        <f t="shared" si="40"/>
        <v>0</v>
      </c>
      <c r="K221" s="185" t="s">
        <v>218</v>
      </c>
      <c r="L221" s="35"/>
      <c r="M221" s="190" t="s">
        <v>1</v>
      </c>
      <c r="N221" s="191" t="s">
        <v>52</v>
      </c>
      <c r="O221" s="57"/>
      <c r="P221" s="192">
        <f t="shared" si="41"/>
        <v>0</v>
      </c>
      <c r="Q221" s="192">
        <v>1.7500000000000002E-2</v>
      </c>
      <c r="R221" s="192">
        <f t="shared" si="42"/>
        <v>0.24500000000000002</v>
      </c>
      <c r="S221" s="192">
        <v>0</v>
      </c>
      <c r="T221" s="193">
        <f t="shared" si="43"/>
        <v>0</v>
      </c>
      <c r="AR221" s="13" t="s">
        <v>173</v>
      </c>
      <c r="AT221" s="13" t="s">
        <v>169</v>
      </c>
      <c r="AU221" s="13" t="s">
        <v>92</v>
      </c>
      <c r="AY221" s="13" t="s">
        <v>167</v>
      </c>
      <c r="BE221" s="194">
        <f t="shared" si="44"/>
        <v>0</v>
      </c>
      <c r="BF221" s="194">
        <f t="shared" si="45"/>
        <v>0</v>
      </c>
      <c r="BG221" s="194">
        <f t="shared" si="46"/>
        <v>0</v>
      </c>
      <c r="BH221" s="194">
        <f t="shared" si="47"/>
        <v>0</v>
      </c>
      <c r="BI221" s="194">
        <f t="shared" si="48"/>
        <v>0</v>
      </c>
      <c r="BJ221" s="13" t="s">
        <v>92</v>
      </c>
      <c r="BK221" s="194">
        <f t="shared" si="49"/>
        <v>0</v>
      </c>
      <c r="BL221" s="13" t="s">
        <v>173</v>
      </c>
      <c r="BM221" s="13" t="s">
        <v>584</v>
      </c>
    </row>
    <row r="222" spans="2:65" s="1" customFormat="1" ht="16.5" customHeight="1">
      <c r="B222" s="31"/>
      <c r="C222" s="195" t="s">
        <v>585</v>
      </c>
      <c r="D222" s="195" t="s">
        <v>221</v>
      </c>
      <c r="E222" s="196" t="s">
        <v>586</v>
      </c>
      <c r="F222" s="197" t="s">
        <v>587</v>
      </c>
      <c r="G222" s="198" t="s">
        <v>241</v>
      </c>
      <c r="H222" s="199">
        <v>1</v>
      </c>
      <c r="I222" s="200"/>
      <c r="J222" s="201">
        <f t="shared" si="40"/>
        <v>0</v>
      </c>
      <c r="K222" s="197" t="s">
        <v>246</v>
      </c>
      <c r="L222" s="202"/>
      <c r="M222" s="203" t="s">
        <v>1</v>
      </c>
      <c r="N222" s="204" t="s">
        <v>52</v>
      </c>
      <c r="O222" s="57"/>
      <c r="P222" s="192">
        <f t="shared" si="41"/>
        <v>0</v>
      </c>
      <c r="Q222" s="192">
        <v>1.43E-2</v>
      </c>
      <c r="R222" s="192">
        <f t="shared" si="42"/>
        <v>1.43E-2</v>
      </c>
      <c r="S222" s="192">
        <v>0</v>
      </c>
      <c r="T222" s="193">
        <f t="shared" si="43"/>
        <v>0</v>
      </c>
      <c r="AR222" s="13" t="s">
        <v>199</v>
      </c>
      <c r="AT222" s="13" t="s">
        <v>221</v>
      </c>
      <c r="AU222" s="13" t="s">
        <v>92</v>
      </c>
      <c r="AY222" s="13" t="s">
        <v>167</v>
      </c>
      <c r="BE222" s="194">
        <f t="shared" si="44"/>
        <v>0</v>
      </c>
      <c r="BF222" s="194">
        <f t="shared" si="45"/>
        <v>0</v>
      </c>
      <c r="BG222" s="194">
        <f t="shared" si="46"/>
        <v>0</v>
      </c>
      <c r="BH222" s="194">
        <f t="shared" si="47"/>
        <v>0</v>
      </c>
      <c r="BI222" s="194">
        <f t="shared" si="48"/>
        <v>0</v>
      </c>
      <c r="BJ222" s="13" t="s">
        <v>92</v>
      </c>
      <c r="BK222" s="194">
        <f t="shared" si="49"/>
        <v>0</v>
      </c>
      <c r="BL222" s="13" t="s">
        <v>173</v>
      </c>
      <c r="BM222" s="13" t="s">
        <v>588</v>
      </c>
    </row>
    <row r="223" spans="2:65" s="1" customFormat="1" ht="16.5" customHeight="1">
      <c r="B223" s="31"/>
      <c r="C223" s="195" t="s">
        <v>589</v>
      </c>
      <c r="D223" s="195" t="s">
        <v>221</v>
      </c>
      <c r="E223" s="196" t="s">
        <v>590</v>
      </c>
      <c r="F223" s="197" t="s">
        <v>591</v>
      </c>
      <c r="G223" s="198" t="s">
        <v>241</v>
      </c>
      <c r="H223" s="199">
        <v>4</v>
      </c>
      <c r="I223" s="200"/>
      <c r="J223" s="201">
        <f t="shared" si="40"/>
        <v>0</v>
      </c>
      <c r="K223" s="197" t="s">
        <v>218</v>
      </c>
      <c r="L223" s="202"/>
      <c r="M223" s="203" t="s">
        <v>1</v>
      </c>
      <c r="N223" s="204" t="s">
        <v>52</v>
      </c>
      <c r="O223" s="57"/>
      <c r="P223" s="192">
        <f t="shared" si="41"/>
        <v>0</v>
      </c>
      <c r="Q223" s="192">
        <v>1.46E-2</v>
      </c>
      <c r="R223" s="192">
        <f t="shared" si="42"/>
        <v>5.8400000000000001E-2</v>
      </c>
      <c r="S223" s="192">
        <v>0</v>
      </c>
      <c r="T223" s="193">
        <f t="shared" si="43"/>
        <v>0</v>
      </c>
      <c r="AR223" s="13" t="s">
        <v>199</v>
      </c>
      <c r="AT223" s="13" t="s">
        <v>221</v>
      </c>
      <c r="AU223" s="13" t="s">
        <v>92</v>
      </c>
      <c r="AY223" s="13" t="s">
        <v>167</v>
      </c>
      <c r="BE223" s="194">
        <f t="shared" si="44"/>
        <v>0</v>
      </c>
      <c r="BF223" s="194">
        <f t="shared" si="45"/>
        <v>0</v>
      </c>
      <c r="BG223" s="194">
        <f t="shared" si="46"/>
        <v>0</v>
      </c>
      <c r="BH223" s="194">
        <f t="shared" si="47"/>
        <v>0</v>
      </c>
      <c r="BI223" s="194">
        <f t="shared" si="48"/>
        <v>0</v>
      </c>
      <c r="BJ223" s="13" t="s">
        <v>92</v>
      </c>
      <c r="BK223" s="194">
        <f t="shared" si="49"/>
        <v>0</v>
      </c>
      <c r="BL223" s="13" t="s">
        <v>173</v>
      </c>
      <c r="BM223" s="13" t="s">
        <v>592</v>
      </c>
    </row>
    <row r="224" spans="2:65" s="1" customFormat="1" ht="16.5" customHeight="1">
      <c r="B224" s="31"/>
      <c r="C224" s="195" t="s">
        <v>593</v>
      </c>
      <c r="D224" s="195" t="s">
        <v>221</v>
      </c>
      <c r="E224" s="196" t="s">
        <v>594</v>
      </c>
      <c r="F224" s="197" t="s">
        <v>595</v>
      </c>
      <c r="G224" s="198" t="s">
        <v>241</v>
      </c>
      <c r="H224" s="199">
        <v>9</v>
      </c>
      <c r="I224" s="200"/>
      <c r="J224" s="201">
        <f t="shared" si="40"/>
        <v>0</v>
      </c>
      <c r="K224" s="197" t="s">
        <v>218</v>
      </c>
      <c r="L224" s="202"/>
      <c r="M224" s="203" t="s">
        <v>1</v>
      </c>
      <c r="N224" s="204" t="s">
        <v>52</v>
      </c>
      <c r="O224" s="57"/>
      <c r="P224" s="192">
        <f t="shared" si="41"/>
        <v>0</v>
      </c>
      <c r="Q224" s="192">
        <v>1.46E-2</v>
      </c>
      <c r="R224" s="192">
        <f t="shared" si="42"/>
        <v>0.13139999999999999</v>
      </c>
      <c r="S224" s="192">
        <v>0</v>
      </c>
      <c r="T224" s="193">
        <f t="shared" si="43"/>
        <v>0</v>
      </c>
      <c r="AR224" s="13" t="s">
        <v>199</v>
      </c>
      <c r="AT224" s="13" t="s">
        <v>221</v>
      </c>
      <c r="AU224" s="13" t="s">
        <v>92</v>
      </c>
      <c r="AY224" s="13" t="s">
        <v>167</v>
      </c>
      <c r="BE224" s="194">
        <f t="shared" si="44"/>
        <v>0</v>
      </c>
      <c r="BF224" s="194">
        <f t="shared" si="45"/>
        <v>0</v>
      </c>
      <c r="BG224" s="194">
        <f t="shared" si="46"/>
        <v>0</v>
      </c>
      <c r="BH224" s="194">
        <f t="shared" si="47"/>
        <v>0</v>
      </c>
      <c r="BI224" s="194">
        <f t="shared" si="48"/>
        <v>0</v>
      </c>
      <c r="BJ224" s="13" t="s">
        <v>92</v>
      </c>
      <c r="BK224" s="194">
        <f t="shared" si="49"/>
        <v>0</v>
      </c>
      <c r="BL224" s="13" t="s">
        <v>173</v>
      </c>
      <c r="BM224" s="13" t="s">
        <v>596</v>
      </c>
    </row>
    <row r="225" spans="2:65" s="1" customFormat="1" ht="16.5" customHeight="1">
      <c r="B225" s="31"/>
      <c r="C225" s="183" t="s">
        <v>597</v>
      </c>
      <c r="D225" s="183" t="s">
        <v>169</v>
      </c>
      <c r="E225" s="184" t="s">
        <v>598</v>
      </c>
      <c r="F225" s="185" t="s">
        <v>599</v>
      </c>
      <c r="G225" s="186" t="s">
        <v>241</v>
      </c>
      <c r="H225" s="187">
        <v>3</v>
      </c>
      <c r="I225" s="188"/>
      <c r="J225" s="189">
        <f t="shared" si="40"/>
        <v>0</v>
      </c>
      <c r="K225" s="185" t="s">
        <v>246</v>
      </c>
      <c r="L225" s="35"/>
      <c r="M225" s="190" t="s">
        <v>1</v>
      </c>
      <c r="N225" s="191" t="s">
        <v>52</v>
      </c>
      <c r="O225" s="57"/>
      <c r="P225" s="192">
        <f t="shared" si="41"/>
        <v>0</v>
      </c>
      <c r="Q225" s="192">
        <v>5.092E-2</v>
      </c>
      <c r="R225" s="192">
        <f t="shared" si="42"/>
        <v>0.15276000000000001</v>
      </c>
      <c r="S225" s="192">
        <v>0</v>
      </c>
      <c r="T225" s="193">
        <f t="shared" si="43"/>
        <v>0</v>
      </c>
      <c r="AR225" s="13" t="s">
        <v>173</v>
      </c>
      <c r="AT225" s="13" t="s">
        <v>169</v>
      </c>
      <c r="AU225" s="13" t="s">
        <v>92</v>
      </c>
      <c r="AY225" s="13" t="s">
        <v>167</v>
      </c>
      <c r="BE225" s="194">
        <f t="shared" si="44"/>
        <v>0</v>
      </c>
      <c r="BF225" s="194">
        <f t="shared" si="45"/>
        <v>0</v>
      </c>
      <c r="BG225" s="194">
        <f t="shared" si="46"/>
        <v>0</v>
      </c>
      <c r="BH225" s="194">
        <f t="shared" si="47"/>
        <v>0</v>
      </c>
      <c r="BI225" s="194">
        <f t="shared" si="48"/>
        <v>0</v>
      </c>
      <c r="BJ225" s="13" t="s">
        <v>92</v>
      </c>
      <c r="BK225" s="194">
        <f t="shared" si="49"/>
        <v>0</v>
      </c>
      <c r="BL225" s="13" t="s">
        <v>173</v>
      </c>
      <c r="BM225" s="13" t="s">
        <v>600</v>
      </c>
    </row>
    <row r="226" spans="2:65" s="1" customFormat="1" ht="16.5" customHeight="1">
      <c r="B226" s="31"/>
      <c r="C226" s="195" t="s">
        <v>601</v>
      </c>
      <c r="D226" s="195" t="s">
        <v>221</v>
      </c>
      <c r="E226" s="196" t="s">
        <v>602</v>
      </c>
      <c r="F226" s="197" t="s">
        <v>603</v>
      </c>
      <c r="G226" s="198" t="s">
        <v>241</v>
      </c>
      <c r="H226" s="199">
        <v>1</v>
      </c>
      <c r="I226" s="200"/>
      <c r="J226" s="201">
        <f t="shared" si="40"/>
        <v>0</v>
      </c>
      <c r="K226" s="197" t="s">
        <v>246</v>
      </c>
      <c r="L226" s="202"/>
      <c r="M226" s="203" t="s">
        <v>1</v>
      </c>
      <c r="N226" s="204" t="s">
        <v>52</v>
      </c>
      <c r="O226" s="57"/>
      <c r="P226" s="192">
        <f t="shared" si="41"/>
        <v>0</v>
      </c>
      <c r="Q226" s="192">
        <v>1.43E-2</v>
      </c>
      <c r="R226" s="192">
        <f t="shared" si="42"/>
        <v>1.43E-2</v>
      </c>
      <c r="S226" s="192">
        <v>0</v>
      </c>
      <c r="T226" s="193">
        <f t="shared" si="43"/>
        <v>0</v>
      </c>
      <c r="AR226" s="13" t="s">
        <v>199</v>
      </c>
      <c r="AT226" s="13" t="s">
        <v>221</v>
      </c>
      <c r="AU226" s="13" t="s">
        <v>92</v>
      </c>
      <c r="AY226" s="13" t="s">
        <v>167</v>
      </c>
      <c r="BE226" s="194">
        <f t="shared" si="44"/>
        <v>0</v>
      </c>
      <c r="BF226" s="194">
        <f t="shared" si="45"/>
        <v>0</v>
      </c>
      <c r="BG226" s="194">
        <f t="shared" si="46"/>
        <v>0</v>
      </c>
      <c r="BH226" s="194">
        <f t="shared" si="47"/>
        <v>0</v>
      </c>
      <c r="BI226" s="194">
        <f t="shared" si="48"/>
        <v>0</v>
      </c>
      <c r="BJ226" s="13" t="s">
        <v>92</v>
      </c>
      <c r="BK226" s="194">
        <f t="shared" si="49"/>
        <v>0</v>
      </c>
      <c r="BL226" s="13" t="s">
        <v>173</v>
      </c>
      <c r="BM226" s="13" t="s">
        <v>604</v>
      </c>
    </row>
    <row r="227" spans="2:65" s="1" customFormat="1" ht="16.5" customHeight="1">
      <c r="B227" s="31"/>
      <c r="C227" s="195" t="s">
        <v>605</v>
      </c>
      <c r="D227" s="195" t="s">
        <v>221</v>
      </c>
      <c r="E227" s="196" t="s">
        <v>606</v>
      </c>
      <c r="F227" s="197" t="s">
        <v>591</v>
      </c>
      <c r="G227" s="198" t="s">
        <v>241</v>
      </c>
      <c r="H227" s="199">
        <v>1</v>
      </c>
      <c r="I227" s="200"/>
      <c r="J227" s="201">
        <f t="shared" si="40"/>
        <v>0</v>
      </c>
      <c r="K227" s="197" t="s">
        <v>246</v>
      </c>
      <c r="L227" s="202"/>
      <c r="M227" s="203" t="s">
        <v>1</v>
      </c>
      <c r="N227" s="204" t="s">
        <v>52</v>
      </c>
      <c r="O227" s="57"/>
      <c r="P227" s="192">
        <f t="shared" si="41"/>
        <v>0</v>
      </c>
      <c r="Q227" s="192">
        <v>1.46E-2</v>
      </c>
      <c r="R227" s="192">
        <f t="shared" si="42"/>
        <v>1.46E-2</v>
      </c>
      <c r="S227" s="192">
        <v>0</v>
      </c>
      <c r="T227" s="193">
        <f t="shared" si="43"/>
        <v>0</v>
      </c>
      <c r="AR227" s="13" t="s">
        <v>199</v>
      </c>
      <c r="AT227" s="13" t="s">
        <v>221</v>
      </c>
      <c r="AU227" s="13" t="s">
        <v>92</v>
      </c>
      <c r="AY227" s="13" t="s">
        <v>167</v>
      </c>
      <c r="BE227" s="194">
        <f t="shared" si="44"/>
        <v>0</v>
      </c>
      <c r="BF227" s="194">
        <f t="shared" si="45"/>
        <v>0</v>
      </c>
      <c r="BG227" s="194">
        <f t="shared" si="46"/>
        <v>0</v>
      </c>
      <c r="BH227" s="194">
        <f t="shared" si="47"/>
        <v>0</v>
      </c>
      <c r="BI227" s="194">
        <f t="shared" si="48"/>
        <v>0</v>
      </c>
      <c r="BJ227" s="13" t="s">
        <v>92</v>
      </c>
      <c r="BK227" s="194">
        <f t="shared" si="49"/>
        <v>0</v>
      </c>
      <c r="BL227" s="13" t="s">
        <v>173</v>
      </c>
      <c r="BM227" s="13" t="s">
        <v>607</v>
      </c>
    </row>
    <row r="228" spans="2:65" s="1" customFormat="1" ht="16.5" customHeight="1">
      <c r="B228" s="31"/>
      <c r="C228" s="195" t="s">
        <v>608</v>
      </c>
      <c r="D228" s="195" t="s">
        <v>221</v>
      </c>
      <c r="E228" s="196" t="s">
        <v>609</v>
      </c>
      <c r="F228" s="197" t="s">
        <v>595</v>
      </c>
      <c r="G228" s="198" t="s">
        <v>241</v>
      </c>
      <c r="H228" s="199">
        <v>1</v>
      </c>
      <c r="I228" s="200"/>
      <c r="J228" s="201">
        <f t="shared" si="40"/>
        <v>0</v>
      </c>
      <c r="K228" s="197" t="s">
        <v>246</v>
      </c>
      <c r="L228" s="202"/>
      <c r="M228" s="203" t="s">
        <v>1</v>
      </c>
      <c r="N228" s="204" t="s">
        <v>52</v>
      </c>
      <c r="O228" s="57"/>
      <c r="P228" s="192">
        <f t="shared" si="41"/>
        <v>0</v>
      </c>
      <c r="Q228" s="192">
        <v>1.46E-2</v>
      </c>
      <c r="R228" s="192">
        <f t="shared" si="42"/>
        <v>1.46E-2</v>
      </c>
      <c r="S228" s="192">
        <v>0</v>
      </c>
      <c r="T228" s="193">
        <f t="shared" si="43"/>
        <v>0</v>
      </c>
      <c r="AR228" s="13" t="s">
        <v>199</v>
      </c>
      <c r="AT228" s="13" t="s">
        <v>221</v>
      </c>
      <c r="AU228" s="13" t="s">
        <v>92</v>
      </c>
      <c r="AY228" s="13" t="s">
        <v>167</v>
      </c>
      <c r="BE228" s="194">
        <f t="shared" si="44"/>
        <v>0</v>
      </c>
      <c r="BF228" s="194">
        <f t="shared" si="45"/>
        <v>0</v>
      </c>
      <c r="BG228" s="194">
        <f t="shared" si="46"/>
        <v>0</v>
      </c>
      <c r="BH228" s="194">
        <f t="shared" si="47"/>
        <v>0</v>
      </c>
      <c r="BI228" s="194">
        <f t="shared" si="48"/>
        <v>0</v>
      </c>
      <c r="BJ228" s="13" t="s">
        <v>92</v>
      </c>
      <c r="BK228" s="194">
        <f t="shared" si="49"/>
        <v>0</v>
      </c>
      <c r="BL228" s="13" t="s">
        <v>173</v>
      </c>
      <c r="BM228" s="13" t="s">
        <v>610</v>
      </c>
    </row>
    <row r="229" spans="2:65" s="11" customFormat="1" ht="22.9" customHeight="1">
      <c r="B229" s="167"/>
      <c r="C229" s="168"/>
      <c r="D229" s="169" t="s">
        <v>79</v>
      </c>
      <c r="E229" s="181" t="s">
        <v>199</v>
      </c>
      <c r="F229" s="181" t="s">
        <v>611</v>
      </c>
      <c r="G229" s="168"/>
      <c r="H229" s="168"/>
      <c r="I229" s="171"/>
      <c r="J229" s="182">
        <f>BK229</f>
        <v>0</v>
      </c>
      <c r="K229" s="168"/>
      <c r="L229" s="173"/>
      <c r="M229" s="174"/>
      <c r="N229" s="175"/>
      <c r="O229" s="175"/>
      <c r="P229" s="176">
        <f>SUM(P230:P238)</f>
        <v>0</v>
      </c>
      <c r="Q229" s="175"/>
      <c r="R229" s="176">
        <f>SUM(R230:R238)</f>
        <v>2.3722300000000002E-2</v>
      </c>
      <c r="S229" s="175"/>
      <c r="T229" s="177">
        <f>SUM(T230:T238)</f>
        <v>0</v>
      </c>
      <c r="AR229" s="178" t="s">
        <v>87</v>
      </c>
      <c r="AT229" s="179" t="s">
        <v>79</v>
      </c>
      <c r="AU229" s="179" t="s">
        <v>87</v>
      </c>
      <c r="AY229" s="178" t="s">
        <v>167</v>
      </c>
      <c r="BK229" s="180">
        <f>SUM(BK230:BK238)</f>
        <v>0</v>
      </c>
    </row>
    <row r="230" spans="2:65" s="1" customFormat="1" ht="16.5" customHeight="1">
      <c r="B230" s="31"/>
      <c r="C230" s="183" t="s">
        <v>612</v>
      </c>
      <c r="D230" s="183" t="s">
        <v>169</v>
      </c>
      <c r="E230" s="184" t="s">
        <v>613</v>
      </c>
      <c r="F230" s="185" t="s">
        <v>614</v>
      </c>
      <c r="G230" s="186" t="s">
        <v>258</v>
      </c>
      <c r="H230" s="187">
        <v>60.755000000000003</v>
      </c>
      <c r="I230" s="188"/>
      <c r="J230" s="189">
        <f t="shared" ref="J230:J238" si="50">ROUND(I230*H230,2)</f>
        <v>0</v>
      </c>
      <c r="K230" s="185" t="s">
        <v>185</v>
      </c>
      <c r="L230" s="35"/>
      <c r="M230" s="190" t="s">
        <v>1</v>
      </c>
      <c r="N230" s="191" t="s">
        <v>52</v>
      </c>
      <c r="O230" s="57"/>
      <c r="P230" s="192">
        <f t="shared" ref="P230:P238" si="51">O230*H230</f>
        <v>0</v>
      </c>
      <c r="Q230" s="192">
        <v>0</v>
      </c>
      <c r="R230" s="192">
        <f t="shared" ref="R230:R238" si="52">Q230*H230</f>
        <v>0</v>
      </c>
      <c r="S230" s="192">
        <v>0</v>
      </c>
      <c r="T230" s="193">
        <f t="shared" ref="T230:T238" si="53">S230*H230</f>
        <v>0</v>
      </c>
      <c r="AR230" s="13" t="s">
        <v>173</v>
      </c>
      <c r="AT230" s="13" t="s">
        <v>169</v>
      </c>
      <c r="AU230" s="13" t="s">
        <v>92</v>
      </c>
      <c r="AY230" s="13" t="s">
        <v>167</v>
      </c>
      <c r="BE230" s="194">
        <f t="shared" ref="BE230:BE238" si="54">IF(N230="základná",J230,0)</f>
        <v>0</v>
      </c>
      <c r="BF230" s="194">
        <f t="shared" ref="BF230:BF238" si="55">IF(N230="znížená",J230,0)</f>
        <v>0</v>
      </c>
      <c r="BG230" s="194">
        <f t="shared" ref="BG230:BG238" si="56">IF(N230="zákl. prenesená",J230,0)</f>
        <v>0</v>
      </c>
      <c r="BH230" s="194">
        <f t="shared" ref="BH230:BH238" si="57">IF(N230="zníž. prenesená",J230,0)</f>
        <v>0</v>
      </c>
      <c r="BI230" s="194">
        <f t="shared" ref="BI230:BI238" si="58">IF(N230="nulová",J230,0)</f>
        <v>0</v>
      </c>
      <c r="BJ230" s="13" t="s">
        <v>92</v>
      </c>
      <c r="BK230" s="194">
        <f t="shared" ref="BK230:BK238" si="59">ROUND(I230*H230,2)</f>
        <v>0</v>
      </c>
      <c r="BL230" s="13" t="s">
        <v>173</v>
      </c>
      <c r="BM230" s="13" t="s">
        <v>615</v>
      </c>
    </row>
    <row r="231" spans="2:65" s="1" customFormat="1" ht="16.5" customHeight="1">
      <c r="B231" s="31"/>
      <c r="C231" s="195" t="s">
        <v>616</v>
      </c>
      <c r="D231" s="195" t="s">
        <v>221</v>
      </c>
      <c r="E231" s="196" t="s">
        <v>617</v>
      </c>
      <c r="F231" s="197" t="s">
        <v>618</v>
      </c>
      <c r="G231" s="198" t="s">
        <v>258</v>
      </c>
      <c r="H231" s="199">
        <v>61.362000000000002</v>
      </c>
      <c r="I231" s="200"/>
      <c r="J231" s="201">
        <f t="shared" si="50"/>
        <v>0</v>
      </c>
      <c r="K231" s="197" t="s">
        <v>246</v>
      </c>
      <c r="L231" s="202"/>
      <c r="M231" s="203" t="s">
        <v>1</v>
      </c>
      <c r="N231" s="204" t="s">
        <v>52</v>
      </c>
      <c r="O231" s="57"/>
      <c r="P231" s="192">
        <f t="shared" si="51"/>
        <v>0</v>
      </c>
      <c r="Q231" s="192">
        <v>2.0000000000000001E-4</v>
      </c>
      <c r="R231" s="192">
        <f t="shared" si="52"/>
        <v>1.2272400000000001E-2</v>
      </c>
      <c r="S231" s="192">
        <v>0</v>
      </c>
      <c r="T231" s="193">
        <f t="shared" si="53"/>
        <v>0</v>
      </c>
      <c r="AR231" s="13" t="s">
        <v>199</v>
      </c>
      <c r="AT231" s="13" t="s">
        <v>221</v>
      </c>
      <c r="AU231" s="13" t="s">
        <v>92</v>
      </c>
      <c r="AY231" s="13" t="s">
        <v>167</v>
      </c>
      <c r="BE231" s="194">
        <f t="shared" si="54"/>
        <v>0</v>
      </c>
      <c r="BF231" s="194">
        <f t="shared" si="55"/>
        <v>0</v>
      </c>
      <c r="BG231" s="194">
        <f t="shared" si="56"/>
        <v>0</v>
      </c>
      <c r="BH231" s="194">
        <f t="shared" si="57"/>
        <v>0</v>
      </c>
      <c r="BI231" s="194">
        <f t="shared" si="58"/>
        <v>0</v>
      </c>
      <c r="BJ231" s="13" t="s">
        <v>92</v>
      </c>
      <c r="BK231" s="194">
        <f t="shared" si="59"/>
        <v>0</v>
      </c>
      <c r="BL231" s="13" t="s">
        <v>173</v>
      </c>
      <c r="BM231" s="13" t="s">
        <v>619</v>
      </c>
    </row>
    <row r="232" spans="2:65" s="1" customFormat="1" ht="16.5" customHeight="1">
      <c r="B232" s="31"/>
      <c r="C232" s="195" t="s">
        <v>620</v>
      </c>
      <c r="D232" s="195" t="s">
        <v>221</v>
      </c>
      <c r="E232" s="196" t="s">
        <v>621</v>
      </c>
      <c r="F232" s="197" t="s">
        <v>622</v>
      </c>
      <c r="G232" s="198" t="s">
        <v>241</v>
      </c>
      <c r="H232" s="199">
        <v>4</v>
      </c>
      <c r="I232" s="200"/>
      <c r="J232" s="201">
        <f t="shared" si="50"/>
        <v>0</v>
      </c>
      <c r="K232" s="197" t="s">
        <v>246</v>
      </c>
      <c r="L232" s="202"/>
      <c r="M232" s="203" t="s">
        <v>1</v>
      </c>
      <c r="N232" s="204" t="s">
        <v>52</v>
      </c>
      <c r="O232" s="57"/>
      <c r="P232" s="192">
        <f t="shared" si="51"/>
        <v>0</v>
      </c>
      <c r="Q232" s="192">
        <v>1.4999999999999999E-4</v>
      </c>
      <c r="R232" s="192">
        <f t="shared" si="52"/>
        <v>5.9999999999999995E-4</v>
      </c>
      <c r="S232" s="192">
        <v>0</v>
      </c>
      <c r="T232" s="193">
        <f t="shared" si="53"/>
        <v>0</v>
      </c>
      <c r="AR232" s="13" t="s">
        <v>199</v>
      </c>
      <c r="AT232" s="13" t="s">
        <v>221</v>
      </c>
      <c r="AU232" s="13" t="s">
        <v>92</v>
      </c>
      <c r="AY232" s="13" t="s">
        <v>167</v>
      </c>
      <c r="BE232" s="194">
        <f t="shared" si="54"/>
        <v>0</v>
      </c>
      <c r="BF232" s="194">
        <f t="shared" si="55"/>
        <v>0</v>
      </c>
      <c r="BG232" s="194">
        <f t="shared" si="56"/>
        <v>0</v>
      </c>
      <c r="BH232" s="194">
        <f t="shared" si="57"/>
        <v>0</v>
      </c>
      <c r="BI232" s="194">
        <f t="shared" si="58"/>
        <v>0</v>
      </c>
      <c r="BJ232" s="13" t="s">
        <v>92</v>
      </c>
      <c r="BK232" s="194">
        <f t="shared" si="59"/>
        <v>0</v>
      </c>
      <c r="BL232" s="13" t="s">
        <v>173</v>
      </c>
      <c r="BM232" s="13" t="s">
        <v>623</v>
      </c>
    </row>
    <row r="233" spans="2:65" s="1" customFormat="1" ht="16.5" customHeight="1">
      <c r="B233" s="31"/>
      <c r="C233" s="195" t="s">
        <v>624</v>
      </c>
      <c r="D233" s="195" t="s">
        <v>221</v>
      </c>
      <c r="E233" s="196" t="s">
        <v>625</v>
      </c>
      <c r="F233" s="197" t="s">
        <v>626</v>
      </c>
      <c r="G233" s="198" t="s">
        <v>241</v>
      </c>
      <c r="H233" s="199">
        <v>8</v>
      </c>
      <c r="I233" s="200"/>
      <c r="J233" s="201">
        <f t="shared" si="50"/>
        <v>0</v>
      </c>
      <c r="K233" s="197" t="s">
        <v>246</v>
      </c>
      <c r="L233" s="202"/>
      <c r="M233" s="203" t="s">
        <v>1</v>
      </c>
      <c r="N233" s="204" t="s">
        <v>52</v>
      </c>
      <c r="O233" s="57"/>
      <c r="P233" s="192">
        <f t="shared" si="51"/>
        <v>0</v>
      </c>
      <c r="Q233" s="192">
        <v>6.9999999999999994E-5</v>
      </c>
      <c r="R233" s="192">
        <f t="shared" si="52"/>
        <v>5.5999999999999995E-4</v>
      </c>
      <c r="S233" s="192">
        <v>0</v>
      </c>
      <c r="T233" s="193">
        <f t="shared" si="53"/>
        <v>0</v>
      </c>
      <c r="AR233" s="13" t="s">
        <v>199</v>
      </c>
      <c r="AT233" s="13" t="s">
        <v>221</v>
      </c>
      <c r="AU233" s="13" t="s">
        <v>92</v>
      </c>
      <c r="AY233" s="13" t="s">
        <v>167</v>
      </c>
      <c r="BE233" s="194">
        <f t="shared" si="54"/>
        <v>0</v>
      </c>
      <c r="BF233" s="194">
        <f t="shared" si="55"/>
        <v>0</v>
      </c>
      <c r="BG233" s="194">
        <f t="shared" si="56"/>
        <v>0</v>
      </c>
      <c r="BH233" s="194">
        <f t="shared" si="57"/>
        <v>0</v>
      </c>
      <c r="BI233" s="194">
        <f t="shared" si="58"/>
        <v>0</v>
      </c>
      <c r="BJ233" s="13" t="s">
        <v>92</v>
      </c>
      <c r="BK233" s="194">
        <f t="shared" si="59"/>
        <v>0</v>
      </c>
      <c r="BL233" s="13" t="s">
        <v>173</v>
      </c>
      <c r="BM233" s="13" t="s">
        <v>627</v>
      </c>
    </row>
    <row r="234" spans="2:65" s="1" customFormat="1" ht="16.5" customHeight="1">
      <c r="B234" s="31"/>
      <c r="C234" s="195" t="s">
        <v>628</v>
      </c>
      <c r="D234" s="195" t="s">
        <v>221</v>
      </c>
      <c r="E234" s="196" t="s">
        <v>629</v>
      </c>
      <c r="F234" s="197" t="s">
        <v>630</v>
      </c>
      <c r="G234" s="198" t="s">
        <v>241</v>
      </c>
      <c r="H234" s="199">
        <v>8</v>
      </c>
      <c r="I234" s="200"/>
      <c r="J234" s="201">
        <f t="shared" si="50"/>
        <v>0</v>
      </c>
      <c r="K234" s="197" t="s">
        <v>246</v>
      </c>
      <c r="L234" s="202"/>
      <c r="M234" s="203" t="s">
        <v>1</v>
      </c>
      <c r="N234" s="204" t="s">
        <v>52</v>
      </c>
      <c r="O234" s="57"/>
      <c r="P234" s="192">
        <f t="shared" si="51"/>
        <v>0</v>
      </c>
      <c r="Q234" s="192">
        <v>9.0000000000000006E-5</v>
      </c>
      <c r="R234" s="192">
        <f t="shared" si="52"/>
        <v>7.2000000000000005E-4</v>
      </c>
      <c r="S234" s="192">
        <v>0</v>
      </c>
      <c r="T234" s="193">
        <f t="shared" si="53"/>
        <v>0</v>
      </c>
      <c r="AR234" s="13" t="s">
        <v>199</v>
      </c>
      <c r="AT234" s="13" t="s">
        <v>221</v>
      </c>
      <c r="AU234" s="13" t="s">
        <v>92</v>
      </c>
      <c r="AY234" s="13" t="s">
        <v>167</v>
      </c>
      <c r="BE234" s="194">
        <f t="shared" si="54"/>
        <v>0</v>
      </c>
      <c r="BF234" s="194">
        <f t="shared" si="55"/>
        <v>0</v>
      </c>
      <c r="BG234" s="194">
        <f t="shared" si="56"/>
        <v>0</v>
      </c>
      <c r="BH234" s="194">
        <f t="shared" si="57"/>
        <v>0</v>
      </c>
      <c r="BI234" s="194">
        <f t="shared" si="58"/>
        <v>0</v>
      </c>
      <c r="BJ234" s="13" t="s">
        <v>92</v>
      </c>
      <c r="BK234" s="194">
        <f t="shared" si="59"/>
        <v>0</v>
      </c>
      <c r="BL234" s="13" t="s">
        <v>173</v>
      </c>
      <c r="BM234" s="13" t="s">
        <v>631</v>
      </c>
    </row>
    <row r="235" spans="2:65" s="1" customFormat="1" ht="16.5" customHeight="1">
      <c r="B235" s="31"/>
      <c r="C235" s="195" t="s">
        <v>632</v>
      </c>
      <c r="D235" s="195" t="s">
        <v>221</v>
      </c>
      <c r="E235" s="196" t="s">
        <v>633</v>
      </c>
      <c r="F235" s="197" t="s">
        <v>634</v>
      </c>
      <c r="G235" s="198" t="s">
        <v>241</v>
      </c>
      <c r="H235" s="199">
        <v>6</v>
      </c>
      <c r="I235" s="200"/>
      <c r="J235" s="201">
        <f t="shared" si="50"/>
        <v>0</v>
      </c>
      <c r="K235" s="197" t="s">
        <v>246</v>
      </c>
      <c r="L235" s="202"/>
      <c r="M235" s="203" t="s">
        <v>1</v>
      </c>
      <c r="N235" s="204" t="s">
        <v>52</v>
      </c>
      <c r="O235" s="57"/>
      <c r="P235" s="192">
        <f t="shared" si="51"/>
        <v>0</v>
      </c>
      <c r="Q235" s="192">
        <v>6.9999999999999994E-5</v>
      </c>
      <c r="R235" s="192">
        <f t="shared" si="52"/>
        <v>4.1999999999999996E-4</v>
      </c>
      <c r="S235" s="192">
        <v>0</v>
      </c>
      <c r="T235" s="193">
        <f t="shared" si="53"/>
        <v>0</v>
      </c>
      <c r="AR235" s="13" t="s">
        <v>199</v>
      </c>
      <c r="AT235" s="13" t="s">
        <v>221</v>
      </c>
      <c r="AU235" s="13" t="s">
        <v>92</v>
      </c>
      <c r="AY235" s="13" t="s">
        <v>167</v>
      </c>
      <c r="BE235" s="194">
        <f t="shared" si="54"/>
        <v>0</v>
      </c>
      <c r="BF235" s="194">
        <f t="shared" si="55"/>
        <v>0</v>
      </c>
      <c r="BG235" s="194">
        <f t="shared" si="56"/>
        <v>0</v>
      </c>
      <c r="BH235" s="194">
        <f t="shared" si="57"/>
        <v>0</v>
      </c>
      <c r="BI235" s="194">
        <f t="shared" si="58"/>
        <v>0</v>
      </c>
      <c r="BJ235" s="13" t="s">
        <v>92</v>
      </c>
      <c r="BK235" s="194">
        <f t="shared" si="59"/>
        <v>0</v>
      </c>
      <c r="BL235" s="13" t="s">
        <v>173</v>
      </c>
      <c r="BM235" s="13" t="s">
        <v>635</v>
      </c>
    </row>
    <row r="236" spans="2:65" s="1" customFormat="1" ht="16.5" customHeight="1">
      <c r="B236" s="31"/>
      <c r="C236" s="195" t="s">
        <v>636</v>
      </c>
      <c r="D236" s="195" t="s">
        <v>221</v>
      </c>
      <c r="E236" s="196" t="s">
        <v>637</v>
      </c>
      <c r="F236" s="197" t="s">
        <v>638</v>
      </c>
      <c r="G236" s="198" t="s">
        <v>241</v>
      </c>
      <c r="H236" s="199">
        <v>6</v>
      </c>
      <c r="I236" s="200"/>
      <c r="J236" s="201">
        <f t="shared" si="50"/>
        <v>0</v>
      </c>
      <c r="K236" s="197" t="s">
        <v>246</v>
      </c>
      <c r="L236" s="202"/>
      <c r="M236" s="203" t="s">
        <v>1</v>
      </c>
      <c r="N236" s="204" t="s">
        <v>52</v>
      </c>
      <c r="O236" s="57"/>
      <c r="P236" s="192">
        <f t="shared" si="51"/>
        <v>0</v>
      </c>
      <c r="Q236" s="192">
        <v>5.0000000000000002E-5</v>
      </c>
      <c r="R236" s="192">
        <f t="shared" si="52"/>
        <v>3.0000000000000003E-4</v>
      </c>
      <c r="S236" s="192">
        <v>0</v>
      </c>
      <c r="T236" s="193">
        <f t="shared" si="53"/>
        <v>0</v>
      </c>
      <c r="AR236" s="13" t="s">
        <v>199</v>
      </c>
      <c r="AT236" s="13" t="s">
        <v>221</v>
      </c>
      <c r="AU236" s="13" t="s">
        <v>92</v>
      </c>
      <c r="AY236" s="13" t="s">
        <v>167</v>
      </c>
      <c r="BE236" s="194">
        <f t="shared" si="54"/>
        <v>0</v>
      </c>
      <c r="BF236" s="194">
        <f t="shared" si="55"/>
        <v>0</v>
      </c>
      <c r="BG236" s="194">
        <f t="shared" si="56"/>
        <v>0</v>
      </c>
      <c r="BH236" s="194">
        <f t="shared" si="57"/>
        <v>0</v>
      </c>
      <c r="BI236" s="194">
        <f t="shared" si="58"/>
        <v>0</v>
      </c>
      <c r="BJ236" s="13" t="s">
        <v>92</v>
      </c>
      <c r="BK236" s="194">
        <f t="shared" si="59"/>
        <v>0</v>
      </c>
      <c r="BL236" s="13" t="s">
        <v>173</v>
      </c>
      <c r="BM236" s="13" t="s">
        <v>639</v>
      </c>
    </row>
    <row r="237" spans="2:65" s="1" customFormat="1" ht="16.5" customHeight="1">
      <c r="B237" s="31"/>
      <c r="C237" s="183" t="s">
        <v>640</v>
      </c>
      <c r="D237" s="183" t="s">
        <v>169</v>
      </c>
      <c r="E237" s="184" t="s">
        <v>641</v>
      </c>
      <c r="F237" s="185" t="s">
        <v>642</v>
      </c>
      <c r="G237" s="186" t="s">
        <v>258</v>
      </c>
      <c r="H237" s="187">
        <v>60.755000000000003</v>
      </c>
      <c r="I237" s="188"/>
      <c r="J237" s="189">
        <f t="shared" si="50"/>
        <v>0</v>
      </c>
      <c r="K237" s="185" t="s">
        <v>185</v>
      </c>
      <c r="L237" s="35"/>
      <c r="M237" s="190" t="s">
        <v>1</v>
      </c>
      <c r="N237" s="191" t="s">
        <v>52</v>
      </c>
      <c r="O237" s="57"/>
      <c r="P237" s="192">
        <f t="shared" si="51"/>
        <v>0</v>
      </c>
      <c r="Q237" s="192">
        <v>2.0000000000000002E-5</v>
      </c>
      <c r="R237" s="192">
        <f t="shared" si="52"/>
        <v>1.2151000000000002E-3</v>
      </c>
      <c r="S237" s="192">
        <v>0</v>
      </c>
      <c r="T237" s="193">
        <f t="shared" si="53"/>
        <v>0</v>
      </c>
      <c r="AR237" s="13" t="s">
        <v>173</v>
      </c>
      <c r="AT237" s="13" t="s">
        <v>169</v>
      </c>
      <c r="AU237" s="13" t="s">
        <v>92</v>
      </c>
      <c r="AY237" s="13" t="s">
        <v>167</v>
      </c>
      <c r="BE237" s="194">
        <f t="shared" si="54"/>
        <v>0</v>
      </c>
      <c r="BF237" s="194">
        <f t="shared" si="55"/>
        <v>0</v>
      </c>
      <c r="BG237" s="194">
        <f t="shared" si="56"/>
        <v>0</v>
      </c>
      <c r="BH237" s="194">
        <f t="shared" si="57"/>
        <v>0</v>
      </c>
      <c r="BI237" s="194">
        <f t="shared" si="58"/>
        <v>0</v>
      </c>
      <c r="BJ237" s="13" t="s">
        <v>92</v>
      </c>
      <c r="BK237" s="194">
        <f t="shared" si="59"/>
        <v>0</v>
      </c>
      <c r="BL237" s="13" t="s">
        <v>173</v>
      </c>
      <c r="BM237" s="13" t="s">
        <v>643</v>
      </c>
    </row>
    <row r="238" spans="2:65" s="1" customFormat="1" ht="22.5" customHeight="1">
      <c r="B238" s="31"/>
      <c r="C238" s="195" t="s">
        <v>644</v>
      </c>
      <c r="D238" s="195" t="s">
        <v>221</v>
      </c>
      <c r="E238" s="196" t="s">
        <v>645</v>
      </c>
      <c r="F238" s="197" t="s">
        <v>646</v>
      </c>
      <c r="G238" s="198" t="s">
        <v>172</v>
      </c>
      <c r="H238" s="199">
        <v>19.087</v>
      </c>
      <c r="I238" s="200"/>
      <c r="J238" s="201">
        <f t="shared" si="50"/>
        <v>0</v>
      </c>
      <c r="K238" s="197" t="s">
        <v>185</v>
      </c>
      <c r="L238" s="202"/>
      <c r="M238" s="203" t="s">
        <v>1</v>
      </c>
      <c r="N238" s="204" t="s">
        <v>52</v>
      </c>
      <c r="O238" s="57"/>
      <c r="P238" s="192">
        <f t="shared" si="51"/>
        <v>0</v>
      </c>
      <c r="Q238" s="192">
        <v>4.0000000000000002E-4</v>
      </c>
      <c r="R238" s="192">
        <f t="shared" si="52"/>
        <v>7.6348000000000006E-3</v>
      </c>
      <c r="S238" s="192">
        <v>0</v>
      </c>
      <c r="T238" s="193">
        <f t="shared" si="53"/>
        <v>0</v>
      </c>
      <c r="AR238" s="13" t="s">
        <v>199</v>
      </c>
      <c r="AT238" s="13" t="s">
        <v>221</v>
      </c>
      <c r="AU238" s="13" t="s">
        <v>92</v>
      </c>
      <c r="AY238" s="13" t="s">
        <v>167</v>
      </c>
      <c r="BE238" s="194">
        <f t="shared" si="54"/>
        <v>0</v>
      </c>
      <c r="BF238" s="194">
        <f t="shared" si="55"/>
        <v>0</v>
      </c>
      <c r="BG238" s="194">
        <f t="shared" si="56"/>
        <v>0</v>
      </c>
      <c r="BH238" s="194">
        <f t="shared" si="57"/>
        <v>0</v>
      </c>
      <c r="BI238" s="194">
        <f t="shared" si="58"/>
        <v>0</v>
      </c>
      <c r="BJ238" s="13" t="s">
        <v>92</v>
      </c>
      <c r="BK238" s="194">
        <f t="shared" si="59"/>
        <v>0</v>
      </c>
      <c r="BL238" s="13" t="s">
        <v>173</v>
      </c>
      <c r="BM238" s="13" t="s">
        <v>647</v>
      </c>
    </row>
    <row r="239" spans="2:65" s="11" customFormat="1" ht="22.9" customHeight="1">
      <c r="B239" s="167"/>
      <c r="C239" s="168"/>
      <c r="D239" s="169" t="s">
        <v>79</v>
      </c>
      <c r="E239" s="181" t="s">
        <v>203</v>
      </c>
      <c r="F239" s="181" t="s">
        <v>648</v>
      </c>
      <c r="G239" s="168"/>
      <c r="H239" s="168"/>
      <c r="I239" s="171"/>
      <c r="J239" s="182">
        <f>BK239</f>
        <v>0</v>
      </c>
      <c r="K239" s="168"/>
      <c r="L239" s="173"/>
      <c r="M239" s="174"/>
      <c r="N239" s="175"/>
      <c r="O239" s="175"/>
      <c r="P239" s="176">
        <f>SUM(P240:P279)</f>
        <v>0</v>
      </c>
      <c r="Q239" s="175"/>
      <c r="R239" s="176">
        <f>SUM(R240:R279)</f>
        <v>37.526857460000009</v>
      </c>
      <c r="S239" s="175"/>
      <c r="T239" s="177">
        <f>SUM(T240:T279)</f>
        <v>315.89233200000007</v>
      </c>
      <c r="AR239" s="178" t="s">
        <v>87</v>
      </c>
      <c r="AT239" s="179" t="s">
        <v>79</v>
      </c>
      <c r="AU239" s="179" t="s">
        <v>87</v>
      </c>
      <c r="AY239" s="178" t="s">
        <v>167</v>
      </c>
      <c r="BK239" s="180">
        <f>SUM(BK240:BK279)</f>
        <v>0</v>
      </c>
    </row>
    <row r="240" spans="2:65" s="1" customFormat="1" ht="16.5" customHeight="1">
      <c r="B240" s="31"/>
      <c r="C240" s="183" t="s">
        <v>649</v>
      </c>
      <c r="D240" s="183" t="s">
        <v>169</v>
      </c>
      <c r="E240" s="184" t="s">
        <v>650</v>
      </c>
      <c r="F240" s="185" t="s">
        <v>651</v>
      </c>
      <c r="G240" s="186" t="s">
        <v>258</v>
      </c>
      <c r="H240" s="187">
        <v>54.192</v>
      </c>
      <c r="I240" s="188"/>
      <c r="J240" s="189">
        <f t="shared" ref="J240:J279" si="60">ROUND(I240*H240,2)</f>
        <v>0</v>
      </c>
      <c r="K240" s="185" t="s">
        <v>246</v>
      </c>
      <c r="L240" s="35"/>
      <c r="M240" s="190" t="s">
        <v>1</v>
      </c>
      <c r="N240" s="191" t="s">
        <v>52</v>
      </c>
      <c r="O240" s="57"/>
      <c r="P240" s="192">
        <f t="shared" ref="P240:P279" si="61">O240*H240</f>
        <v>0</v>
      </c>
      <c r="Q240" s="192">
        <v>4.2560000000000001E-2</v>
      </c>
      <c r="R240" s="192">
        <f t="shared" ref="R240:R279" si="62">Q240*H240</f>
        <v>2.3064115200000002</v>
      </c>
      <c r="S240" s="192">
        <v>0</v>
      </c>
      <c r="T240" s="193">
        <f t="shared" ref="T240:T279" si="63">S240*H240</f>
        <v>0</v>
      </c>
      <c r="AR240" s="13" t="s">
        <v>173</v>
      </c>
      <c r="AT240" s="13" t="s">
        <v>169</v>
      </c>
      <c r="AU240" s="13" t="s">
        <v>92</v>
      </c>
      <c r="AY240" s="13" t="s">
        <v>167</v>
      </c>
      <c r="BE240" s="194">
        <f t="shared" ref="BE240:BE279" si="64">IF(N240="základná",J240,0)</f>
        <v>0</v>
      </c>
      <c r="BF240" s="194">
        <f t="shared" ref="BF240:BF279" si="65">IF(N240="znížená",J240,0)</f>
        <v>0</v>
      </c>
      <c r="BG240" s="194">
        <f t="shared" ref="BG240:BG279" si="66">IF(N240="zákl. prenesená",J240,0)</f>
        <v>0</v>
      </c>
      <c r="BH240" s="194">
        <f t="shared" ref="BH240:BH279" si="67">IF(N240="zníž. prenesená",J240,0)</f>
        <v>0</v>
      </c>
      <c r="BI240" s="194">
        <f t="shared" ref="BI240:BI279" si="68">IF(N240="nulová",J240,0)</f>
        <v>0</v>
      </c>
      <c r="BJ240" s="13" t="s">
        <v>92</v>
      </c>
      <c r="BK240" s="194">
        <f t="shared" ref="BK240:BK279" si="69">ROUND(I240*H240,2)</f>
        <v>0</v>
      </c>
      <c r="BL240" s="13" t="s">
        <v>173</v>
      </c>
      <c r="BM240" s="13" t="s">
        <v>652</v>
      </c>
    </row>
    <row r="241" spans="2:65" s="1" customFormat="1" ht="16.5" customHeight="1">
      <c r="B241" s="31"/>
      <c r="C241" s="183" t="s">
        <v>653</v>
      </c>
      <c r="D241" s="183" t="s">
        <v>169</v>
      </c>
      <c r="E241" s="184" t="s">
        <v>654</v>
      </c>
      <c r="F241" s="185" t="s">
        <v>655</v>
      </c>
      <c r="G241" s="186" t="s">
        <v>172</v>
      </c>
      <c r="H241" s="187">
        <v>1350.146</v>
      </c>
      <c r="I241" s="188"/>
      <c r="J241" s="189">
        <f t="shared" si="60"/>
        <v>0</v>
      </c>
      <c r="K241" s="185" t="s">
        <v>246</v>
      </c>
      <c r="L241" s="35"/>
      <c r="M241" s="190" t="s">
        <v>1</v>
      </c>
      <c r="N241" s="191" t="s">
        <v>52</v>
      </c>
      <c r="O241" s="57"/>
      <c r="P241" s="192">
        <f t="shared" si="61"/>
        <v>0</v>
      </c>
      <c r="Q241" s="192">
        <v>2.103E-2</v>
      </c>
      <c r="R241" s="192">
        <f t="shared" si="62"/>
        <v>28.39357038</v>
      </c>
      <c r="S241" s="192">
        <v>0</v>
      </c>
      <c r="T241" s="193">
        <f t="shared" si="63"/>
        <v>0</v>
      </c>
      <c r="AR241" s="13" t="s">
        <v>173</v>
      </c>
      <c r="AT241" s="13" t="s">
        <v>169</v>
      </c>
      <c r="AU241" s="13" t="s">
        <v>92</v>
      </c>
      <c r="AY241" s="13" t="s">
        <v>167</v>
      </c>
      <c r="BE241" s="194">
        <f t="shared" si="64"/>
        <v>0</v>
      </c>
      <c r="BF241" s="194">
        <f t="shared" si="65"/>
        <v>0</v>
      </c>
      <c r="BG241" s="194">
        <f t="shared" si="66"/>
        <v>0</v>
      </c>
      <c r="BH241" s="194">
        <f t="shared" si="67"/>
        <v>0</v>
      </c>
      <c r="BI241" s="194">
        <f t="shared" si="68"/>
        <v>0</v>
      </c>
      <c r="BJ241" s="13" t="s">
        <v>92</v>
      </c>
      <c r="BK241" s="194">
        <f t="shared" si="69"/>
        <v>0</v>
      </c>
      <c r="BL241" s="13" t="s">
        <v>173</v>
      </c>
      <c r="BM241" s="13" t="s">
        <v>656</v>
      </c>
    </row>
    <row r="242" spans="2:65" s="1" customFormat="1" ht="16.5" customHeight="1">
      <c r="B242" s="31"/>
      <c r="C242" s="183" t="s">
        <v>657</v>
      </c>
      <c r="D242" s="183" t="s">
        <v>169</v>
      </c>
      <c r="E242" s="184" t="s">
        <v>658</v>
      </c>
      <c r="F242" s="185" t="s">
        <v>659</v>
      </c>
      <c r="G242" s="186" t="s">
        <v>172</v>
      </c>
      <c r="H242" s="187">
        <v>1350.146</v>
      </c>
      <c r="I242" s="188"/>
      <c r="J242" s="189">
        <f t="shared" si="60"/>
        <v>0</v>
      </c>
      <c r="K242" s="185" t="s">
        <v>246</v>
      </c>
      <c r="L242" s="35"/>
      <c r="M242" s="190" t="s">
        <v>1</v>
      </c>
      <c r="N242" s="191" t="s">
        <v>52</v>
      </c>
      <c r="O242" s="57"/>
      <c r="P242" s="192">
        <f t="shared" si="61"/>
        <v>0</v>
      </c>
      <c r="Q242" s="192">
        <v>0</v>
      </c>
      <c r="R242" s="192">
        <f t="shared" si="62"/>
        <v>0</v>
      </c>
      <c r="S242" s="192">
        <v>0</v>
      </c>
      <c r="T242" s="193">
        <f t="shared" si="63"/>
        <v>0</v>
      </c>
      <c r="AR242" s="13" t="s">
        <v>173</v>
      </c>
      <c r="AT242" s="13" t="s">
        <v>169</v>
      </c>
      <c r="AU242" s="13" t="s">
        <v>92</v>
      </c>
      <c r="AY242" s="13" t="s">
        <v>167</v>
      </c>
      <c r="BE242" s="194">
        <f t="shared" si="64"/>
        <v>0</v>
      </c>
      <c r="BF242" s="194">
        <f t="shared" si="65"/>
        <v>0</v>
      </c>
      <c r="BG242" s="194">
        <f t="shared" si="66"/>
        <v>0</v>
      </c>
      <c r="BH242" s="194">
        <f t="shared" si="67"/>
        <v>0</v>
      </c>
      <c r="BI242" s="194">
        <f t="shared" si="68"/>
        <v>0</v>
      </c>
      <c r="BJ242" s="13" t="s">
        <v>92</v>
      </c>
      <c r="BK242" s="194">
        <f t="shared" si="69"/>
        <v>0</v>
      </c>
      <c r="BL242" s="13" t="s">
        <v>173</v>
      </c>
      <c r="BM242" s="13" t="s">
        <v>660</v>
      </c>
    </row>
    <row r="243" spans="2:65" s="1" customFormat="1" ht="22.5" customHeight="1">
      <c r="B243" s="31"/>
      <c r="C243" s="183" t="s">
        <v>661</v>
      </c>
      <c r="D243" s="183" t="s">
        <v>169</v>
      </c>
      <c r="E243" s="184" t="s">
        <v>662</v>
      </c>
      <c r="F243" s="185" t="s">
        <v>663</v>
      </c>
      <c r="G243" s="186" t="s">
        <v>172</v>
      </c>
      <c r="H243" s="187">
        <v>1350.146</v>
      </c>
      <c r="I243" s="188"/>
      <c r="J243" s="189">
        <f t="shared" si="60"/>
        <v>0</v>
      </c>
      <c r="K243" s="185" t="s">
        <v>246</v>
      </c>
      <c r="L243" s="35"/>
      <c r="M243" s="190" t="s">
        <v>1</v>
      </c>
      <c r="N243" s="191" t="s">
        <v>52</v>
      </c>
      <c r="O243" s="57"/>
      <c r="P243" s="192">
        <f t="shared" si="61"/>
        <v>0</v>
      </c>
      <c r="Q243" s="192">
        <v>0</v>
      </c>
      <c r="R243" s="192">
        <f t="shared" si="62"/>
        <v>0</v>
      </c>
      <c r="S243" s="192">
        <v>0</v>
      </c>
      <c r="T243" s="193">
        <f t="shared" si="63"/>
        <v>0</v>
      </c>
      <c r="AR243" s="13" t="s">
        <v>173</v>
      </c>
      <c r="AT243" s="13" t="s">
        <v>169</v>
      </c>
      <c r="AU243" s="13" t="s">
        <v>92</v>
      </c>
      <c r="AY243" s="13" t="s">
        <v>167</v>
      </c>
      <c r="BE243" s="194">
        <f t="shared" si="64"/>
        <v>0</v>
      </c>
      <c r="BF243" s="194">
        <f t="shared" si="65"/>
        <v>0</v>
      </c>
      <c r="BG243" s="194">
        <f t="shared" si="66"/>
        <v>0</v>
      </c>
      <c r="BH243" s="194">
        <f t="shared" si="67"/>
        <v>0</v>
      </c>
      <c r="BI243" s="194">
        <f t="shared" si="68"/>
        <v>0</v>
      </c>
      <c r="BJ243" s="13" t="s">
        <v>92</v>
      </c>
      <c r="BK243" s="194">
        <f t="shared" si="69"/>
        <v>0</v>
      </c>
      <c r="BL243" s="13" t="s">
        <v>173</v>
      </c>
      <c r="BM243" s="13" t="s">
        <v>664</v>
      </c>
    </row>
    <row r="244" spans="2:65" s="1" customFormat="1" ht="16.5" customHeight="1">
      <c r="B244" s="31"/>
      <c r="C244" s="183" t="s">
        <v>665</v>
      </c>
      <c r="D244" s="183" t="s">
        <v>169</v>
      </c>
      <c r="E244" s="184" t="s">
        <v>666</v>
      </c>
      <c r="F244" s="185" t="s">
        <v>667</v>
      </c>
      <c r="G244" s="186" t="s">
        <v>172</v>
      </c>
      <c r="H244" s="187">
        <v>1130.471</v>
      </c>
      <c r="I244" s="188"/>
      <c r="J244" s="189">
        <f t="shared" si="60"/>
        <v>0</v>
      </c>
      <c r="K244" s="185" t="s">
        <v>218</v>
      </c>
      <c r="L244" s="35"/>
      <c r="M244" s="190" t="s">
        <v>1</v>
      </c>
      <c r="N244" s="191" t="s">
        <v>52</v>
      </c>
      <c r="O244" s="57"/>
      <c r="P244" s="192">
        <f t="shared" si="61"/>
        <v>0</v>
      </c>
      <c r="Q244" s="192">
        <v>1.92E-3</v>
      </c>
      <c r="R244" s="192">
        <f t="shared" si="62"/>
        <v>2.17050432</v>
      </c>
      <c r="S244" s="192">
        <v>0</v>
      </c>
      <c r="T244" s="193">
        <f t="shared" si="63"/>
        <v>0</v>
      </c>
      <c r="AR244" s="13" t="s">
        <v>173</v>
      </c>
      <c r="AT244" s="13" t="s">
        <v>169</v>
      </c>
      <c r="AU244" s="13" t="s">
        <v>92</v>
      </c>
      <c r="AY244" s="13" t="s">
        <v>167</v>
      </c>
      <c r="BE244" s="194">
        <f t="shared" si="64"/>
        <v>0</v>
      </c>
      <c r="BF244" s="194">
        <f t="shared" si="65"/>
        <v>0</v>
      </c>
      <c r="BG244" s="194">
        <f t="shared" si="66"/>
        <v>0</v>
      </c>
      <c r="BH244" s="194">
        <f t="shared" si="67"/>
        <v>0</v>
      </c>
      <c r="BI244" s="194">
        <f t="shared" si="68"/>
        <v>0</v>
      </c>
      <c r="BJ244" s="13" t="s">
        <v>92</v>
      </c>
      <c r="BK244" s="194">
        <f t="shared" si="69"/>
        <v>0</v>
      </c>
      <c r="BL244" s="13" t="s">
        <v>173</v>
      </c>
      <c r="BM244" s="13" t="s">
        <v>668</v>
      </c>
    </row>
    <row r="245" spans="2:65" s="1" customFormat="1" ht="16.5" customHeight="1">
      <c r="B245" s="31"/>
      <c r="C245" s="183" t="s">
        <v>669</v>
      </c>
      <c r="D245" s="183" t="s">
        <v>169</v>
      </c>
      <c r="E245" s="184" t="s">
        <v>670</v>
      </c>
      <c r="F245" s="185" t="s">
        <v>671</v>
      </c>
      <c r="G245" s="186" t="s">
        <v>172</v>
      </c>
      <c r="H245" s="187">
        <v>19.227</v>
      </c>
      <c r="I245" s="188"/>
      <c r="J245" s="189">
        <f t="shared" si="60"/>
        <v>0</v>
      </c>
      <c r="K245" s="185" t="s">
        <v>246</v>
      </c>
      <c r="L245" s="35"/>
      <c r="M245" s="190" t="s">
        <v>1</v>
      </c>
      <c r="N245" s="191" t="s">
        <v>52</v>
      </c>
      <c r="O245" s="57"/>
      <c r="P245" s="192">
        <f t="shared" si="61"/>
        <v>0</v>
      </c>
      <c r="Q245" s="192">
        <v>3.3700000000000002E-3</v>
      </c>
      <c r="R245" s="192">
        <f t="shared" si="62"/>
        <v>6.4794990000000011E-2</v>
      </c>
      <c r="S245" s="192">
        <v>0</v>
      </c>
      <c r="T245" s="193">
        <f t="shared" si="63"/>
        <v>0</v>
      </c>
      <c r="AR245" s="13" t="s">
        <v>173</v>
      </c>
      <c r="AT245" s="13" t="s">
        <v>169</v>
      </c>
      <c r="AU245" s="13" t="s">
        <v>92</v>
      </c>
      <c r="AY245" s="13" t="s">
        <v>167</v>
      </c>
      <c r="BE245" s="194">
        <f t="shared" si="64"/>
        <v>0</v>
      </c>
      <c r="BF245" s="194">
        <f t="shared" si="65"/>
        <v>0</v>
      </c>
      <c r="BG245" s="194">
        <f t="shared" si="66"/>
        <v>0</v>
      </c>
      <c r="BH245" s="194">
        <f t="shared" si="67"/>
        <v>0</v>
      </c>
      <c r="BI245" s="194">
        <f t="shared" si="68"/>
        <v>0</v>
      </c>
      <c r="BJ245" s="13" t="s">
        <v>92</v>
      </c>
      <c r="BK245" s="194">
        <f t="shared" si="69"/>
        <v>0</v>
      </c>
      <c r="BL245" s="13" t="s">
        <v>173</v>
      </c>
      <c r="BM245" s="13" t="s">
        <v>672</v>
      </c>
    </row>
    <row r="246" spans="2:65" s="1" customFormat="1" ht="16.5" customHeight="1">
      <c r="B246" s="31"/>
      <c r="C246" s="183" t="s">
        <v>673</v>
      </c>
      <c r="D246" s="183" t="s">
        <v>169</v>
      </c>
      <c r="E246" s="184" t="s">
        <v>674</v>
      </c>
      <c r="F246" s="185" t="s">
        <v>675</v>
      </c>
      <c r="G246" s="186" t="s">
        <v>172</v>
      </c>
      <c r="H246" s="187">
        <v>44.862000000000002</v>
      </c>
      <c r="I246" s="188"/>
      <c r="J246" s="189">
        <f t="shared" si="60"/>
        <v>0</v>
      </c>
      <c r="K246" s="185" t="s">
        <v>246</v>
      </c>
      <c r="L246" s="35"/>
      <c r="M246" s="190" t="s">
        <v>1</v>
      </c>
      <c r="N246" s="191" t="s">
        <v>52</v>
      </c>
      <c r="O246" s="57"/>
      <c r="P246" s="192">
        <f t="shared" si="61"/>
        <v>0</v>
      </c>
      <c r="Q246" s="192">
        <v>6.3699999999999998E-3</v>
      </c>
      <c r="R246" s="192">
        <f t="shared" si="62"/>
        <v>0.28577094000000003</v>
      </c>
      <c r="S246" s="192">
        <v>0</v>
      </c>
      <c r="T246" s="193">
        <f t="shared" si="63"/>
        <v>0</v>
      </c>
      <c r="AR246" s="13" t="s">
        <v>173</v>
      </c>
      <c r="AT246" s="13" t="s">
        <v>169</v>
      </c>
      <c r="AU246" s="13" t="s">
        <v>92</v>
      </c>
      <c r="AY246" s="13" t="s">
        <v>167</v>
      </c>
      <c r="BE246" s="194">
        <f t="shared" si="64"/>
        <v>0</v>
      </c>
      <c r="BF246" s="194">
        <f t="shared" si="65"/>
        <v>0</v>
      </c>
      <c r="BG246" s="194">
        <f t="shared" si="66"/>
        <v>0</v>
      </c>
      <c r="BH246" s="194">
        <f t="shared" si="67"/>
        <v>0</v>
      </c>
      <c r="BI246" s="194">
        <f t="shared" si="68"/>
        <v>0</v>
      </c>
      <c r="BJ246" s="13" t="s">
        <v>92</v>
      </c>
      <c r="BK246" s="194">
        <f t="shared" si="69"/>
        <v>0</v>
      </c>
      <c r="BL246" s="13" t="s">
        <v>173</v>
      </c>
      <c r="BM246" s="13" t="s">
        <v>676</v>
      </c>
    </row>
    <row r="247" spans="2:65" s="1" customFormat="1" ht="16.5" customHeight="1">
      <c r="B247" s="31"/>
      <c r="C247" s="183" t="s">
        <v>677</v>
      </c>
      <c r="D247" s="183" t="s">
        <v>169</v>
      </c>
      <c r="E247" s="184" t="s">
        <v>678</v>
      </c>
      <c r="F247" s="185" t="s">
        <v>679</v>
      </c>
      <c r="G247" s="186" t="s">
        <v>172</v>
      </c>
      <c r="H247" s="187">
        <v>26.917000000000002</v>
      </c>
      <c r="I247" s="188"/>
      <c r="J247" s="189">
        <f t="shared" si="60"/>
        <v>0</v>
      </c>
      <c r="K247" s="185" t="s">
        <v>246</v>
      </c>
      <c r="L247" s="35"/>
      <c r="M247" s="190" t="s">
        <v>1</v>
      </c>
      <c r="N247" s="191" t="s">
        <v>52</v>
      </c>
      <c r="O247" s="57"/>
      <c r="P247" s="192">
        <f t="shared" si="61"/>
        <v>0</v>
      </c>
      <c r="Q247" s="192">
        <v>1.32E-3</v>
      </c>
      <c r="R247" s="192">
        <f t="shared" si="62"/>
        <v>3.5530440000000003E-2</v>
      </c>
      <c r="S247" s="192">
        <v>0</v>
      </c>
      <c r="T247" s="193">
        <f t="shared" si="63"/>
        <v>0</v>
      </c>
      <c r="AR247" s="13" t="s">
        <v>173</v>
      </c>
      <c r="AT247" s="13" t="s">
        <v>169</v>
      </c>
      <c r="AU247" s="13" t="s">
        <v>92</v>
      </c>
      <c r="AY247" s="13" t="s">
        <v>167</v>
      </c>
      <c r="BE247" s="194">
        <f t="shared" si="64"/>
        <v>0</v>
      </c>
      <c r="BF247" s="194">
        <f t="shared" si="65"/>
        <v>0</v>
      </c>
      <c r="BG247" s="194">
        <f t="shared" si="66"/>
        <v>0</v>
      </c>
      <c r="BH247" s="194">
        <f t="shared" si="67"/>
        <v>0</v>
      </c>
      <c r="BI247" s="194">
        <f t="shared" si="68"/>
        <v>0</v>
      </c>
      <c r="BJ247" s="13" t="s">
        <v>92</v>
      </c>
      <c r="BK247" s="194">
        <f t="shared" si="69"/>
        <v>0</v>
      </c>
      <c r="BL247" s="13" t="s">
        <v>173</v>
      </c>
      <c r="BM247" s="13" t="s">
        <v>680</v>
      </c>
    </row>
    <row r="248" spans="2:65" s="1" customFormat="1" ht="16.5" customHeight="1">
      <c r="B248" s="31"/>
      <c r="C248" s="183" t="s">
        <v>681</v>
      </c>
      <c r="D248" s="183" t="s">
        <v>169</v>
      </c>
      <c r="E248" s="184" t="s">
        <v>682</v>
      </c>
      <c r="F248" s="185" t="s">
        <v>683</v>
      </c>
      <c r="G248" s="186" t="s">
        <v>172</v>
      </c>
      <c r="H248" s="187">
        <v>62.807000000000002</v>
      </c>
      <c r="I248" s="188"/>
      <c r="J248" s="189">
        <f t="shared" si="60"/>
        <v>0</v>
      </c>
      <c r="K248" s="185" t="s">
        <v>246</v>
      </c>
      <c r="L248" s="35"/>
      <c r="M248" s="190" t="s">
        <v>1</v>
      </c>
      <c r="N248" s="191" t="s">
        <v>52</v>
      </c>
      <c r="O248" s="57"/>
      <c r="P248" s="192">
        <f t="shared" si="61"/>
        <v>0</v>
      </c>
      <c r="Q248" s="192">
        <v>2.4399999999999999E-3</v>
      </c>
      <c r="R248" s="192">
        <f t="shared" si="62"/>
        <v>0.15324908000000001</v>
      </c>
      <c r="S248" s="192">
        <v>0</v>
      </c>
      <c r="T248" s="193">
        <f t="shared" si="63"/>
        <v>0</v>
      </c>
      <c r="AR248" s="13" t="s">
        <v>173</v>
      </c>
      <c r="AT248" s="13" t="s">
        <v>169</v>
      </c>
      <c r="AU248" s="13" t="s">
        <v>92</v>
      </c>
      <c r="AY248" s="13" t="s">
        <v>167</v>
      </c>
      <c r="BE248" s="194">
        <f t="shared" si="64"/>
        <v>0</v>
      </c>
      <c r="BF248" s="194">
        <f t="shared" si="65"/>
        <v>0</v>
      </c>
      <c r="BG248" s="194">
        <f t="shared" si="66"/>
        <v>0</v>
      </c>
      <c r="BH248" s="194">
        <f t="shared" si="67"/>
        <v>0</v>
      </c>
      <c r="BI248" s="194">
        <f t="shared" si="68"/>
        <v>0</v>
      </c>
      <c r="BJ248" s="13" t="s">
        <v>92</v>
      </c>
      <c r="BK248" s="194">
        <f t="shared" si="69"/>
        <v>0</v>
      </c>
      <c r="BL248" s="13" t="s">
        <v>173</v>
      </c>
      <c r="BM248" s="13" t="s">
        <v>684</v>
      </c>
    </row>
    <row r="249" spans="2:65" s="1" customFormat="1" ht="16.5" customHeight="1">
      <c r="B249" s="31"/>
      <c r="C249" s="183" t="s">
        <v>685</v>
      </c>
      <c r="D249" s="183" t="s">
        <v>169</v>
      </c>
      <c r="E249" s="184" t="s">
        <v>686</v>
      </c>
      <c r="F249" s="185" t="s">
        <v>687</v>
      </c>
      <c r="G249" s="186" t="s">
        <v>688</v>
      </c>
      <c r="H249" s="187">
        <v>50</v>
      </c>
      <c r="I249" s="188"/>
      <c r="J249" s="189">
        <f t="shared" si="60"/>
        <v>0</v>
      </c>
      <c r="K249" s="185" t="s">
        <v>1</v>
      </c>
      <c r="L249" s="35"/>
      <c r="M249" s="190" t="s">
        <v>1</v>
      </c>
      <c r="N249" s="191" t="s">
        <v>52</v>
      </c>
      <c r="O249" s="57"/>
      <c r="P249" s="192">
        <f t="shared" si="61"/>
        <v>0</v>
      </c>
      <c r="Q249" s="192">
        <v>0</v>
      </c>
      <c r="R249" s="192">
        <f t="shared" si="62"/>
        <v>0</v>
      </c>
      <c r="S249" s="192">
        <v>0</v>
      </c>
      <c r="T249" s="193">
        <f t="shared" si="63"/>
        <v>0</v>
      </c>
      <c r="AR249" s="13" t="s">
        <v>173</v>
      </c>
      <c r="AT249" s="13" t="s">
        <v>169</v>
      </c>
      <c r="AU249" s="13" t="s">
        <v>92</v>
      </c>
      <c r="AY249" s="13" t="s">
        <v>167</v>
      </c>
      <c r="BE249" s="194">
        <f t="shared" si="64"/>
        <v>0</v>
      </c>
      <c r="BF249" s="194">
        <f t="shared" si="65"/>
        <v>0</v>
      </c>
      <c r="BG249" s="194">
        <f t="shared" si="66"/>
        <v>0</v>
      </c>
      <c r="BH249" s="194">
        <f t="shared" si="67"/>
        <v>0</v>
      </c>
      <c r="BI249" s="194">
        <f t="shared" si="68"/>
        <v>0</v>
      </c>
      <c r="BJ249" s="13" t="s">
        <v>92</v>
      </c>
      <c r="BK249" s="194">
        <f t="shared" si="69"/>
        <v>0</v>
      </c>
      <c r="BL249" s="13" t="s">
        <v>173</v>
      </c>
      <c r="BM249" s="13" t="s">
        <v>689</v>
      </c>
    </row>
    <row r="250" spans="2:65" s="1" customFormat="1" ht="16.5" customHeight="1">
      <c r="B250" s="31"/>
      <c r="C250" s="183" t="s">
        <v>690</v>
      </c>
      <c r="D250" s="183" t="s">
        <v>169</v>
      </c>
      <c r="E250" s="184" t="s">
        <v>691</v>
      </c>
      <c r="F250" s="185" t="s">
        <v>692</v>
      </c>
      <c r="G250" s="186" t="s">
        <v>172</v>
      </c>
      <c r="H250" s="187">
        <v>588.197</v>
      </c>
      <c r="I250" s="188"/>
      <c r="J250" s="189">
        <f t="shared" si="60"/>
        <v>0</v>
      </c>
      <c r="K250" s="185" t="s">
        <v>246</v>
      </c>
      <c r="L250" s="35"/>
      <c r="M250" s="190" t="s">
        <v>1</v>
      </c>
      <c r="N250" s="191" t="s">
        <v>52</v>
      </c>
      <c r="O250" s="57"/>
      <c r="P250" s="192">
        <f t="shared" si="61"/>
        <v>0</v>
      </c>
      <c r="Q250" s="192">
        <v>2.0500000000000002E-3</v>
      </c>
      <c r="R250" s="192">
        <f t="shared" si="62"/>
        <v>1.2058038500000001</v>
      </c>
      <c r="S250" s="192">
        <v>0</v>
      </c>
      <c r="T250" s="193">
        <f t="shared" si="63"/>
        <v>0</v>
      </c>
      <c r="AR250" s="13" t="s">
        <v>173</v>
      </c>
      <c r="AT250" s="13" t="s">
        <v>169</v>
      </c>
      <c r="AU250" s="13" t="s">
        <v>92</v>
      </c>
      <c r="AY250" s="13" t="s">
        <v>167</v>
      </c>
      <c r="BE250" s="194">
        <f t="shared" si="64"/>
        <v>0</v>
      </c>
      <c r="BF250" s="194">
        <f t="shared" si="65"/>
        <v>0</v>
      </c>
      <c r="BG250" s="194">
        <f t="shared" si="66"/>
        <v>0</v>
      </c>
      <c r="BH250" s="194">
        <f t="shared" si="67"/>
        <v>0</v>
      </c>
      <c r="BI250" s="194">
        <f t="shared" si="68"/>
        <v>0</v>
      </c>
      <c r="BJ250" s="13" t="s">
        <v>92</v>
      </c>
      <c r="BK250" s="194">
        <f t="shared" si="69"/>
        <v>0</v>
      </c>
      <c r="BL250" s="13" t="s">
        <v>173</v>
      </c>
      <c r="BM250" s="13" t="s">
        <v>693</v>
      </c>
    </row>
    <row r="251" spans="2:65" s="1" customFormat="1" ht="16.5" customHeight="1">
      <c r="B251" s="31"/>
      <c r="C251" s="183" t="s">
        <v>694</v>
      </c>
      <c r="D251" s="183" t="s">
        <v>169</v>
      </c>
      <c r="E251" s="184" t="s">
        <v>695</v>
      </c>
      <c r="F251" s="185" t="s">
        <v>696</v>
      </c>
      <c r="G251" s="186" t="s">
        <v>172</v>
      </c>
      <c r="H251" s="187">
        <v>374.88799999999998</v>
      </c>
      <c r="I251" s="188"/>
      <c r="J251" s="189">
        <f t="shared" si="60"/>
        <v>0</v>
      </c>
      <c r="K251" s="185" t="s">
        <v>1</v>
      </c>
      <c r="L251" s="35"/>
      <c r="M251" s="190" t="s">
        <v>1</v>
      </c>
      <c r="N251" s="191" t="s">
        <v>52</v>
      </c>
      <c r="O251" s="57"/>
      <c r="P251" s="192">
        <f t="shared" si="61"/>
        <v>0</v>
      </c>
      <c r="Q251" s="192">
        <v>0</v>
      </c>
      <c r="R251" s="192">
        <f t="shared" si="62"/>
        <v>0</v>
      </c>
      <c r="S251" s="192">
        <v>0</v>
      </c>
      <c r="T251" s="193">
        <f t="shared" si="63"/>
        <v>0</v>
      </c>
      <c r="AR251" s="13" t="s">
        <v>173</v>
      </c>
      <c r="AT251" s="13" t="s">
        <v>169</v>
      </c>
      <c r="AU251" s="13" t="s">
        <v>92</v>
      </c>
      <c r="AY251" s="13" t="s">
        <v>167</v>
      </c>
      <c r="BE251" s="194">
        <f t="shared" si="64"/>
        <v>0</v>
      </c>
      <c r="BF251" s="194">
        <f t="shared" si="65"/>
        <v>0</v>
      </c>
      <c r="BG251" s="194">
        <f t="shared" si="66"/>
        <v>0</v>
      </c>
      <c r="BH251" s="194">
        <f t="shared" si="67"/>
        <v>0</v>
      </c>
      <c r="BI251" s="194">
        <f t="shared" si="68"/>
        <v>0</v>
      </c>
      <c r="BJ251" s="13" t="s">
        <v>92</v>
      </c>
      <c r="BK251" s="194">
        <f t="shared" si="69"/>
        <v>0</v>
      </c>
      <c r="BL251" s="13" t="s">
        <v>173</v>
      </c>
      <c r="BM251" s="13" t="s">
        <v>697</v>
      </c>
    </row>
    <row r="252" spans="2:65" s="1" customFormat="1" ht="16.5" customHeight="1">
      <c r="B252" s="31"/>
      <c r="C252" s="183" t="s">
        <v>698</v>
      </c>
      <c r="D252" s="183" t="s">
        <v>169</v>
      </c>
      <c r="E252" s="184" t="s">
        <v>699</v>
      </c>
      <c r="F252" s="185" t="s">
        <v>700</v>
      </c>
      <c r="G252" s="186" t="s">
        <v>181</v>
      </c>
      <c r="H252" s="187">
        <v>51.191000000000003</v>
      </c>
      <c r="I252" s="188"/>
      <c r="J252" s="189">
        <f t="shared" si="60"/>
        <v>0</v>
      </c>
      <c r="K252" s="185" t="s">
        <v>246</v>
      </c>
      <c r="L252" s="35"/>
      <c r="M252" s="190" t="s">
        <v>1</v>
      </c>
      <c r="N252" s="191" t="s">
        <v>52</v>
      </c>
      <c r="O252" s="57"/>
      <c r="P252" s="192">
        <f t="shared" si="61"/>
        <v>0</v>
      </c>
      <c r="Q252" s="192">
        <v>0</v>
      </c>
      <c r="R252" s="192">
        <f t="shared" si="62"/>
        <v>0</v>
      </c>
      <c r="S252" s="192">
        <v>2.2000000000000002</v>
      </c>
      <c r="T252" s="193">
        <f t="shared" si="63"/>
        <v>112.62020000000001</v>
      </c>
      <c r="AR252" s="13" t="s">
        <v>173</v>
      </c>
      <c r="AT252" s="13" t="s">
        <v>169</v>
      </c>
      <c r="AU252" s="13" t="s">
        <v>92</v>
      </c>
      <c r="AY252" s="13" t="s">
        <v>167</v>
      </c>
      <c r="BE252" s="194">
        <f t="shared" si="64"/>
        <v>0</v>
      </c>
      <c r="BF252" s="194">
        <f t="shared" si="65"/>
        <v>0</v>
      </c>
      <c r="BG252" s="194">
        <f t="shared" si="66"/>
        <v>0</v>
      </c>
      <c r="BH252" s="194">
        <f t="shared" si="67"/>
        <v>0</v>
      </c>
      <c r="BI252" s="194">
        <f t="shared" si="68"/>
        <v>0</v>
      </c>
      <c r="BJ252" s="13" t="s">
        <v>92</v>
      </c>
      <c r="BK252" s="194">
        <f t="shared" si="69"/>
        <v>0</v>
      </c>
      <c r="BL252" s="13" t="s">
        <v>173</v>
      </c>
      <c r="BM252" s="13" t="s">
        <v>701</v>
      </c>
    </row>
    <row r="253" spans="2:65" s="1" customFormat="1" ht="16.5" customHeight="1">
      <c r="B253" s="31"/>
      <c r="C253" s="183" t="s">
        <v>702</v>
      </c>
      <c r="D253" s="183" t="s">
        <v>169</v>
      </c>
      <c r="E253" s="184" t="s">
        <v>703</v>
      </c>
      <c r="F253" s="185" t="s">
        <v>704</v>
      </c>
      <c r="G253" s="186" t="s">
        <v>181</v>
      </c>
      <c r="H253" s="187">
        <v>4.758</v>
      </c>
      <c r="I253" s="188"/>
      <c r="J253" s="189">
        <f t="shared" si="60"/>
        <v>0</v>
      </c>
      <c r="K253" s="185" t="s">
        <v>1</v>
      </c>
      <c r="L253" s="35"/>
      <c r="M253" s="190" t="s">
        <v>1</v>
      </c>
      <c r="N253" s="191" t="s">
        <v>52</v>
      </c>
      <c r="O253" s="57"/>
      <c r="P253" s="192">
        <f t="shared" si="61"/>
        <v>0</v>
      </c>
      <c r="Q253" s="192">
        <v>0</v>
      </c>
      <c r="R253" s="192">
        <f t="shared" si="62"/>
        <v>0</v>
      </c>
      <c r="S253" s="192">
        <v>2.3849999999999998</v>
      </c>
      <c r="T253" s="193">
        <f t="shared" si="63"/>
        <v>11.347829999999998</v>
      </c>
      <c r="AR253" s="13" t="s">
        <v>173</v>
      </c>
      <c r="AT253" s="13" t="s">
        <v>169</v>
      </c>
      <c r="AU253" s="13" t="s">
        <v>92</v>
      </c>
      <c r="AY253" s="13" t="s">
        <v>167</v>
      </c>
      <c r="BE253" s="194">
        <f t="shared" si="64"/>
        <v>0</v>
      </c>
      <c r="BF253" s="194">
        <f t="shared" si="65"/>
        <v>0</v>
      </c>
      <c r="BG253" s="194">
        <f t="shared" si="66"/>
        <v>0</v>
      </c>
      <c r="BH253" s="194">
        <f t="shared" si="67"/>
        <v>0</v>
      </c>
      <c r="BI253" s="194">
        <f t="shared" si="68"/>
        <v>0</v>
      </c>
      <c r="BJ253" s="13" t="s">
        <v>92</v>
      </c>
      <c r="BK253" s="194">
        <f t="shared" si="69"/>
        <v>0</v>
      </c>
      <c r="BL253" s="13" t="s">
        <v>173</v>
      </c>
      <c r="BM253" s="13" t="s">
        <v>705</v>
      </c>
    </row>
    <row r="254" spans="2:65" s="1" customFormat="1" ht="16.5" customHeight="1">
      <c r="B254" s="31"/>
      <c r="C254" s="183" t="s">
        <v>706</v>
      </c>
      <c r="D254" s="183" t="s">
        <v>169</v>
      </c>
      <c r="E254" s="184" t="s">
        <v>707</v>
      </c>
      <c r="F254" s="185" t="s">
        <v>708</v>
      </c>
      <c r="G254" s="186" t="s">
        <v>172</v>
      </c>
      <c r="H254" s="187">
        <v>10.430999999999999</v>
      </c>
      <c r="I254" s="188"/>
      <c r="J254" s="189">
        <f t="shared" si="60"/>
        <v>0</v>
      </c>
      <c r="K254" s="185" t="s">
        <v>218</v>
      </c>
      <c r="L254" s="35"/>
      <c r="M254" s="190" t="s">
        <v>1</v>
      </c>
      <c r="N254" s="191" t="s">
        <v>52</v>
      </c>
      <c r="O254" s="57"/>
      <c r="P254" s="192">
        <f t="shared" si="61"/>
        <v>0</v>
      </c>
      <c r="Q254" s="192">
        <v>0</v>
      </c>
      <c r="R254" s="192">
        <f t="shared" si="62"/>
        <v>0</v>
      </c>
      <c r="S254" s="192">
        <v>0.19600000000000001</v>
      </c>
      <c r="T254" s="193">
        <f t="shared" si="63"/>
        <v>2.044476</v>
      </c>
      <c r="AR254" s="13" t="s">
        <v>173</v>
      </c>
      <c r="AT254" s="13" t="s">
        <v>169</v>
      </c>
      <c r="AU254" s="13" t="s">
        <v>92</v>
      </c>
      <c r="AY254" s="13" t="s">
        <v>167</v>
      </c>
      <c r="BE254" s="194">
        <f t="shared" si="64"/>
        <v>0</v>
      </c>
      <c r="BF254" s="194">
        <f t="shared" si="65"/>
        <v>0</v>
      </c>
      <c r="BG254" s="194">
        <f t="shared" si="66"/>
        <v>0</v>
      </c>
      <c r="BH254" s="194">
        <f t="shared" si="67"/>
        <v>0</v>
      </c>
      <c r="BI254" s="194">
        <f t="shared" si="68"/>
        <v>0</v>
      </c>
      <c r="BJ254" s="13" t="s">
        <v>92</v>
      </c>
      <c r="BK254" s="194">
        <f t="shared" si="69"/>
        <v>0</v>
      </c>
      <c r="BL254" s="13" t="s">
        <v>173</v>
      </c>
      <c r="BM254" s="13" t="s">
        <v>709</v>
      </c>
    </row>
    <row r="255" spans="2:65" s="1" customFormat="1" ht="16.5" customHeight="1">
      <c r="B255" s="31"/>
      <c r="C255" s="183" t="s">
        <v>710</v>
      </c>
      <c r="D255" s="183" t="s">
        <v>169</v>
      </c>
      <c r="E255" s="184" t="s">
        <v>711</v>
      </c>
      <c r="F255" s="185" t="s">
        <v>712</v>
      </c>
      <c r="G255" s="186" t="s">
        <v>172</v>
      </c>
      <c r="H255" s="187">
        <v>61.401000000000003</v>
      </c>
      <c r="I255" s="188"/>
      <c r="J255" s="189">
        <f t="shared" si="60"/>
        <v>0</v>
      </c>
      <c r="K255" s="185" t="s">
        <v>1</v>
      </c>
      <c r="L255" s="35"/>
      <c r="M255" s="190" t="s">
        <v>1</v>
      </c>
      <c r="N255" s="191" t="s">
        <v>52</v>
      </c>
      <c r="O255" s="57"/>
      <c r="P255" s="192">
        <f t="shared" si="61"/>
        <v>0</v>
      </c>
      <c r="Q255" s="192">
        <v>0</v>
      </c>
      <c r="R255" s="192">
        <f t="shared" si="62"/>
        <v>0</v>
      </c>
      <c r="S255" s="192">
        <v>0.19600000000000001</v>
      </c>
      <c r="T255" s="193">
        <f t="shared" si="63"/>
        <v>12.034596000000001</v>
      </c>
      <c r="AR255" s="13" t="s">
        <v>173</v>
      </c>
      <c r="AT255" s="13" t="s">
        <v>169</v>
      </c>
      <c r="AU255" s="13" t="s">
        <v>92</v>
      </c>
      <c r="AY255" s="13" t="s">
        <v>167</v>
      </c>
      <c r="BE255" s="194">
        <f t="shared" si="64"/>
        <v>0</v>
      </c>
      <c r="BF255" s="194">
        <f t="shared" si="65"/>
        <v>0</v>
      </c>
      <c r="BG255" s="194">
        <f t="shared" si="66"/>
        <v>0</v>
      </c>
      <c r="BH255" s="194">
        <f t="shared" si="67"/>
        <v>0</v>
      </c>
      <c r="BI255" s="194">
        <f t="shared" si="68"/>
        <v>0</v>
      </c>
      <c r="BJ255" s="13" t="s">
        <v>92</v>
      </c>
      <c r="BK255" s="194">
        <f t="shared" si="69"/>
        <v>0</v>
      </c>
      <c r="BL255" s="13" t="s">
        <v>173</v>
      </c>
      <c r="BM255" s="13" t="s">
        <v>713</v>
      </c>
    </row>
    <row r="256" spans="2:65" s="1" customFormat="1" ht="16.5" customHeight="1">
      <c r="B256" s="31"/>
      <c r="C256" s="183" t="s">
        <v>714</v>
      </c>
      <c r="D256" s="183" t="s">
        <v>169</v>
      </c>
      <c r="E256" s="184" t="s">
        <v>715</v>
      </c>
      <c r="F256" s="185" t="s">
        <v>716</v>
      </c>
      <c r="G256" s="186" t="s">
        <v>181</v>
      </c>
      <c r="H256" s="187">
        <v>8.532</v>
      </c>
      <c r="I256" s="188"/>
      <c r="J256" s="189">
        <f t="shared" si="60"/>
        <v>0</v>
      </c>
      <c r="K256" s="185" t="s">
        <v>246</v>
      </c>
      <c r="L256" s="35"/>
      <c r="M256" s="190" t="s">
        <v>1</v>
      </c>
      <c r="N256" s="191" t="s">
        <v>52</v>
      </c>
      <c r="O256" s="57"/>
      <c r="P256" s="192">
        <f t="shared" si="61"/>
        <v>0</v>
      </c>
      <c r="Q256" s="192">
        <v>0</v>
      </c>
      <c r="R256" s="192">
        <f t="shared" si="62"/>
        <v>0</v>
      </c>
      <c r="S256" s="192">
        <v>1.905</v>
      </c>
      <c r="T256" s="193">
        <f t="shared" si="63"/>
        <v>16.25346</v>
      </c>
      <c r="AR256" s="13" t="s">
        <v>173</v>
      </c>
      <c r="AT256" s="13" t="s">
        <v>169</v>
      </c>
      <c r="AU256" s="13" t="s">
        <v>92</v>
      </c>
      <c r="AY256" s="13" t="s">
        <v>167</v>
      </c>
      <c r="BE256" s="194">
        <f t="shared" si="64"/>
        <v>0</v>
      </c>
      <c r="BF256" s="194">
        <f t="shared" si="65"/>
        <v>0</v>
      </c>
      <c r="BG256" s="194">
        <f t="shared" si="66"/>
        <v>0</v>
      </c>
      <c r="BH256" s="194">
        <f t="shared" si="67"/>
        <v>0</v>
      </c>
      <c r="BI256" s="194">
        <f t="shared" si="68"/>
        <v>0</v>
      </c>
      <c r="BJ256" s="13" t="s">
        <v>92</v>
      </c>
      <c r="BK256" s="194">
        <f t="shared" si="69"/>
        <v>0</v>
      </c>
      <c r="BL256" s="13" t="s">
        <v>173</v>
      </c>
      <c r="BM256" s="13" t="s">
        <v>717</v>
      </c>
    </row>
    <row r="257" spans="2:65" s="1" customFormat="1" ht="16.5" customHeight="1">
      <c r="B257" s="31"/>
      <c r="C257" s="183" t="s">
        <v>718</v>
      </c>
      <c r="D257" s="183" t="s">
        <v>169</v>
      </c>
      <c r="E257" s="184" t="s">
        <v>719</v>
      </c>
      <c r="F257" s="185" t="s">
        <v>720</v>
      </c>
      <c r="G257" s="186" t="s">
        <v>181</v>
      </c>
      <c r="H257" s="187">
        <v>1.3640000000000001</v>
      </c>
      <c r="I257" s="188"/>
      <c r="J257" s="189">
        <f t="shared" si="60"/>
        <v>0</v>
      </c>
      <c r="K257" s="185" t="s">
        <v>246</v>
      </c>
      <c r="L257" s="35"/>
      <c r="M257" s="190" t="s">
        <v>1</v>
      </c>
      <c r="N257" s="191" t="s">
        <v>52</v>
      </c>
      <c r="O257" s="57"/>
      <c r="P257" s="192">
        <f t="shared" si="61"/>
        <v>0</v>
      </c>
      <c r="Q257" s="192">
        <v>0</v>
      </c>
      <c r="R257" s="192">
        <f t="shared" si="62"/>
        <v>0</v>
      </c>
      <c r="S257" s="192">
        <v>1.8</v>
      </c>
      <c r="T257" s="193">
        <f t="shared" si="63"/>
        <v>2.4552</v>
      </c>
      <c r="AR257" s="13" t="s">
        <v>173</v>
      </c>
      <c r="AT257" s="13" t="s">
        <v>169</v>
      </c>
      <c r="AU257" s="13" t="s">
        <v>92</v>
      </c>
      <c r="AY257" s="13" t="s">
        <v>167</v>
      </c>
      <c r="BE257" s="194">
        <f t="shared" si="64"/>
        <v>0</v>
      </c>
      <c r="BF257" s="194">
        <f t="shared" si="65"/>
        <v>0</v>
      </c>
      <c r="BG257" s="194">
        <f t="shared" si="66"/>
        <v>0</v>
      </c>
      <c r="BH257" s="194">
        <f t="shared" si="67"/>
        <v>0</v>
      </c>
      <c r="BI257" s="194">
        <f t="shared" si="68"/>
        <v>0</v>
      </c>
      <c r="BJ257" s="13" t="s">
        <v>92</v>
      </c>
      <c r="BK257" s="194">
        <f t="shared" si="69"/>
        <v>0</v>
      </c>
      <c r="BL257" s="13" t="s">
        <v>173</v>
      </c>
      <c r="BM257" s="13" t="s">
        <v>721</v>
      </c>
    </row>
    <row r="258" spans="2:65" s="1" customFormat="1" ht="16.5" customHeight="1">
      <c r="B258" s="31"/>
      <c r="C258" s="183" t="s">
        <v>722</v>
      </c>
      <c r="D258" s="183" t="s">
        <v>169</v>
      </c>
      <c r="E258" s="184" t="s">
        <v>723</v>
      </c>
      <c r="F258" s="185" t="s">
        <v>724</v>
      </c>
      <c r="G258" s="186" t="s">
        <v>258</v>
      </c>
      <c r="H258" s="187">
        <v>25.905000000000001</v>
      </c>
      <c r="I258" s="188"/>
      <c r="J258" s="189">
        <f t="shared" si="60"/>
        <v>0</v>
      </c>
      <c r="K258" s="185" t="s">
        <v>1</v>
      </c>
      <c r="L258" s="35"/>
      <c r="M258" s="190" t="s">
        <v>1</v>
      </c>
      <c r="N258" s="191" t="s">
        <v>52</v>
      </c>
      <c r="O258" s="57"/>
      <c r="P258" s="192">
        <f t="shared" si="61"/>
        <v>0</v>
      </c>
      <c r="Q258" s="192">
        <v>0</v>
      </c>
      <c r="R258" s="192">
        <f t="shared" si="62"/>
        <v>0</v>
      </c>
      <c r="S258" s="192">
        <v>7.0000000000000007E-2</v>
      </c>
      <c r="T258" s="193">
        <f t="shared" si="63"/>
        <v>1.8133500000000002</v>
      </c>
      <c r="AR258" s="13" t="s">
        <v>173</v>
      </c>
      <c r="AT258" s="13" t="s">
        <v>169</v>
      </c>
      <c r="AU258" s="13" t="s">
        <v>92</v>
      </c>
      <c r="AY258" s="13" t="s">
        <v>167</v>
      </c>
      <c r="BE258" s="194">
        <f t="shared" si="64"/>
        <v>0</v>
      </c>
      <c r="BF258" s="194">
        <f t="shared" si="65"/>
        <v>0</v>
      </c>
      <c r="BG258" s="194">
        <f t="shared" si="66"/>
        <v>0</v>
      </c>
      <c r="BH258" s="194">
        <f t="shared" si="67"/>
        <v>0</v>
      </c>
      <c r="BI258" s="194">
        <f t="shared" si="68"/>
        <v>0</v>
      </c>
      <c r="BJ258" s="13" t="s">
        <v>92</v>
      </c>
      <c r="BK258" s="194">
        <f t="shared" si="69"/>
        <v>0</v>
      </c>
      <c r="BL258" s="13" t="s">
        <v>173</v>
      </c>
      <c r="BM258" s="13" t="s">
        <v>725</v>
      </c>
    </row>
    <row r="259" spans="2:65" s="1" customFormat="1" ht="16.5" customHeight="1">
      <c r="B259" s="31"/>
      <c r="C259" s="183" t="s">
        <v>726</v>
      </c>
      <c r="D259" s="183" t="s">
        <v>169</v>
      </c>
      <c r="E259" s="184" t="s">
        <v>727</v>
      </c>
      <c r="F259" s="185" t="s">
        <v>728</v>
      </c>
      <c r="G259" s="186" t="s">
        <v>181</v>
      </c>
      <c r="H259" s="187">
        <v>8.3000000000000004E-2</v>
      </c>
      <c r="I259" s="188"/>
      <c r="J259" s="189">
        <f t="shared" si="60"/>
        <v>0</v>
      </c>
      <c r="K259" s="185" t="s">
        <v>246</v>
      </c>
      <c r="L259" s="35"/>
      <c r="M259" s="190" t="s">
        <v>1</v>
      </c>
      <c r="N259" s="191" t="s">
        <v>52</v>
      </c>
      <c r="O259" s="57"/>
      <c r="P259" s="192">
        <f t="shared" si="61"/>
        <v>0</v>
      </c>
      <c r="Q259" s="192">
        <v>0</v>
      </c>
      <c r="R259" s="192">
        <f t="shared" si="62"/>
        <v>0</v>
      </c>
      <c r="S259" s="192">
        <v>2.2000000000000002</v>
      </c>
      <c r="T259" s="193">
        <f t="shared" si="63"/>
        <v>0.18260000000000001</v>
      </c>
      <c r="AR259" s="13" t="s">
        <v>173</v>
      </c>
      <c r="AT259" s="13" t="s">
        <v>169</v>
      </c>
      <c r="AU259" s="13" t="s">
        <v>92</v>
      </c>
      <c r="AY259" s="13" t="s">
        <v>167</v>
      </c>
      <c r="BE259" s="194">
        <f t="shared" si="64"/>
        <v>0</v>
      </c>
      <c r="BF259" s="194">
        <f t="shared" si="65"/>
        <v>0</v>
      </c>
      <c r="BG259" s="194">
        <f t="shared" si="66"/>
        <v>0</v>
      </c>
      <c r="BH259" s="194">
        <f t="shared" si="67"/>
        <v>0</v>
      </c>
      <c r="BI259" s="194">
        <f t="shared" si="68"/>
        <v>0</v>
      </c>
      <c r="BJ259" s="13" t="s">
        <v>92</v>
      </c>
      <c r="BK259" s="194">
        <f t="shared" si="69"/>
        <v>0</v>
      </c>
      <c r="BL259" s="13" t="s">
        <v>173</v>
      </c>
      <c r="BM259" s="13" t="s">
        <v>729</v>
      </c>
    </row>
    <row r="260" spans="2:65" s="1" customFormat="1" ht="16.5" customHeight="1">
      <c r="B260" s="31"/>
      <c r="C260" s="183" t="s">
        <v>730</v>
      </c>
      <c r="D260" s="183" t="s">
        <v>169</v>
      </c>
      <c r="E260" s="184" t="s">
        <v>731</v>
      </c>
      <c r="F260" s="185" t="s">
        <v>732</v>
      </c>
      <c r="G260" s="186" t="s">
        <v>181</v>
      </c>
      <c r="H260" s="187">
        <v>8.9770000000000003</v>
      </c>
      <c r="I260" s="188"/>
      <c r="J260" s="189">
        <f t="shared" si="60"/>
        <v>0</v>
      </c>
      <c r="K260" s="185" t="s">
        <v>246</v>
      </c>
      <c r="L260" s="35"/>
      <c r="M260" s="190" t="s">
        <v>1</v>
      </c>
      <c r="N260" s="191" t="s">
        <v>52</v>
      </c>
      <c r="O260" s="57"/>
      <c r="P260" s="192">
        <f t="shared" si="61"/>
        <v>0</v>
      </c>
      <c r="Q260" s="192">
        <v>0</v>
      </c>
      <c r="R260" s="192">
        <f t="shared" si="62"/>
        <v>0</v>
      </c>
      <c r="S260" s="192">
        <v>2.2000000000000002</v>
      </c>
      <c r="T260" s="193">
        <f t="shared" si="63"/>
        <v>19.749400000000001</v>
      </c>
      <c r="AR260" s="13" t="s">
        <v>173</v>
      </c>
      <c r="AT260" s="13" t="s">
        <v>169</v>
      </c>
      <c r="AU260" s="13" t="s">
        <v>92</v>
      </c>
      <c r="AY260" s="13" t="s">
        <v>167</v>
      </c>
      <c r="BE260" s="194">
        <f t="shared" si="64"/>
        <v>0</v>
      </c>
      <c r="BF260" s="194">
        <f t="shared" si="65"/>
        <v>0</v>
      </c>
      <c r="BG260" s="194">
        <f t="shared" si="66"/>
        <v>0</v>
      </c>
      <c r="BH260" s="194">
        <f t="shared" si="67"/>
        <v>0</v>
      </c>
      <c r="BI260" s="194">
        <f t="shared" si="68"/>
        <v>0</v>
      </c>
      <c r="BJ260" s="13" t="s">
        <v>92</v>
      </c>
      <c r="BK260" s="194">
        <f t="shared" si="69"/>
        <v>0</v>
      </c>
      <c r="BL260" s="13" t="s">
        <v>173</v>
      </c>
      <c r="BM260" s="13" t="s">
        <v>733</v>
      </c>
    </row>
    <row r="261" spans="2:65" s="1" customFormat="1" ht="16.5" customHeight="1">
      <c r="B261" s="31"/>
      <c r="C261" s="183" t="s">
        <v>734</v>
      </c>
      <c r="D261" s="183" t="s">
        <v>169</v>
      </c>
      <c r="E261" s="184" t="s">
        <v>735</v>
      </c>
      <c r="F261" s="185" t="s">
        <v>736</v>
      </c>
      <c r="G261" s="186" t="s">
        <v>181</v>
      </c>
      <c r="H261" s="187">
        <v>40.527999999999999</v>
      </c>
      <c r="I261" s="188"/>
      <c r="J261" s="189">
        <f t="shared" si="60"/>
        <v>0</v>
      </c>
      <c r="K261" s="185" t="s">
        <v>246</v>
      </c>
      <c r="L261" s="35"/>
      <c r="M261" s="190" t="s">
        <v>1</v>
      </c>
      <c r="N261" s="191" t="s">
        <v>52</v>
      </c>
      <c r="O261" s="57"/>
      <c r="P261" s="192">
        <f t="shared" si="61"/>
        <v>0</v>
      </c>
      <c r="Q261" s="192">
        <v>0</v>
      </c>
      <c r="R261" s="192">
        <f t="shared" si="62"/>
        <v>0</v>
      </c>
      <c r="S261" s="192">
        <v>2.2000000000000002</v>
      </c>
      <c r="T261" s="193">
        <f t="shared" si="63"/>
        <v>89.161600000000007</v>
      </c>
      <c r="AR261" s="13" t="s">
        <v>173</v>
      </c>
      <c r="AT261" s="13" t="s">
        <v>169</v>
      </c>
      <c r="AU261" s="13" t="s">
        <v>92</v>
      </c>
      <c r="AY261" s="13" t="s">
        <v>167</v>
      </c>
      <c r="BE261" s="194">
        <f t="shared" si="64"/>
        <v>0</v>
      </c>
      <c r="BF261" s="194">
        <f t="shared" si="65"/>
        <v>0</v>
      </c>
      <c r="BG261" s="194">
        <f t="shared" si="66"/>
        <v>0</v>
      </c>
      <c r="BH261" s="194">
        <f t="shared" si="67"/>
        <v>0</v>
      </c>
      <c r="BI261" s="194">
        <f t="shared" si="68"/>
        <v>0</v>
      </c>
      <c r="BJ261" s="13" t="s">
        <v>92</v>
      </c>
      <c r="BK261" s="194">
        <f t="shared" si="69"/>
        <v>0</v>
      </c>
      <c r="BL261" s="13" t="s">
        <v>173</v>
      </c>
      <c r="BM261" s="13" t="s">
        <v>737</v>
      </c>
    </row>
    <row r="262" spans="2:65" s="1" customFormat="1" ht="16.5" customHeight="1">
      <c r="B262" s="31"/>
      <c r="C262" s="183" t="s">
        <v>738</v>
      </c>
      <c r="D262" s="183" t="s">
        <v>169</v>
      </c>
      <c r="E262" s="184" t="s">
        <v>739</v>
      </c>
      <c r="F262" s="185" t="s">
        <v>740</v>
      </c>
      <c r="G262" s="186" t="s">
        <v>172</v>
      </c>
      <c r="H262" s="187">
        <v>100.354</v>
      </c>
      <c r="I262" s="188"/>
      <c r="J262" s="189">
        <f t="shared" si="60"/>
        <v>0</v>
      </c>
      <c r="K262" s="185" t="s">
        <v>1</v>
      </c>
      <c r="L262" s="35"/>
      <c r="M262" s="190" t="s">
        <v>1</v>
      </c>
      <c r="N262" s="191" t="s">
        <v>52</v>
      </c>
      <c r="O262" s="57"/>
      <c r="P262" s="192">
        <f t="shared" si="61"/>
        <v>0</v>
      </c>
      <c r="Q262" s="192">
        <v>0</v>
      </c>
      <c r="R262" s="192">
        <f t="shared" si="62"/>
        <v>0</v>
      </c>
      <c r="S262" s="192">
        <v>0.02</v>
      </c>
      <c r="T262" s="193">
        <f t="shared" si="63"/>
        <v>2.0070800000000002</v>
      </c>
      <c r="AR262" s="13" t="s">
        <v>173</v>
      </c>
      <c r="AT262" s="13" t="s">
        <v>169</v>
      </c>
      <c r="AU262" s="13" t="s">
        <v>92</v>
      </c>
      <c r="AY262" s="13" t="s">
        <v>167</v>
      </c>
      <c r="BE262" s="194">
        <f t="shared" si="64"/>
        <v>0</v>
      </c>
      <c r="BF262" s="194">
        <f t="shared" si="65"/>
        <v>0</v>
      </c>
      <c r="BG262" s="194">
        <f t="shared" si="66"/>
        <v>0</v>
      </c>
      <c r="BH262" s="194">
        <f t="shared" si="67"/>
        <v>0</v>
      </c>
      <c r="BI262" s="194">
        <f t="shared" si="68"/>
        <v>0</v>
      </c>
      <c r="BJ262" s="13" t="s">
        <v>92</v>
      </c>
      <c r="BK262" s="194">
        <f t="shared" si="69"/>
        <v>0</v>
      </c>
      <c r="BL262" s="13" t="s">
        <v>173</v>
      </c>
      <c r="BM262" s="13" t="s">
        <v>741</v>
      </c>
    </row>
    <row r="263" spans="2:65" s="1" customFormat="1" ht="16.5" customHeight="1">
      <c r="B263" s="31"/>
      <c r="C263" s="183" t="s">
        <v>742</v>
      </c>
      <c r="D263" s="183" t="s">
        <v>169</v>
      </c>
      <c r="E263" s="184" t="s">
        <v>743</v>
      </c>
      <c r="F263" s="185" t="s">
        <v>744</v>
      </c>
      <c r="G263" s="186" t="s">
        <v>181</v>
      </c>
      <c r="H263" s="187">
        <v>9.1170000000000009</v>
      </c>
      <c r="I263" s="188"/>
      <c r="J263" s="189">
        <f t="shared" si="60"/>
        <v>0</v>
      </c>
      <c r="K263" s="185" t="s">
        <v>1</v>
      </c>
      <c r="L263" s="35"/>
      <c r="M263" s="190" t="s">
        <v>1</v>
      </c>
      <c r="N263" s="191" t="s">
        <v>52</v>
      </c>
      <c r="O263" s="57"/>
      <c r="P263" s="192">
        <f t="shared" si="61"/>
        <v>0</v>
      </c>
      <c r="Q263" s="192">
        <v>0</v>
      </c>
      <c r="R263" s="192">
        <f t="shared" si="62"/>
        <v>0</v>
      </c>
      <c r="S263" s="192">
        <v>1.4</v>
      </c>
      <c r="T263" s="193">
        <f t="shared" si="63"/>
        <v>12.7638</v>
      </c>
      <c r="AR263" s="13" t="s">
        <v>173</v>
      </c>
      <c r="AT263" s="13" t="s">
        <v>169</v>
      </c>
      <c r="AU263" s="13" t="s">
        <v>92</v>
      </c>
      <c r="AY263" s="13" t="s">
        <v>167</v>
      </c>
      <c r="BE263" s="194">
        <f t="shared" si="64"/>
        <v>0</v>
      </c>
      <c r="BF263" s="194">
        <f t="shared" si="65"/>
        <v>0</v>
      </c>
      <c r="BG263" s="194">
        <f t="shared" si="66"/>
        <v>0</v>
      </c>
      <c r="BH263" s="194">
        <f t="shared" si="67"/>
        <v>0</v>
      </c>
      <c r="BI263" s="194">
        <f t="shared" si="68"/>
        <v>0</v>
      </c>
      <c r="BJ263" s="13" t="s">
        <v>92</v>
      </c>
      <c r="BK263" s="194">
        <f t="shared" si="69"/>
        <v>0</v>
      </c>
      <c r="BL263" s="13" t="s">
        <v>173</v>
      </c>
      <c r="BM263" s="13" t="s">
        <v>745</v>
      </c>
    </row>
    <row r="264" spans="2:65" s="1" customFormat="1" ht="16.5" customHeight="1">
      <c r="B264" s="31"/>
      <c r="C264" s="183" t="s">
        <v>746</v>
      </c>
      <c r="D264" s="183" t="s">
        <v>169</v>
      </c>
      <c r="E264" s="184" t="s">
        <v>747</v>
      </c>
      <c r="F264" s="185" t="s">
        <v>748</v>
      </c>
      <c r="G264" s="186" t="s">
        <v>172</v>
      </c>
      <c r="H264" s="187">
        <v>22.422000000000001</v>
      </c>
      <c r="I264" s="188"/>
      <c r="J264" s="189">
        <f t="shared" si="60"/>
        <v>0</v>
      </c>
      <c r="K264" s="185" t="s">
        <v>246</v>
      </c>
      <c r="L264" s="35"/>
      <c r="M264" s="190" t="s">
        <v>1</v>
      </c>
      <c r="N264" s="191" t="s">
        <v>52</v>
      </c>
      <c r="O264" s="57"/>
      <c r="P264" s="192">
        <f t="shared" si="61"/>
        <v>0</v>
      </c>
      <c r="Q264" s="192">
        <v>0</v>
      </c>
      <c r="R264" s="192">
        <f t="shared" si="62"/>
        <v>0</v>
      </c>
      <c r="S264" s="192">
        <v>7.5999999999999998E-2</v>
      </c>
      <c r="T264" s="193">
        <f t="shared" si="63"/>
        <v>1.704072</v>
      </c>
      <c r="AR264" s="13" t="s">
        <v>173</v>
      </c>
      <c r="AT264" s="13" t="s">
        <v>169</v>
      </c>
      <c r="AU264" s="13" t="s">
        <v>92</v>
      </c>
      <c r="AY264" s="13" t="s">
        <v>167</v>
      </c>
      <c r="BE264" s="194">
        <f t="shared" si="64"/>
        <v>0</v>
      </c>
      <c r="BF264" s="194">
        <f t="shared" si="65"/>
        <v>0</v>
      </c>
      <c r="BG264" s="194">
        <f t="shared" si="66"/>
        <v>0</v>
      </c>
      <c r="BH264" s="194">
        <f t="shared" si="67"/>
        <v>0</v>
      </c>
      <c r="BI264" s="194">
        <f t="shared" si="68"/>
        <v>0</v>
      </c>
      <c r="BJ264" s="13" t="s">
        <v>92</v>
      </c>
      <c r="BK264" s="194">
        <f t="shared" si="69"/>
        <v>0</v>
      </c>
      <c r="BL264" s="13" t="s">
        <v>173</v>
      </c>
      <c r="BM264" s="13" t="s">
        <v>749</v>
      </c>
    </row>
    <row r="265" spans="2:65" s="1" customFormat="1" ht="16.5" customHeight="1">
      <c r="B265" s="31"/>
      <c r="C265" s="183" t="s">
        <v>750</v>
      </c>
      <c r="D265" s="183" t="s">
        <v>169</v>
      </c>
      <c r="E265" s="184" t="s">
        <v>751</v>
      </c>
      <c r="F265" s="185" t="s">
        <v>752</v>
      </c>
      <c r="G265" s="186" t="s">
        <v>258</v>
      </c>
      <c r="H265" s="187">
        <v>68.254000000000005</v>
      </c>
      <c r="I265" s="188"/>
      <c r="J265" s="189">
        <f t="shared" si="60"/>
        <v>0</v>
      </c>
      <c r="K265" s="185" t="s">
        <v>246</v>
      </c>
      <c r="L265" s="35"/>
      <c r="M265" s="190" t="s">
        <v>1</v>
      </c>
      <c r="N265" s="191" t="s">
        <v>52</v>
      </c>
      <c r="O265" s="57"/>
      <c r="P265" s="192">
        <f t="shared" si="61"/>
        <v>0</v>
      </c>
      <c r="Q265" s="192">
        <v>4.1110000000000001E-2</v>
      </c>
      <c r="R265" s="192">
        <f t="shared" si="62"/>
        <v>2.8059219400000002</v>
      </c>
      <c r="S265" s="192">
        <v>0</v>
      </c>
      <c r="T265" s="193">
        <f t="shared" si="63"/>
        <v>0</v>
      </c>
      <c r="AR265" s="13" t="s">
        <v>173</v>
      </c>
      <c r="AT265" s="13" t="s">
        <v>169</v>
      </c>
      <c r="AU265" s="13" t="s">
        <v>92</v>
      </c>
      <c r="AY265" s="13" t="s">
        <v>167</v>
      </c>
      <c r="BE265" s="194">
        <f t="shared" si="64"/>
        <v>0</v>
      </c>
      <c r="BF265" s="194">
        <f t="shared" si="65"/>
        <v>0</v>
      </c>
      <c r="BG265" s="194">
        <f t="shared" si="66"/>
        <v>0</v>
      </c>
      <c r="BH265" s="194">
        <f t="shared" si="67"/>
        <v>0</v>
      </c>
      <c r="BI265" s="194">
        <f t="shared" si="68"/>
        <v>0</v>
      </c>
      <c r="BJ265" s="13" t="s">
        <v>92</v>
      </c>
      <c r="BK265" s="194">
        <f t="shared" si="69"/>
        <v>0</v>
      </c>
      <c r="BL265" s="13" t="s">
        <v>173</v>
      </c>
      <c r="BM265" s="13" t="s">
        <v>753</v>
      </c>
    </row>
    <row r="266" spans="2:65" s="1" customFormat="1" ht="16.5" customHeight="1">
      <c r="B266" s="31"/>
      <c r="C266" s="183" t="s">
        <v>754</v>
      </c>
      <c r="D266" s="183" t="s">
        <v>169</v>
      </c>
      <c r="E266" s="184" t="s">
        <v>755</v>
      </c>
      <c r="F266" s="185" t="s">
        <v>756</v>
      </c>
      <c r="G266" s="186" t="s">
        <v>172</v>
      </c>
      <c r="H266" s="187">
        <v>49.277999999999999</v>
      </c>
      <c r="I266" s="188"/>
      <c r="J266" s="189">
        <f t="shared" si="60"/>
        <v>0</v>
      </c>
      <c r="K266" s="185" t="s">
        <v>246</v>
      </c>
      <c r="L266" s="35"/>
      <c r="M266" s="190" t="s">
        <v>1</v>
      </c>
      <c r="N266" s="191" t="s">
        <v>52</v>
      </c>
      <c r="O266" s="57"/>
      <c r="P266" s="192">
        <f t="shared" si="61"/>
        <v>0</v>
      </c>
      <c r="Q266" s="192">
        <v>0</v>
      </c>
      <c r="R266" s="192">
        <f t="shared" si="62"/>
        <v>0</v>
      </c>
      <c r="S266" s="192">
        <v>0.02</v>
      </c>
      <c r="T266" s="193">
        <f t="shared" si="63"/>
        <v>0.98555999999999999</v>
      </c>
      <c r="AR266" s="13" t="s">
        <v>173</v>
      </c>
      <c r="AT266" s="13" t="s">
        <v>169</v>
      </c>
      <c r="AU266" s="13" t="s">
        <v>92</v>
      </c>
      <c r="AY266" s="13" t="s">
        <v>167</v>
      </c>
      <c r="BE266" s="194">
        <f t="shared" si="64"/>
        <v>0</v>
      </c>
      <c r="BF266" s="194">
        <f t="shared" si="65"/>
        <v>0</v>
      </c>
      <c r="BG266" s="194">
        <f t="shared" si="66"/>
        <v>0</v>
      </c>
      <c r="BH266" s="194">
        <f t="shared" si="67"/>
        <v>0</v>
      </c>
      <c r="BI266" s="194">
        <f t="shared" si="68"/>
        <v>0</v>
      </c>
      <c r="BJ266" s="13" t="s">
        <v>92</v>
      </c>
      <c r="BK266" s="194">
        <f t="shared" si="69"/>
        <v>0</v>
      </c>
      <c r="BL266" s="13" t="s">
        <v>173</v>
      </c>
      <c r="BM266" s="13" t="s">
        <v>757</v>
      </c>
    </row>
    <row r="267" spans="2:65" s="1" customFormat="1" ht="16.5" customHeight="1">
      <c r="B267" s="31"/>
      <c r="C267" s="183" t="s">
        <v>758</v>
      </c>
      <c r="D267" s="183" t="s">
        <v>169</v>
      </c>
      <c r="E267" s="184" t="s">
        <v>759</v>
      </c>
      <c r="F267" s="185" t="s">
        <v>760</v>
      </c>
      <c r="G267" s="186" t="s">
        <v>172</v>
      </c>
      <c r="H267" s="187">
        <v>855.09900000000005</v>
      </c>
      <c r="I267" s="188"/>
      <c r="J267" s="189">
        <f t="shared" si="60"/>
        <v>0</v>
      </c>
      <c r="K267" s="185" t="s">
        <v>246</v>
      </c>
      <c r="L267" s="35"/>
      <c r="M267" s="190" t="s">
        <v>1</v>
      </c>
      <c r="N267" s="191" t="s">
        <v>52</v>
      </c>
      <c r="O267" s="57"/>
      <c r="P267" s="192">
        <f t="shared" si="61"/>
        <v>0</v>
      </c>
      <c r="Q267" s="192">
        <v>0</v>
      </c>
      <c r="R267" s="192">
        <f t="shared" si="62"/>
        <v>0</v>
      </c>
      <c r="S267" s="192">
        <v>0.02</v>
      </c>
      <c r="T267" s="193">
        <f t="shared" si="63"/>
        <v>17.101980000000001</v>
      </c>
      <c r="AR267" s="13" t="s">
        <v>173</v>
      </c>
      <c r="AT267" s="13" t="s">
        <v>169</v>
      </c>
      <c r="AU267" s="13" t="s">
        <v>92</v>
      </c>
      <c r="AY267" s="13" t="s">
        <v>167</v>
      </c>
      <c r="BE267" s="194">
        <f t="shared" si="64"/>
        <v>0</v>
      </c>
      <c r="BF267" s="194">
        <f t="shared" si="65"/>
        <v>0</v>
      </c>
      <c r="BG267" s="194">
        <f t="shared" si="66"/>
        <v>0</v>
      </c>
      <c r="BH267" s="194">
        <f t="shared" si="67"/>
        <v>0</v>
      </c>
      <c r="BI267" s="194">
        <f t="shared" si="68"/>
        <v>0</v>
      </c>
      <c r="BJ267" s="13" t="s">
        <v>92</v>
      </c>
      <c r="BK267" s="194">
        <f t="shared" si="69"/>
        <v>0</v>
      </c>
      <c r="BL267" s="13" t="s">
        <v>173</v>
      </c>
      <c r="BM267" s="13" t="s">
        <v>761</v>
      </c>
    </row>
    <row r="268" spans="2:65" s="1" customFormat="1" ht="16.5" customHeight="1">
      <c r="B268" s="31"/>
      <c r="C268" s="183" t="s">
        <v>762</v>
      </c>
      <c r="D268" s="183" t="s">
        <v>169</v>
      </c>
      <c r="E268" s="184" t="s">
        <v>763</v>
      </c>
      <c r="F268" s="185" t="s">
        <v>764</v>
      </c>
      <c r="G268" s="186" t="s">
        <v>172</v>
      </c>
      <c r="H268" s="187">
        <v>216.97200000000001</v>
      </c>
      <c r="I268" s="188"/>
      <c r="J268" s="189">
        <f t="shared" si="60"/>
        <v>0</v>
      </c>
      <c r="K268" s="185" t="s">
        <v>1</v>
      </c>
      <c r="L268" s="35"/>
      <c r="M268" s="190" t="s">
        <v>1</v>
      </c>
      <c r="N268" s="191" t="s">
        <v>52</v>
      </c>
      <c r="O268" s="57"/>
      <c r="P268" s="192">
        <f t="shared" si="61"/>
        <v>0</v>
      </c>
      <c r="Q268" s="192">
        <v>0</v>
      </c>
      <c r="R268" s="192">
        <f t="shared" si="62"/>
        <v>0</v>
      </c>
      <c r="S268" s="192">
        <v>4.5999999999999999E-2</v>
      </c>
      <c r="T268" s="193">
        <f t="shared" si="63"/>
        <v>9.9807120000000005</v>
      </c>
      <c r="AR268" s="13" t="s">
        <v>173</v>
      </c>
      <c r="AT268" s="13" t="s">
        <v>169</v>
      </c>
      <c r="AU268" s="13" t="s">
        <v>92</v>
      </c>
      <c r="AY268" s="13" t="s">
        <v>167</v>
      </c>
      <c r="BE268" s="194">
        <f t="shared" si="64"/>
        <v>0</v>
      </c>
      <c r="BF268" s="194">
        <f t="shared" si="65"/>
        <v>0</v>
      </c>
      <c r="BG268" s="194">
        <f t="shared" si="66"/>
        <v>0</v>
      </c>
      <c r="BH268" s="194">
        <f t="shared" si="67"/>
        <v>0</v>
      </c>
      <c r="BI268" s="194">
        <f t="shared" si="68"/>
        <v>0</v>
      </c>
      <c r="BJ268" s="13" t="s">
        <v>92</v>
      </c>
      <c r="BK268" s="194">
        <f t="shared" si="69"/>
        <v>0</v>
      </c>
      <c r="BL268" s="13" t="s">
        <v>173</v>
      </c>
      <c r="BM268" s="13" t="s">
        <v>765</v>
      </c>
    </row>
    <row r="269" spans="2:65" s="1" customFormat="1" ht="16.5" customHeight="1">
      <c r="B269" s="31"/>
      <c r="C269" s="183" t="s">
        <v>766</v>
      </c>
      <c r="D269" s="183" t="s">
        <v>169</v>
      </c>
      <c r="E269" s="184" t="s">
        <v>767</v>
      </c>
      <c r="F269" s="185" t="s">
        <v>768</v>
      </c>
      <c r="G269" s="186" t="s">
        <v>172</v>
      </c>
      <c r="H269" s="187">
        <v>54.212000000000003</v>
      </c>
      <c r="I269" s="188"/>
      <c r="J269" s="189">
        <f t="shared" si="60"/>
        <v>0</v>
      </c>
      <c r="K269" s="185" t="s">
        <v>246</v>
      </c>
      <c r="L269" s="35"/>
      <c r="M269" s="190" t="s">
        <v>1</v>
      </c>
      <c r="N269" s="191" t="s">
        <v>52</v>
      </c>
      <c r="O269" s="57"/>
      <c r="P269" s="192">
        <f t="shared" si="61"/>
        <v>0</v>
      </c>
      <c r="Q269" s="192">
        <v>0</v>
      </c>
      <c r="R269" s="192">
        <f t="shared" si="62"/>
        <v>0</v>
      </c>
      <c r="S269" s="192">
        <v>6.8000000000000005E-2</v>
      </c>
      <c r="T269" s="193">
        <f t="shared" si="63"/>
        <v>3.6864160000000004</v>
      </c>
      <c r="AR269" s="13" t="s">
        <v>173</v>
      </c>
      <c r="AT269" s="13" t="s">
        <v>169</v>
      </c>
      <c r="AU269" s="13" t="s">
        <v>92</v>
      </c>
      <c r="AY269" s="13" t="s">
        <v>167</v>
      </c>
      <c r="BE269" s="194">
        <f t="shared" si="64"/>
        <v>0</v>
      </c>
      <c r="BF269" s="194">
        <f t="shared" si="65"/>
        <v>0</v>
      </c>
      <c r="BG269" s="194">
        <f t="shared" si="66"/>
        <v>0</v>
      </c>
      <c r="BH269" s="194">
        <f t="shared" si="67"/>
        <v>0</v>
      </c>
      <c r="BI269" s="194">
        <f t="shared" si="68"/>
        <v>0</v>
      </c>
      <c r="BJ269" s="13" t="s">
        <v>92</v>
      </c>
      <c r="BK269" s="194">
        <f t="shared" si="69"/>
        <v>0</v>
      </c>
      <c r="BL269" s="13" t="s">
        <v>173</v>
      </c>
      <c r="BM269" s="13" t="s">
        <v>769</v>
      </c>
    </row>
    <row r="270" spans="2:65" s="1" customFormat="1" ht="16.5" customHeight="1">
      <c r="B270" s="31"/>
      <c r="C270" s="183" t="s">
        <v>770</v>
      </c>
      <c r="D270" s="183" t="s">
        <v>169</v>
      </c>
      <c r="E270" s="184" t="s">
        <v>771</v>
      </c>
      <c r="F270" s="185" t="s">
        <v>772</v>
      </c>
      <c r="G270" s="186" t="s">
        <v>224</v>
      </c>
      <c r="H270" s="187">
        <v>365.69299999999998</v>
      </c>
      <c r="I270" s="188"/>
      <c r="J270" s="189">
        <f t="shared" si="60"/>
        <v>0</v>
      </c>
      <c r="K270" s="185" t="s">
        <v>218</v>
      </c>
      <c r="L270" s="35"/>
      <c r="M270" s="190" t="s">
        <v>1</v>
      </c>
      <c r="N270" s="191" t="s">
        <v>52</v>
      </c>
      <c r="O270" s="57"/>
      <c r="P270" s="192">
        <f t="shared" si="61"/>
        <v>0</v>
      </c>
      <c r="Q270" s="192">
        <v>0</v>
      </c>
      <c r="R270" s="192">
        <f t="shared" si="62"/>
        <v>0</v>
      </c>
      <c r="S270" s="192">
        <v>0</v>
      </c>
      <c r="T270" s="193">
        <f t="shared" si="63"/>
        <v>0</v>
      </c>
      <c r="AR270" s="13" t="s">
        <v>173</v>
      </c>
      <c r="AT270" s="13" t="s">
        <v>169</v>
      </c>
      <c r="AU270" s="13" t="s">
        <v>92</v>
      </c>
      <c r="AY270" s="13" t="s">
        <v>167</v>
      </c>
      <c r="BE270" s="194">
        <f t="shared" si="64"/>
        <v>0</v>
      </c>
      <c r="BF270" s="194">
        <f t="shared" si="65"/>
        <v>0</v>
      </c>
      <c r="BG270" s="194">
        <f t="shared" si="66"/>
        <v>0</v>
      </c>
      <c r="BH270" s="194">
        <f t="shared" si="67"/>
        <v>0</v>
      </c>
      <c r="BI270" s="194">
        <f t="shared" si="68"/>
        <v>0</v>
      </c>
      <c r="BJ270" s="13" t="s">
        <v>92</v>
      </c>
      <c r="BK270" s="194">
        <f t="shared" si="69"/>
        <v>0</v>
      </c>
      <c r="BL270" s="13" t="s">
        <v>173</v>
      </c>
      <c r="BM270" s="13" t="s">
        <v>773</v>
      </c>
    </row>
    <row r="271" spans="2:65" s="1" customFormat="1" ht="16.5" customHeight="1">
      <c r="B271" s="31"/>
      <c r="C271" s="183" t="s">
        <v>774</v>
      </c>
      <c r="D271" s="183" t="s">
        <v>169</v>
      </c>
      <c r="E271" s="184" t="s">
        <v>775</v>
      </c>
      <c r="F271" s="185" t="s">
        <v>776</v>
      </c>
      <c r="G271" s="186" t="s">
        <v>224</v>
      </c>
      <c r="H271" s="187">
        <v>365.69299999999998</v>
      </c>
      <c r="I271" s="188"/>
      <c r="J271" s="189">
        <f t="shared" si="60"/>
        <v>0</v>
      </c>
      <c r="K271" s="185" t="s">
        <v>218</v>
      </c>
      <c r="L271" s="35"/>
      <c r="M271" s="190" t="s">
        <v>1</v>
      </c>
      <c r="N271" s="191" t="s">
        <v>52</v>
      </c>
      <c r="O271" s="57"/>
      <c r="P271" s="192">
        <f t="shared" si="61"/>
        <v>0</v>
      </c>
      <c r="Q271" s="192">
        <v>0</v>
      </c>
      <c r="R271" s="192">
        <f t="shared" si="62"/>
        <v>0</v>
      </c>
      <c r="S271" s="192">
        <v>0</v>
      </c>
      <c r="T271" s="193">
        <f t="shared" si="63"/>
        <v>0</v>
      </c>
      <c r="AR271" s="13" t="s">
        <v>173</v>
      </c>
      <c r="AT271" s="13" t="s">
        <v>169</v>
      </c>
      <c r="AU271" s="13" t="s">
        <v>92</v>
      </c>
      <c r="AY271" s="13" t="s">
        <v>167</v>
      </c>
      <c r="BE271" s="194">
        <f t="shared" si="64"/>
        <v>0</v>
      </c>
      <c r="BF271" s="194">
        <f t="shared" si="65"/>
        <v>0</v>
      </c>
      <c r="BG271" s="194">
        <f t="shared" si="66"/>
        <v>0</v>
      </c>
      <c r="BH271" s="194">
        <f t="shared" si="67"/>
        <v>0</v>
      </c>
      <c r="BI271" s="194">
        <f t="shared" si="68"/>
        <v>0</v>
      </c>
      <c r="BJ271" s="13" t="s">
        <v>92</v>
      </c>
      <c r="BK271" s="194">
        <f t="shared" si="69"/>
        <v>0</v>
      </c>
      <c r="BL271" s="13" t="s">
        <v>173</v>
      </c>
      <c r="BM271" s="13" t="s">
        <v>777</v>
      </c>
    </row>
    <row r="272" spans="2:65" s="1" customFormat="1" ht="16.5" customHeight="1">
      <c r="B272" s="31"/>
      <c r="C272" s="183" t="s">
        <v>778</v>
      </c>
      <c r="D272" s="183" t="s">
        <v>169</v>
      </c>
      <c r="E272" s="184" t="s">
        <v>779</v>
      </c>
      <c r="F272" s="185" t="s">
        <v>780</v>
      </c>
      <c r="G272" s="186" t="s">
        <v>258</v>
      </c>
      <c r="H272" s="187">
        <v>60</v>
      </c>
      <c r="I272" s="188"/>
      <c r="J272" s="189">
        <f t="shared" si="60"/>
        <v>0</v>
      </c>
      <c r="K272" s="185" t="s">
        <v>218</v>
      </c>
      <c r="L272" s="35"/>
      <c r="M272" s="190" t="s">
        <v>1</v>
      </c>
      <c r="N272" s="191" t="s">
        <v>52</v>
      </c>
      <c r="O272" s="57"/>
      <c r="P272" s="192">
        <f t="shared" si="61"/>
        <v>0</v>
      </c>
      <c r="Q272" s="192">
        <v>1.58E-3</v>
      </c>
      <c r="R272" s="192">
        <f t="shared" si="62"/>
        <v>9.4799999999999995E-2</v>
      </c>
      <c r="S272" s="192">
        <v>0</v>
      </c>
      <c r="T272" s="193">
        <f t="shared" si="63"/>
        <v>0</v>
      </c>
      <c r="AR272" s="13" t="s">
        <v>173</v>
      </c>
      <c r="AT272" s="13" t="s">
        <v>169</v>
      </c>
      <c r="AU272" s="13" t="s">
        <v>92</v>
      </c>
      <c r="AY272" s="13" t="s">
        <v>167</v>
      </c>
      <c r="BE272" s="194">
        <f t="shared" si="64"/>
        <v>0</v>
      </c>
      <c r="BF272" s="194">
        <f t="shared" si="65"/>
        <v>0</v>
      </c>
      <c r="BG272" s="194">
        <f t="shared" si="66"/>
        <v>0</v>
      </c>
      <c r="BH272" s="194">
        <f t="shared" si="67"/>
        <v>0</v>
      </c>
      <c r="BI272" s="194">
        <f t="shared" si="68"/>
        <v>0</v>
      </c>
      <c r="BJ272" s="13" t="s">
        <v>92</v>
      </c>
      <c r="BK272" s="194">
        <f t="shared" si="69"/>
        <v>0</v>
      </c>
      <c r="BL272" s="13" t="s">
        <v>173</v>
      </c>
      <c r="BM272" s="13" t="s">
        <v>781</v>
      </c>
    </row>
    <row r="273" spans="2:65" s="1" customFormat="1" ht="16.5" customHeight="1">
      <c r="B273" s="31"/>
      <c r="C273" s="183" t="s">
        <v>782</v>
      </c>
      <c r="D273" s="183" t="s">
        <v>169</v>
      </c>
      <c r="E273" s="184" t="s">
        <v>783</v>
      </c>
      <c r="F273" s="185" t="s">
        <v>784</v>
      </c>
      <c r="G273" s="186" t="s">
        <v>258</v>
      </c>
      <c r="H273" s="187">
        <v>75</v>
      </c>
      <c r="I273" s="188"/>
      <c r="J273" s="189">
        <f t="shared" si="60"/>
        <v>0</v>
      </c>
      <c r="K273" s="185" t="s">
        <v>1</v>
      </c>
      <c r="L273" s="35"/>
      <c r="M273" s="190" t="s">
        <v>1</v>
      </c>
      <c r="N273" s="191" t="s">
        <v>52</v>
      </c>
      <c r="O273" s="57"/>
      <c r="P273" s="192">
        <f t="shared" si="61"/>
        <v>0</v>
      </c>
      <c r="Q273" s="192">
        <v>1.3999999999999999E-4</v>
      </c>
      <c r="R273" s="192">
        <f t="shared" si="62"/>
        <v>1.0499999999999999E-2</v>
      </c>
      <c r="S273" s="192">
        <v>0</v>
      </c>
      <c r="T273" s="193">
        <f t="shared" si="63"/>
        <v>0</v>
      </c>
      <c r="AR273" s="13" t="s">
        <v>173</v>
      </c>
      <c r="AT273" s="13" t="s">
        <v>169</v>
      </c>
      <c r="AU273" s="13" t="s">
        <v>92</v>
      </c>
      <c r="AY273" s="13" t="s">
        <v>167</v>
      </c>
      <c r="BE273" s="194">
        <f t="shared" si="64"/>
        <v>0</v>
      </c>
      <c r="BF273" s="194">
        <f t="shared" si="65"/>
        <v>0</v>
      </c>
      <c r="BG273" s="194">
        <f t="shared" si="66"/>
        <v>0</v>
      </c>
      <c r="BH273" s="194">
        <f t="shared" si="67"/>
        <v>0</v>
      </c>
      <c r="BI273" s="194">
        <f t="shared" si="68"/>
        <v>0</v>
      </c>
      <c r="BJ273" s="13" t="s">
        <v>92</v>
      </c>
      <c r="BK273" s="194">
        <f t="shared" si="69"/>
        <v>0</v>
      </c>
      <c r="BL273" s="13" t="s">
        <v>173</v>
      </c>
      <c r="BM273" s="13" t="s">
        <v>785</v>
      </c>
    </row>
    <row r="274" spans="2:65" s="1" customFormat="1" ht="16.5" customHeight="1">
      <c r="B274" s="31"/>
      <c r="C274" s="183" t="s">
        <v>786</v>
      </c>
      <c r="D274" s="183" t="s">
        <v>169</v>
      </c>
      <c r="E274" s="184" t="s">
        <v>787</v>
      </c>
      <c r="F274" s="185" t="s">
        <v>788</v>
      </c>
      <c r="G274" s="186" t="s">
        <v>258</v>
      </c>
      <c r="H274" s="187">
        <v>135</v>
      </c>
      <c r="I274" s="188"/>
      <c r="J274" s="189">
        <f t="shared" si="60"/>
        <v>0</v>
      </c>
      <c r="K274" s="185" t="s">
        <v>1</v>
      </c>
      <c r="L274" s="35"/>
      <c r="M274" s="190" t="s">
        <v>1</v>
      </c>
      <c r="N274" s="191" t="s">
        <v>52</v>
      </c>
      <c r="O274" s="57"/>
      <c r="P274" s="192">
        <f t="shared" si="61"/>
        <v>0</v>
      </c>
      <c r="Q274" s="192">
        <v>0</v>
      </c>
      <c r="R274" s="192">
        <f t="shared" si="62"/>
        <v>0</v>
      </c>
      <c r="S274" s="192">
        <v>0</v>
      </c>
      <c r="T274" s="193">
        <f t="shared" si="63"/>
        <v>0</v>
      </c>
      <c r="AR274" s="13" t="s">
        <v>173</v>
      </c>
      <c r="AT274" s="13" t="s">
        <v>169</v>
      </c>
      <c r="AU274" s="13" t="s">
        <v>92</v>
      </c>
      <c r="AY274" s="13" t="s">
        <v>167</v>
      </c>
      <c r="BE274" s="194">
        <f t="shared" si="64"/>
        <v>0</v>
      </c>
      <c r="BF274" s="194">
        <f t="shared" si="65"/>
        <v>0</v>
      </c>
      <c r="BG274" s="194">
        <f t="shared" si="66"/>
        <v>0</v>
      </c>
      <c r="BH274" s="194">
        <f t="shared" si="67"/>
        <v>0</v>
      </c>
      <c r="BI274" s="194">
        <f t="shared" si="68"/>
        <v>0</v>
      </c>
      <c r="BJ274" s="13" t="s">
        <v>92</v>
      </c>
      <c r="BK274" s="194">
        <f t="shared" si="69"/>
        <v>0</v>
      </c>
      <c r="BL274" s="13" t="s">
        <v>173</v>
      </c>
      <c r="BM274" s="13" t="s">
        <v>789</v>
      </c>
    </row>
    <row r="275" spans="2:65" s="1" customFormat="1" ht="16.5" customHeight="1">
      <c r="B275" s="31"/>
      <c r="C275" s="183" t="s">
        <v>790</v>
      </c>
      <c r="D275" s="183" t="s">
        <v>169</v>
      </c>
      <c r="E275" s="184" t="s">
        <v>791</v>
      </c>
      <c r="F275" s="185" t="s">
        <v>792</v>
      </c>
      <c r="G275" s="186" t="s">
        <v>793</v>
      </c>
      <c r="H275" s="187">
        <v>365.69299999999998</v>
      </c>
      <c r="I275" s="188"/>
      <c r="J275" s="189">
        <f t="shared" si="60"/>
        <v>0</v>
      </c>
      <c r="K275" s="185" t="s">
        <v>1</v>
      </c>
      <c r="L275" s="35"/>
      <c r="M275" s="190" t="s">
        <v>1</v>
      </c>
      <c r="N275" s="191" t="s">
        <v>52</v>
      </c>
      <c r="O275" s="57"/>
      <c r="P275" s="192">
        <f t="shared" si="61"/>
        <v>0</v>
      </c>
      <c r="Q275" s="192">
        <v>0</v>
      </c>
      <c r="R275" s="192">
        <f t="shared" si="62"/>
        <v>0</v>
      </c>
      <c r="S275" s="192">
        <v>0</v>
      </c>
      <c r="T275" s="193">
        <f t="shared" si="63"/>
        <v>0</v>
      </c>
      <c r="AR275" s="13" t="s">
        <v>173</v>
      </c>
      <c r="AT275" s="13" t="s">
        <v>169</v>
      </c>
      <c r="AU275" s="13" t="s">
        <v>92</v>
      </c>
      <c r="AY275" s="13" t="s">
        <v>167</v>
      </c>
      <c r="BE275" s="194">
        <f t="shared" si="64"/>
        <v>0</v>
      </c>
      <c r="BF275" s="194">
        <f t="shared" si="65"/>
        <v>0</v>
      </c>
      <c r="BG275" s="194">
        <f t="shared" si="66"/>
        <v>0</v>
      </c>
      <c r="BH275" s="194">
        <f t="shared" si="67"/>
        <v>0</v>
      </c>
      <c r="BI275" s="194">
        <f t="shared" si="68"/>
        <v>0</v>
      </c>
      <c r="BJ275" s="13" t="s">
        <v>92</v>
      </c>
      <c r="BK275" s="194">
        <f t="shared" si="69"/>
        <v>0</v>
      </c>
      <c r="BL275" s="13" t="s">
        <v>173</v>
      </c>
      <c r="BM275" s="13" t="s">
        <v>794</v>
      </c>
    </row>
    <row r="276" spans="2:65" s="1" customFormat="1" ht="16.5" customHeight="1">
      <c r="B276" s="31"/>
      <c r="C276" s="183" t="s">
        <v>795</v>
      </c>
      <c r="D276" s="183" t="s">
        <v>169</v>
      </c>
      <c r="E276" s="184" t="s">
        <v>796</v>
      </c>
      <c r="F276" s="185" t="s">
        <v>797</v>
      </c>
      <c r="G276" s="186" t="s">
        <v>793</v>
      </c>
      <c r="H276" s="187">
        <v>5485.3950000000004</v>
      </c>
      <c r="I276" s="188"/>
      <c r="J276" s="189">
        <f t="shared" si="60"/>
        <v>0</v>
      </c>
      <c r="K276" s="185" t="s">
        <v>1</v>
      </c>
      <c r="L276" s="35"/>
      <c r="M276" s="190" t="s">
        <v>1</v>
      </c>
      <c r="N276" s="191" t="s">
        <v>52</v>
      </c>
      <c r="O276" s="57"/>
      <c r="P276" s="192">
        <f t="shared" si="61"/>
        <v>0</v>
      </c>
      <c r="Q276" s="192">
        <v>0</v>
      </c>
      <c r="R276" s="192">
        <f t="shared" si="62"/>
        <v>0</v>
      </c>
      <c r="S276" s="192">
        <v>0</v>
      </c>
      <c r="T276" s="193">
        <f t="shared" si="63"/>
        <v>0</v>
      </c>
      <c r="AR276" s="13" t="s">
        <v>173</v>
      </c>
      <c r="AT276" s="13" t="s">
        <v>169</v>
      </c>
      <c r="AU276" s="13" t="s">
        <v>92</v>
      </c>
      <c r="AY276" s="13" t="s">
        <v>167</v>
      </c>
      <c r="BE276" s="194">
        <f t="shared" si="64"/>
        <v>0</v>
      </c>
      <c r="BF276" s="194">
        <f t="shared" si="65"/>
        <v>0</v>
      </c>
      <c r="BG276" s="194">
        <f t="shared" si="66"/>
        <v>0</v>
      </c>
      <c r="BH276" s="194">
        <f t="shared" si="67"/>
        <v>0</v>
      </c>
      <c r="BI276" s="194">
        <f t="shared" si="68"/>
        <v>0</v>
      </c>
      <c r="BJ276" s="13" t="s">
        <v>92</v>
      </c>
      <c r="BK276" s="194">
        <f t="shared" si="69"/>
        <v>0</v>
      </c>
      <c r="BL276" s="13" t="s">
        <v>173</v>
      </c>
      <c r="BM276" s="13" t="s">
        <v>798</v>
      </c>
    </row>
    <row r="277" spans="2:65" s="1" customFormat="1" ht="16.5" customHeight="1">
      <c r="B277" s="31"/>
      <c r="C277" s="183" t="s">
        <v>799</v>
      </c>
      <c r="D277" s="183" t="s">
        <v>169</v>
      </c>
      <c r="E277" s="184" t="s">
        <v>800</v>
      </c>
      <c r="F277" s="185" t="s">
        <v>801</v>
      </c>
      <c r="G277" s="186" t="s">
        <v>793</v>
      </c>
      <c r="H277" s="187">
        <v>365.69299999999998</v>
      </c>
      <c r="I277" s="188"/>
      <c r="J277" s="189">
        <f t="shared" si="60"/>
        <v>0</v>
      </c>
      <c r="K277" s="185" t="s">
        <v>1</v>
      </c>
      <c r="L277" s="35"/>
      <c r="M277" s="190" t="s">
        <v>1</v>
      </c>
      <c r="N277" s="191" t="s">
        <v>52</v>
      </c>
      <c r="O277" s="57"/>
      <c r="P277" s="192">
        <f t="shared" si="61"/>
        <v>0</v>
      </c>
      <c r="Q277" s="192">
        <v>0</v>
      </c>
      <c r="R277" s="192">
        <f t="shared" si="62"/>
        <v>0</v>
      </c>
      <c r="S277" s="192">
        <v>0</v>
      </c>
      <c r="T277" s="193">
        <f t="shared" si="63"/>
        <v>0</v>
      </c>
      <c r="AR277" s="13" t="s">
        <v>173</v>
      </c>
      <c r="AT277" s="13" t="s">
        <v>169</v>
      </c>
      <c r="AU277" s="13" t="s">
        <v>92</v>
      </c>
      <c r="AY277" s="13" t="s">
        <v>167</v>
      </c>
      <c r="BE277" s="194">
        <f t="shared" si="64"/>
        <v>0</v>
      </c>
      <c r="BF277" s="194">
        <f t="shared" si="65"/>
        <v>0</v>
      </c>
      <c r="BG277" s="194">
        <f t="shared" si="66"/>
        <v>0</v>
      </c>
      <c r="BH277" s="194">
        <f t="shared" si="67"/>
        <v>0</v>
      </c>
      <c r="BI277" s="194">
        <f t="shared" si="68"/>
        <v>0</v>
      </c>
      <c r="BJ277" s="13" t="s">
        <v>92</v>
      </c>
      <c r="BK277" s="194">
        <f t="shared" si="69"/>
        <v>0</v>
      </c>
      <c r="BL277" s="13" t="s">
        <v>173</v>
      </c>
      <c r="BM277" s="13" t="s">
        <v>802</v>
      </c>
    </row>
    <row r="278" spans="2:65" s="1" customFormat="1" ht="16.5" customHeight="1">
      <c r="B278" s="31"/>
      <c r="C278" s="183" t="s">
        <v>803</v>
      </c>
      <c r="D278" s="183" t="s">
        <v>169</v>
      </c>
      <c r="E278" s="184" t="s">
        <v>804</v>
      </c>
      <c r="F278" s="185" t="s">
        <v>805</v>
      </c>
      <c r="G278" s="186" t="s">
        <v>793</v>
      </c>
      <c r="H278" s="187">
        <v>2925.5439999999999</v>
      </c>
      <c r="I278" s="188"/>
      <c r="J278" s="189">
        <f t="shared" si="60"/>
        <v>0</v>
      </c>
      <c r="K278" s="185" t="s">
        <v>1</v>
      </c>
      <c r="L278" s="35"/>
      <c r="M278" s="190" t="s">
        <v>1</v>
      </c>
      <c r="N278" s="191" t="s">
        <v>52</v>
      </c>
      <c r="O278" s="57"/>
      <c r="P278" s="192">
        <f t="shared" si="61"/>
        <v>0</v>
      </c>
      <c r="Q278" s="192">
        <v>0</v>
      </c>
      <c r="R278" s="192">
        <f t="shared" si="62"/>
        <v>0</v>
      </c>
      <c r="S278" s="192">
        <v>0</v>
      </c>
      <c r="T278" s="193">
        <f t="shared" si="63"/>
        <v>0</v>
      </c>
      <c r="AR278" s="13" t="s">
        <v>173</v>
      </c>
      <c r="AT278" s="13" t="s">
        <v>169</v>
      </c>
      <c r="AU278" s="13" t="s">
        <v>92</v>
      </c>
      <c r="AY278" s="13" t="s">
        <v>167</v>
      </c>
      <c r="BE278" s="194">
        <f t="shared" si="64"/>
        <v>0</v>
      </c>
      <c r="BF278" s="194">
        <f t="shared" si="65"/>
        <v>0</v>
      </c>
      <c r="BG278" s="194">
        <f t="shared" si="66"/>
        <v>0</v>
      </c>
      <c r="BH278" s="194">
        <f t="shared" si="67"/>
        <v>0</v>
      </c>
      <c r="BI278" s="194">
        <f t="shared" si="68"/>
        <v>0</v>
      </c>
      <c r="BJ278" s="13" t="s">
        <v>92</v>
      </c>
      <c r="BK278" s="194">
        <f t="shared" si="69"/>
        <v>0</v>
      </c>
      <c r="BL278" s="13" t="s">
        <v>173</v>
      </c>
      <c r="BM278" s="13" t="s">
        <v>806</v>
      </c>
    </row>
    <row r="279" spans="2:65" s="1" customFormat="1" ht="16.5" customHeight="1">
      <c r="B279" s="31"/>
      <c r="C279" s="183" t="s">
        <v>807</v>
      </c>
      <c r="D279" s="183" t="s">
        <v>169</v>
      </c>
      <c r="E279" s="184" t="s">
        <v>808</v>
      </c>
      <c r="F279" s="185" t="s">
        <v>809</v>
      </c>
      <c r="G279" s="186" t="s">
        <v>224</v>
      </c>
      <c r="H279" s="187">
        <v>365.69299999999998</v>
      </c>
      <c r="I279" s="188"/>
      <c r="J279" s="189">
        <f t="shared" si="60"/>
        <v>0</v>
      </c>
      <c r="K279" s="185" t="s">
        <v>1</v>
      </c>
      <c r="L279" s="35"/>
      <c r="M279" s="190" t="s">
        <v>1</v>
      </c>
      <c r="N279" s="191" t="s">
        <v>52</v>
      </c>
      <c r="O279" s="57"/>
      <c r="P279" s="192">
        <f t="shared" si="61"/>
        <v>0</v>
      </c>
      <c r="Q279" s="192">
        <v>0</v>
      </c>
      <c r="R279" s="192">
        <f t="shared" si="62"/>
        <v>0</v>
      </c>
      <c r="S279" s="192">
        <v>0</v>
      </c>
      <c r="T279" s="193">
        <f t="shared" si="63"/>
        <v>0</v>
      </c>
      <c r="AR279" s="13" t="s">
        <v>173</v>
      </c>
      <c r="AT279" s="13" t="s">
        <v>169</v>
      </c>
      <c r="AU279" s="13" t="s">
        <v>92</v>
      </c>
      <c r="AY279" s="13" t="s">
        <v>167</v>
      </c>
      <c r="BE279" s="194">
        <f t="shared" si="64"/>
        <v>0</v>
      </c>
      <c r="BF279" s="194">
        <f t="shared" si="65"/>
        <v>0</v>
      </c>
      <c r="BG279" s="194">
        <f t="shared" si="66"/>
        <v>0</v>
      </c>
      <c r="BH279" s="194">
        <f t="shared" si="67"/>
        <v>0</v>
      </c>
      <c r="BI279" s="194">
        <f t="shared" si="68"/>
        <v>0</v>
      </c>
      <c r="BJ279" s="13" t="s">
        <v>92</v>
      </c>
      <c r="BK279" s="194">
        <f t="shared" si="69"/>
        <v>0</v>
      </c>
      <c r="BL279" s="13" t="s">
        <v>173</v>
      </c>
      <c r="BM279" s="13" t="s">
        <v>810</v>
      </c>
    </row>
    <row r="280" spans="2:65" s="11" customFormat="1" ht="22.9" customHeight="1">
      <c r="B280" s="167"/>
      <c r="C280" s="168"/>
      <c r="D280" s="169" t="s">
        <v>79</v>
      </c>
      <c r="E280" s="181" t="s">
        <v>572</v>
      </c>
      <c r="F280" s="181" t="s">
        <v>811</v>
      </c>
      <c r="G280" s="168"/>
      <c r="H280" s="168"/>
      <c r="I280" s="171"/>
      <c r="J280" s="182">
        <f>BK280</f>
        <v>0</v>
      </c>
      <c r="K280" s="168"/>
      <c r="L280" s="173"/>
      <c r="M280" s="174"/>
      <c r="N280" s="175"/>
      <c r="O280" s="175"/>
      <c r="P280" s="176">
        <f>P281</f>
        <v>0</v>
      </c>
      <c r="Q280" s="175"/>
      <c r="R280" s="176">
        <f>R281</f>
        <v>0</v>
      </c>
      <c r="S280" s="175"/>
      <c r="T280" s="177">
        <f>T281</f>
        <v>0</v>
      </c>
      <c r="AR280" s="178" t="s">
        <v>87</v>
      </c>
      <c r="AT280" s="179" t="s">
        <v>79</v>
      </c>
      <c r="AU280" s="179" t="s">
        <v>87</v>
      </c>
      <c r="AY280" s="178" t="s">
        <v>167</v>
      </c>
      <c r="BK280" s="180">
        <f>BK281</f>
        <v>0</v>
      </c>
    </row>
    <row r="281" spans="2:65" s="1" customFormat="1" ht="16.5" customHeight="1">
      <c r="B281" s="31"/>
      <c r="C281" s="183" t="s">
        <v>812</v>
      </c>
      <c r="D281" s="183" t="s">
        <v>169</v>
      </c>
      <c r="E281" s="184" t="s">
        <v>813</v>
      </c>
      <c r="F281" s="185" t="s">
        <v>814</v>
      </c>
      <c r="G281" s="186" t="s">
        <v>793</v>
      </c>
      <c r="H281" s="187">
        <v>670.22199999999998</v>
      </c>
      <c r="I281" s="188"/>
      <c r="J281" s="189">
        <f>ROUND(I281*H281,2)</f>
        <v>0</v>
      </c>
      <c r="K281" s="185" t="s">
        <v>1</v>
      </c>
      <c r="L281" s="35"/>
      <c r="M281" s="190" t="s">
        <v>1</v>
      </c>
      <c r="N281" s="191" t="s">
        <v>52</v>
      </c>
      <c r="O281" s="57"/>
      <c r="P281" s="192">
        <f>O281*H281</f>
        <v>0</v>
      </c>
      <c r="Q281" s="192">
        <v>0</v>
      </c>
      <c r="R281" s="192">
        <f>Q281*H281</f>
        <v>0</v>
      </c>
      <c r="S281" s="192">
        <v>0</v>
      </c>
      <c r="T281" s="193">
        <f>S281*H281</f>
        <v>0</v>
      </c>
      <c r="AR281" s="13" t="s">
        <v>173</v>
      </c>
      <c r="AT281" s="13" t="s">
        <v>169</v>
      </c>
      <c r="AU281" s="13" t="s">
        <v>92</v>
      </c>
      <c r="AY281" s="13" t="s">
        <v>167</v>
      </c>
      <c r="BE281" s="194">
        <f>IF(N281="základná",J281,0)</f>
        <v>0</v>
      </c>
      <c r="BF281" s="194">
        <f>IF(N281="znížená",J281,0)</f>
        <v>0</v>
      </c>
      <c r="BG281" s="194">
        <f>IF(N281="zákl. prenesená",J281,0)</f>
        <v>0</v>
      </c>
      <c r="BH281" s="194">
        <f>IF(N281="zníž. prenesená",J281,0)</f>
        <v>0</v>
      </c>
      <c r="BI281" s="194">
        <f>IF(N281="nulová",J281,0)</f>
        <v>0</v>
      </c>
      <c r="BJ281" s="13" t="s">
        <v>92</v>
      </c>
      <c r="BK281" s="194">
        <f>ROUND(I281*H281,2)</f>
        <v>0</v>
      </c>
      <c r="BL281" s="13" t="s">
        <v>173</v>
      </c>
      <c r="BM281" s="13" t="s">
        <v>815</v>
      </c>
    </row>
    <row r="282" spans="2:65" s="11" customFormat="1" ht="25.9" customHeight="1">
      <c r="B282" s="167"/>
      <c r="C282" s="168"/>
      <c r="D282" s="169" t="s">
        <v>79</v>
      </c>
      <c r="E282" s="170" t="s">
        <v>816</v>
      </c>
      <c r="F282" s="170" t="s">
        <v>817</v>
      </c>
      <c r="G282" s="168"/>
      <c r="H282" s="168"/>
      <c r="I282" s="171"/>
      <c r="J282" s="172">
        <f>BK282</f>
        <v>0</v>
      </c>
      <c r="K282" s="168"/>
      <c r="L282" s="173"/>
      <c r="M282" s="174"/>
      <c r="N282" s="175"/>
      <c r="O282" s="175"/>
      <c r="P282" s="176">
        <f>P283+P285+P293+P299+P313+P323+P326+P330+P339</f>
        <v>0</v>
      </c>
      <c r="Q282" s="175"/>
      <c r="R282" s="176">
        <f>R283+R285+R293+R299+R313+R323+R326+R330+R339</f>
        <v>218.09106984134999</v>
      </c>
      <c r="S282" s="175"/>
      <c r="T282" s="177">
        <f>T283+T285+T293+T299+T313+T323+T326+T330+T339</f>
        <v>2.1113619999999997</v>
      </c>
      <c r="AR282" s="178" t="s">
        <v>92</v>
      </c>
      <c r="AT282" s="179" t="s">
        <v>79</v>
      </c>
      <c r="AU282" s="179" t="s">
        <v>80</v>
      </c>
      <c r="AY282" s="178" t="s">
        <v>167</v>
      </c>
      <c r="BK282" s="180">
        <f>BK283+BK285+BK293+BK299+BK313+BK323+BK326+BK330+BK339</f>
        <v>0</v>
      </c>
    </row>
    <row r="283" spans="2:65" s="11" customFormat="1" ht="22.9" customHeight="1">
      <c r="B283" s="167"/>
      <c r="C283" s="168"/>
      <c r="D283" s="169" t="s">
        <v>79</v>
      </c>
      <c r="E283" s="181" t="s">
        <v>818</v>
      </c>
      <c r="F283" s="181" t="s">
        <v>819</v>
      </c>
      <c r="G283" s="168"/>
      <c r="H283" s="168"/>
      <c r="I283" s="171"/>
      <c r="J283" s="182">
        <f>BK283</f>
        <v>0</v>
      </c>
      <c r="K283" s="168"/>
      <c r="L283" s="173"/>
      <c r="M283" s="174"/>
      <c r="N283" s="175"/>
      <c r="O283" s="175"/>
      <c r="P283" s="176">
        <f>P284</f>
        <v>0</v>
      </c>
      <c r="Q283" s="175"/>
      <c r="R283" s="176">
        <f>R284</f>
        <v>0</v>
      </c>
      <c r="S283" s="175"/>
      <c r="T283" s="177">
        <f>T284</f>
        <v>1.5452999999999999</v>
      </c>
      <c r="AR283" s="178" t="s">
        <v>92</v>
      </c>
      <c r="AT283" s="179" t="s">
        <v>79</v>
      </c>
      <c r="AU283" s="179" t="s">
        <v>87</v>
      </c>
      <c r="AY283" s="178" t="s">
        <v>167</v>
      </c>
      <c r="BK283" s="180">
        <f>BK284</f>
        <v>0</v>
      </c>
    </row>
    <row r="284" spans="2:65" s="1" customFormat="1" ht="16.5" customHeight="1">
      <c r="B284" s="31"/>
      <c r="C284" s="183" t="s">
        <v>820</v>
      </c>
      <c r="D284" s="183" t="s">
        <v>169</v>
      </c>
      <c r="E284" s="184" t="s">
        <v>821</v>
      </c>
      <c r="F284" s="185" t="s">
        <v>822</v>
      </c>
      <c r="G284" s="186" t="s">
        <v>258</v>
      </c>
      <c r="H284" s="187">
        <v>5.1509999999999998</v>
      </c>
      <c r="I284" s="188"/>
      <c r="J284" s="189">
        <f>ROUND(I284*H284,2)</f>
        <v>0</v>
      </c>
      <c r="K284" s="185" t="s">
        <v>246</v>
      </c>
      <c r="L284" s="35"/>
      <c r="M284" s="190" t="s">
        <v>1</v>
      </c>
      <c r="N284" s="191" t="s">
        <v>52</v>
      </c>
      <c r="O284" s="57"/>
      <c r="P284" s="192">
        <f>O284*H284</f>
        <v>0</v>
      </c>
      <c r="Q284" s="192">
        <v>0</v>
      </c>
      <c r="R284" s="192">
        <f>Q284*H284</f>
        <v>0</v>
      </c>
      <c r="S284" s="192">
        <v>0.3</v>
      </c>
      <c r="T284" s="193">
        <f>S284*H284</f>
        <v>1.5452999999999999</v>
      </c>
      <c r="AR284" s="13" t="s">
        <v>233</v>
      </c>
      <c r="AT284" s="13" t="s">
        <v>169</v>
      </c>
      <c r="AU284" s="13" t="s">
        <v>92</v>
      </c>
      <c r="AY284" s="13" t="s">
        <v>167</v>
      </c>
      <c r="BE284" s="194">
        <f>IF(N284="základná",J284,0)</f>
        <v>0</v>
      </c>
      <c r="BF284" s="194">
        <f>IF(N284="znížená",J284,0)</f>
        <v>0</v>
      </c>
      <c r="BG284" s="194">
        <f>IF(N284="zákl. prenesená",J284,0)</f>
        <v>0</v>
      </c>
      <c r="BH284" s="194">
        <f>IF(N284="zníž. prenesená",J284,0)</f>
        <v>0</v>
      </c>
      <c r="BI284" s="194">
        <f>IF(N284="nulová",J284,0)</f>
        <v>0</v>
      </c>
      <c r="BJ284" s="13" t="s">
        <v>92</v>
      </c>
      <c r="BK284" s="194">
        <f>ROUND(I284*H284,2)</f>
        <v>0</v>
      </c>
      <c r="BL284" s="13" t="s">
        <v>233</v>
      </c>
      <c r="BM284" s="13" t="s">
        <v>823</v>
      </c>
    </row>
    <row r="285" spans="2:65" s="11" customFormat="1" ht="22.9" customHeight="1">
      <c r="B285" s="167"/>
      <c r="C285" s="168"/>
      <c r="D285" s="169" t="s">
        <v>79</v>
      </c>
      <c r="E285" s="181" t="s">
        <v>824</v>
      </c>
      <c r="F285" s="181" t="s">
        <v>825</v>
      </c>
      <c r="G285" s="168"/>
      <c r="H285" s="168"/>
      <c r="I285" s="171"/>
      <c r="J285" s="182">
        <f>BK285</f>
        <v>0</v>
      </c>
      <c r="K285" s="168"/>
      <c r="L285" s="173"/>
      <c r="M285" s="174"/>
      <c r="N285" s="175"/>
      <c r="O285" s="175"/>
      <c r="P285" s="176">
        <f>SUM(P286:P292)</f>
        <v>0</v>
      </c>
      <c r="Q285" s="175"/>
      <c r="R285" s="176">
        <f>SUM(R286:R292)</f>
        <v>0.44500000000000001</v>
      </c>
      <c r="S285" s="175"/>
      <c r="T285" s="177">
        <f>SUM(T286:T292)</f>
        <v>0</v>
      </c>
      <c r="AR285" s="178" t="s">
        <v>92</v>
      </c>
      <c r="AT285" s="179" t="s">
        <v>79</v>
      </c>
      <c r="AU285" s="179" t="s">
        <v>87</v>
      </c>
      <c r="AY285" s="178" t="s">
        <v>167</v>
      </c>
      <c r="BK285" s="180">
        <f>SUM(BK286:BK292)</f>
        <v>0</v>
      </c>
    </row>
    <row r="286" spans="2:65" s="1" customFormat="1" ht="16.5" customHeight="1">
      <c r="B286" s="31"/>
      <c r="C286" s="183" t="s">
        <v>826</v>
      </c>
      <c r="D286" s="183" t="s">
        <v>169</v>
      </c>
      <c r="E286" s="184" t="s">
        <v>827</v>
      </c>
      <c r="F286" s="185" t="s">
        <v>828</v>
      </c>
      <c r="G286" s="186" t="s">
        <v>241</v>
      </c>
      <c r="H286" s="187">
        <v>17</v>
      </c>
      <c r="I286" s="188"/>
      <c r="J286" s="189">
        <f t="shared" ref="J286:J292" si="70">ROUND(I286*H286,2)</f>
        <v>0</v>
      </c>
      <c r="K286" s="185" t="s">
        <v>225</v>
      </c>
      <c r="L286" s="35"/>
      <c r="M286" s="190" t="s">
        <v>1</v>
      </c>
      <c r="N286" s="191" t="s">
        <v>52</v>
      </c>
      <c r="O286" s="57"/>
      <c r="P286" s="192">
        <f t="shared" ref="P286:P292" si="71">O286*H286</f>
        <v>0</v>
      </c>
      <c r="Q286" s="192">
        <v>0</v>
      </c>
      <c r="R286" s="192">
        <f t="shared" ref="R286:R292" si="72">Q286*H286</f>
        <v>0</v>
      </c>
      <c r="S286" s="192">
        <v>0</v>
      </c>
      <c r="T286" s="193">
        <f t="shared" ref="T286:T292" si="73">S286*H286</f>
        <v>0</v>
      </c>
      <c r="AR286" s="13" t="s">
        <v>233</v>
      </c>
      <c r="AT286" s="13" t="s">
        <v>169</v>
      </c>
      <c r="AU286" s="13" t="s">
        <v>92</v>
      </c>
      <c r="AY286" s="13" t="s">
        <v>167</v>
      </c>
      <c r="BE286" s="194">
        <f t="shared" ref="BE286:BE292" si="74">IF(N286="základná",J286,0)</f>
        <v>0</v>
      </c>
      <c r="BF286" s="194">
        <f t="shared" ref="BF286:BF292" si="75">IF(N286="znížená",J286,0)</f>
        <v>0</v>
      </c>
      <c r="BG286" s="194">
        <f t="shared" ref="BG286:BG292" si="76">IF(N286="zákl. prenesená",J286,0)</f>
        <v>0</v>
      </c>
      <c r="BH286" s="194">
        <f t="shared" ref="BH286:BH292" si="77">IF(N286="zníž. prenesená",J286,0)</f>
        <v>0</v>
      </c>
      <c r="BI286" s="194">
        <f t="shared" ref="BI286:BI292" si="78">IF(N286="nulová",J286,0)</f>
        <v>0</v>
      </c>
      <c r="BJ286" s="13" t="s">
        <v>92</v>
      </c>
      <c r="BK286" s="194">
        <f t="shared" ref="BK286:BK292" si="79">ROUND(I286*H286,2)</f>
        <v>0</v>
      </c>
      <c r="BL286" s="13" t="s">
        <v>233</v>
      </c>
      <c r="BM286" s="13" t="s">
        <v>829</v>
      </c>
    </row>
    <row r="287" spans="2:65" s="1" customFormat="1" ht="16.5" customHeight="1">
      <c r="B287" s="31"/>
      <c r="C287" s="195" t="s">
        <v>830</v>
      </c>
      <c r="D287" s="195" t="s">
        <v>221</v>
      </c>
      <c r="E287" s="196" t="s">
        <v>831</v>
      </c>
      <c r="F287" s="197" t="s">
        <v>832</v>
      </c>
      <c r="G287" s="198" t="s">
        <v>241</v>
      </c>
      <c r="H287" s="199">
        <v>2</v>
      </c>
      <c r="I287" s="200"/>
      <c r="J287" s="201">
        <f t="shared" si="70"/>
        <v>0</v>
      </c>
      <c r="K287" s="197" t="s">
        <v>1</v>
      </c>
      <c r="L287" s="202"/>
      <c r="M287" s="203" t="s">
        <v>1</v>
      </c>
      <c r="N287" s="204" t="s">
        <v>52</v>
      </c>
      <c r="O287" s="57"/>
      <c r="P287" s="192">
        <f t="shared" si="71"/>
        <v>0</v>
      </c>
      <c r="Q287" s="192">
        <v>2.5000000000000001E-2</v>
      </c>
      <c r="R287" s="192">
        <f t="shared" si="72"/>
        <v>0.05</v>
      </c>
      <c r="S287" s="192">
        <v>0</v>
      </c>
      <c r="T287" s="193">
        <f t="shared" si="73"/>
        <v>0</v>
      </c>
      <c r="AR287" s="13" t="s">
        <v>298</v>
      </c>
      <c r="AT287" s="13" t="s">
        <v>221</v>
      </c>
      <c r="AU287" s="13" t="s">
        <v>92</v>
      </c>
      <c r="AY287" s="13" t="s">
        <v>167</v>
      </c>
      <c r="BE287" s="194">
        <f t="shared" si="74"/>
        <v>0</v>
      </c>
      <c r="BF287" s="194">
        <f t="shared" si="75"/>
        <v>0</v>
      </c>
      <c r="BG287" s="194">
        <f t="shared" si="76"/>
        <v>0</v>
      </c>
      <c r="BH287" s="194">
        <f t="shared" si="77"/>
        <v>0</v>
      </c>
      <c r="BI287" s="194">
        <f t="shared" si="78"/>
        <v>0</v>
      </c>
      <c r="BJ287" s="13" t="s">
        <v>92</v>
      </c>
      <c r="BK287" s="194">
        <f t="shared" si="79"/>
        <v>0</v>
      </c>
      <c r="BL287" s="13" t="s">
        <v>233</v>
      </c>
      <c r="BM287" s="13" t="s">
        <v>833</v>
      </c>
    </row>
    <row r="288" spans="2:65" s="1" customFormat="1" ht="16.5" customHeight="1">
      <c r="B288" s="31"/>
      <c r="C288" s="195" t="s">
        <v>834</v>
      </c>
      <c r="D288" s="195" t="s">
        <v>221</v>
      </c>
      <c r="E288" s="196" t="s">
        <v>835</v>
      </c>
      <c r="F288" s="197" t="s">
        <v>836</v>
      </c>
      <c r="G288" s="198" t="s">
        <v>241</v>
      </c>
      <c r="H288" s="199">
        <v>15</v>
      </c>
      <c r="I288" s="200"/>
      <c r="J288" s="201">
        <f t="shared" si="70"/>
        <v>0</v>
      </c>
      <c r="K288" s="197" t="s">
        <v>1</v>
      </c>
      <c r="L288" s="202"/>
      <c r="M288" s="203" t="s">
        <v>1</v>
      </c>
      <c r="N288" s="204" t="s">
        <v>52</v>
      </c>
      <c r="O288" s="57"/>
      <c r="P288" s="192">
        <f t="shared" si="71"/>
        <v>0</v>
      </c>
      <c r="Q288" s="192">
        <v>2.5000000000000001E-2</v>
      </c>
      <c r="R288" s="192">
        <f t="shared" si="72"/>
        <v>0.375</v>
      </c>
      <c r="S288" s="192">
        <v>0</v>
      </c>
      <c r="T288" s="193">
        <f t="shared" si="73"/>
        <v>0</v>
      </c>
      <c r="AR288" s="13" t="s">
        <v>298</v>
      </c>
      <c r="AT288" s="13" t="s">
        <v>221</v>
      </c>
      <c r="AU288" s="13" t="s">
        <v>92</v>
      </c>
      <c r="AY288" s="13" t="s">
        <v>167</v>
      </c>
      <c r="BE288" s="194">
        <f t="shared" si="74"/>
        <v>0</v>
      </c>
      <c r="BF288" s="194">
        <f t="shared" si="75"/>
        <v>0</v>
      </c>
      <c r="BG288" s="194">
        <f t="shared" si="76"/>
        <v>0</v>
      </c>
      <c r="BH288" s="194">
        <f t="shared" si="77"/>
        <v>0</v>
      </c>
      <c r="BI288" s="194">
        <f t="shared" si="78"/>
        <v>0</v>
      </c>
      <c r="BJ288" s="13" t="s">
        <v>92</v>
      </c>
      <c r="BK288" s="194">
        <f t="shared" si="79"/>
        <v>0</v>
      </c>
      <c r="BL288" s="13" t="s">
        <v>233</v>
      </c>
      <c r="BM288" s="13" t="s">
        <v>837</v>
      </c>
    </row>
    <row r="289" spans="2:65" s="1" customFormat="1" ht="16.5" customHeight="1">
      <c r="B289" s="31"/>
      <c r="C289" s="195" t="s">
        <v>838</v>
      </c>
      <c r="D289" s="195" t="s">
        <v>221</v>
      </c>
      <c r="E289" s="196" t="s">
        <v>839</v>
      </c>
      <c r="F289" s="197" t="s">
        <v>840</v>
      </c>
      <c r="G289" s="198" t="s">
        <v>241</v>
      </c>
      <c r="H289" s="199">
        <v>17</v>
      </c>
      <c r="I289" s="200"/>
      <c r="J289" s="201">
        <f t="shared" si="70"/>
        <v>0</v>
      </c>
      <c r="K289" s="197" t="s">
        <v>1</v>
      </c>
      <c r="L289" s="202"/>
      <c r="M289" s="203" t="s">
        <v>1</v>
      </c>
      <c r="N289" s="204" t="s">
        <v>52</v>
      </c>
      <c r="O289" s="57"/>
      <c r="P289" s="192">
        <f t="shared" si="71"/>
        <v>0</v>
      </c>
      <c r="Q289" s="192">
        <v>1E-3</v>
      </c>
      <c r="R289" s="192">
        <f t="shared" si="72"/>
        <v>1.7000000000000001E-2</v>
      </c>
      <c r="S289" s="192">
        <v>0</v>
      </c>
      <c r="T289" s="193">
        <f t="shared" si="73"/>
        <v>0</v>
      </c>
      <c r="AR289" s="13" t="s">
        <v>298</v>
      </c>
      <c r="AT289" s="13" t="s">
        <v>221</v>
      </c>
      <c r="AU289" s="13" t="s">
        <v>92</v>
      </c>
      <c r="AY289" s="13" t="s">
        <v>167</v>
      </c>
      <c r="BE289" s="194">
        <f t="shared" si="74"/>
        <v>0</v>
      </c>
      <c r="BF289" s="194">
        <f t="shared" si="75"/>
        <v>0</v>
      </c>
      <c r="BG289" s="194">
        <f t="shared" si="76"/>
        <v>0</v>
      </c>
      <c r="BH289" s="194">
        <f t="shared" si="77"/>
        <v>0</v>
      </c>
      <c r="BI289" s="194">
        <f t="shared" si="78"/>
        <v>0</v>
      </c>
      <c r="BJ289" s="13" t="s">
        <v>92</v>
      </c>
      <c r="BK289" s="194">
        <f t="shared" si="79"/>
        <v>0</v>
      </c>
      <c r="BL289" s="13" t="s">
        <v>233</v>
      </c>
      <c r="BM289" s="13" t="s">
        <v>841</v>
      </c>
    </row>
    <row r="290" spans="2:65" s="1" customFormat="1" ht="16.5" customHeight="1">
      <c r="B290" s="31"/>
      <c r="C290" s="183" t="s">
        <v>842</v>
      </c>
      <c r="D290" s="183" t="s">
        <v>169</v>
      </c>
      <c r="E290" s="184" t="s">
        <v>843</v>
      </c>
      <c r="F290" s="185" t="s">
        <v>844</v>
      </c>
      <c r="G290" s="186" t="s">
        <v>241</v>
      </c>
      <c r="H290" s="187">
        <v>3</v>
      </c>
      <c r="I290" s="188"/>
      <c r="J290" s="189">
        <f t="shared" si="70"/>
        <v>0</v>
      </c>
      <c r="K290" s="185" t="s">
        <v>246</v>
      </c>
      <c r="L290" s="35"/>
      <c r="M290" s="190" t="s">
        <v>1</v>
      </c>
      <c r="N290" s="191" t="s">
        <v>52</v>
      </c>
      <c r="O290" s="57"/>
      <c r="P290" s="192">
        <f t="shared" si="71"/>
        <v>0</v>
      </c>
      <c r="Q290" s="192">
        <v>0</v>
      </c>
      <c r="R290" s="192">
        <f t="shared" si="72"/>
        <v>0</v>
      </c>
      <c r="S290" s="192">
        <v>0</v>
      </c>
      <c r="T290" s="193">
        <f t="shared" si="73"/>
        <v>0</v>
      </c>
      <c r="AR290" s="13" t="s">
        <v>233</v>
      </c>
      <c r="AT290" s="13" t="s">
        <v>169</v>
      </c>
      <c r="AU290" s="13" t="s">
        <v>92</v>
      </c>
      <c r="AY290" s="13" t="s">
        <v>167</v>
      </c>
      <c r="BE290" s="194">
        <f t="shared" si="74"/>
        <v>0</v>
      </c>
      <c r="BF290" s="194">
        <f t="shared" si="75"/>
        <v>0</v>
      </c>
      <c r="BG290" s="194">
        <f t="shared" si="76"/>
        <v>0</v>
      </c>
      <c r="BH290" s="194">
        <f t="shared" si="77"/>
        <v>0</v>
      </c>
      <c r="BI290" s="194">
        <f t="shared" si="78"/>
        <v>0</v>
      </c>
      <c r="BJ290" s="13" t="s">
        <v>92</v>
      </c>
      <c r="BK290" s="194">
        <f t="shared" si="79"/>
        <v>0</v>
      </c>
      <c r="BL290" s="13" t="s">
        <v>233</v>
      </c>
      <c r="BM290" s="13" t="s">
        <v>845</v>
      </c>
    </row>
    <row r="291" spans="2:65" s="1" customFormat="1" ht="22.5" customHeight="1">
      <c r="B291" s="31"/>
      <c r="C291" s="195" t="s">
        <v>846</v>
      </c>
      <c r="D291" s="195" t="s">
        <v>221</v>
      </c>
      <c r="E291" s="196" t="s">
        <v>847</v>
      </c>
      <c r="F291" s="197" t="s">
        <v>848</v>
      </c>
      <c r="G291" s="198" t="s">
        <v>241</v>
      </c>
      <c r="H291" s="199">
        <v>3</v>
      </c>
      <c r="I291" s="200"/>
      <c r="J291" s="201">
        <f t="shared" si="70"/>
        <v>0</v>
      </c>
      <c r="K291" s="197" t="s">
        <v>246</v>
      </c>
      <c r="L291" s="202"/>
      <c r="M291" s="203" t="s">
        <v>1</v>
      </c>
      <c r="N291" s="204" t="s">
        <v>52</v>
      </c>
      <c r="O291" s="57"/>
      <c r="P291" s="192">
        <f t="shared" si="71"/>
        <v>0</v>
      </c>
      <c r="Q291" s="192">
        <v>1E-3</v>
      </c>
      <c r="R291" s="192">
        <f t="shared" si="72"/>
        <v>3.0000000000000001E-3</v>
      </c>
      <c r="S291" s="192">
        <v>0</v>
      </c>
      <c r="T291" s="193">
        <f t="shared" si="73"/>
        <v>0</v>
      </c>
      <c r="AR291" s="13" t="s">
        <v>298</v>
      </c>
      <c r="AT291" s="13" t="s">
        <v>221</v>
      </c>
      <c r="AU291" s="13" t="s">
        <v>92</v>
      </c>
      <c r="AY291" s="13" t="s">
        <v>167</v>
      </c>
      <c r="BE291" s="194">
        <f t="shared" si="74"/>
        <v>0</v>
      </c>
      <c r="BF291" s="194">
        <f t="shared" si="75"/>
        <v>0</v>
      </c>
      <c r="BG291" s="194">
        <f t="shared" si="76"/>
        <v>0</v>
      </c>
      <c r="BH291" s="194">
        <f t="shared" si="77"/>
        <v>0</v>
      </c>
      <c r="BI291" s="194">
        <f t="shared" si="78"/>
        <v>0</v>
      </c>
      <c r="BJ291" s="13" t="s">
        <v>92</v>
      </c>
      <c r="BK291" s="194">
        <f t="shared" si="79"/>
        <v>0</v>
      </c>
      <c r="BL291" s="13" t="s">
        <v>233</v>
      </c>
      <c r="BM291" s="13" t="s">
        <v>849</v>
      </c>
    </row>
    <row r="292" spans="2:65" s="1" customFormat="1" ht="16.5" customHeight="1">
      <c r="B292" s="31"/>
      <c r="C292" s="183" t="s">
        <v>850</v>
      </c>
      <c r="D292" s="183" t="s">
        <v>169</v>
      </c>
      <c r="E292" s="184" t="s">
        <v>851</v>
      </c>
      <c r="F292" s="185" t="s">
        <v>852</v>
      </c>
      <c r="G292" s="186" t="s">
        <v>853</v>
      </c>
      <c r="H292" s="205"/>
      <c r="I292" s="188"/>
      <c r="J292" s="189">
        <f t="shared" si="70"/>
        <v>0</v>
      </c>
      <c r="K292" s="185" t="s">
        <v>1</v>
      </c>
      <c r="L292" s="35"/>
      <c r="M292" s="190" t="s">
        <v>1</v>
      </c>
      <c r="N292" s="191" t="s">
        <v>52</v>
      </c>
      <c r="O292" s="57"/>
      <c r="P292" s="192">
        <f t="shared" si="71"/>
        <v>0</v>
      </c>
      <c r="Q292" s="192">
        <v>0</v>
      </c>
      <c r="R292" s="192">
        <f t="shared" si="72"/>
        <v>0</v>
      </c>
      <c r="S292" s="192">
        <v>0</v>
      </c>
      <c r="T292" s="193">
        <f t="shared" si="73"/>
        <v>0</v>
      </c>
      <c r="AR292" s="13" t="s">
        <v>233</v>
      </c>
      <c r="AT292" s="13" t="s">
        <v>169</v>
      </c>
      <c r="AU292" s="13" t="s">
        <v>92</v>
      </c>
      <c r="AY292" s="13" t="s">
        <v>167</v>
      </c>
      <c r="BE292" s="194">
        <f t="shared" si="74"/>
        <v>0</v>
      </c>
      <c r="BF292" s="194">
        <f t="shared" si="75"/>
        <v>0</v>
      </c>
      <c r="BG292" s="194">
        <f t="shared" si="76"/>
        <v>0</v>
      </c>
      <c r="BH292" s="194">
        <f t="shared" si="77"/>
        <v>0</v>
      </c>
      <c r="BI292" s="194">
        <f t="shared" si="78"/>
        <v>0</v>
      </c>
      <c r="BJ292" s="13" t="s">
        <v>92</v>
      </c>
      <c r="BK292" s="194">
        <f t="shared" si="79"/>
        <v>0</v>
      </c>
      <c r="BL292" s="13" t="s">
        <v>233</v>
      </c>
      <c r="BM292" s="13" t="s">
        <v>854</v>
      </c>
    </row>
    <row r="293" spans="2:65" s="11" customFormat="1" ht="22.9" customHeight="1">
      <c r="B293" s="167"/>
      <c r="C293" s="168"/>
      <c r="D293" s="169" t="s">
        <v>79</v>
      </c>
      <c r="E293" s="181" t="s">
        <v>855</v>
      </c>
      <c r="F293" s="181" t="s">
        <v>856</v>
      </c>
      <c r="G293" s="168"/>
      <c r="H293" s="168"/>
      <c r="I293" s="171"/>
      <c r="J293" s="182">
        <f>BK293</f>
        <v>0</v>
      </c>
      <c r="K293" s="168"/>
      <c r="L293" s="173"/>
      <c r="M293" s="174"/>
      <c r="N293" s="175"/>
      <c r="O293" s="175"/>
      <c r="P293" s="176">
        <f>SUM(P294:P298)</f>
        <v>0</v>
      </c>
      <c r="Q293" s="175"/>
      <c r="R293" s="176">
        <f>SUM(R294:R298)</f>
        <v>0.34033126000000002</v>
      </c>
      <c r="S293" s="175"/>
      <c r="T293" s="177">
        <f>SUM(T294:T298)</f>
        <v>0</v>
      </c>
      <c r="AR293" s="178" t="s">
        <v>92</v>
      </c>
      <c r="AT293" s="179" t="s">
        <v>79</v>
      </c>
      <c r="AU293" s="179" t="s">
        <v>87</v>
      </c>
      <c r="AY293" s="178" t="s">
        <v>167</v>
      </c>
      <c r="BK293" s="180">
        <f>SUM(BK294:BK298)</f>
        <v>0</v>
      </c>
    </row>
    <row r="294" spans="2:65" s="1" customFormat="1" ht="16.5" customHeight="1">
      <c r="B294" s="31"/>
      <c r="C294" s="183" t="s">
        <v>857</v>
      </c>
      <c r="D294" s="183" t="s">
        <v>169</v>
      </c>
      <c r="E294" s="184" t="s">
        <v>858</v>
      </c>
      <c r="F294" s="185" t="s">
        <v>859</v>
      </c>
      <c r="G294" s="186" t="s">
        <v>258</v>
      </c>
      <c r="H294" s="187">
        <v>10.315</v>
      </c>
      <c r="I294" s="188"/>
      <c r="J294" s="189">
        <f>ROUND(I294*H294,2)</f>
        <v>0</v>
      </c>
      <c r="K294" s="185" t="s">
        <v>1</v>
      </c>
      <c r="L294" s="35"/>
      <c r="M294" s="190" t="s">
        <v>1</v>
      </c>
      <c r="N294" s="191" t="s">
        <v>52</v>
      </c>
      <c r="O294" s="57"/>
      <c r="P294" s="192">
        <f>O294*H294</f>
        <v>0</v>
      </c>
      <c r="Q294" s="192">
        <v>1.72E-3</v>
      </c>
      <c r="R294" s="192">
        <f>Q294*H294</f>
        <v>1.7741799999999999E-2</v>
      </c>
      <c r="S294" s="192">
        <v>0</v>
      </c>
      <c r="T294" s="193">
        <f>S294*H294</f>
        <v>0</v>
      </c>
      <c r="AR294" s="13" t="s">
        <v>233</v>
      </c>
      <c r="AT294" s="13" t="s">
        <v>169</v>
      </c>
      <c r="AU294" s="13" t="s">
        <v>92</v>
      </c>
      <c r="AY294" s="13" t="s">
        <v>167</v>
      </c>
      <c r="BE294" s="194">
        <f>IF(N294="základná",J294,0)</f>
        <v>0</v>
      </c>
      <c r="BF294" s="194">
        <f>IF(N294="znížená",J294,0)</f>
        <v>0</v>
      </c>
      <c r="BG294" s="194">
        <f>IF(N294="zákl. prenesená",J294,0)</f>
        <v>0</v>
      </c>
      <c r="BH294" s="194">
        <f>IF(N294="zníž. prenesená",J294,0)</f>
        <v>0</v>
      </c>
      <c r="BI294" s="194">
        <f>IF(N294="nulová",J294,0)</f>
        <v>0</v>
      </c>
      <c r="BJ294" s="13" t="s">
        <v>92</v>
      </c>
      <c r="BK294" s="194">
        <f>ROUND(I294*H294,2)</f>
        <v>0</v>
      </c>
      <c r="BL294" s="13" t="s">
        <v>233</v>
      </c>
      <c r="BM294" s="13" t="s">
        <v>860</v>
      </c>
    </row>
    <row r="295" spans="2:65" s="1" customFormat="1" ht="22.5" customHeight="1">
      <c r="B295" s="31"/>
      <c r="C295" s="195" t="s">
        <v>861</v>
      </c>
      <c r="D295" s="195" t="s">
        <v>221</v>
      </c>
      <c r="E295" s="196" t="s">
        <v>862</v>
      </c>
      <c r="F295" s="197" t="s">
        <v>863</v>
      </c>
      <c r="G295" s="198" t="s">
        <v>258</v>
      </c>
      <c r="H295" s="199">
        <v>10.315</v>
      </c>
      <c r="I295" s="200"/>
      <c r="J295" s="201">
        <f>ROUND(I295*H295,2)</f>
        <v>0</v>
      </c>
      <c r="K295" s="197" t="s">
        <v>1</v>
      </c>
      <c r="L295" s="202"/>
      <c r="M295" s="203" t="s">
        <v>1</v>
      </c>
      <c r="N295" s="204" t="s">
        <v>52</v>
      </c>
      <c r="O295" s="57"/>
      <c r="P295" s="192">
        <f>O295*H295</f>
        <v>0</v>
      </c>
      <c r="Q295" s="192">
        <v>8.8000000000000005E-3</v>
      </c>
      <c r="R295" s="192">
        <f>Q295*H295</f>
        <v>9.0772000000000005E-2</v>
      </c>
      <c r="S295" s="192">
        <v>0</v>
      </c>
      <c r="T295" s="193">
        <f>S295*H295</f>
        <v>0</v>
      </c>
      <c r="AR295" s="13" t="s">
        <v>298</v>
      </c>
      <c r="AT295" s="13" t="s">
        <v>221</v>
      </c>
      <c r="AU295" s="13" t="s">
        <v>92</v>
      </c>
      <c r="AY295" s="13" t="s">
        <v>167</v>
      </c>
      <c r="BE295" s="194">
        <f>IF(N295="základná",J295,0)</f>
        <v>0</v>
      </c>
      <c r="BF295" s="194">
        <f>IF(N295="znížená",J295,0)</f>
        <v>0</v>
      </c>
      <c r="BG295" s="194">
        <f>IF(N295="zákl. prenesená",J295,0)</f>
        <v>0</v>
      </c>
      <c r="BH295" s="194">
        <f>IF(N295="zníž. prenesená",J295,0)</f>
        <v>0</v>
      </c>
      <c r="BI295" s="194">
        <f>IF(N295="nulová",J295,0)</f>
        <v>0</v>
      </c>
      <c r="BJ295" s="13" t="s">
        <v>92</v>
      </c>
      <c r="BK295" s="194">
        <f>ROUND(I295*H295,2)</f>
        <v>0</v>
      </c>
      <c r="BL295" s="13" t="s">
        <v>233</v>
      </c>
      <c r="BM295" s="13" t="s">
        <v>864</v>
      </c>
    </row>
    <row r="296" spans="2:65" s="1" customFormat="1" ht="16.5" customHeight="1">
      <c r="B296" s="31"/>
      <c r="C296" s="183" t="s">
        <v>865</v>
      </c>
      <c r="D296" s="183" t="s">
        <v>169</v>
      </c>
      <c r="E296" s="184" t="s">
        <v>866</v>
      </c>
      <c r="F296" s="185" t="s">
        <v>867</v>
      </c>
      <c r="G296" s="186" t="s">
        <v>258</v>
      </c>
      <c r="H296" s="187">
        <v>71.992999999999995</v>
      </c>
      <c r="I296" s="188"/>
      <c r="J296" s="189">
        <f>ROUND(I296*H296,2)</f>
        <v>0</v>
      </c>
      <c r="K296" s="185" t="s">
        <v>246</v>
      </c>
      <c r="L296" s="35"/>
      <c r="M296" s="190" t="s">
        <v>1</v>
      </c>
      <c r="N296" s="191" t="s">
        <v>52</v>
      </c>
      <c r="O296" s="57"/>
      <c r="P296" s="192">
        <f>O296*H296</f>
        <v>0</v>
      </c>
      <c r="Q296" s="192">
        <v>1.72E-3</v>
      </c>
      <c r="R296" s="192">
        <f>Q296*H296</f>
        <v>0.12382795999999999</v>
      </c>
      <c r="S296" s="192">
        <v>0</v>
      </c>
      <c r="T296" s="193">
        <f>S296*H296</f>
        <v>0</v>
      </c>
      <c r="AR296" s="13" t="s">
        <v>233</v>
      </c>
      <c r="AT296" s="13" t="s">
        <v>169</v>
      </c>
      <c r="AU296" s="13" t="s">
        <v>92</v>
      </c>
      <c r="AY296" s="13" t="s">
        <v>167</v>
      </c>
      <c r="BE296" s="194">
        <f>IF(N296="základná",J296,0)</f>
        <v>0</v>
      </c>
      <c r="BF296" s="194">
        <f>IF(N296="znížená",J296,0)</f>
        <v>0</v>
      </c>
      <c r="BG296" s="194">
        <f>IF(N296="zákl. prenesená",J296,0)</f>
        <v>0</v>
      </c>
      <c r="BH296" s="194">
        <f>IF(N296="zníž. prenesená",J296,0)</f>
        <v>0</v>
      </c>
      <c r="BI296" s="194">
        <f>IF(N296="nulová",J296,0)</f>
        <v>0</v>
      </c>
      <c r="BJ296" s="13" t="s">
        <v>92</v>
      </c>
      <c r="BK296" s="194">
        <f>ROUND(I296*H296,2)</f>
        <v>0</v>
      </c>
      <c r="BL296" s="13" t="s">
        <v>233</v>
      </c>
      <c r="BM296" s="13" t="s">
        <v>868</v>
      </c>
    </row>
    <row r="297" spans="2:65" s="1" customFormat="1" ht="16.5" customHeight="1">
      <c r="B297" s="31"/>
      <c r="C297" s="195" t="s">
        <v>869</v>
      </c>
      <c r="D297" s="195" t="s">
        <v>221</v>
      </c>
      <c r="E297" s="196" t="s">
        <v>870</v>
      </c>
      <c r="F297" s="197" t="s">
        <v>871</v>
      </c>
      <c r="G297" s="198" t="s">
        <v>258</v>
      </c>
      <c r="H297" s="199">
        <v>71.992999999999995</v>
      </c>
      <c r="I297" s="200"/>
      <c r="J297" s="201">
        <f>ROUND(I297*H297,2)</f>
        <v>0</v>
      </c>
      <c r="K297" s="197" t="s">
        <v>1</v>
      </c>
      <c r="L297" s="202"/>
      <c r="M297" s="203" t="s">
        <v>1</v>
      </c>
      <c r="N297" s="204" t="s">
        <v>52</v>
      </c>
      <c r="O297" s="57"/>
      <c r="P297" s="192">
        <f>O297*H297</f>
        <v>0</v>
      </c>
      <c r="Q297" s="192">
        <v>1.5E-3</v>
      </c>
      <c r="R297" s="192">
        <f>Q297*H297</f>
        <v>0.10798949999999999</v>
      </c>
      <c r="S297" s="192">
        <v>0</v>
      </c>
      <c r="T297" s="193">
        <f>S297*H297</f>
        <v>0</v>
      </c>
      <c r="AR297" s="13" t="s">
        <v>298</v>
      </c>
      <c r="AT297" s="13" t="s">
        <v>221</v>
      </c>
      <c r="AU297" s="13" t="s">
        <v>92</v>
      </c>
      <c r="AY297" s="13" t="s">
        <v>167</v>
      </c>
      <c r="BE297" s="194">
        <f>IF(N297="základná",J297,0)</f>
        <v>0</v>
      </c>
      <c r="BF297" s="194">
        <f>IF(N297="znížená",J297,0)</f>
        <v>0</v>
      </c>
      <c r="BG297" s="194">
        <f>IF(N297="zákl. prenesená",J297,0)</f>
        <v>0</v>
      </c>
      <c r="BH297" s="194">
        <f>IF(N297="zníž. prenesená",J297,0)</f>
        <v>0</v>
      </c>
      <c r="BI297" s="194">
        <f>IF(N297="nulová",J297,0)</f>
        <v>0</v>
      </c>
      <c r="BJ297" s="13" t="s">
        <v>92</v>
      </c>
      <c r="BK297" s="194">
        <f>ROUND(I297*H297,2)</f>
        <v>0</v>
      </c>
      <c r="BL297" s="13" t="s">
        <v>233</v>
      </c>
      <c r="BM297" s="13" t="s">
        <v>872</v>
      </c>
    </row>
    <row r="298" spans="2:65" s="1" customFormat="1" ht="16.5" customHeight="1">
      <c r="B298" s="31"/>
      <c r="C298" s="183" t="s">
        <v>873</v>
      </c>
      <c r="D298" s="183" t="s">
        <v>169</v>
      </c>
      <c r="E298" s="184" t="s">
        <v>874</v>
      </c>
      <c r="F298" s="185" t="s">
        <v>875</v>
      </c>
      <c r="G298" s="186" t="s">
        <v>853</v>
      </c>
      <c r="H298" s="205"/>
      <c r="I298" s="188"/>
      <c r="J298" s="189">
        <f>ROUND(I298*H298,2)</f>
        <v>0</v>
      </c>
      <c r="K298" s="185" t="s">
        <v>246</v>
      </c>
      <c r="L298" s="35"/>
      <c r="M298" s="190" t="s">
        <v>1</v>
      </c>
      <c r="N298" s="191" t="s">
        <v>52</v>
      </c>
      <c r="O298" s="57"/>
      <c r="P298" s="192">
        <f>O298*H298</f>
        <v>0</v>
      </c>
      <c r="Q298" s="192">
        <v>0</v>
      </c>
      <c r="R298" s="192">
        <f>Q298*H298</f>
        <v>0</v>
      </c>
      <c r="S298" s="192">
        <v>0</v>
      </c>
      <c r="T298" s="193">
        <f>S298*H298</f>
        <v>0</v>
      </c>
      <c r="AR298" s="13" t="s">
        <v>233</v>
      </c>
      <c r="AT298" s="13" t="s">
        <v>169</v>
      </c>
      <c r="AU298" s="13" t="s">
        <v>92</v>
      </c>
      <c r="AY298" s="13" t="s">
        <v>167</v>
      </c>
      <c r="BE298" s="194">
        <f>IF(N298="základná",J298,0)</f>
        <v>0</v>
      </c>
      <c r="BF298" s="194">
        <f>IF(N298="znížená",J298,0)</f>
        <v>0</v>
      </c>
      <c r="BG298" s="194">
        <f>IF(N298="zákl. prenesená",J298,0)</f>
        <v>0</v>
      </c>
      <c r="BH298" s="194">
        <f>IF(N298="zníž. prenesená",J298,0)</f>
        <v>0</v>
      </c>
      <c r="BI298" s="194">
        <f>IF(N298="nulová",J298,0)</f>
        <v>0</v>
      </c>
      <c r="BJ298" s="13" t="s">
        <v>92</v>
      </c>
      <c r="BK298" s="194">
        <f>ROUND(I298*H298,2)</f>
        <v>0</v>
      </c>
      <c r="BL298" s="13" t="s">
        <v>233</v>
      </c>
      <c r="BM298" s="13" t="s">
        <v>876</v>
      </c>
    </row>
    <row r="299" spans="2:65" s="11" customFormat="1" ht="22.9" customHeight="1">
      <c r="B299" s="167"/>
      <c r="C299" s="168"/>
      <c r="D299" s="169" t="s">
        <v>79</v>
      </c>
      <c r="E299" s="181" t="s">
        <v>877</v>
      </c>
      <c r="F299" s="181" t="s">
        <v>878</v>
      </c>
      <c r="G299" s="168"/>
      <c r="H299" s="168"/>
      <c r="I299" s="171"/>
      <c r="J299" s="182">
        <f>BK299</f>
        <v>0</v>
      </c>
      <c r="K299" s="168"/>
      <c r="L299" s="173"/>
      <c r="M299" s="174"/>
      <c r="N299" s="175"/>
      <c r="O299" s="175"/>
      <c r="P299" s="176">
        <f>SUM(P300:P312)</f>
        <v>0</v>
      </c>
      <c r="Q299" s="175"/>
      <c r="R299" s="176">
        <f>SUM(R300:R312)</f>
        <v>4.7180062313500004</v>
      </c>
      <c r="S299" s="175"/>
      <c r="T299" s="177">
        <f>SUM(T300:T312)</f>
        <v>0</v>
      </c>
      <c r="AR299" s="178" t="s">
        <v>92</v>
      </c>
      <c r="AT299" s="179" t="s">
        <v>79</v>
      </c>
      <c r="AU299" s="179" t="s">
        <v>87</v>
      </c>
      <c r="AY299" s="178" t="s">
        <v>167</v>
      </c>
      <c r="BK299" s="180">
        <f>SUM(BK300:BK312)</f>
        <v>0</v>
      </c>
    </row>
    <row r="300" spans="2:65" s="1" customFormat="1" ht="16.5" customHeight="1">
      <c r="B300" s="31"/>
      <c r="C300" s="183" t="s">
        <v>879</v>
      </c>
      <c r="D300" s="183" t="s">
        <v>169</v>
      </c>
      <c r="E300" s="184" t="s">
        <v>880</v>
      </c>
      <c r="F300" s="185" t="s">
        <v>881</v>
      </c>
      <c r="G300" s="186" t="s">
        <v>172</v>
      </c>
      <c r="H300" s="187">
        <v>15.34</v>
      </c>
      <c r="I300" s="188"/>
      <c r="J300" s="189">
        <f t="shared" ref="J300:J312" si="80">ROUND(I300*H300,2)</f>
        <v>0</v>
      </c>
      <c r="K300" s="185" t="s">
        <v>246</v>
      </c>
      <c r="L300" s="35"/>
      <c r="M300" s="190" t="s">
        <v>1</v>
      </c>
      <c r="N300" s="191" t="s">
        <v>52</v>
      </c>
      <c r="O300" s="57"/>
      <c r="P300" s="192">
        <f t="shared" ref="P300:P312" si="81">O300*H300</f>
        <v>0</v>
      </c>
      <c r="Q300" s="192">
        <v>4.5900000000000003E-3</v>
      </c>
      <c r="R300" s="192">
        <f t="shared" ref="R300:R312" si="82">Q300*H300</f>
        <v>7.0410600000000004E-2</v>
      </c>
      <c r="S300" s="192">
        <v>0</v>
      </c>
      <c r="T300" s="193">
        <f t="shared" ref="T300:T312" si="83">S300*H300</f>
        <v>0</v>
      </c>
      <c r="AR300" s="13" t="s">
        <v>233</v>
      </c>
      <c r="AT300" s="13" t="s">
        <v>169</v>
      </c>
      <c r="AU300" s="13" t="s">
        <v>92</v>
      </c>
      <c r="AY300" s="13" t="s">
        <v>167</v>
      </c>
      <c r="BE300" s="194">
        <f t="shared" ref="BE300:BE312" si="84">IF(N300="základná",J300,0)</f>
        <v>0</v>
      </c>
      <c r="BF300" s="194">
        <f t="shared" ref="BF300:BF312" si="85">IF(N300="znížená",J300,0)</f>
        <v>0</v>
      </c>
      <c r="BG300" s="194">
        <f t="shared" ref="BG300:BG312" si="86">IF(N300="zákl. prenesená",J300,0)</f>
        <v>0</v>
      </c>
      <c r="BH300" s="194">
        <f t="shared" ref="BH300:BH312" si="87">IF(N300="zníž. prenesená",J300,0)</f>
        <v>0</v>
      </c>
      <c r="BI300" s="194">
        <f t="shared" ref="BI300:BI312" si="88">IF(N300="nulová",J300,0)</f>
        <v>0</v>
      </c>
      <c r="BJ300" s="13" t="s">
        <v>92</v>
      </c>
      <c r="BK300" s="194">
        <f t="shared" ref="BK300:BK312" si="89">ROUND(I300*H300,2)</f>
        <v>0</v>
      </c>
      <c r="BL300" s="13" t="s">
        <v>233</v>
      </c>
      <c r="BM300" s="13" t="s">
        <v>882</v>
      </c>
    </row>
    <row r="301" spans="2:65" s="1" customFormat="1" ht="16.5" customHeight="1">
      <c r="B301" s="31"/>
      <c r="C301" s="195" t="s">
        <v>883</v>
      </c>
      <c r="D301" s="195" t="s">
        <v>221</v>
      </c>
      <c r="E301" s="196" t="s">
        <v>884</v>
      </c>
      <c r="F301" s="197" t="s">
        <v>885</v>
      </c>
      <c r="G301" s="198" t="s">
        <v>172</v>
      </c>
      <c r="H301" s="199">
        <v>15.647</v>
      </c>
      <c r="I301" s="200"/>
      <c r="J301" s="201">
        <f t="shared" si="80"/>
        <v>0</v>
      </c>
      <c r="K301" s="197" t="s">
        <v>1</v>
      </c>
      <c r="L301" s="202"/>
      <c r="M301" s="203" t="s">
        <v>1</v>
      </c>
      <c r="N301" s="204" t="s">
        <v>52</v>
      </c>
      <c r="O301" s="57"/>
      <c r="P301" s="192">
        <f t="shared" si="81"/>
        <v>0</v>
      </c>
      <c r="Q301" s="192">
        <v>1.7999999999999999E-2</v>
      </c>
      <c r="R301" s="192">
        <f t="shared" si="82"/>
        <v>0.28164600000000001</v>
      </c>
      <c r="S301" s="192">
        <v>0</v>
      </c>
      <c r="T301" s="193">
        <f t="shared" si="83"/>
        <v>0</v>
      </c>
      <c r="AR301" s="13" t="s">
        <v>298</v>
      </c>
      <c r="AT301" s="13" t="s">
        <v>221</v>
      </c>
      <c r="AU301" s="13" t="s">
        <v>92</v>
      </c>
      <c r="AY301" s="13" t="s">
        <v>167</v>
      </c>
      <c r="BE301" s="194">
        <f t="shared" si="84"/>
        <v>0</v>
      </c>
      <c r="BF301" s="194">
        <f t="shared" si="85"/>
        <v>0</v>
      </c>
      <c r="BG301" s="194">
        <f t="shared" si="86"/>
        <v>0</v>
      </c>
      <c r="BH301" s="194">
        <f t="shared" si="87"/>
        <v>0</v>
      </c>
      <c r="BI301" s="194">
        <f t="shared" si="88"/>
        <v>0</v>
      </c>
      <c r="BJ301" s="13" t="s">
        <v>92</v>
      </c>
      <c r="BK301" s="194">
        <f t="shared" si="89"/>
        <v>0</v>
      </c>
      <c r="BL301" s="13" t="s">
        <v>233</v>
      </c>
      <c r="BM301" s="13" t="s">
        <v>886</v>
      </c>
    </row>
    <row r="302" spans="2:65" s="1" customFormat="1" ht="16.5" customHeight="1">
      <c r="B302" s="31"/>
      <c r="C302" s="183" t="s">
        <v>887</v>
      </c>
      <c r="D302" s="183" t="s">
        <v>169</v>
      </c>
      <c r="E302" s="184" t="s">
        <v>888</v>
      </c>
      <c r="F302" s="185" t="s">
        <v>889</v>
      </c>
      <c r="G302" s="186" t="s">
        <v>258</v>
      </c>
      <c r="H302" s="187">
        <v>147.66300000000001</v>
      </c>
      <c r="I302" s="188"/>
      <c r="J302" s="189">
        <f t="shared" si="80"/>
        <v>0</v>
      </c>
      <c r="K302" s="185" t="s">
        <v>1</v>
      </c>
      <c r="L302" s="35"/>
      <c r="M302" s="190" t="s">
        <v>1</v>
      </c>
      <c r="N302" s="191" t="s">
        <v>52</v>
      </c>
      <c r="O302" s="57"/>
      <c r="P302" s="192">
        <f t="shared" si="81"/>
        <v>0</v>
      </c>
      <c r="Q302" s="192">
        <v>9.1259999999999996E-4</v>
      </c>
      <c r="R302" s="192">
        <f t="shared" si="82"/>
        <v>0.1347572538</v>
      </c>
      <c r="S302" s="192">
        <v>0</v>
      </c>
      <c r="T302" s="193">
        <f t="shared" si="83"/>
        <v>0</v>
      </c>
      <c r="AR302" s="13" t="s">
        <v>233</v>
      </c>
      <c r="AT302" s="13" t="s">
        <v>169</v>
      </c>
      <c r="AU302" s="13" t="s">
        <v>92</v>
      </c>
      <c r="AY302" s="13" t="s">
        <v>167</v>
      </c>
      <c r="BE302" s="194">
        <f t="shared" si="84"/>
        <v>0</v>
      </c>
      <c r="BF302" s="194">
        <f t="shared" si="85"/>
        <v>0</v>
      </c>
      <c r="BG302" s="194">
        <f t="shared" si="86"/>
        <v>0</v>
      </c>
      <c r="BH302" s="194">
        <f t="shared" si="87"/>
        <v>0</v>
      </c>
      <c r="BI302" s="194">
        <f t="shared" si="88"/>
        <v>0</v>
      </c>
      <c r="BJ302" s="13" t="s">
        <v>92</v>
      </c>
      <c r="BK302" s="194">
        <f t="shared" si="89"/>
        <v>0</v>
      </c>
      <c r="BL302" s="13" t="s">
        <v>233</v>
      </c>
      <c r="BM302" s="13" t="s">
        <v>890</v>
      </c>
    </row>
    <row r="303" spans="2:65" s="1" customFormat="1" ht="16.5" customHeight="1">
      <c r="B303" s="31"/>
      <c r="C303" s="195" t="s">
        <v>891</v>
      </c>
      <c r="D303" s="195" t="s">
        <v>221</v>
      </c>
      <c r="E303" s="196" t="s">
        <v>884</v>
      </c>
      <c r="F303" s="197" t="s">
        <v>885</v>
      </c>
      <c r="G303" s="198" t="s">
        <v>172</v>
      </c>
      <c r="H303" s="199">
        <v>15.061999999999999</v>
      </c>
      <c r="I303" s="200"/>
      <c r="J303" s="201">
        <f t="shared" si="80"/>
        <v>0</v>
      </c>
      <c r="K303" s="197" t="s">
        <v>1</v>
      </c>
      <c r="L303" s="202"/>
      <c r="M303" s="203" t="s">
        <v>1</v>
      </c>
      <c r="N303" s="204" t="s">
        <v>52</v>
      </c>
      <c r="O303" s="57"/>
      <c r="P303" s="192">
        <f t="shared" si="81"/>
        <v>0</v>
      </c>
      <c r="Q303" s="192">
        <v>1.7999999999999999E-2</v>
      </c>
      <c r="R303" s="192">
        <f t="shared" si="82"/>
        <v>0.27111599999999997</v>
      </c>
      <c r="S303" s="192">
        <v>0</v>
      </c>
      <c r="T303" s="193">
        <f t="shared" si="83"/>
        <v>0</v>
      </c>
      <c r="AR303" s="13" t="s">
        <v>298</v>
      </c>
      <c r="AT303" s="13" t="s">
        <v>221</v>
      </c>
      <c r="AU303" s="13" t="s">
        <v>92</v>
      </c>
      <c r="AY303" s="13" t="s">
        <v>167</v>
      </c>
      <c r="BE303" s="194">
        <f t="shared" si="84"/>
        <v>0</v>
      </c>
      <c r="BF303" s="194">
        <f t="shared" si="85"/>
        <v>0</v>
      </c>
      <c r="BG303" s="194">
        <f t="shared" si="86"/>
        <v>0</v>
      </c>
      <c r="BH303" s="194">
        <f t="shared" si="87"/>
        <v>0</v>
      </c>
      <c r="BI303" s="194">
        <f t="shared" si="88"/>
        <v>0</v>
      </c>
      <c r="BJ303" s="13" t="s">
        <v>92</v>
      </c>
      <c r="BK303" s="194">
        <f t="shared" si="89"/>
        <v>0</v>
      </c>
      <c r="BL303" s="13" t="s">
        <v>233</v>
      </c>
      <c r="BM303" s="13" t="s">
        <v>892</v>
      </c>
    </row>
    <row r="304" spans="2:65" s="1" customFormat="1" ht="16.5" customHeight="1">
      <c r="B304" s="31"/>
      <c r="C304" s="183" t="s">
        <v>893</v>
      </c>
      <c r="D304" s="183" t="s">
        <v>169</v>
      </c>
      <c r="E304" s="184" t="s">
        <v>894</v>
      </c>
      <c r="F304" s="185" t="s">
        <v>895</v>
      </c>
      <c r="G304" s="186" t="s">
        <v>258</v>
      </c>
      <c r="H304" s="187">
        <v>15.813000000000001</v>
      </c>
      <c r="I304" s="188"/>
      <c r="J304" s="189">
        <f t="shared" si="80"/>
        <v>0</v>
      </c>
      <c r="K304" s="185" t="s">
        <v>1</v>
      </c>
      <c r="L304" s="35"/>
      <c r="M304" s="190" t="s">
        <v>1</v>
      </c>
      <c r="N304" s="191" t="s">
        <v>52</v>
      </c>
      <c r="O304" s="57"/>
      <c r="P304" s="192">
        <f t="shared" si="81"/>
        <v>0</v>
      </c>
      <c r="Q304" s="192">
        <v>9.3134999999999995E-4</v>
      </c>
      <c r="R304" s="192">
        <f t="shared" si="82"/>
        <v>1.472743755E-2</v>
      </c>
      <c r="S304" s="192">
        <v>0</v>
      </c>
      <c r="T304" s="193">
        <f t="shared" si="83"/>
        <v>0</v>
      </c>
      <c r="AR304" s="13" t="s">
        <v>233</v>
      </c>
      <c r="AT304" s="13" t="s">
        <v>169</v>
      </c>
      <c r="AU304" s="13" t="s">
        <v>92</v>
      </c>
      <c r="AY304" s="13" t="s">
        <v>167</v>
      </c>
      <c r="BE304" s="194">
        <f t="shared" si="84"/>
        <v>0</v>
      </c>
      <c r="BF304" s="194">
        <f t="shared" si="85"/>
        <v>0</v>
      </c>
      <c r="BG304" s="194">
        <f t="shared" si="86"/>
        <v>0</v>
      </c>
      <c r="BH304" s="194">
        <f t="shared" si="87"/>
        <v>0</v>
      </c>
      <c r="BI304" s="194">
        <f t="shared" si="88"/>
        <v>0</v>
      </c>
      <c r="BJ304" s="13" t="s">
        <v>92</v>
      </c>
      <c r="BK304" s="194">
        <f t="shared" si="89"/>
        <v>0</v>
      </c>
      <c r="BL304" s="13" t="s">
        <v>233</v>
      </c>
      <c r="BM304" s="13" t="s">
        <v>896</v>
      </c>
    </row>
    <row r="305" spans="2:65" s="1" customFormat="1" ht="16.5" customHeight="1">
      <c r="B305" s="31"/>
      <c r="C305" s="195" t="s">
        <v>897</v>
      </c>
      <c r="D305" s="195" t="s">
        <v>221</v>
      </c>
      <c r="E305" s="196" t="s">
        <v>884</v>
      </c>
      <c r="F305" s="197" t="s">
        <v>885</v>
      </c>
      <c r="G305" s="198" t="s">
        <v>172</v>
      </c>
      <c r="H305" s="199">
        <v>1.613</v>
      </c>
      <c r="I305" s="200"/>
      <c r="J305" s="201">
        <f t="shared" si="80"/>
        <v>0</v>
      </c>
      <c r="K305" s="197" t="s">
        <v>1</v>
      </c>
      <c r="L305" s="202"/>
      <c r="M305" s="203" t="s">
        <v>1</v>
      </c>
      <c r="N305" s="204" t="s">
        <v>52</v>
      </c>
      <c r="O305" s="57"/>
      <c r="P305" s="192">
        <f t="shared" si="81"/>
        <v>0</v>
      </c>
      <c r="Q305" s="192">
        <v>1.7999999999999999E-2</v>
      </c>
      <c r="R305" s="192">
        <f t="shared" si="82"/>
        <v>2.9033999999999997E-2</v>
      </c>
      <c r="S305" s="192">
        <v>0</v>
      </c>
      <c r="T305" s="193">
        <f t="shared" si="83"/>
        <v>0</v>
      </c>
      <c r="AR305" s="13" t="s">
        <v>298</v>
      </c>
      <c r="AT305" s="13" t="s">
        <v>221</v>
      </c>
      <c r="AU305" s="13" t="s">
        <v>92</v>
      </c>
      <c r="AY305" s="13" t="s">
        <v>167</v>
      </c>
      <c r="BE305" s="194">
        <f t="shared" si="84"/>
        <v>0</v>
      </c>
      <c r="BF305" s="194">
        <f t="shared" si="85"/>
        <v>0</v>
      </c>
      <c r="BG305" s="194">
        <f t="shared" si="86"/>
        <v>0</v>
      </c>
      <c r="BH305" s="194">
        <f t="shared" si="87"/>
        <v>0</v>
      </c>
      <c r="BI305" s="194">
        <f t="shared" si="88"/>
        <v>0</v>
      </c>
      <c r="BJ305" s="13" t="s">
        <v>92</v>
      </c>
      <c r="BK305" s="194">
        <f t="shared" si="89"/>
        <v>0</v>
      </c>
      <c r="BL305" s="13" t="s">
        <v>233</v>
      </c>
      <c r="BM305" s="13" t="s">
        <v>898</v>
      </c>
    </row>
    <row r="306" spans="2:65" s="1" customFormat="1" ht="16.5" customHeight="1">
      <c r="B306" s="31"/>
      <c r="C306" s="183" t="s">
        <v>899</v>
      </c>
      <c r="D306" s="183" t="s">
        <v>169</v>
      </c>
      <c r="E306" s="184" t="s">
        <v>900</v>
      </c>
      <c r="F306" s="185" t="s">
        <v>901</v>
      </c>
      <c r="G306" s="186" t="s">
        <v>172</v>
      </c>
      <c r="H306" s="187">
        <v>154.33000000000001</v>
      </c>
      <c r="I306" s="188"/>
      <c r="J306" s="189">
        <f t="shared" si="80"/>
        <v>0</v>
      </c>
      <c r="K306" s="185" t="s">
        <v>246</v>
      </c>
      <c r="L306" s="35"/>
      <c r="M306" s="190" t="s">
        <v>1</v>
      </c>
      <c r="N306" s="191" t="s">
        <v>52</v>
      </c>
      <c r="O306" s="57"/>
      <c r="P306" s="192">
        <f t="shared" si="81"/>
        <v>0</v>
      </c>
      <c r="Q306" s="192">
        <v>4.6899999999999997E-3</v>
      </c>
      <c r="R306" s="192">
        <f t="shared" si="82"/>
        <v>0.72380770000000005</v>
      </c>
      <c r="S306" s="192">
        <v>0</v>
      </c>
      <c r="T306" s="193">
        <f t="shared" si="83"/>
        <v>0</v>
      </c>
      <c r="AR306" s="13" t="s">
        <v>233</v>
      </c>
      <c r="AT306" s="13" t="s">
        <v>169</v>
      </c>
      <c r="AU306" s="13" t="s">
        <v>92</v>
      </c>
      <c r="AY306" s="13" t="s">
        <v>167</v>
      </c>
      <c r="BE306" s="194">
        <f t="shared" si="84"/>
        <v>0</v>
      </c>
      <c r="BF306" s="194">
        <f t="shared" si="85"/>
        <v>0</v>
      </c>
      <c r="BG306" s="194">
        <f t="shared" si="86"/>
        <v>0</v>
      </c>
      <c r="BH306" s="194">
        <f t="shared" si="87"/>
        <v>0</v>
      </c>
      <c r="BI306" s="194">
        <f t="shared" si="88"/>
        <v>0</v>
      </c>
      <c r="BJ306" s="13" t="s">
        <v>92</v>
      </c>
      <c r="BK306" s="194">
        <f t="shared" si="89"/>
        <v>0</v>
      </c>
      <c r="BL306" s="13" t="s">
        <v>233</v>
      </c>
      <c r="BM306" s="13" t="s">
        <v>902</v>
      </c>
    </row>
    <row r="307" spans="2:65" s="1" customFormat="1" ht="16.5" customHeight="1">
      <c r="B307" s="31"/>
      <c r="C307" s="195" t="s">
        <v>903</v>
      </c>
      <c r="D307" s="195" t="s">
        <v>221</v>
      </c>
      <c r="E307" s="196" t="s">
        <v>884</v>
      </c>
      <c r="F307" s="197" t="s">
        <v>885</v>
      </c>
      <c r="G307" s="198" t="s">
        <v>172</v>
      </c>
      <c r="H307" s="199">
        <v>157.417</v>
      </c>
      <c r="I307" s="200"/>
      <c r="J307" s="201">
        <f t="shared" si="80"/>
        <v>0</v>
      </c>
      <c r="K307" s="197" t="s">
        <v>1</v>
      </c>
      <c r="L307" s="202"/>
      <c r="M307" s="203" t="s">
        <v>1</v>
      </c>
      <c r="N307" s="204" t="s">
        <v>52</v>
      </c>
      <c r="O307" s="57"/>
      <c r="P307" s="192">
        <f t="shared" si="81"/>
        <v>0</v>
      </c>
      <c r="Q307" s="192">
        <v>1.7999999999999999E-2</v>
      </c>
      <c r="R307" s="192">
        <f t="shared" si="82"/>
        <v>2.8335059999999999</v>
      </c>
      <c r="S307" s="192">
        <v>0</v>
      </c>
      <c r="T307" s="193">
        <f t="shared" si="83"/>
        <v>0</v>
      </c>
      <c r="AR307" s="13" t="s">
        <v>298</v>
      </c>
      <c r="AT307" s="13" t="s">
        <v>221</v>
      </c>
      <c r="AU307" s="13" t="s">
        <v>92</v>
      </c>
      <c r="AY307" s="13" t="s">
        <v>167</v>
      </c>
      <c r="BE307" s="194">
        <f t="shared" si="84"/>
        <v>0</v>
      </c>
      <c r="BF307" s="194">
        <f t="shared" si="85"/>
        <v>0</v>
      </c>
      <c r="BG307" s="194">
        <f t="shared" si="86"/>
        <v>0</v>
      </c>
      <c r="BH307" s="194">
        <f t="shared" si="87"/>
        <v>0</v>
      </c>
      <c r="BI307" s="194">
        <f t="shared" si="88"/>
        <v>0</v>
      </c>
      <c r="BJ307" s="13" t="s">
        <v>92</v>
      </c>
      <c r="BK307" s="194">
        <f t="shared" si="89"/>
        <v>0</v>
      </c>
      <c r="BL307" s="13" t="s">
        <v>233</v>
      </c>
      <c r="BM307" s="13" t="s">
        <v>904</v>
      </c>
    </row>
    <row r="308" spans="2:65" s="1" customFormat="1" ht="16.5" customHeight="1">
      <c r="B308" s="31"/>
      <c r="C308" s="183" t="s">
        <v>905</v>
      </c>
      <c r="D308" s="183" t="s">
        <v>169</v>
      </c>
      <c r="E308" s="184" t="s">
        <v>906</v>
      </c>
      <c r="F308" s="185" t="s">
        <v>907</v>
      </c>
      <c r="G308" s="186" t="s">
        <v>172</v>
      </c>
      <c r="H308" s="187">
        <v>13.294</v>
      </c>
      <c r="I308" s="188"/>
      <c r="J308" s="189">
        <f t="shared" si="80"/>
        <v>0</v>
      </c>
      <c r="K308" s="185" t="s">
        <v>246</v>
      </c>
      <c r="L308" s="35"/>
      <c r="M308" s="190" t="s">
        <v>1</v>
      </c>
      <c r="N308" s="191" t="s">
        <v>52</v>
      </c>
      <c r="O308" s="57"/>
      <c r="P308" s="192">
        <f t="shared" si="81"/>
        <v>0</v>
      </c>
      <c r="Q308" s="192">
        <v>4.6899999999999997E-3</v>
      </c>
      <c r="R308" s="192">
        <f t="shared" si="82"/>
        <v>6.2348859999999999E-2</v>
      </c>
      <c r="S308" s="192">
        <v>0</v>
      </c>
      <c r="T308" s="193">
        <f t="shared" si="83"/>
        <v>0</v>
      </c>
      <c r="AR308" s="13" t="s">
        <v>233</v>
      </c>
      <c r="AT308" s="13" t="s">
        <v>169</v>
      </c>
      <c r="AU308" s="13" t="s">
        <v>92</v>
      </c>
      <c r="AY308" s="13" t="s">
        <v>167</v>
      </c>
      <c r="BE308" s="194">
        <f t="shared" si="84"/>
        <v>0</v>
      </c>
      <c r="BF308" s="194">
        <f t="shared" si="85"/>
        <v>0</v>
      </c>
      <c r="BG308" s="194">
        <f t="shared" si="86"/>
        <v>0</v>
      </c>
      <c r="BH308" s="194">
        <f t="shared" si="87"/>
        <v>0</v>
      </c>
      <c r="BI308" s="194">
        <f t="shared" si="88"/>
        <v>0</v>
      </c>
      <c r="BJ308" s="13" t="s">
        <v>92</v>
      </c>
      <c r="BK308" s="194">
        <f t="shared" si="89"/>
        <v>0</v>
      </c>
      <c r="BL308" s="13" t="s">
        <v>233</v>
      </c>
      <c r="BM308" s="13" t="s">
        <v>908</v>
      </c>
    </row>
    <row r="309" spans="2:65" s="1" customFormat="1" ht="16.5" customHeight="1">
      <c r="B309" s="31"/>
      <c r="C309" s="195" t="s">
        <v>909</v>
      </c>
      <c r="D309" s="195" t="s">
        <v>221</v>
      </c>
      <c r="E309" s="196" t="s">
        <v>884</v>
      </c>
      <c r="F309" s="197" t="s">
        <v>885</v>
      </c>
      <c r="G309" s="198" t="s">
        <v>172</v>
      </c>
      <c r="H309" s="199">
        <v>13.56</v>
      </c>
      <c r="I309" s="200"/>
      <c r="J309" s="201">
        <f t="shared" si="80"/>
        <v>0</v>
      </c>
      <c r="K309" s="197" t="s">
        <v>1</v>
      </c>
      <c r="L309" s="202"/>
      <c r="M309" s="203" t="s">
        <v>1</v>
      </c>
      <c r="N309" s="204" t="s">
        <v>52</v>
      </c>
      <c r="O309" s="57"/>
      <c r="P309" s="192">
        <f t="shared" si="81"/>
        <v>0</v>
      </c>
      <c r="Q309" s="192">
        <v>1.7999999999999999E-2</v>
      </c>
      <c r="R309" s="192">
        <f t="shared" si="82"/>
        <v>0.24407999999999999</v>
      </c>
      <c r="S309" s="192">
        <v>0</v>
      </c>
      <c r="T309" s="193">
        <f t="shared" si="83"/>
        <v>0</v>
      </c>
      <c r="AR309" s="13" t="s">
        <v>298</v>
      </c>
      <c r="AT309" s="13" t="s">
        <v>221</v>
      </c>
      <c r="AU309" s="13" t="s">
        <v>92</v>
      </c>
      <c r="AY309" s="13" t="s">
        <v>167</v>
      </c>
      <c r="BE309" s="194">
        <f t="shared" si="84"/>
        <v>0</v>
      </c>
      <c r="BF309" s="194">
        <f t="shared" si="85"/>
        <v>0</v>
      </c>
      <c r="BG309" s="194">
        <f t="shared" si="86"/>
        <v>0</v>
      </c>
      <c r="BH309" s="194">
        <f t="shared" si="87"/>
        <v>0</v>
      </c>
      <c r="BI309" s="194">
        <f t="shared" si="88"/>
        <v>0</v>
      </c>
      <c r="BJ309" s="13" t="s">
        <v>92</v>
      </c>
      <c r="BK309" s="194">
        <f t="shared" si="89"/>
        <v>0</v>
      </c>
      <c r="BL309" s="13" t="s">
        <v>233</v>
      </c>
      <c r="BM309" s="13" t="s">
        <v>910</v>
      </c>
    </row>
    <row r="310" spans="2:65" s="1" customFormat="1" ht="16.5" customHeight="1">
      <c r="B310" s="31"/>
      <c r="C310" s="183" t="s">
        <v>911</v>
      </c>
      <c r="D310" s="183" t="s">
        <v>169</v>
      </c>
      <c r="E310" s="184" t="s">
        <v>912</v>
      </c>
      <c r="F310" s="185" t="s">
        <v>913</v>
      </c>
      <c r="G310" s="186" t="s">
        <v>172</v>
      </c>
      <c r="H310" s="187">
        <v>3.3580000000000001</v>
      </c>
      <c r="I310" s="188"/>
      <c r="J310" s="189">
        <f t="shared" si="80"/>
        <v>0</v>
      </c>
      <c r="K310" s="185" t="s">
        <v>246</v>
      </c>
      <c r="L310" s="35"/>
      <c r="M310" s="190" t="s">
        <v>1</v>
      </c>
      <c r="N310" s="191" t="s">
        <v>52</v>
      </c>
      <c r="O310" s="57"/>
      <c r="P310" s="192">
        <f t="shared" si="81"/>
        <v>0</v>
      </c>
      <c r="Q310" s="192">
        <v>4.1099999999999999E-3</v>
      </c>
      <c r="R310" s="192">
        <f t="shared" si="82"/>
        <v>1.380138E-2</v>
      </c>
      <c r="S310" s="192">
        <v>0</v>
      </c>
      <c r="T310" s="193">
        <f t="shared" si="83"/>
        <v>0</v>
      </c>
      <c r="AR310" s="13" t="s">
        <v>233</v>
      </c>
      <c r="AT310" s="13" t="s">
        <v>169</v>
      </c>
      <c r="AU310" s="13" t="s">
        <v>92</v>
      </c>
      <c r="AY310" s="13" t="s">
        <v>167</v>
      </c>
      <c r="BE310" s="194">
        <f t="shared" si="84"/>
        <v>0</v>
      </c>
      <c r="BF310" s="194">
        <f t="shared" si="85"/>
        <v>0</v>
      </c>
      <c r="BG310" s="194">
        <f t="shared" si="86"/>
        <v>0</v>
      </c>
      <c r="BH310" s="194">
        <f t="shared" si="87"/>
        <v>0</v>
      </c>
      <c r="BI310" s="194">
        <f t="shared" si="88"/>
        <v>0</v>
      </c>
      <c r="BJ310" s="13" t="s">
        <v>92</v>
      </c>
      <c r="BK310" s="194">
        <f t="shared" si="89"/>
        <v>0</v>
      </c>
      <c r="BL310" s="13" t="s">
        <v>233</v>
      </c>
      <c r="BM310" s="13" t="s">
        <v>914</v>
      </c>
    </row>
    <row r="311" spans="2:65" s="1" customFormat="1" ht="16.5" customHeight="1">
      <c r="B311" s="31"/>
      <c r="C311" s="195" t="s">
        <v>915</v>
      </c>
      <c r="D311" s="195" t="s">
        <v>221</v>
      </c>
      <c r="E311" s="196" t="s">
        <v>916</v>
      </c>
      <c r="F311" s="197" t="s">
        <v>917</v>
      </c>
      <c r="G311" s="198" t="s">
        <v>172</v>
      </c>
      <c r="H311" s="199">
        <v>3.4249999999999998</v>
      </c>
      <c r="I311" s="200"/>
      <c r="J311" s="201">
        <f t="shared" si="80"/>
        <v>0</v>
      </c>
      <c r="K311" s="197" t="s">
        <v>1</v>
      </c>
      <c r="L311" s="202"/>
      <c r="M311" s="203" t="s">
        <v>1</v>
      </c>
      <c r="N311" s="204" t="s">
        <v>52</v>
      </c>
      <c r="O311" s="57"/>
      <c r="P311" s="192">
        <f t="shared" si="81"/>
        <v>0</v>
      </c>
      <c r="Q311" s="192">
        <v>1.132E-2</v>
      </c>
      <c r="R311" s="192">
        <f t="shared" si="82"/>
        <v>3.8771E-2</v>
      </c>
      <c r="S311" s="192">
        <v>0</v>
      </c>
      <c r="T311" s="193">
        <f t="shared" si="83"/>
        <v>0</v>
      </c>
      <c r="AR311" s="13" t="s">
        <v>298</v>
      </c>
      <c r="AT311" s="13" t="s">
        <v>221</v>
      </c>
      <c r="AU311" s="13" t="s">
        <v>92</v>
      </c>
      <c r="AY311" s="13" t="s">
        <v>167</v>
      </c>
      <c r="BE311" s="194">
        <f t="shared" si="84"/>
        <v>0</v>
      </c>
      <c r="BF311" s="194">
        <f t="shared" si="85"/>
        <v>0</v>
      </c>
      <c r="BG311" s="194">
        <f t="shared" si="86"/>
        <v>0</v>
      </c>
      <c r="BH311" s="194">
        <f t="shared" si="87"/>
        <v>0</v>
      </c>
      <c r="BI311" s="194">
        <f t="shared" si="88"/>
        <v>0</v>
      </c>
      <c r="BJ311" s="13" t="s">
        <v>92</v>
      </c>
      <c r="BK311" s="194">
        <f t="shared" si="89"/>
        <v>0</v>
      </c>
      <c r="BL311" s="13" t="s">
        <v>233</v>
      </c>
      <c r="BM311" s="13" t="s">
        <v>918</v>
      </c>
    </row>
    <row r="312" spans="2:65" s="1" customFormat="1" ht="16.5" customHeight="1">
      <c r="B312" s="31"/>
      <c r="C312" s="183" t="s">
        <v>919</v>
      </c>
      <c r="D312" s="183" t="s">
        <v>169</v>
      </c>
      <c r="E312" s="184" t="s">
        <v>920</v>
      </c>
      <c r="F312" s="185" t="s">
        <v>921</v>
      </c>
      <c r="G312" s="186" t="s">
        <v>853</v>
      </c>
      <c r="H312" s="205"/>
      <c r="I312" s="188"/>
      <c r="J312" s="189">
        <f t="shared" si="80"/>
        <v>0</v>
      </c>
      <c r="K312" s="185" t="s">
        <v>218</v>
      </c>
      <c r="L312" s="35"/>
      <c r="M312" s="190" t="s">
        <v>1</v>
      </c>
      <c r="N312" s="191" t="s">
        <v>52</v>
      </c>
      <c r="O312" s="57"/>
      <c r="P312" s="192">
        <f t="shared" si="81"/>
        <v>0</v>
      </c>
      <c r="Q312" s="192">
        <v>0</v>
      </c>
      <c r="R312" s="192">
        <f t="shared" si="82"/>
        <v>0</v>
      </c>
      <c r="S312" s="192">
        <v>0</v>
      </c>
      <c r="T312" s="193">
        <f t="shared" si="83"/>
        <v>0</v>
      </c>
      <c r="AR312" s="13" t="s">
        <v>233</v>
      </c>
      <c r="AT312" s="13" t="s">
        <v>169</v>
      </c>
      <c r="AU312" s="13" t="s">
        <v>92</v>
      </c>
      <c r="AY312" s="13" t="s">
        <v>167</v>
      </c>
      <c r="BE312" s="194">
        <f t="shared" si="84"/>
        <v>0</v>
      </c>
      <c r="BF312" s="194">
        <f t="shared" si="85"/>
        <v>0</v>
      </c>
      <c r="BG312" s="194">
        <f t="shared" si="86"/>
        <v>0</v>
      </c>
      <c r="BH312" s="194">
        <f t="shared" si="87"/>
        <v>0</v>
      </c>
      <c r="BI312" s="194">
        <f t="shared" si="88"/>
        <v>0</v>
      </c>
      <c r="BJ312" s="13" t="s">
        <v>92</v>
      </c>
      <c r="BK312" s="194">
        <f t="shared" si="89"/>
        <v>0</v>
      </c>
      <c r="BL312" s="13" t="s">
        <v>233</v>
      </c>
      <c r="BM312" s="13" t="s">
        <v>922</v>
      </c>
    </row>
    <row r="313" spans="2:65" s="11" customFormat="1" ht="22.9" customHeight="1">
      <c r="B313" s="167"/>
      <c r="C313" s="168"/>
      <c r="D313" s="169" t="s">
        <v>79</v>
      </c>
      <c r="E313" s="181" t="s">
        <v>923</v>
      </c>
      <c r="F313" s="181" t="s">
        <v>924</v>
      </c>
      <c r="G313" s="168"/>
      <c r="H313" s="168"/>
      <c r="I313" s="171"/>
      <c r="J313" s="182">
        <f>BK313</f>
        <v>0</v>
      </c>
      <c r="K313" s="168"/>
      <c r="L313" s="173"/>
      <c r="M313" s="174"/>
      <c r="N313" s="175"/>
      <c r="O313" s="175"/>
      <c r="P313" s="176">
        <f>SUM(P314:P322)</f>
        <v>0</v>
      </c>
      <c r="Q313" s="175"/>
      <c r="R313" s="176">
        <f>SUM(R314:R322)</f>
        <v>1.7105936100000001</v>
      </c>
      <c r="S313" s="175"/>
      <c r="T313" s="177">
        <f>SUM(T314:T322)</f>
        <v>0</v>
      </c>
      <c r="AR313" s="178" t="s">
        <v>92</v>
      </c>
      <c r="AT313" s="179" t="s">
        <v>79</v>
      </c>
      <c r="AU313" s="179" t="s">
        <v>87</v>
      </c>
      <c r="AY313" s="178" t="s">
        <v>167</v>
      </c>
      <c r="BK313" s="180">
        <f>SUM(BK314:BK322)</f>
        <v>0</v>
      </c>
    </row>
    <row r="314" spans="2:65" s="1" customFormat="1" ht="16.5" customHeight="1">
      <c r="B314" s="31"/>
      <c r="C314" s="183" t="s">
        <v>925</v>
      </c>
      <c r="D314" s="183" t="s">
        <v>169</v>
      </c>
      <c r="E314" s="184" t="s">
        <v>926</v>
      </c>
      <c r="F314" s="185" t="s">
        <v>927</v>
      </c>
      <c r="G314" s="186" t="s">
        <v>258</v>
      </c>
      <c r="H314" s="187">
        <v>256.46699999999998</v>
      </c>
      <c r="I314" s="188"/>
      <c r="J314" s="189">
        <f t="shared" ref="J314:J322" si="90">ROUND(I314*H314,2)</f>
        <v>0</v>
      </c>
      <c r="K314" s="185" t="s">
        <v>246</v>
      </c>
      <c r="L314" s="35"/>
      <c r="M314" s="190" t="s">
        <v>1</v>
      </c>
      <c r="N314" s="191" t="s">
        <v>52</v>
      </c>
      <c r="O314" s="57"/>
      <c r="P314" s="192">
        <f t="shared" ref="P314:P322" si="91">O314*H314</f>
        <v>0</v>
      </c>
      <c r="Q314" s="192">
        <v>1.0000000000000001E-5</v>
      </c>
      <c r="R314" s="192">
        <f t="shared" ref="R314:R322" si="92">Q314*H314</f>
        <v>2.5646700000000002E-3</v>
      </c>
      <c r="S314" s="192">
        <v>0</v>
      </c>
      <c r="T314" s="193">
        <f t="shared" ref="T314:T322" si="93">S314*H314</f>
        <v>0</v>
      </c>
      <c r="AR314" s="13" t="s">
        <v>233</v>
      </c>
      <c r="AT314" s="13" t="s">
        <v>169</v>
      </c>
      <c r="AU314" s="13" t="s">
        <v>92</v>
      </c>
      <c r="AY314" s="13" t="s">
        <v>167</v>
      </c>
      <c r="BE314" s="194">
        <f t="shared" ref="BE314:BE322" si="94">IF(N314="základná",J314,0)</f>
        <v>0</v>
      </c>
      <c r="BF314" s="194">
        <f t="shared" ref="BF314:BF322" si="95">IF(N314="znížená",J314,0)</f>
        <v>0</v>
      </c>
      <c r="BG314" s="194">
        <f t="shared" ref="BG314:BG322" si="96">IF(N314="zákl. prenesená",J314,0)</f>
        <v>0</v>
      </c>
      <c r="BH314" s="194">
        <f t="shared" ref="BH314:BH322" si="97">IF(N314="zníž. prenesená",J314,0)</f>
        <v>0</v>
      </c>
      <c r="BI314" s="194">
        <f t="shared" ref="BI314:BI322" si="98">IF(N314="nulová",J314,0)</f>
        <v>0</v>
      </c>
      <c r="BJ314" s="13" t="s">
        <v>92</v>
      </c>
      <c r="BK314" s="194">
        <f t="shared" ref="BK314:BK322" si="99">ROUND(I314*H314,2)</f>
        <v>0</v>
      </c>
      <c r="BL314" s="13" t="s">
        <v>233</v>
      </c>
      <c r="BM314" s="13" t="s">
        <v>928</v>
      </c>
    </row>
    <row r="315" spans="2:65" s="1" customFormat="1" ht="16.5" customHeight="1">
      <c r="B315" s="31"/>
      <c r="C315" s="195" t="s">
        <v>929</v>
      </c>
      <c r="D315" s="195" t="s">
        <v>221</v>
      </c>
      <c r="E315" s="196" t="s">
        <v>930</v>
      </c>
      <c r="F315" s="197" t="s">
        <v>931</v>
      </c>
      <c r="G315" s="198" t="s">
        <v>258</v>
      </c>
      <c r="H315" s="199">
        <v>259.03199999999998</v>
      </c>
      <c r="I315" s="200"/>
      <c r="J315" s="201">
        <f t="shared" si="90"/>
        <v>0</v>
      </c>
      <c r="K315" s="197" t="s">
        <v>246</v>
      </c>
      <c r="L315" s="202"/>
      <c r="M315" s="203" t="s">
        <v>1</v>
      </c>
      <c r="N315" s="204" t="s">
        <v>52</v>
      </c>
      <c r="O315" s="57"/>
      <c r="P315" s="192">
        <f t="shared" si="91"/>
        <v>0</v>
      </c>
      <c r="Q315" s="192">
        <v>5.0000000000000001E-4</v>
      </c>
      <c r="R315" s="192">
        <f t="shared" si="92"/>
        <v>0.12951599999999999</v>
      </c>
      <c r="S315" s="192">
        <v>0</v>
      </c>
      <c r="T315" s="193">
        <f t="shared" si="93"/>
        <v>0</v>
      </c>
      <c r="AR315" s="13" t="s">
        <v>298</v>
      </c>
      <c r="AT315" s="13" t="s">
        <v>221</v>
      </c>
      <c r="AU315" s="13" t="s">
        <v>92</v>
      </c>
      <c r="AY315" s="13" t="s">
        <v>167</v>
      </c>
      <c r="BE315" s="194">
        <f t="shared" si="94"/>
        <v>0</v>
      </c>
      <c r="BF315" s="194">
        <f t="shared" si="95"/>
        <v>0</v>
      </c>
      <c r="BG315" s="194">
        <f t="shared" si="96"/>
        <v>0</v>
      </c>
      <c r="BH315" s="194">
        <f t="shared" si="97"/>
        <v>0</v>
      </c>
      <c r="BI315" s="194">
        <f t="shared" si="98"/>
        <v>0</v>
      </c>
      <c r="BJ315" s="13" t="s">
        <v>92</v>
      </c>
      <c r="BK315" s="194">
        <f t="shared" si="99"/>
        <v>0</v>
      </c>
      <c r="BL315" s="13" t="s">
        <v>233</v>
      </c>
      <c r="BM315" s="13" t="s">
        <v>932</v>
      </c>
    </row>
    <row r="316" spans="2:65" s="1" customFormat="1" ht="16.5" customHeight="1">
      <c r="B316" s="31"/>
      <c r="C316" s="183" t="s">
        <v>933</v>
      </c>
      <c r="D316" s="183" t="s">
        <v>169</v>
      </c>
      <c r="E316" s="184" t="s">
        <v>934</v>
      </c>
      <c r="F316" s="185" t="s">
        <v>935</v>
      </c>
      <c r="G316" s="186" t="s">
        <v>258</v>
      </c>
      <c r="H316" s="187">
        <v>29.8</v>
      </c>
      <c r="I316" s="188"/>
      <c r="J316" s="189">
        <f t="shared" si="90"/>
        <v>0</v>
      </c>
      <c r="K316" s="185" t="s">
        <v>246</v>
      </c>
      <c r="L316" s="35"/>
      <c r="M316" s="190" t="s">
        <v>1</v>
      </c>
      <c r="N316" s="191" t="s">
        <v>52</v>
      </c>
      <c r="O316" s="57"/>
      <c r="P316" s="192">
        <f t="shared" si="91"/>
        <v>0</v>
      </c>
      <c r="Q316" s="192">
        <v>0</v>
      </c>
      <c r="R316" s="192">
        <f t="shared" si="92"/>
        <v>0</v>
      </c>
      <c r="S316" s="192">
        <v>0</v>
      </c>
      <c r="T316" s="193">
        <f t="shared" si="93"/>
        <v>0</v>
      </c>
      <c r="AR316" s="13" t="s">
        <v>233</v>
      </c>
      <c r="AT316" s="13" t="s">
        <v>169</v>
      </c>
      <c r="AU316" s="13" t="s">
        <v>92</v>
      </c>
      <c r="AY316" s="13" t="s">
        <v>167</v>
      </c>
      <c r="BE316" s="194">
        <f t="shared" si="94"/>
        <v>0</v>
      </c>
      <c r="BF316" s="194">
        <f t="shared" si="95"/>
        <v>0</v>
      </c>
      <c r="BG316" s="194">
        <f t="shared" si="96"/>
        <v>0</v>
      </c>
      <c r="BH316" s="194">
        <f t="shared" si="97"/>
        <v>0</v>
      </c>
      <c r="BI316" s="194">
        <f t="shared" si="98"/>
        <v>0</v>
      </c>
      <c r="BJ316" s="13" t="s">
        <v>92</v>
      </c>
      <c r="BK316" s="194">
        <f t="shared" si="99"/>
        <v>0</v>
      </c>
      <c r="BL316" s="13" t="s">
        <v>233</v>
      </c>
      <c r="BM316" s="13" t="s">
        <v>936</v>
      </c>
    </row>
    <row r="317" spans="2:65" s="1" customFormat="1" ht="16.5" customHeight="1">
      <c r="B317" s="31"/>
      <c r="C317" s="195" t="s">
        <v>937</v>
      </c>
      <c r="D317" s="195" t="s">
        <v>221</v>
      </c>
      <c r="E317" s="196" t="s">
        <v>938</v>
      </c>
      <c r="F317" s="197" t="s">
        <v>939</v>
      </c>
      <c r="G317" s="198" t="s">
        <v>258</v>
      </c>
      <c r="H317" s="199">
        <v>30.097999999999999</v>
      </c>
      <c r="I317" s="200"/>
      <c r="J317" s="201">
        <f t="shared" si="90"/>
        <v>0</v>
      </c>
      <c r="K317" s="197" t="s">
        <v>246</v>
      </c>
      <c r="L317" s="202"/>
      <c r="M317" s="203" t="s">
        <v>1</v>
      </c>
      <c r="N317" s="204" t="s">
        <v>52</v>
      </c>
      <c r="O317" s="57"/>
      <c r="P317" s="192">
        <f t="shared" si="91"/>
        <v>0</v>
      </c>
      <c r="Q317" s="192">
        <v>4.0999999999999999E-4</v>
      </c>
      <c r="R317" s="192">
        <f t="shared" si="92"/>
        <v>1.2340179999999999E-2</v>
      </c>
      <c r="S317" s="192">
        <v>0</v>
      </c>
      <c r="T317" s="193">
        <f t="shared" si="93"/>
        <v>0</v>
      </c>
      <c r="AR317" s="13" t="s">
        <v>298</v>
      </c>
      <c r="AT317" s="13" t="s">
        <v>221</v>
      </c>
      <c r="AU317" s="13" t="s">
        <v>92</v>
      </c>
      <c r="AY317" s="13" t="s">
        <v>167</v>
      </c>
      <c r="BE317" s="194">
        <f t="shared" si="94"/>
        <v>0</v>
      </c>
      <c r="BF317" s="194">
        <f t="shared" si="95"/>
        <v>0</v>
      </c>
      <c r="BG317" s="194">
        <f t="shared" si="96"/>
        <v>0</v>
      </c>
      <c r="BH317" s="194">
        <f t="shared" si="97"/>
        <v>0</v>
      </c>
      <c r="BI317" s="194">
        <f t="shared" si="98"/>
        <v>0</v>
      </c>
      <c r="BJ317" s="13" t="s">
        <v>92</v>
      </c>
      <c r="BK317" s="194">
        <f t="shared" si="99"/>
        <v>0</v>
      </c>
      <c r="BL317" s="13" t="s">
        <v>233</v>
      </c>
      <c r="BM317" s="13" t="s">
        <v>940</v>
      </c>
    </row>
    <row r="318" spans="2:65" s="1" customFormat="1" ht="16.5" customHeight="1">
      <c r="B318" s="31"/>
      <c r="C318" s="183" t="s">
        <v>941</v>
      </c>
      <c r="D318" s="183" t="s">
        <v>169</v>
      </c>
      <c r="E318" s="184" t="s">
        <v>942</v>
      </c>
      <c r="F318" s="185" t="s">
        <v>943</v>
      </c>
      <c r="G318" s="186" t="s">
        <v>172</v>
      </c>
      <c r="H318" s="187">
        <v>191.92400000000001</v>
      </c>
      <c r="I318" s="188"/>
      <c r="J318" s="189">
        <f t="shared" si="90"/>
        <v>0</v>
      </c>
      <c r="K318" s="185" t="s">
        <v>246</v>
      </c>
      <c r="L318" s="35"/>
      <c r="M318" s="190" t="s">
        <v>1</v>
      </c>
      <c r="N318" s="191" t="s">
        <v>52</v>
      </c>
      <c r="O318" s="57"/>
      <c r="P318" s="192">
        <f t="shared" si="91"/>
        <v>0</v>
      </c>
      <c r="Q318" s="192">
        <v>2.0000000000000002E-5</v>
      </c>
      <c r="R318" s="192">
        <f t="shared" si="92"/>
        <v>3.8384800000000005E-3</v>
      </c>
      <c r="S318" s="192">
        <v>0</v>
      </c>
      <c r="T318" s="193">
        <f t="shared" si="93"/>
        <v>0</v>
      </c>
      <c r="AR318" s="13" t="s">
        <v>233</v>
      </c>
      <c r="AT318" s="13" t="s">
        <v>169</v>
      </c>
      <c r="AU318" s="13" t="s">
        <v>92</v>
      </c>
      <c r="AY318" s="13" t="s">
        <v>167</v>
      </c>
      <c r="BE318" s="194">
        <f t="shared" si="94"/>
        <v>0</v>
      </c>
      <c r="BF318" s="194">
        <f t="shared" si="95"/>
        <v>0</v>
      </c>
      <c r="BG318" s="194">
        <f t="shared" si="96"/>
        <v>0</v>
      </c>
      <c r="BH318" s="194">
        <f t="shared" si="97"/>
        <v>0</v>
      </c>
      <c r="BI318" s="194">
        <f t="shared" si="98"/>
        <v>0</v>
      </c>
      <c r="BJ318" s="13" t="s">
        <v>92</v>
      </c>
      <c r="BK318" s="194">
        <f t="shared" si="99"/>
        <v>0</v>
      </c>
      <c r="BL318" s="13" t="s">
        <v>233</v>
      </c>
      <c r="BM318" s="13" t="s">
        <v>944</v>
      </c>
    </row>
    <row r="319" spans="2:65" s="1" customFormat="1" ht="16.5" customHeight="1">
      <c r="B319" s="31"/>
      <c r="C319" s="195" t="s">
        <v>945</v>
      </c>
      <c r="D319" s="195" t="s">
        <v>221</v>
      </c>
      <c r="E319" s="196" t="s">
        <v>946</v>
      </c>
      <c r="F319" s="197" t="s">
        <v>947</v>
      </c>
      <c r="G319" s="198" t="s">
        <v>172</v>
      </c>
      <c r="H319" s="199">
        <v>195.762</v>
      </c>
      <c r="I319" s="200"/>
      <c r="J319" s="201">
        <f t="shared" si="90"/>
        <v>0</v>
      </c>
      <c r="K319" s="197" t="s">
        <v>246</v>
      </c>
      <c r="L319" s="202"/>
      <c r="M319" s="203" t="s">
        <v>1</v>
      </c>
      <c r="N319" s="204" t="s">
        <v>52</v>
      </c>
      <c r="O319" s="57"/>
      <c r="P319" s="192">
        <f t="shared" si="91"/>
        <v>0</v>
      </c>
      <c r="Q319" s="192">
        <v>7.9000000000000008E-3</v>
      </c>
      <c r="R319" s="192">
        <f t="shared" si="92"/>
        <v>1.5465198000000002</v>
      </c>
      <c r="S319" s="192">
        <v>0</v>
      </c>
      <c r="T319" s="193">
        <f t="shared" si="93"/>
        <v>0</v>
      </c>
      <c r="AR319" s="13" t="s">
        <v>298</v>
      </c>
      <c r="AT319" s="13" t="s">
        <v>221</v>
      </c>
      <c r="AU319" s="13" t="s">
        <v>92</v>
      </c>
      <c r="AY319" s="13" t="s">
        <v>167</v>
      </c>
      <c r="BE319" s="194">
        <f t="shared" si="94"/>
        <v>0</v>
      </c>
      <c r="BF319" s="194">
        <f t="shared" si="95"/>
        <v>0</v>
      </c>
      <c r="BG319" s="194">
        <f t="shared" si="96"/>
        <v>0</v>
      </c>
      <c r="BH319" s="194">
        <f t="shared" si="97"/>
        <v>0</v>
      </c>
      <c r="BI319" s="194">
        <f t="shared" si="98"/>
        <v>0</v>
      </c>
      <c r="BJ319" s="13" t="s">
        <v>92</v>
      </c>
      <c r="BK319" s="194">
        <f t="shared" si="99"/>
        <v>0</v>
      </c>
      <c r="BL319" s="13" t="s">
        <v>233</v>
      </c>
      <c r="BM319" s="13" t="s">
        <v>948</v>
      </c>
    </row>
    <row r="320" spans="2:65" s="1" customFormat="1" ht="16.5" customHeight="1">
      <c r="B320" s="31"/>
      <c r="C320" s="183" t="s">
        <v>949</v>
      </c>
      <c r="D320" s="183" t="s">
        <v>169</v>
      </c>
      <c r="E320" s="184" t="s">
        <v>950</v>
      </c>
      <c r="F320" s="185" t="s">
        <v>951</v>
      </c>
      <c r="G320" s="186" t="s">
        <v>172</v>
      </c>
      <c r="H320" s="187">
        <v>191.92400000000001</v>
      </c>
      <c r="I320" s="188"/>
      <c r="J320" s="189">
        <f t="shared" si="90"/>
        <v>0</v>
      </c>
      <c r="K320" s="185" t="s">
        <v>246</v>
      </c>
      <c r="L320" s="35"/>
      <c r="M320" s="190" t="s">
        <v>1</v>
      </c>
      <c r="N320" s="191" t="s">
        <v>52</v>
      </c>
      <c r="O320" s="57"/>
      <c r="P320" s="192">
        <f t="shared" si="91"/>
        <v>0</v>
      </c>
      <c r="Q320" s="192">
        <v>0</v>
      </c>
      <c r="R320" s="192">
        <f t="shared" si="92"/>
        <v>0</v>
      </c>
      <c r="S320" s="192">
        <v>0</v>
      </c>
      <c r="T320" s="193">
        <f t="shared" si="93"/>
        <v>0</v>
      </c>
      <c r="AR320" s="13" t="s">
        <v>233</v>
      </c>
      <c r="AT320" s="13" t="s">
        <v>169</v>
      </c>
      <c r="AU320" s="13" t="s">
        <v>92</v>
      </c>
      <c r="AY320" s="13" t="s">
        <v>167</v>
      </c>
      <c r="BE320" s="194">
        <f t="shared" si="94"/>
        <v>0</v>
      </c>
      <c r="BF320" s="194">
        <f t="shared" si="95"/>
        <v>0</v>
      </c>
      <c r="BG320" s="194">
        <f t="shared" si="96"/>
        <v>0</v>
      </c>
      <c r="BH320" s="194">
        <f t="shared" si="97"/>
        <v>0</v>
      </c>
      <c r="BI320" s="194">
        <f t="shared" si="98"/>
        <v>0</v>
      </c>
      <c r="BJ320" s="13" t="s">
        <v>92</v>
      </c>
      <c r="BK320" s="194">
        <f t="shared" si="99"/>
        <v>0</v>
      </c>
      <c r="BL320" s="13" t="s">
        <v>233</v>
      </c>
      <c r="BM320" s="13" t="s">
        <v>952</v>
      </c>
    </row>
    <row r="321" spans="2:65" s="1" customFormat="1" ht="16.5" customHeight="1">
      <c r="B321" s="31"/>
      <c r="C321" s="195" t="s">
        <v>953</v>
      </c>
      <c r="D321" s="195" t="s">
        <v>221</v>
      </c>
      <c r="E321" s="196" t="s">
        <v>954</v>
      </c>
      <c r="F321" s="197" t="s">
        <v>955</v>
      </c>
      <c r="G321" s="198" t="s">
        <v>172</v>
      </c>
      <c r="H321" s="199">
        <v>197.68100000000001</v>
      </c>
      <c r="I321" s="200"/>
      <c r="J321" s="201">
        <f t="shared" si="90"/>
        <v>0</v>
      </c>
      <c r="K321" s="197" t="s">
        <v>246</v>
      </c>
      <c r="L321" s="202"/>
      <c r="M321" s="203" t="s">
        <v>1</v>
      </c>
      <c r="N321" s="204" t="s">
        <v>52</v>
      </c>
      <c r="O321" s="57"/>
      <c r="P321" s="192">
        <f t="shared" si="91"/>
        <v>0</v>
      </c>
      <c r="Q321" s="192">
        <v>8.0000000000000007E-5</v>
      </c>
      <c r="R321" s="192">
        <f t="shared" si="92"/>
        <v>1.5814480000000002E-2</v>
      </c>
      <c r="S321" s="192">
        <v>0</v>
      </c>
      <c r="T321" s="193">
        <f t="shared" si="93"/>
        <v>0</v>
      </c>
      <c r="AR321" s="13" t="s">
        <v>298</v>
      </c>
      <c r="AT321" s="13" t="s">
        <v>221</v>
      </c>
      <c r="AU321" s="13" t="s">
        <v>92</v>
      </c>
      <c r="AY321" s="13" t="s">
        <v>167</v>
      </c>
      <c r="BE321" s="194">
        <f t="shared" si="94"/>
        <v>0</v>
      </c>
      <c r="BF321" s="194">
        <f t="shared" si="95"/>
        <v>0</v>
      </c>
      <c r="BG321" s="194">
        <f t="shared" si="96"/>
        <v>0</v>
      </c>
      <c r="BH321" s="194">
        <f t="shared" si="97"/>
        <v>0</v>
      </c>
      <c r="BI321" s="194">
        <f t="shared" si="98"/>
        <v>0</v>
      </c>
      <c r="BJ321" s="13" t="s">
        <v>92</v>
      </c>
      <c r="BK321" s="194">
        <f t="shared" si="99"/>
        <v>0</v>
      </c>
      <c r="BL321" s="13" t="s">
        <v>233</v>
      </c>
      <c r="BM321" s="13" t="s">
        <v>956</v>
      </c>
    </row>
    <row r="322" spans="2:65" s="1" customFormat="1" ht="16.5" customHeight="1">
      <c r="B322" s="31"/>
      <c r="C322" s="183" t="s">
        <v>957</v>
      </c>
      <c r="D322" s="183" t="s">
        <v>169</v>
      </c>
      <c r="E322" s="184" t="s">
        <v>958</v>
      </c>
      <c r="F322" s="185" t="s">
        <v>959</v>
      </c>
      <c r="G322" s="186" t="s">
        <v>853</v>
      </c>
      <c r="H322" s="205"/>
      <c r="I322" s="188"/>
      <c r="J322" s="189">
        <f t="shared" si="90"/>
        <v>0</v>
      </c>
      <c r="K322" s="185" t="s">
        <v>1</v>
      </c>
      <c r="L322" s="35"/>
      <c r="M322" s="190" t="s">
        <v>1</v>
      </c>
      <c r="N322" s="191" t="s">
        <v>52</v>
      </c>
      <c r="O322" s="57"/>
      <c r="P322" s="192">
        <f t="shared" si="91"/>
        <v>0</v>
      </c>
      <c r="Q322" s="192">
        <v>0</v>
      </c>
      <c r="R322" s="192">
        <f t="shared" si="92"/>
        <v>0</v>
      </c>
      <c r="S322" s="192">
        <v>0</v>
      </c>
      <c r="T322" s="193">
        <f t="shared" si="93"/>
        <v>0</v>
      </c>
      <c r="AR322" s="13" t="s">
        <v>233</v>
      </c>
      <c r="AT322" s="13" t="s">
        <v>169</v>
      </c>
      <c r="AU322" s="13" t="s">
        <v>92</v>
      </c>
      <c r="AY322" s="13" t="s">
        <v>167</v>
      </c>
      <c r="BE322" s="194">
        <f t="shared" si="94"/>
        <v>0</v>
      </c>
      <c r="BF322" s="194">
        <f t="shared" si="95"/>
        <v>0</v>
      </c>
      <c r="BG322" s="194">
        <f t="shared" si="96"/>
        <v>0</v>
      </c>
      <c r="BH322" s="194">
        <f t="shared" si="97"/>
        <v>0</v>
      </c>
      <c r="BI322" s="194">
        <f t="shared" si="98"/>
        <v>0</v>
      </c>
      <c r="BJ322" s="13" t="s">
        <v>92</v>
      </c>
      <c r="BK322" s="194">
        <f t="shared" si="99"/>
        <v>0</v>
      </c>
      <c r="BL322" s="13" t="s">
        <v>233</v>
      </c>
      <c r="BM322" s="13" t="s">
        <v>960</v>
      </c>
    </row>
    <row r="323" spans="2:65" s="11" customFormat="1" ht="22.9" customHeight="1">
      <c r="B323" s="167"/>
      <c r="C323" s="168"/>
      <c r="D323" s="169" t="s">
        <v>79</v>
      </c>
      <c r="E323" s="181" t="s">
        <v>961</v>
      </c>
      <c r="F323" s="181" t="s">
        <v>962</v>
      </c>
      <c r="G323" s="168"/>
      <c r="H323" s="168"/>
      <c r="I323" s="171"/>
      <c r="J323" s="182">
        <f>BK323</f>
        <v>0</v>
      </c>
      <c r="K323" s="168"/>
      <c r="L323" s="173"/>
      <c r="M323" s="174"/>
      <c r="N323" s="175"/>
      <c r="O323" s="175"/>
      <c r="P323" s="176">
        <f>SUM(P324:P325)</f>
        <v>0</v>
      </c>
      <c r="Q323" s="175"/>
      <c r="R323" s="176">
        <f>SUM(R324:R325)</f>
        <v>0</v>
      </c>
      <c r="S323" s="175"/>
      <c r="T323" s="177">
        <f>SUM(T324:T325)</f>
        <v>0.56606200000000007</v>
      </c>
      <c r="AR323" s="178" t="s">
        <v>92</v>
      </c>
      <c r="AT323" s="179" t="s">
        <v>79</v>
      </c>
      <c r="AU323" s="179" t="s">
        <v>87</v>
      </c>
      <c r="AY323" s="178" t="s">
        <v>167</v>
      </c>
      <c r="BK323" s="180">
        <f>SUM(BK324:BK325)</f>
        <v>0</v>
      </c>
    </row>
    <row r="324" spans="2:65" s="1" customFormat="1" ht="16.5" customHeight="1">
      <c r="B324" s="31"/>
      <c r="C324" s="183" t="s">
        <v>963</v>
      </c>
      <c r="D324" s="183" t="s">
        <v>169</v>
      </c>
      <c r="E324" s="184" t="s">
        <v>964</v>
      </c>
      <c r="F324" s="185" t="s">
        <v>965</v>
      </c>
      <c r="G324" s="186" t="s">
        <v>258</v>
      </c>
      <c r="H324" s="187">
        <v>261.13900000000001</v>
      </c>
      <c r="I324" s="188"/>
      <c r="J324" s="189">
        <f>ROUND(I324*H324,2)</f>
        <v>0</v>
      </c>
      <c r="K324" s="185" t="s">
        <v>246</v>
      </c>
      <c r="L324" s="35"/>
      <c r="M324" s="190" t="s">
        <v>1</v>
      </c>
      <c r="N324" s="191" t="s">
        <v>52</v>
      </c>
      <c r="O324" s="57"/>
      <c r="P324" s="192">
        <f>O324*H324</f>
        <v>0</v>
      </c>
      <c r="Q324" s="192">
        <v>0</v>
      </c>
      <c r="R324" s="192">
        <f>Q324*H324</f>
        <v>0</v>
      </c>
      <c r="S324" s="192">
        <v>1E-3</v>
      </c>
      <c r="T324" s="193">
        <f>S324*H324</f>
        <v>0.26113900000000001</v>
      </c>
      <c r="AR324" s="13" t="s">
        <v>233</v>
      </c>
      <c r="AT324" s="13" t="s">
        <v>169</v>
      </c>
      <c r="AU324" s="13" t="s">
        <v>92</v>
      </c>
      <c r="AY324" s="13" t="s">
        <v>167</v>
      </c>
      <c r="BE324" s="194">
        <f>IF(N324="základná",J324,0)</f>
        <v>0</v>
      </c>
      <c r="BF324" s="194">
        <f>IF(N324="znížená",J324,0)</f>
        <v>0</v>
      </c>
      <c r="BG324" s="194">
        <f>IF(N324="zákl. prenesená",J324,0)</f>
        <v>0</v>
      </c>
      <c r="BH324" s="194">
        <f>IF(N324="zníž. prenesená",J324,0)</f>
        <v>0</v>
      </c>
      <c r="BI324" s="194">
        <f>IF(N324="nulová",J324,0)</f>
        <v>0</v>
      </c>
      <c r="BJ324" s="13" t="s">
        <v>92</v>
      </c>
      <c r="BK324" s="194">
        <f>ROUND(I324*H324,2)</f>
        <v>0</v>
      </c>
      <c r="BL324" s="13" t="s">
        <v>233</v>
      </c>
      <c r="BM324" s="13" t="s">
        <v>966</v>
      </c>
    </row>
    <row r="325" spans="2:65" s="1" customFormat="1" ht="16.5" customHeight="1">
      <c r="B325" s="31"/>
      <c r="C325" s="183" t="s">
        <v>967</v>
      </c>
      <c r="D325" s="183" t="s">
        <v>169</v>
      </c>
      <c r="E325" s="184" t="s">
        <v>968</v>
      </c>
      <c r="F325" s="185" t="s">
        <v>969</v>
      </c>
      <c r="G325" s="186" t="s">
        <v>172</v>
      </c>
      <c r="H325" s="187">
        <v>304.923</v>
      </c>
      <c r="I325" s="188"/>
      <c r="J325" s="189">
        <f>ROUND(I325*H325,2)</f>
        <v>0</v>
      </c>
      <c r="K325" s="185" t="s">
        <v>1</v>
      </c>
      <c r="L325" s="35"/>
      <c r="M325" s="190" t="s">
        <v>1</v>
      </c>
      <c r="N325" s="191" t="s">
        <v>52</v>
      </c>
      <c r="O325" s="57"/>
      <c r="P325" s="192">
        <f>O325*H325</f>
        <v>0</v>
      </c>
      <c r="Q325" s="192">
        <v>0</v>
      </c>
      <c r="R325" s="192">
        <f>Q325*H325</f>
        <v>0</v>
      </c>
      <c r="S325" s="192">
        <v>1E-3</v>
      </c>
      <c r="T325" s="193">
        <f>S325*H325</f>
        <v>0.304923</v>
      </c>
      <c r="AR325" s="13" t="s">
        <v>233</v>
      </c>
      <c r="AT325" s="13" t="s">
        <v>169</v>
      </c>
      <c r="AU325" s="13" t="s">
        <v>92</v>
      </c>
      <c r="AY325" s="13" t="s">
        <v>167</v>
      </c>
      <c r="BE325" s="194">
        <f>IF(N325="základná",J325,0)</f>
        <v>0</v>
      </c>
      <c r="BF325" s="194">
        <f>IF(N325="znížená",J325,0)</f>
        <v>0</v>
      </c>
      <c r="BG325" s="194">
        <f>IF(N325="zákl. prenesená",J325,0)</f>
        <v>0</v>
      </c>
      <c r="BH325" s="194">
        <f>IF(N325="zníž. prenesená",J325,0)</f>
        <v>0</v>
      </c>
      <c r="BI325" s="194">
        <f>IF(N325="nulová",J325,0)</f>
        <v>0</v>
      </c>
      <c r="BJ325" s="13" t="s">
        <v>92</v>
      </c>
      <c r="BK325" s="194">
        <f>ROUND(I325*H325,2)</f>
        <v>0</v>
      </c>
      <c r="BL325" s="13" t="s">
        <v>233</v>
      </c>
      <c r="BM325" s="13" t="s">
        <v>970</v>
      </c>
    </row>
    <row r="326" spans="2:65" s="11" customFormat="1" ht="22.9" customHeight="1">
      <c r="B326" s="167"/>
      <c r="C326" s="168"/>
      <c r="D326" s="169" t="s">
        <v>79</v>
      </c>
      <c r="E326" s="181" t="s">
        <v>971</v>
      </c>
      <c r="F326" s="181" t="s">
        <v>972</v>
      </c>
      <c r="G326" s="168"/>
      <c r="H326" s="168"/>
      <c r="I326" s="171"/>
      <c r="J326" s="182">
        <f>BK326</f>
        <v>0</v>
      </c>
      <c r="K326" s="168"/>
      <c r="L326" s="173"/>
      <c r="M326" s="174"/>
      <c r="N326" s="175"/>
      <c r="O326" s="175"/>
      <c r="P326" s="176">
        <f>SUM(P327:P329)</f>
        <v>0</v>
      </c>
      <c r="Q326" s="175"/>
      <c r="R326" s="176">
        <f>SUM(R327:R329)</f>
        <v>1.2728628200000001</v>
      </c>
      <c r="S326" s="175"/>
      <c r="T326" s="177">
        <f>SUM(T327:T329)</f>
        <v>0</v>
      </c>
      <c r="AR326" s="178" t="s">
        <v>92</v>
      </c>
      <c r="AT326" s="179" t="s">
        <v>79</v>
      </c>
      <c r="AU326" s="179" t="s">
        <v>87</v>
      </c>
      <c r="AY326" s="178" t="s">
        <v>167</v>
      </c>
      <c r="BK326" s="180">
        <f>SUM(BK327:BK329)</f>
        <v>0</v>
      </c>
    </row>
    <row r="327" spans="2:65" s="1" customFormat="1" ht="16.5" customHeight="1">
      <c r="B327" s="31"/>
      <c r="C327" s="183" t="s">
        <v>973</v>
      </c>
      <c r="D327" s="183" t="s">
        <v>169</v>
      </c>
      <c r="E327" s="184" t="s">
        <v>974</v>
      </c>
      <c r="F327" s="185" t="s">
        <v>975</v>
      </c>
      <c r="G327" s="186" t="s">
        <v>172</v>
      </c>
      <c r="H327" s="187">
        <v>55.603000000000002</v>
      </c>
      <c r="I327" s="188"/>
      <c r="J327" s="189">
        <f>ROUND(I327*H327,2)</f>
        <v>0</v>
      </c>
      <c r="K327" s="185" t="s">
        <v>1</v>
      </c>
      <c r="L327" s="35"/>
      <c r="M327" s="190" t="s">
        <v>1</v>
      </c>
      <c r="N327" s="191" t="s">
        <v>52</v>
      </c>
      <c r="O327" s="57"/>
      <c r="P327" s="192">
        <f>O327*H327</f>
        <v>0</v>
      </c>
      <c r="Q327" s="192">
        <v>4.9399999999999999E-3</v>
      </c>
      <c r="R327" s="192">
        <f>Q327*H327</f>
        <v>0.27467881999999999</v>
      </c>
      <c r="S327" s="192">
        <v>0</v>
      </c>
      <c r="T327" s="193">
        <f>S327*H327</f>
        <v>0</v>
      </c>
      <c r="AR327" s="13" t="s">
        <v>233</v>
      </c>
      <c r="AT327" s="13" t="s">
        <v>169</v>
      </c>
      <c r="AU327" s="13" t="s">
        <v>92</v>
      </c>
      <c r="AY327" s="13" t="s">
        <v>167</v>
      </c>
      <c r="BE327" s="194">
        <f>IF(N327="základná",J327,0)</f>
        <v>0</v>
      </c>
      <c r="BF327" s="194">
        <f>IF(N327="znížená",J327,0)</f>
        <v>0</v>
      </c>
      <c r="BG327" s="194">
        <f>IF(N327="zákl. prenesená",J327,0)</f>
        <v>0</v>
      </c>
      <c r="BH327" s="194">
        <f>IF(N327="zníž. prenesená",J327,0)</f>
        <v>0</v>
      </c>
      <c r="BI327" s="194">
        <f>IF(N327="nulová",J327,0)</f>
        <v>0</v>
      </c>
      <c r="BJ327" s="13" t="s">
        <v>92</v>
      </c>
      <c r="BK327" s="194">
        <f>ROUND(I327*H327,2)</f>
        <v>0</v>
      </c>
      <c r="BL327" s="13" t="s">
        <v>233</v>
      </c>
      <c r="BM327" s="13" t="s">
        <v>976</v>
      </c>
    </row>
    <row r="328" spans="2:65" s="1" customFormat="1" ht="16.5" customHeight="1">
      <c r="B328" s="31"/>
      <c r="C328" s="195" t="s">
        <v>977</v>
      </c>
      <c r="D328" s="195" t="s">
        <v>221</v>
      </c>
      <c r="E328" s="196" t="s">
        <v>978</v>
      </c>
      <c r="F328" s="197" t="s">
        <v>979</v>
      </c>
      <c r="G328" s="198" t="s">
        <v>172</v>
      </c>
      <c r="H328" s="199">
        <v>56.715000000000003</v>
      </c>
      <c r="I328" s="200"/>
      <c r="J328" s="201">
        <f>ROUND(I328*H328,2)</f>
        <v>0</v>
      </c>
      <c r="K328" s="197" t="s">
        <v>1</v>
      </c>
      <c r="L328" s="202"/>
      <c r="M328" s="203" t="s">
        <v>1</v>
      </c>
      <c r="N328" s="204" t="s">
        <v>52</v>
      </c>
      <c r="O328" s="57"/>
      <c r="P328" s="192">
        <f>O328*H328</f>
        <v>0</v>
      </c>
      <c r="Q328" s="192">
        <v>1.7600000000000001E-2</v>
      </c>
      <c r="R328" s="192">
        <f>Q328*H328</f>
        <v>0.99818400000000007</v>
      </c>
      <c r="S328" s="192">
        <v>0</v>
      </c>
      <c r="T328" s="193">
        <f>S328*H328</f>
        <v>0</v>
      </c>
      <c r="AR328" s="13" t="s">
        <v>298</v>
      </c>
      <c r="AT328" s="13" t="s">
        <v>221</v>
      </c>
      <c r="AU328" s="13" t="s">
        <v>92</v>
      </c>
      <c r="AY328" s="13" t="s">
        <v>167</v>
      </c>
      <c r="BE328" s="194">
        <f>IF(N328="základná",J328,0)</f>
        <v>0</v>
      </c>
      <c r="BF328" s="194">
        <f>IF(N328="znížená",J328,0)</f>
        <v>0</v>
      </c>
      <c r="BG328" s="194">
        <f>IF(N328="zákl. prenesená",J328,0)</f>
        <v>0</v>
      </c>
      <c r="BH328" s="194">
        <f>IF(N328="zníž. prenesená",J328,0)</f>
        <v>0</v>
      </c>
      <c r="BI328" s="194">
        <f>IF(N328="nulová",J328,0)</f>
        <v>0</v>
      </c>
      <c r="BJ328" s="13" t="s">
        <v>92</v>
      </c>
      <c r="BK328" s="194">
        <f>ROUND(I328*H328,2)</f>
        <v>0</v>
      </c>
      <c r="BL328" s="13" t="s">
        <v>233</v>
      </c>
      <c r="BM328" s="13" t="s">
        <v>980</v>
      </c>
    </row>
    <row r="329" spans="2:65" s="1" customFormat="1" ht="16.5" customHeight="1">
      <c r="B329" s="31"/>
      <c r="C329" s="183" t="s">
        <v>981</v>
      </c>
      <c r="D329" s="183" t="s">
        <v>169</v>
      </c>
      <c r="E329" s="184" t="s">
        <v>982</v>
      </c>
      <c r="F329" s="185" t="s">
        <v>983</v>
      </c>
      <c r="G329" s="186" t="s">
        <v>853</v>
      </c>
      <c r="H329" s="205"/>
      <c r="I329" s="188"/>
      <c r="J329" s="189">
        <f>ROUND(I329*H329,2)</f>
        <v>0</v>
      </c>
      <c r="K329" s="185" t="s">
        <v>218</v>
      </c>
      <c r="L329" s="35"/>
      <c r="M329" s="190" t="s">
        <v>1</v>
      </c>
      <c r="N329" s="191" t="s">
        <v>52</v>
      </c>
      <c r="O329" s="57"/>
      <c r="P329" s="192">
        <f>O329*H329</f>
        <v>0</v>
      </c>
      <c r="Q329" s="192">
        <v>0</v>
      </c>
      <c r="R329" s="192">
        <f>Q329*H329</f>
        <v>0</v>
      </c>
      <c r="S329" s="192">
        <v>0</v>
      </c>
      <c r="T329" s="193">
        <f>S329*H329</f>
        <v>0</v>
      </c>
      <c r="AR329" s="13" t="s">
        <v>233</v>
      </c>
      <c r="AT329" s="13" t="s">
        <v>169</v>
      </c>
      <c r="AU329" s="13" t="s">
        <v>92</v>
      </c>
      <c r="AY329" s="13" t="s">
        <v>167</v>
      </c>
      <c r="BE329" s="194">
        <f>IF(N329="základná",J329,0)</f>
        <v>0</v>
      </c>
      <c r="BF329" s="194">
        <f>IF(N329="znížená",J329,0)</f>
        <v>0</v>
      </c>
      <c r="BG329" s="194">
        <f>IF(N329="zákl. prenesená",J329,0)</f>
        <v>0</v>
      </c>
      <c r="BH329" s="194">
        <f>IF(N329="zníž. prenesená",J329,0)</f>
        <v>0</v>
      </c>
      <c r="BI329" s="194">
        <f>IF(N329="nulová",J329,0)</f>
        <v>0</v>
      </c>
      <c r="BJ329" s="13" t="s">
        <v>92</v>
      </c>
      <c r="BK329" s="194">
        <f>ROUND(I329*H329,2)</f>
        <v>0</v>
      </c>
      <c r="BL329" s="13" t="s">
        <v>233</v>
      </c>
      <c r="BM329" s="13" t="s">
        <v>984</v>
      </c>
    </row>
    <row r="330" spans="2:65" s="11" customFormat="1" ht="22.9" customHeight="1">
      <c r="B330" s="167"/>
      <c r="C330" s="168"/>
      <c r="D330" s="169" t="s">
        <v>79</v>
      </c>
      <c r="E330" s="181" t="s">
        <v>985</v>
      </c>
      <c r="F330" s="181" t="s">
        <v>986</v>
      </c>
      <c r="G330" s="168"/>
      <c r="H330" s="168"/>
      <c r="I330" s="171"/>
      <c r="J330" s="182">
        <f>BK330</f>
        <v>0</v>
      </c>
      <c r="K330" s="168"/>
      <c r="L330" s="173"/>
      <c r="M330" s="174"/>
      <c r="N330" s="175"/>
      <c r="O330" s="175"/>
      <c r="P330" s="176">
        <f>SUM(P331:P338)</f>
        <v>0</v>
      </c>
      <c r="Q330" s="175"/>
      <c r="R330" s="176">
        <f>SUM(R331:R338)</f>
        <v>208.84277527</v>
      </c>
      <c r="S330" s="175"/>
      <c r="T330" s="177">
        <f>SUM(T331:T338)</f>
        <v>0</v>
      </c>
      <c r="AR330" s="178" t="s">
        <v>92</v>
      </c>
      <c r="AT330" s="179" t="s">
        <v>79</v>
      </c>
      <c r="AU330" s="179" t="s">
        <v>87</v>
      </c>
      <c r="AY330" s="178" t="s">
        <v>167</v>
      </c>
      <c r="BK330" s="180">
        <f>SUM(BK331:BK338)</f>
        <v>0</v>
      </c>
    </row>
    <row r="331" spans="2:65" s="1" customFormat="1" ht="16.5" customHeight="1">
      <c r="B331" s="31"/>
      <c r="C331" s="183" t="s">
        <v>987</v>
      </c>
      <c r="D331" s="183" t="s">
        <v>169</v>
      </c>
      <c r="E331" s="184" t="s">
        <v>988</v>
      </c>
      <c r="F331" s="185" t="s">
        <v>989</v>
      </c>
      <c r="G331" s="186" t="s">
        <v>172</v>
      </c>
      <c r="H331" s="187">
        <v>44.25</v>
      </c>
      <c r="I331" s="188"/>
      <c r="J331" s="189">
        <f t="shared" ref="J331:J338" si="100">ROUND(I331*H331,2)</f>
        <v>0</v>
      </c>
      <c r="K331" s="185" t="s">
        <v>225</v>
      </c>
      <c r="L331" s="35"/>
      <c r="M331" s="190" t="s">
        <v>1</v>
      </c>
      <c r="N331" s="191" t="s">
        <v>52</v>
      </c>
      <c r="O331" s="57"/>
      <c r="P331" s="192">
        <f t="shared" ref="P331:P338" si="101">O331*H331</f>
        <v>0</v>
      </c>
      <c r="Q331" s="192">
        <v>0</v>
      </c>
      <c r="R331" s="192">
        <f t="shared" ref="R331:R338" si="102">Q331*H331</f>
        <v>0</v>
      </c>
      <c r="S331" s="192">
        <v>0</v>
      </c>
      <c r="T331" s="193">
        <f t="shared" ref="T331:T338" si="103">S331*H331</f>
        <v>0</v>
      </c>
      <c r="AR331" s="13" t="s">
        <v>233</v>
      </c>
      <c r="AT331" s="13" t="s">
        <v>169</v>
      </c>
      <c r="AU331" s="13" t="s">
        <v>92</v>
      </c>
      <c r="AY331" s="13" t="s">
        <v>167</v>
      </c>
      <c r="BE331" s="194">
        <f t="shared" ref="BE331:BE338" si="104">IF(N331="základná",J331,0)</f>
        <v>0</v>
      </c>
      <c r="BF331" s="194">
        <f t="shared" ref="BF331:BF338" si="105">IF(N331="znížená",J331,0)</f>
        <v>0</v>
      </c>
      <c r="BG331" s="194">
        <f t="shared" ref="BG331:BG338" si="106">IF(N331="zákl. prenesená",J331,0)</f>
        <v>0</v>
      </c>
      <c r="BH331" s="194">
        <f t="shared" ref="BH331:BH338" si="107">IF(N331="zníž. prenesená",J331,0)</f>
        <v>0</v>
      </c>
      <c r="BI331" s="194">
        <f t="shared" ref="BI331:BI338" si="108">IF(N331="nulová",J331,0)</f>
        <v>0</v>
      </c>
      <c r="BJ331" s="13" t="s">
        <v>92</v>
      </c>
      <c r="BK331" s="194">
        <f t="shared" ref="BK331:BK338" si="109">ROUND(I331*H331,2)</f>
        <v>0</v>
      </c>
      <c r="BL331" s="13" t="s">
        <v>233</v>
      </c>
      <c r="BM331" s="13" t="s">
        <v>990</v>
      </c>
    </row>
    <row r="332" spans="2:65" s="1" customFormat="1" ht="16.5" customHeight="1">
      <c r="B332" s="31"/>
      <c r="C332" s="183" t="s">
        <v>991</v>
      </c>
      <c r="D332" s="183" t="s">
        <v>169</v>
      </c>
      <c r="E332" s="184" t="s">
        <v>992</v>
      </c>
      <c r="F332" s="185" t="s">
        <v>993</v>
      </c>
      <c r="G332" s="186" t="s">
        <v>172</v>
      </c>
      <c r="H332" s="187">
        <v>44.25</v>
      </c>
      <c r="I332" s="188"/>
      <c r="J332" s="189">
        <f t="shared" si="100"/>
        <v>0</v>
      </c>
      <c r="K332" s="185" t="s">
        <v>1</v>
      </c>
      <c r="L332" s="35"/>
      <c r="M332" s="190" t="s">
        <v>1</v>
      </c>
      <c r="N332" s="191" t="s">
        <v>52</v>
      </c>
      <c r="O332" s="57"/>
      <c r="P332" s="192">
        <f t="shared" si="101"/>
        <v>0</v>
      </c>
      <c r="Q332" s="192">
        <v>1.7000000000000001E-4</v>
      </c>
      <c r="R332" s="192">
        <f t="shared" si="102"/>
        <v>7.5225000000000005E-3</v>
      </c>
      <c r="S332" s="192">
        <v>0</v>
      </c>
      <c r="T332" s="193">
        <f t="shared" si="103"/>
        <v>0</v>
      </c>
      <c r="AR332" s="13" t="s">
        <v>233</v>
      </c>
      <c r="AT332" s="13" t="s">
        <v>169</v>
      </c>
      <c r="AU332" s="13" t="s">
        <v>92</v>
      </c>
      <c r="AY332" s="13" t="s">
        <v>167</v>
      </c>
      <c r="BE332" s="194">
        <f t="shared" si="104"/>
        <v>0</v>
      </c>
      <c r="BF332" s="194">
        <f t="shared" si="105"/>
        <v>0</v>
      </c>
      <c r="BG332" s="194">
        <f t="shared" si="106"/>
        <v>0</v>
      </c>
      <c r="BH332" s="194">
        <f t="shared" si="107"/>
        <v>0</v>
      </c>
      <c r="BI332" s="194">
        <f t="shared" si="108"/>
        <v>0</v>
      </c>
      <c r="BJ332" s="13" t="s">
        <v>92</v>
      </c>
      <c r="BK332" s="194">
        <f t="shared" si="109"/>
        <v>0</v>
      </c>
      <c r="BL332" s="13" t="s">
        <v>233</v>
      </c>
      <c r="BM332" s="13" t="s">
        <v>994</v>
      </c>
    </row>
    <row r="333" spans="2:65" s="1" customFormat="1" ht="16.5" customHeight="1">
      <c r="B333" s="31"/>
      <c r="C333" s="183" t="s">
        <v>995</v>
      </c>
      <c r="D333" s="183" t="s">
        <v>169</v>
      </c>
      <c r="E333" s="184" t="s">
        <v>996</v>
      </c>
      <c r="F333" s="185" t="s">
        <v>997</v>
      </c>
      <c r="G333" s="186" t="s">
        <v>172</v>
      </c>
      <c r="H333" s="187">
        <v>77.224999999999994</v>
      </c>
      <c r="I333" s="188"/>
      <c r="J333" s="189">
        <f t="shared" si="100"/>
        <v>0</v>
      </c>
      <c r="K333" s="185" t="s">
        <v>225</v>
      </c>
      <c r="L333" s="35"/>
      <c r="M333" s="190" t="s">
        <v>1</v>
      </c>
      <c r="N333" s="191" t="s">
        <v>52</v>
      </c>
      <c r="O333" s="57"/>
      <c r="P333" s="192">
        <f t="shared" si="101"/>
        <v>0</v>
      </c>
      <c r="Q333" s="192">
        <v>2.4000000000000001E-4</v>
      </c>
      <c r="R333" s="192">
        <f t="shared" si="102"/>
        <v>1.8533999999999998E-2</v>
      </c>
      <c r="S333" s="192">
        <v>0</v>
      </c>
      <c r="T333" s="193">
        <f t="shared" si="103"/>
        <v>0</v>
      </c>
      <c r="AR333" s="13" t="s">
        <v>233</v>
      </c>
      <c r="AT333" s="13" t="s">
        <v>169</v>
      </c>
      <c r="AU333" s="13" t="s">
        <v>92</v>
      </c>
      <c r="AY333" s="13" t="s">
        <v>167</v>
      </c>
      <c r="BE333" s="194">
        <f t="shared" si="104"/>
        <v>0</v>
      </c>
      <c r="BF333" s="194">
        <f t="shared" si="105"/>
        <v>0</v>
      </c>
      <c r="BG333" s="194">
        <f t="shared" si="106"/>
        <v>0</v>
      </c>
      <c r="BH333" s="194">
        <f t="shared" si="107"/>
        <v>0</v>
      </c>
      <c r="BI333" s="194">
        <f t="shared" si="108"/>
        <v>0</v>
      </c>
      <c r="BJ333" s="13" t="s">
        <v>92</v>
      </c>
      <c r="BK333" s="194">
        <f t="shared" si="109"/>
        <v>0</v>
      </c>
      <c r="BL333" s="13" t="s">
        <v>233</v>
      </c>
      <c r="BM333" s="13" t="s">
        <v>998</v>
      </c>
    </row>
    <row r="334" spans="2:65" s="1" customFormat="1" ht="16.5" customHeight="1">
      <c r="B334" s="31"/>
      <c r="C334" s="183" t="s">
        <v>999</v>
      </c>
      <c r="D334" s="183" t="s">
        <v>169</v>
      </c>
      <c r="E334" s="184" t="s">
        <v>1000</v>
      </c>
      <c r="F334" s="185" t="s">
        <v>1001</v>
      </c>
      <c r="G334" s="186" t="s">
        <v>172</v>
      </c>
      <c r="H334" s="187">
        <v>77.224999999999994</v>
      </c>
      <c r="I334" s="188"/>
      <c r="J334" s="189">
        <f t="shared" si="100"/>
        <v>0</v>
      </c>
      <c r="K334" s="185" t="s">
        <v>1</v>
      </c>
      <c r="L334" s="35"/>
      <c r="M334" s="190" t="s">
        <v>1</v>
      </c>
      <c r="N334" s="191" t="s">
        <v>52</v>
      </c>
      <c r="O334" s="57"/>
      <c r="P334" s="192">
        <f t="shared" si="101"/>
        <v>0</v>
      </c>
      <c r="Q334" s="192">
        <v>8.0000000000000007E-5</v>
      </c>
      <c r="R334" s="192">
        <f t="shared" si="102"/>
        <v>6.1780000000000003E-3</v>
      </c>
      <c r="S334" s="192">
        <v>0</v>
      </c>
      <c r="T334" s="193">
        <f t="shared" si="103"/>
        <v>0</v>
      </c>
      <c r="AR334" s="13" t="s">
        <v>233</v>
      </c>
      <c r="AT334" s="13" t="s">
        <v>169</v>
      </c>
      <c r="AU334" s="13" t="s">
        <v>92</v>
      </c>
      <c r="AY334" s="13" t="s">
        <v>167</v>
      </c>
      <c r="BE334" s="194">
        <f t="shared" si="104"/>
        <v>0</v>
      </c>
      <c r="BF334" s="194">
        <f t="shared" si="105"/>
        <v>0</v>
      </c>
      <c r="BG334" s="194">
        <f t="shared" si="106"/>
        <v>0</v>
      </c>
      <c r="BH334" s="194">
        <f t="shared" si="107"/>
        <v>0</v>
      </c>
      <c r="BI334" s="194">
        <f t="shared" si="108"/>
        <v>0</v>
      </c>
      <c r="BJ334" s="13" t="s">
        <v>92</v>
      </c>
      <c r="BK334" s="194">
        <f t="shared" si="109"/>
        <v>0</v>
      </c>
      <c r="BL334" s="13" t="s">
        <v>233</v>
      </c>
      <c r="BM334" s="13" t="s">
        <v>1002</v>
      </c>
    </row>
    <row r="335" spans="2:65" s="1" customFormat="1" ht="16.5" customHeight="1">
      <c r="B335" s="31"/>
      <c r="C335" s="183" t="s">
        <v>1003</v>
      </c>
      <c r="D335" s="183" t="s">
        <v>169</v>
      </c>
      <c r="E335" s="184" t="s">
        <v>1004</v>
      </c>
      <c r="F335" s="185" t="s">
        <v>1005</v>
      </c>
      <c r="G335" s="186" t="s">
        <v>172</v>
      </c>
      <c r="H335" s="187">
        <v>28.452999999999999</v>
      </c>
      <c r="I335" s="188"/>
      <c r="J335" s="189">
        <f t="shared" si="100"/>
        <v>0</v>
      </c>
      <c r="K335" s="185" t="s">
        <v>225</v>
      </c>
      <c r="L335" s="35"/>
      <c r="M335" s="190" t="s">
        <v>1</v>
      </c>
      <c r="N335" s="191" t="s">
        <v>52</v>
      </c>
      <c r="O335" s="57"/>
      <c r="P335" s="192">
        <f t="shared" si="101"/>
        <v>0</v>
      </c>
      <c r="Q335" s="192">
        <v>1.1E-4</v>
      </c>
      <c r="R335" s="192">
        <f t="shared" si="102"/>
        <v>3.1298300000000001E-3</v>
      </c>
      <c r="S335" s="192">
        <v>0</v>
      </c>
      <c r="T335" s="193">
        <f t="shared" si="103"/>
        <v>0</v>
      </c>
      <c r="AR335" s="13" t="s">
        <v>233</v>
      </c>
      <c r="AT335" s="13" t="s">
        <v>169</v>
      </c>
      <c r="AU335" s="13" t="s">
        <v>92</v>
      </c>
      <c r="AY335" s="13" t="s">
        <v>167</v>
      </c>
      <c r="BE335" s="194">
        <f t="shared" si="104"/>
        <v>0</v>
      </c>
      <c r="BF335" s="194">
        <f t="shared" si="105"/>
        <v>0</v>
      </c>
      <c r="BG335" s="194">
        <f t="shared" si="106"/>
        <v>0</v>
      </c>
      <c r="BH335" s="194">
        <f t="shared" si="107"/>
        <v>0</v>
      </c>
      <c r="BI335" s="194">
        <f t="shared" si="108"/>
        <v>0</v>
      </c>
      <c r="BJ335" s="13" t="s">
        <v>92</v>
      </c>
      <c r="BK335" s="194">
        <f t="shared" si="109"/>
        <v>0</v>
      </c>
      <c r="BL335" s="13" t="s">
        <v>233</v>
      </c>
      <c r="BM335" s="13" t="s">
        <v>1006</v>
      </c>
    </row>
    <row r="336" spans="2:65" s="1" customFormat="1" ht="16.5" customHeight="1">
      <c r="B336" s="31"/>
      <c r="C336" s="183" t="s">
        <v>1007</v>
      </c>
      <c r="D336" s="183" t="s">
        <v>169</v>
      </c>
      <c r="E336" s="184" t="s">
        <v>1008</v>
      </c>
      <c r="F336" s="185" t="s">
        <v>1009</v>
      </c>
      <c r="G336" s="186" t="s">
        <v>172</v>
      </c>
      <c r="H336" s="187">
        <v>14.227</v>
      </c>
      <c r="I336" s="188"/>
      <c r="J336" s="189">
        <f t="shared" si="100"/>
        <v>0</v>
      </c>
      <c r="K336" s="185" t="s">
        <v>225</v>
      </c>
      <c r="L336" s="35"/>
      <c r="M336" s="190" t="s">
        <v>1</v>
      </c>
      <c r="N336" s="191" t="s">
        <v>52</v>
      </c>
      <c r="O336" s="57"/>
      <c r="P336" s="192">
        <f t="shared" si="101"/>
        <v>0</v>
      </c>
      <c r="Q336" s="192">
        <v>2.2000000000000001E-4</v>
      </c>
      <c r="R336" s="192">
        <f t="shared" si="102"/>
        <v>3.1299400000000003E-3</v>
      </c>
      <c r="S336" s="192">
        <v>0</v>
      </c>
      <c r="T336" s="193">
        <f t="shared" si="103"/>
        <v>0</v>
      </c>
      <c r="AR336" s="13" t="s">
        <v>233</v>
      </c>
      <c r="AT336" s="13" t="s">
        <v>169</v>
      </c>
      <c r="AU336" s="13" t="s">
        <v>92</v>
      </c>
      <c r="AY336" s="13" t="s">
        <v>167</v>
      </c>
      <c r="BE336" s="194">
        <f t="shared" si="104"/>
        <v>0</v>
      </c>
      <c r="BF336" s="194">
        <f t="shared" si="105"/>
        <v>0</v>
      </c>
      <c r="BG336" s="194">
        <f t="shared" si="106"/>
        <v>0</v>
      </c>
      <c r="BH336" s="194">
        <f t="shared" si="107"/>
        <v>0</v>
      </c>
      <c r="BI336" s="194">
        <f t="shared" si="108"/>
        <v>0</v>
      </c>
      <c r="BJ336" s="13" t="s">
        <v>92</v>
      </c>
      <c r="BK336" s="194">
        <f t="shared" si="109"/>
        <v>0</v>
      </c>
      <c r="BL336" s="13" t="s">
        <v>233</v>
      </c>
      <c r="BM336" s="13" t="s">
        <v>1010</v>
      </c>
    </row>
    <row r="337" spans="2:65" s="1" customFormat="1" ht="16.5" customHeight="1">
      <c r="B337" s="31"/>
      <c r="C337" s="183" t="s">
        <v>1011</v>
      </c>
      <c r="D337" s="183" t="s">
        <v>169</v>
      </c>
      <c r="E337" s="184" t="s">
        <v>1012</v>
      </c>
      <c r="F337" s="185" t="s">
        <v>1013</v>
      </c>
      <c r="G337" s="186" t="s">
        <v>172</v>
      </c>
      <c r="H337" s="187">
        <v>156.66</v>
      </c>
      <c r="I337" s="188"/>
      <c r="J337" s="189">
        <f t="shared" si="100"/>
        <v>0</v>
      </c>
      <c r="K337" s="185" t="s">
        <v>218</v>
      </c>
      <c r="L337" s="35"/>
      <c r="M337" s="190" t="s">
        <v>1</v>
      </c>
      <c r="N337" s="191" t="s">
        <v>52</v>
      </c>
      <c r="O337" s="57"/>
      <c r="P337" s="192">
        <f t="shared" si="101"/>
        <v>0</v>
      </c>
      <c r="Q337" s="192">
        <v>5.1999999999999995E-4</v>
      </c>
      <c r="R337" s="192">
        <f t="shared" si="102"/>
        <v>8.1463199999999986E-2</v>
      </c>
      <c r="S337" s="192">
        <v>0</v>
      </c>
      <c r="T337" s="193">
        <f t="shared" si="103"/>
        <v>0</v>
      </c>
      <c r="AR337" s="13" t="s">
        <v>233</v>
      </c>
      <c r="AT337" s="13" t="s">
        <v>169</v>
      </c>
      <c r="AU337" s="13" t="s">
        <v>92</v>
      </c>
      <c r="AY337" s="13" t="s">
        <v>167</v>
      </c>
      <c r="BE337" s="194">
        <f t="shared" si="104"/>
        <v>0</v>
      </c>
      <c r="BF337" s="194">
        <f t="shared" si="105"/>
        <v>0</v>
      </c>
      <c r="BG337" s="194">
        <f t="shared" si="106"/>
        <v>0</v>
      </c>
      <c r="BH337" s="194">
        <f t="shared" si="107"/>
        <v>0</v>
      </c>
      <c r="BI337" s="194">
        <f t="shared" si="108"/>
        <v>0</v>
      </c>
      <c r="BJ337" s="13" t="s">
        <v>92</v>
      </c>
      <c r="BK337" s="194">
        <f t="shared" si="109"/>
        <v>0</v>
      </c>
      <c r="BL337" s="13" t="s">
        <v>233</v>
      </c>
      <c r="BM337" s="13" t="s">
        <v>1014</v>
      </c>
    </row>
    <row r="338" spans="2:65" s="1" customFormat="1" ht="16.5" customHeight="1">
      <c r="B338" s="31"/>
      <c r="C338" s="183" t="s">
        <v>1015</v>
      </c>
      <c r="D338" s="183" t="s">
        <v>169</v>
      </c>
      <c r="E338" s="184" t="s">
        <v>1016</v>
      </c>
      <c r="F338" s="185" t="s">
        <v>1017</v>
      </c>
      <c r="G338" s="186" t="s">
        <v>172</v>
      </c>
      <c r="H338" s="187">
        <v>156.66</v>
      </c>
      <c r="I338" s="188"/>
      <c r="J338" s="189">
        <f t="shared" si="100"/>
        <v>0</v>
      </c>
      <c r="K338" s="185" t="s">
        <v>218</v>
      </c>
      <c r="L338" s="35"/>
      <c r="M338" s="190" t="s">
        <v>1</v>
      </c>
      <c r="N338" s="191" t="s">
        <v>52</v>
      </c>
      <c r="O338" s="57"/>
      <c r="P338" s="192">
        <f t="shared" si="101"/>
        <v>0</v>
      </c>
      <c r="Q338" s="192">
        <v>1.33233</v>
      </c>
      <c r="R338" s="192">
        <f t="shared" si="102"/>
        <v>208.7228178</v>
      </c>
      <c r="S338" s="192">
        <v>0</v>
      </c>
      <c r="T338" s="193">
        <f t="shared" si="103"/>
        <v>0</v>
      </c>
      <c r="AR338" s="13" t="s">
        <v>233</v>
      </c>
      <c r="AT338" s="13" t="s">
        <v>169</v>
      </c>
      <c r="AU338" s="13" t="s">
        <v>92</v>
      </c>
      <c r="AY338" s="13" t="s">
        <v>167</v>
      </c>
      <c r="BE338" s="194">
        <f t="shared" si="104"/>
        <v>0</v>
      </c>
      <c r="BF338" s="194">
        <f t="shared" si="105"/>
        <v>0</v>
      </c>
      <c r="BG338" s="194">
        <f t="shared" si="106"/>
        <v>0</v>
      </c>
      <c r="BH338" s="194">
        <f t="shared" si="107"/>
        <v>0</v>
      </c>
      <c r="BI338" s="194">
        <f t="shared" si="108"/>
        <v>0</v>
      </c>
      <c r="BJ338" s="13" t="s">
        <v>92</v>
      </c>
      <c r="BK338" s="194">
        <f t="shared" si="109"/>
        <v>0</v>
      </c>
      <c r="BL338" s="13" t="s">
        <v>233</v>
      </c>
      <c r="BM338" s="13" t="s">
        <v>1018</v>
      </c>
    </row>
    <row r="339" spans="2:65" s="11" customFormat="1" ht="22.9" customHeight="1">
      <c r="B339" s="167"/>
      <c r="C339" s="168"/>
      <c r="D339" s="169" t="s">
        <v>79</v>
      </c>
      <c r="E339" s="181" t="s">
        <v>1019</v>
      </c>
      <c r="F339" s="181" t="s">
        <v>1020</v>
      </c>
      <c r="G339" s="168"/>
      <c r="H339" s="168"/>
      <c r="I339" s="171"/>
      <c r="J339" s="182">
        <f>BK339</f>
        <v>0</v>
      </c>
      <c r="K339" s="168"/>
      <c r="L339" s="173"/>
      <c r="M339" s="174"/>
      <c r="N339" s="175"/>
      <c r="O339" s="175"/>
      <c r="P339" s="176">
        <f>SUM(P340:P352)</f>
        <v>0</v>
      </c>
      <c r="Q339" s="175"/>
      <c r="R339" s="176">
        <f>SUM(R340:R352)</f>
        <v>0.76150065</v>
      </c>
      <c r="S339" s="175"/>
      <c r="T339" s="177">
        <f>SUM(T340:T352)</f>
        <v>0</v>
      </c>
      <c r="AR339" s="178" t="s">
        <v>92</v>
      </c>
      <c r="AT339" s="179" t="s">
        <v>79</v>
      </c>
      <c r="AU339" s="179" t="s">
        <v>87</v>
      </c>
      <c r="AY339" s="178" t="s">
        <v>167</v>
      </c>
      <c r="BK339" s="180">
        <f>SUM(BK340:BK352)</f>
        <v>0</v>
      </c>
    </row>
    <row r="340" spans="2:65" s="1" customFormat="1" ht="16.5" customHeight="1">
      <c r="B340" s="31"/>
      <c r="C340" s="183" t="s">
        <v>1021</v>
      </c>
      <c r="D340" s="183" t="s">
        <v>169</v>
      </c>
      <c r="E340" s="184" t="s">
        <v>1022</v>
      </c>
      <c r="F340" s="185" t="s">
        <v>1023</v>
      </c>
      <c r="G340" s="186" t="s">
        <v>241</v>
      </c>
      <c r="H340" s="187">
        <v>100</v>
      </c>
      <c r="I340" s="188"/>
      <c r="J340" s="189">
        <f t="shared" ref="J340:J352" si="110">ROUND(I340*H340,2)</f>
        <v>0</v>
      </c>
      <c r="K340" s="185" t="s">
        <v>246</v>
      </c>
      <c r="L340" s="35"/>
      <c r="M340" s="190" t="s">
        <v>1</v>
      </c>
      <c r="N340" s="191" t="s">
        <v>52</v>
      </c>
      <c r="O340" s="57"/>
      <c r="P340" s="192">
        <f t="shared" ref="P340:P352" si="111">O340*H340</f>
        <v>0</v>
      </c>
      <c r="Q340" s="192">
        <v>0</v>
      </c>
      <c r="R340" s="192">
        <f t="shared" ref="R340:R352" si="112">Q340*H340</f>
        <v>0</v>
      </c>
      <c r="S340" s="192">
        <v>0</v>
      </c>
      <c r="T340" s="193">
        <f t="shared" ref="T340:T352" si="113">S340*H340</f>
        <v>0</v>
      </c>
      <c r="AR340" s="13" t="s">
        <v>233</v>
      </c>
      <c r="AT340" s="13" t="s">
        <v>169</v>
      </c>
      <c r="AU340" s="13" t="s">
        <v>92</v>
      </c>
      <c r="AY340" s="13" t="s">
        <v>167</v>
      </c>
      <c r="BE340" s="194">
        <f t="shared" ref="BE340:BE352" si="114">IF(N340="základná",J340,0)</f>
        <v>0</v>
      </c>
      <c r="BF340" s="194">
        <f t="shared" ref="BF340:BF352" si="115">IF(N340="znížená",J340,0)</f>
        <v>0</v>
      </c>
      <c r="BG340" s="194">
        <f t="shared" ref="BG340:BG352" si="116">IF(N340="zákl. prenesená",J340,0)</f>
        <v>0</v>
      </c>
      <c r="BH340" s="194">
        <f t="shared" ref="BH340:BH352" si="117">IF(N340="zníž. prenesená",J340,0)</f>
        <v>0</v>
      </c>
      <c r="BI340" s="194">
        <f t="shared" ref="BI340:BI352" si="118">IF(N340="nulová",J340,0)</f>
        <v>0</v>
      </c>
      <c r="BJ340" s="13" t="s">
        <v>92</v>
      </c>
      <c r="BK340" s="194">
        <f t="shared" ref="BK340:BK352" si="119">ROUND(I340*H340,2)</f>
        <v>0</v>
      </c>
      <c r="BL340" s="13" t="s">
        <v>233</v>
      </c>
      <c r="BM340" s="13" t="s">
        <v>1024</v>
      </c>
    </row>
    <row r="341" spans="2:65" s="1" customFormat="1" ht="16.5" customHeight="1">
      <c r="B341" s="31"/>
      <c r="C341" s="183" t="s">
        <v>1025</v>
      </c>
      <c r="D341" s="183" t="s">
        <v>169</v>
      </c>
      <c r="E341" s="184" t="s">
        <v>1026</v>
      </c>
      <c r="F341" s="185" t="s">
        <v>1027</v>
      </c>
      <c r="G341" s="186" t="s">
        <v>258</v>
      </c>
      <c r="H341" s="187">
        <v>810.49400000000003</v>
      </c>
      <c r="I341" s="188"/>
      <c r="J341" s="189">
        <f t="shared" si="110"/>
        <v>0</v>
      </c>
      <c r="K341" s="185" t="s">
        <v>218</v>
      </c>
      <c r="L341" s="35"/>
      <c r="M341" s="190" t="s">
        <v>1</v>
      </c>
      <c r="N341" s="191" t="s">
        <v>52</v>
      </c>
      <c r="O341" s="57"/>
      <c r="P341" s="192">
        <f t="shared" si="111"/>
        <v>0</v>
      </c>
      <c r="Q341" s="192">
        <v>0</v>
      </c>
      <c r="R341" s="192">
        <f t="shared" si="112"/>
        <v>0</v>
      </c>
      <c r="S341" s="192">
        <v>0</v>
      </c>
      <c r="T341" s="193">
        <f t="shared" si="113"/>
        <v>0</v>
      </c>
      <c r="AR341" s="13" t="s">
        <v>233</v>
      </c>
      <c r="AT341" s="13" t="s">
        <v>169</v>
      </c>
      <c r="AU341" s="13" t="s">
        <v>92</v>
      </c>
      <c r="AY341" s="13" t="s">
        <v>167</v>
      </c>
      <c r="BE341" s="194">
        <f t="shared" si="114"/>
        <v>0</v>
      </c>
      <c r="BF341" s="194">
        <f t="shared" si="115"/>
        <v>0</v>
      </c>
      <c r="BG341" s="194">
        <f t="shared" si="116"/>
        <v>0</v>
      </c>
      <c r="BH341" s="194">
        <f t="shared" si="117"/>
        <v>0</v>
      </c>
      <c r="BI341" s="194">
        <f t="shared" si="118"/>
        <v>0</v>
      </c>
      <c r="BJ341" s="13" t="s">
        <v>92</v>
      </c>
      <c r="BK341" s="194">
        <f t="shared" si="119"/>
        <v>0</v>
      </c>
      <c r="BL341" s="13" t="s">
        <v>233</v>
      </c>
      <c r="BM341" s="13" t="s">
        <v>1028</v>
      </c>
    </row>
    <row r="342" spans="2:65" s="1" customFormat="1" ht="16.5" customHeight="1">
      <c r="B342" s="31"/>
      <c r="C342" s="195" t="s">
        <v>1029</v>
      </c>
      <c r="D342" s="195" t="s">
        <v>221</v>
      </c>
      <c r="E342" s="196" t="s">
        <v>1030</v>
      </c>
      <c r="F342" s="197" t="s">
        <v>1031</v>
      </c>
      <c r="G342" s="198" t="s">
        <v>241</v>
      </c>
      <c r="H342" s="199">
        <v>17</v>
      </c>
      <c r="I342" s="200"/>
      <c r="J342" s="201">
        <f t="shared" si="110"/>
        <v>0</v>
      </c>
      <c r="K342" s="197" t="s">
        <v>218</v>
      </c>
      <c r="L342" s="202"/>
      <c r="M342" s="203" t="s">
        <v>1</v>
      </c>
      <c r="N342" s="204" t="s">
        <v>52</v>
      </c>
      <c r="O342" s="57"/>
      <c r="P342" s="192">
        <f t="shared" si="111"/>
        <v>0</v>
      </c>
      <c r="Q342" s="192">
        <v>2.9999999999999997E-4</v>
      </c>
      <c r="R342" s="192">
        <f t="shared" si="112"/>
        <v>5.0999999999999995E-3</v>
      </c>
      <c r="S342" s="192">
        <v>0</v>
      </c>
      <c r="T342" s="193">
        <f t="shared" si="113"/>
        <v>0</v>
      </c>
      <c r="AR342" s="13" t="s">
        <v>298</v>
      </c>
      <c r="AT342" s="13" t="s">
        <v>221</v>
      </c>
      <c r="AU342" s="13" t="s">
        <v>92</v>
      </c>
      <c r="AY342" s="13" t="s">
        <v>167</v>
      </c>
      <c r="BE342" s="194">
        <f t="shared" si="114"/>
        <v>0</v>
      </c>
      <c r="BF342" s="194">
        <f t="shared" si="115"/>
        <v>0</v>
      </c>
      <c r="BG342" s="194">
        <f t="shared" si="116"/>
        <v>0</v>
      </c>
      <c r="BH342" s="194">
        <f t="shared" si="117"/>
        <v>0</v>
      </c>
      <c r="BI342" s="194">
        <f t="shared" si="118"/>
        <v>0</v>
      </c>
      <c r="BJ342" s="13" t="s">
        <v>92</v>
      </c>
      <c r="BK342" s="194">
        <f t="shared" si="119"/>
        <v>0</v>
      </c>
      <c r="BL342" s="13" t="s">
        <v>233</v>
      </c>
      <c r="BM342" s="13" t="s">
        <v>1032</v>
      </c>
    </row>
    <row r="343" spans="2:65" s="1" customFormat="1" ht="16.5" customHeight="1">
      <c r="B343" s="31"/>
      <c r="C343" s="183" t="s">
        <v>1033</v>
      </c>
      <c r="D343" s="183" t="s">
        <v>169</v>
      </c>
      <c r="E343" s="184" t="s">
        <v>1034</v>
      </c>
      <c r="F343" s="185" t="s">
        <v>1035</v>
      </c>
      <c r="G343" s="186" t="s">
        <v>172</v>
      </c>
      <c r="H343" s="187">
        <v>1374.163</v>
      </c>
      <c r="I343" s="188"/>
      <c r="J343" s="189">
        <f t="shared" si="110"/>
        <v>0</v>
      </c>
      <c r="K343" s="185" t="s">
        <v>1</v>
      </c>
      <c r="L343" s="35"/>
      <c r="M343" s="190" t="s">
        <v>1</v>
      </c>
      <c r="N343" s="191" t="s">
        <v>52</v>
      </c>
      <c r="O343" s="57"/>
      <c r="P343" s="192">
        <f t="shared" si="111"/>
        <v>0</v>
      </c>
      <c r="Q343" s="192">
        <v>1.8000000000000001E-4</v>
      </c>
      <c r="R343" s="192">
        <f t="shared" si="112"/>
        <v>0.24734934000000003</v>
      </c>
      <c r="S343" s="192">
        <v>0</v>
      </c>
      <c r="T343" s="193">
        <f t="shared" si="113"/>
        <v>0</v>
      </c>
      <c r="AR343" s="13" t="s">
        <v>233</v>
      </c>
      <c r="AT343" s="13" t="s">
        <v>169</v>
      </c>
      <c r="AU343" s="13" t="s">
        <v>92</v>
      </c>
      <c r="AY343" s="13" t="s">
        <v>167</v>
      </c>
      <c r="BE343" s="194">
        <f t="shared" si="114"/>
        <v>0</v>
      </c>
      <c r="BF343" s="194">
        <f t="shared" si="115"/>
        <v>0</v>
      </c>
      <c r="BG343" s="194">
        <f t="shared" si="116"/>
        <v>0</v>
      </c>
      <c r="BH343" s="194">
        <f t="shared" si="117"/>
        <v>0</v>
      </c>
      <c r="BI343" s="194">
        <f t="shared" si="118"/>
        <v>0</v>
      </c>
      <c r="BJ343" s="13" t="s">
        <v>92</v>
      </c>
      <c r="BK343" s="194">
        <f t="shared" si="119"/>
        <v>0</v>
      </c>
      <c r="BL343" s="13" t="s">
        <v>233</v>
      </c>
      <c r="BM343" s="13" t="s">
        <v>1036</v>
      </c>
    </row>
    <row r="344" spans="2:65" s="1" customFormat="1" ht="16.5" customHeight="1">
      <c r="B344" s="31"/>
      <c r="C344" s="183" t="s">
        <v>1037</v>
      </c>
      <c r="D344" s="183" t="s">
        <v>169</v>
      </c>
      <c r="E344" s="184" t="s">
        <v>1038</v>
      </c>
      <c r="F344" s="185" t="s">
        <v>1039</v>
      </c>
      <c r="G344" s="186" t="s">
        <v>172</v>
      </c>
      <c r="H344" s="187">
        <v>904.37699999999995</v>
      </c>
      <c r="I344" s="188"/>
      <c r="J344" s="189">
        <f t="shared" si="110"/>
        <v>0</v>
      </c>
      <c r="K344" s="185" t="s">
        <v>225</v>
      </c>
      <c r="L344" s="35"/>
      <c r="M344" s="190" t="s">
        <v>1</v>
      </c>
      <c r="N344" s="191" t="s">
        <v>52</v>
      </c>
      <c r="O344" s="57"/>
      <c r="P344" s="192">
        <f t="shared" si="111"/>
        <v>0</v>
      </c>
      <c r="Q344" s="192">
        <v>2.0000000000000002E-5</v>
      </c>
      <c r="R344" s="192">
        <f t="shared" si="112"/>
        <v>1.8087539999999999E-2</v>
      </c>
      <c r="S344" s="192">
        <v>0</v>
      </c>
      <c r="T344" s="193">
        <f t="shared" si="113"/>
        <v>0</v>
      </c>
      <c r="AR344" s="13" t="s">
        <v>233</v>
      </c>
      <c r="AT344" s="13" t="s">
        <v>169</v>
      </c>
      <c r="AU344" s="13" t="s">
        <v>92</v>
      </c>
      <c r="AY344" s="13" t="s">
        <v>167</v>
      </c>
      <c r="BE344" s="194">
        <f t="shared" si="114"/>
        <v>0</v>
      </c>
      <c r="BF344" s="194">
        <f t="shared" si="115"/>
        <v>0</v>
      </c>
      <c r="BG344" s="194">
        <f t="shared" si="116"/>
        <v>0</v>
      </c>
      <c r="BH344" s="194">
        <f t="shared" si="117"/>
        <v>0</v>
      </c>
      <c r="BI344" s="194">
        <f t="shared" si="118"/>
        <v>0</v>
      </c>
      <c r="BJ344" s="13" t="s">
        <v>92</v>
      </c>
      <c r="BK344" s="194">
        <f t="shared" si="119"/>
        <v>0</v>
      </c>
      <c r="BL344" s="13" t="s">
        <v>233</v>
      </c>
      <c r="BM344" s="13" t="s">
        <v>1040</v>
      </c>
    </row>
    <row r="345" spans="2:65" s="1" customFormat="1" ht="16.5" customHeight="1">
      <c r="B345" s="31"/>
      <c r="C345" s="183" t="s">
        <v>1041</v>
      </c>
      <c r="D345" s="183" t="s">
        <v>169</v>
      </c>
      <c r="E345" s="184" t="s">
        <v>1042</v>
      </c>
      <c r="F345" s="185" t="s">
        <v>1043</v>
      </c>
      <c r="G345" s="186" t="s">
        <v>172</v>
      </c>
      <c r="H345" s="187">
        <v>904.37699999999995</v>
      </c>
      <c r="I345" s="188"/>
      <c r="J345" s="189">
        <f t="shared" si="110"/>
        <v>0</v>
      </c>
      <c r="K345" s="185" t="s">
        <v>225</v>
      </c>
      <c r="L345" s="35"/>
      <c r="M345" s="190" t="s">
        <v>1</v>
      </c>
      <c r="N345" s="191" t="s">
        <v>52</v>
      </c>
      <c r="O345" s="57"/>
      <c r="P345" s="192">
        <f t="shared" si="111"/>
        <v>0</v>
      </c>
      <c r="Q345" s="192">
        <v>0</v>
      </c>
      <c r="R345" s="192">
        <f t="shared" si="112"/>
        <v>0</v>
      </c>
      <c r="S345" s="192">
        <v>0</v>
      </c>
      <c r="T345" s="193">
        <f t="shared" si="113"/>
        <v>0</v>
      </c>
      <c r="AR345" s="13" t="s">
        <v>233</v>
      </c>
      <c r="AT345" s="13" t="s">
        <v>169</v>
      </c>
      <c r="AU345" s="13" t="s">
        <v>92</v>
      </c>
      <c r="AY345" s="13" t="s">
        <v>167</v>
      </c>
      <c r="BE345" s="194">
        <f t="shared" si="114"/>
        <v>0</v>
      </c>
      <c r="BF345" s="194">
        <f t="shared" si="115"/>
        <v>0</v>
      </c>
      <c r="BG345" s="194">
        <f t="shared" si="116"/>
        <v>0</v>
      </c>
      <c r="BH345" s="194">
        <f t="shared" si="117"/>
        <v>0</v>
      </c>
      <c r="BI345" s="194">
        <f t="shared" si="118"/>
        <v>0</v>
      </c>
      <c r="BJ345" s="13" t="s">
        <v>92</v>
      </c>
      <c r="BK345" s="194">
        <f t="shared" si="119"/>
        <v>0</v>
      </c>
      <c r="BL345" s="13" t="s">
        <v>233</v>
      </c>
      <c r="BM345" s="13" t="s">
        <v>1044</v>
      </c>
    </row>
    <row r="346" spans="2:65" s="1" customFormat="1" ht="16.5" customHeight="1">
      <c r="B346" s="31"/>
      <c r="C346" s="183" t="s">
        <v>1045</v>
      </c>
      <c r="D346" s="183" t="s">
        <v>169</v>
      </c>
      <c r="E346" s="184" t="s">
        <v>1046</v>
      </c>
      <c r="F346" s="185" t="s">
        <v>1047</v>
      </c>
      <c r="G346" s="186" t="s">
        <v>172</v>
      </c>
      <c r="H346" s="187">
        <v>904.37699999999995</v>
      </c>
      <c r="I346" s="188"/>
      <c r="J346" s="189">
        <f t="shared" si="110"/>
        <v>0</v>
      </c>
      <c r="K346" s="185" t="s">
        <v>225</v>
      </c>
      <c r="L346" s="35"/>
      <c r="M346" s="190" t="s">
        <v>1</v>
      </c>
      <c r="N346" s="191" t="s">
        <v>52</v>
      </c>
      <c r="O346" s="57"/>
      <c r="P346" s="192">
        <f t="shared" si="111"/>
        <v>0</v>
      </c>
      <c r="Q346" s="192">
        <v>8.0000000000000007E-5</v>
      </c>
      <c r="R346" s="192">
        <f t="shared" si="112"/>
        <v>7.2350159999999997E-2</v>
      </c>
      <c r="S346" s="192">
        <v>0</v>
      </c>
      <c r="T346" s="193">
        <f t="shared" si="113"/>
        <v>0</v>
      </c>
      <c r="AR346" s="13" t="s">
        <v>233</v>
      </c>
      <c r="AT346" s="13" t="s">
        <v>169</v>
      </c>
      <c r="AU346" s="13" t="s">
        <v>92</v>
      </c>
      <c r="AY346" s="13" t="s">
        <v>167</v>
      </c>
      <c r="BE346" s="194">
        <f t="shared" si="114"/>
        <v>0</v>
      </c>
      <c r="BF346" s="194">
        <f t="shared" si="115"/>
        <v>0</v>
      </c>
      <c r="BG346" s="194">
        <f t="shared" si="116"/>
        <v>0</v>
      </c>
      <c r="BH346" s="194">
        <f t="shared" si="117"/>
        <v>0</v>
      </c>
      <c r="BI346" s="194">
        <f t="shared" si="118"/>
        <v>0</v>
      </c>
      <c r="BJ346" s="13" t="s">
        <v>92</v>
      </c>
      <c r="BK346" s="194">
        <f t="shared" si="119"/>
        <v>0</v>
      </c>
      <c r="BL346" s="13" t="s">
        <v>233</v>
      </c>
      <c r="BM346" s="13" t="s">
        <v>1048</v>
      </c>
    </row>
    <row r="347" spans="2:65" s="1" customFormat="1" ht="16.5" customHeight="1">
      <c r="B347" s="31"/>
      <c r="C347" s="183" t="s">
        <v>1049</v>
      </c>
      <c r="D347" s="183" t="s">
        <v>169</v>
      </c>
      <c r="E347" s="184" t="s">
        <v>1050</v>
      </c>
      <c r="F347" s="185" t="s">
        <v>1051</v>
      </c>
      <c r="G347" s="186" t="s">
        <v>172</v>
      </c>
      <c r="H347" s="187">
        <v>213.31</v>
      </c>
      <c r="I347" s="188"/>
      <c r="J347" s="189">
        <f t="shared" si="110"/>
        <v>0</v>
      </c>
      <c r="K347" s="185" t="s">
        <v>225</v>
      </c>
      <c r="L347" s="35"/>
      <c r="M347" s="190" t="s">
        <v>1</v>
      </c>
      <c r="N347" s="191" t="s">
        <v>52</v>
      </c>
      <c r="O347" s="57"/>
      <c r="P347" s="192">
        <f t="shared" si="111"/>
        <v>0</v>
      </c>
      <c r="Q347" s="192">
        <v>1.4999999999999999E-4</v>
      </c>
      <c r="R347" s="192">
        <f t="shared" si="112"/>
        <v>3.1996499999999997E-2</v>
      </c>
      <c r="S347" s="192">
        <v>0</v>
      </c>
      <c r="T347" s="193">
        <f t="shared" si="113"/>
        <v>0</v>
      </c>
      <c r="AR347" s="13" t="s">
        <v>233</v>
      </c>
      <c r="AT347" s="13" t="s">
        <v>169</v>
      </c>
      <c r="AU347" s="13" t="s">
        <v>92</v>
      </c>
      <c r="AY347" s="13" t="s">
        <v>167</v>
      </c>
      <c r="BE347" s="194">
        <f t="shared" si="114"/>
        <v>0</v>
      </c>
      <c r="BF347" s="194">
        <f t="shared" si="115"/>
        <v>0</v>
      </c>
      <c r="BG347" s="194">
        <f t="shared" si="116"/>
        <v>0</v>
      </c>
      <c r="BH347" s="194">
        <f t="shared" si="117"/>
        <v>0</v>
      </c>
      <c r="BI347" s="194">
        <f t="shared" si="118"/>
        <v>0</v>
      </c>
      <c r="BJ347" s="13" t="s">
        <v>92</v>
      </c>
      <c r="BK347" s="194">
        <f t="shared" si="119"/>
        <v>0</v>
      </c>
      <c r="BL347" s="13" t="s">
        <v>233</v>
      </c>
      <c r="BM347" s="13" t="s">
        <v>1052</v>
      </c>
    </row>
    <row r="348" spans="2:65" s="1" customFormat="1" ht="16.5" customHeight="1">
      <c r="B348" s="31"/>
      <c r="C348" s="183" t="s">
        <v>1053</v>
      </c>
      <c r="D348" s="183" t="s">
        <v>169</v>
      </c>
      <c r="E348" s="184" t="s">
        <v>1054</v>
      </c>
      <c r="F348" s="185" t="s">
        <v>1055</v>
      </c>
      <c r="G348" s="186" t="s">
        <v>172</v>
      </c>
      <c r="H348" s="187">
        <v>392.88</v>
      </c>
      <c r="I348" s="188"/>
      <c r="J348" s="189">
        <f t="shared" si="110"/>
        <v>0</v>
      </c>
      <c r="K348" s="185" t="s">
        <v>218</v>
      </c>
      <c r="L348" s="35"/>
      <c r="M348" s="190" t="s">
        <v>1</v>
      </c>
      <c r="N348" s="191" t="s">
        <v>52</v>
      </c>
      <c r="O348" s="57"/>
      <c r="P348" s="192">
        <f t="shared" si="111"/>
        <v>0</v>
      </c>
      <c r="Q348" s="192">
        <v>0</v>
      </c>
      <c r="R348" s="192">
        <f t="shared" si="112"/>
        <v>0</v>
      </c>
      <c r="S348" s="192">
        <v>0</v>
      </c>
      <c r="T348" s="193">
        <f t="shared" si="113"/>
        <v>0</v>
      </c>
      <c r="AR348" s="13" t="s">
        <v>233</v>
      </c>
      <c r="AT348" s="13" t="s">
        <v>169</v>
      </c>
      <c r="AU348" s="13" t="s">
        <v>92</v>
      </c>
      <c r="AY348" s="13" t="s">
        <v>167</v>
      </c>
      <c r="BE348" s="194">
        <f t="shared" si="114"/>
        <v>0</v>
      </c>
      <c r="BF348" s="194">
        <f t="shared" si="115"/>
        <v>0</v>
      </c>
      <c r="BG348" s="194">
        <f t="shared" si="116"/>
        <v>0</v>
      </c>
      <c r="BH348" s="194">
        <f t="shared" si="117"/>
        <v>0</v>
      </c>
      <c r="BI348" s="194">
        <f t="shared" si="118"/>
        <v>0</v>
      </c>
      <c r="BJ348" s="13" t="s">
        <v>92</v>
      </c>
      <c r="BK348" s="194">
        <f t="shared" si="119"/>
        <v>0</v>
      </c>
      <c r="BL348" s="13" t="s">
        <v>233</v>
      </c>
      <c r="BM348" s="13" t="s">
        <v>1056</v>
      </c>
    </row>
    <row r="349" spans="2:65" s="1" customFormat="1" ht="22.5" customHeight="1">
      <c r="B349" s="31"/>
      <c r="C349" s="183" t="s">
        <v>1057</v>
      </c>
      <c r="D349" s="183" t="s">
        <v>169</v>
      </c>
      <c r="E349" s="184" t="s">
        <v>1058</v>
      </c>
      <c r="F349" s="185" t="s">
        <v>1059</v>
      </c>
      <c r="G349" s="186" t="s">
        <v>172</v>
      </c>
      <c r="H349" s="187">
        <v>202.703</v>
      </c>
      <c r="I349" s="188"/>
      <c r="J349" s="189">
        <f t="shared" si="110"/>
        <v>0</v>
      </c>
      <c r="K349" s="185" t="s">
        <v>225</v>
      </c>
      <c r="L349" s="35"/>
      <c r="M349" s="190" t="s">
        <v>1</v>
      </c>
      <c r="N349" s="191" t="s">
        <v>52</v>
      </c>
      <c r="O349" s="57"/>
      <c r="P349" s="192">
        <f t="shared" si="111"/>
        <v>0</v>
      </c>
      <c r="Q349" s="192">
        <v>3.3E-4</v>
      </c>
      <c r="R349" s="192">
        <f t="shared" si="112"/>
        <v>6.6891989999999998E-2</v>
      </c>
      <c r="S349" s="192">
        <v>0</v>
      </c>
      <c r="T349" s="193">
        <f t="shared" si="113"/>
        <v>0</v>
      </c>
      <c r="AR349" s="13" t="s">
        <v>233</v>
      </c>
      <c r="AT349" s="13" t="s">
        <v>169</v>
      </c>
      <c r="AU349" s="13" t="s">
        <v>92</v>
      </c>
      <c r="AY349" s="13" t="s">
        <v>167</v>
      </c>
      <c r="BE349" s="194">
        <f t="shared" si="114"/>
        <v>0</v>
      </c>
      <c r="BF349" s="194">
        <f t="shared" si="115"/>
        <v>0</v>
      </c>
      <c r="BG349" s="194">
        <f t="shared" si="116"/>
        <v>0</v>
      </c>
      <c r="BH349" s="194">
        <f t="shared" si="117"/>
        <v>0</v>
      </c>
      <c r="BI349" s="194">
        <f t="shared" si="118"/>
        <v>0</v>
      </c>
      <c r="BJ349" s="13" t="s">
        <v>92</v>
      </c>
      <c r="BK349" s="194">
        <f t="shared" si="119"/>
        <v>0</v>
      </c>
      <c r="BL349" s="13" t="s">
        <v>233</v>
      </c>
      <c r="BM349" s="13" t="s">
        <v>1060</v>
      </c>
    </row>
    <row r="350" spans="2:65" s="1" customFormat="1" ht="22.5" customHeight="1">
      <c r="B350" s="31"/>
      <c r="C350" s="183" t="s">
        <v>1061</v>
      </c>
      <c r="D350" s="183" t="s">
        <v>169</v>
      </c>
      <c r="E350" s="184" t="s">
        <v>1062</v>
      </c>
      <c r="F350" s="185" t="s">
        <v>1063</v>
      </c>
      <c r="G350" s="186" t="s">
        <v>172</v>
      </c>
      <c r="H350" s="187">
        <v>904.37699999999995</v>
      </c>
      <c r="I350" s="188"/>
      <c r="J350" s="189">
        <f t="shared" si="110"/>
        <v>0</v>
      </c>
      <c r="K350" s="185" t="s">
        <v>225</v>
      </c>
      <c r="L350" s="35"/>
      <c r="M350" s="190" t="s">
        <v>1</v>
      </c>
      <c r="N350" s="191" t="s">
        <v>52</v>
      </c>
      <c r="O350" s="57"/>
      <c r="P350" s="192">
        <f t="shared" si="111"/>
        <v>0</v>
      </c>
      <c r="Q350" s="192">
        <v>3.3E-4</v>
      </c>
      <c r="R350" s="192">
        <f t="shared" si="112"/>
        <v>0.29844440999999999</v>
      </c>
      <c r="S350" s="192">
        <v>0</v>
      </c>
      <c r="T350" s="193">
        <f t="shared" si="113"/>
        <v>0</v>
      </c>
      <c r="AR350" s="13" t="s">
        <v>233</v>
      </c>
      <c r="AT350" s="13" t="s">
        <v>169</v>
      </c>
      <c r="AU350" s="13" t="s">
        <v>92</v>
      </c>
      <c r="AY350" s="13" t="s">
        <v>167</v>
      </c>
      <c r="BE350" s="194">
        <f t="shared" si="114"/>
        <v>0</v>
      </c>
      <c r="BF350" s="194">
        <f t="shared" si="115"/>
        <v>0</v>
      </c>
      <c r="BG350" s="194">
        <f t="shared" si="116"/>
        <v>0</v>
      </c>
      <c r="BH350" s="194">
        <f t="shared" si="117"/>
        <v>0</v>
      </c>
      <c r="BI350" s="194">
        <f t="shared" si="118"/>
        <v>0</v>
      </c>
      <c r="BJ350" s="13" t="s">
        <v>92</v>
      </c>
      <c r="BK350" s="194">
        <f t="shared" si="119"/>
        <v>0</v>
      </c>
      <c r="BL350" s="13" t="s">
        <v>233</v>
      </c>
      <c r="BM350" s="13" t="s">
        <v>1064</v>
      </c>
    </row>
    <row r="351" spans="2:65" s="1" customFormat="1" ht="22.5" customHeight="1">
      <c r="B351" s="31"/>
      <c r="C351" s="183" t="s">
        <v>1065</v>
      </c>
      <c r="D351" s="183" t="s">
        <v>169</v>
      </c>
      <c r="E351" s="184" t="s">
        <v>1066</v>
      </c>
      <c r="F351" s="185" t="s">
        <v>1067</v>
      </c>
      <c r="G351" s="186" t="s">
        <v>172</v>
      </c>
      <c r="H351" s="187">
        <v>24.183</v>
      </c>
      <c r="I351" s="188"/>
      <c r="J351" s="189">
        <f t="shared" si="110"/>
        <v>0</v>
      </c>
      <c r="K351" s="185" t="s">
        <v>246</v>
      </c>
      <c r="L351" s="35"/>
      <c r="M351" s="190" t="s">
        <v>1</v>
      </c>
      <c r="N351" s="191" t="s">
        <v>52</v>
      </c>
      <c r="O351" s="57"/>
      <c r="P351" s="192">
        <f t="shared" si="111"/>
        <v>0</v>
      </c>
      <c r="Q351" s="192">
        <v>3.3E-4</v>
      </c>
      <c r="R351" s="192">
        <f t="shared" si="112"/>
        <v>7.9803900000000004E-3</v>
      </c>
      <c r="S351" s="192">
        <v>0</v>
      </c>
      <c r="T351" s="193">
        <f t="shared" si="113"/>
        <v>0</v>
      </c>
      <c r="AR351" s="13" t="s">
        <v>233</v>
      </c>
      <c r="AT351" s="13" t="s">
        <v>169</v>
      </c>
      <c r="AU351" s="13" t="s">
        <v>92</v>
      </c>
      <c r="AY351" s="13" t="s">
        <v>167</v>
      </c>
      <c r="BE351" s="194">
        <f t="shared" si="114"/>
        <v>0</v>
      </c>
      <c r="BF351" s="194">
        <f t="shared" si="115"/>
        <v>0</v>
      </c>
      <c r="BG351" s="194">
        <f t="shared" si="116"/>
        <v>0</v>
      </c>
      <c r="BH351" s="194">
        <f t="shared" si="117"/>
        <v>0</v>
      </c>
      <c r="BI351" s="194">
        <f t="shared" si="118"/>
        <v>0</v>
      </c>
      <c r="BJ351" s="13" t="s">
        <v>92</v>
      </c>
      <c r="BK351" s="194">
        <f t="shared" si="119"/>
        <v>0</v>
      </c>
      <c r="BL351" s="13" t="s">
        <v>233</v>
      </c>
      <c r="BM351" s="13" t="s">
        <v>1068</v>
      </c>
    </row>
    <row r="352" spans="2:65" s="1" customFormat="1" ht="22.5" customHeight="1">
      <c r="B352" s="31"/>
      <c r="C352" s="183" t="s">
        <v>1069</v>
      </c>
      <c r="D352" s="183" t="s">
        <v>169</v>
      </c>
      <c r="E352" s="184" t="s">
        <v>1070</v>
      </c>
      <c r="F352" s="185" t="s">
        <v>1071</v>
      </c>
      <c r="G352" s="186" t="s">
        <v>172</v>
      </c>
      <c r="H352" s="187">
        <v>40.304000000000002</v>
      </c>
      <c r="I352" s="188"/>
      <c r="J352" s="189">
        <f t="shared" si="110"/>
        <v>0</v>
      </c>
      <c r="K352" s="185" t="s">
        <v>246</v>
      </c>
      <c r="L352" s="35"/>
      <c r="M352" s="190" t="s">
        <v>1</v>
      </c>
      <c r="N352" s="191" t="s">
        <v>52</v>
      </c>
      <c r="O352" s="57"/>
      <c r="P352" s="192">
        <f t="shared" si="111"/>
        <v>0</v>
      </c>
      <c r="Q352" s="192">
        <v>3.3E-4</v>
      </c>
      <c r="R352" s="192">
        <f t="shared" si="112"/>
        <v>1.3300320000000001E-2</v>
      </c>
      <c r="S352" s="192">
        <v>0</v>
      </c>
      <c r="T352" s="193">
        <f t="shared" si="113"/>
        <v>0</v>
      </c>
      <c r="AR352" s="13" t="s">
        <v>233</v>
      </c>
      <c r="AT352" s="13" t="s">
        <v>169</v>
      </c>
      <c r="AU352" s="13" t="s">
        <v>92</v>
      </c>
      <c r="AY352" s="13" t="s">
        <v>167</v>
      </c>
      <c r="BE352" s="194">
        <f t="shared" si="114"/>
        <v>0</v>
      </c>
      <c r="BF352" s="194">
        <f t="shared" si="115"/>
        <v>0</v>
      </c>
      <c r="BG352" s="194">
        <f t="shared" si="116"/>
        <v>0</v>
      </c>
      <c r="BH352" s="194">
        <f t="shared" si="117"/>
        <v>0</v>
      </c>
      <c r="BI352" s="194">
        <f t="shared" si="118"/>
        <v>0</v>
      </c>
      <c r="BJ352" s="13" t="s">
        <v>92</v>
      </c>
      <c r="BK352" s="194">
        <f t="shared" si="119"/>
        <v>0</v>
      </c>
      <c r="BL352" s="13" t="s">
        <v>233</v>
      </c>
      <c r="BM352" s="13" t="s">
        <v>1072</v>
      </c>
    </row>
    <row r="353" spans="2:65" s="11" customFormat="1" ht="25.9" customHeight="1">
      <c r="B353" s="167"/>
      <c r="C353" s="168"/>
      <c r="D353" s="169" t="s">
        <v>79</v>
      </c>
      <c r="E353" s="170" t="s">
        <v>221</v>
      </c>
      <c r="F353" s="170" t="s">
        <v>1073</v>
      </c>
      <c r="G353" s="168"/>
      <c r="H353" s="168"/>
      <c r="I353" s="171"/>
      <c r="J353" s="172">
        <f>BK353</f>
        <v>0</v>
      </c>
      <c r="K353" s="168"/>
      <c r="L353" s="173"/>
      <c r="M353" s="174"/>
      <c r="N353" s="175"/>
      <c r="O353" s="175"/>
      <c r="P353" s="176">
        <f>P354</f>
        <v>0</v>
      </c>
      <c r="Q353" s="175"/>
      <c r="R353" s="176">
        <f>R354</f>
        <v>0.82199999999999995</v>
      </c>
      <c r="S353" s="175"/>
      <c r="T353" s="177">
        <f>T354</f>
        <v>0</v>
      </c>
      <c r="AR353" s="178" t="s">
        <v>97</v>
      </c>
      <c r="AT353" s="179" t="s">
        <v>79</v>
      </c>
      <c r="AU353" s="179" t="s">
        <v>80</v>
      </c>
      <c r="AY353" s="178" t="s">
        <v>167</v>
      </c>
      <c r="BK353" s="180">
        <f>BK354</f>
        <v>0</v>
      </c>
    </row>
    <row r="354" spans="2:65" s="11" customFormat="1" ht="22.9" customHeight="1">
      <c r="B354" s="167"/>
      <c r="C354" s="168"/>
      <c r="D354" s="169" t="s">
        <v>79</v>
      </c>
      <c r="E354" s="181" t="s">
        <v>1074</v>
      </c>
      <c r="F354" s="181" t="s">
        <v>1075</v>
      </c>
      <c r="G354" s="168"/>
      <c r="H354" s="168"/>
      <c r="I354" s="171"/>
      <c r="J354" s="182">
        <f>BK354</f>
        <v>0</v>
      </c>
      <c r="K354" s="168"/>
      <c r="L354" s="173"/>
      <c r="M354" s="174"/>
      <c r="N354" s="175"/>
      <c r="O354" s="175"/>
      <c r="P354" s="176">
        <f>SUM(P355:P357)</f>
        <v>0</v>
      </c>
      <c r="Q354" s="175"/>
      <c r="R354" s="176">
        <f>SUM(R355:R357)</f>
        <v>0.82199999999999995</v>
      </c>
      <c r="S354" s="175"/>
      <c r="T354" s="177">
        <f>SUM(T355:T357)</f>
        <v>0</v>
      </c>
      <c r="AR354" s="178" t="s">
        <v>97</v>
      </c>
      <c r="AT354" s="179" t="s">
        <v>79</v>
      </c>
      <c r="AU354" s="179" t="s">
        <v>87</v>
      </c>
      <c r="AY354" s="178" t="s">
        <v>167</v>
      </c>
      <c r="BK354" s="180">
        <f>SUM(BK355:BK357)</f>
        <v>0</v>
      </c>
    </row>
    <row r="355" spans="2:65" s="1" customFormat="1" ht="16.5" customHeight="1">
      <c r="B355" s="31"/>
      <c r="C355" s="183" t="s">
        <v>1076</v>
      </c>
      <c r="D355" s="183" t="s">
        <v>169</v>
      </c>
      <c r="E355" s="184" t="s">
        <v>1077</v>
      </c>
      <c r="F355" s="185" t="s">
        <v>1078</v>
      </c>
      <c r="G355" s="186" t="s">
        <v>241</v>
      </c>
      <c r="H355" s="187">
        <v>1</v>
      </c>
      <c r="I355" s="188"/>
      <c r="J355" s="189">
        <f>ROUND(I355*H355,2)</f>
        <v>0</v>
      </c>
      <c r="K355" s="185" t="s">
        <v>1</v>
      </c>
      <c r="L355" s="35"/>
      <c r="M355" s="190" t="s">
        <v>1</v>
      </c>
      <c r="N355" s="191" t="s">
        <v>52</v>
      </c>
      <c r="O355" s="57"/>
      <c r="P355" s="192">
        <f>O355*H355</f>
        <v>0</v>
      </c>
      <c r="Q355" s="192">
        <v>0</v>
      </c>
      <c r="R355" s="192">
        <f>Q355*H355</f>
        <v>0</v>
      </c>
      <c r="S355" s="192">
        <v>0</v>
      </c>
      <c r="T355" s="193">
        <f>S355*H355</f>
        <v>0</v>
      </c>
      <c r="AR355" s="13" t="s">
        <v>430</v>
      </c>
      <c r="AT355" s="13" t="s">
        <v>169</v>
      </c>
      <c r="AU355" s="13" t="s">
        <v>92</v>
      </c>
      <c r="AY355" s="13" t="s">
        <v>167</v>
      </c>
      <c r="BE355" s="194">
        <f>IF(N355="základná",J355,0)</f>
        <v>0</v>
      </c>
      <c r="BF355" s="194">
        <f>IF(N355="znížená",J355,0)</f>
        <v>0</v>
      </c>
      <c r="BG355" s="194">
        <f>IF(N355="zákl. prenesená",J355,0)</f>
        <v>0</v>
      </c>
      <c r="BH355" s="194">
        <f>IF(N355="zníž. prenesená",J355,0)</f>
        <v>0</v>
      </c>
      <c r="BI355" s="194">
        <f>IF(N355="nulová",J355,0)</f>
        <v>0</v>
      </c>
      <c r="BJ355" s="13" t="s">
        <v>92</v>
      </c>
      <c r="BK355" s="194">
        <f>ROUND(I355*H355,2)</f>
        <v>0</v>
      </c>
      <c r="BL355" s="13" t="s">
        <v>430</v>
      </c>
      <c r="BM355" s="13" t="s">
        <v>1079</v>
      </c>
    </row>
    <row r="356" spans="2:65" s="1" customFormat="1" ht="16.5" customHeight="1">
      <c r="B356" s="31"/>
      <c r="C356" s="195" t="s">
        <v>1080</v>
      </c>
      <c r="D356" s="195" t="s">
        <v>221</v>
      </c>
      <c r="E356" s="196" t="s">
        <v>1081</v>
      </c>
      <c r="F356" s="197" t="s">
        <v>1082</v>
      </c>
      <c r="G356" s="198" t="s">
        <v>241</v>
      </c>
      <c r="H356" s="199">
        <v>1</v>
      </c>
      <c r="I356" s="200"/>
      <c r="J356" s="201">
        <f>ROUND(I356*H356,2)</f>
        <v>0</v>
      </c>
      <c r="K356" s="197" t="s">
        <v>1</v>
      </c>
      <c r="L356" s="202"/>
      <c r="M356" s="203" t="s">
        <v>1</v>
      </c>
      <c r="N356" s="204" t="s">
        <v>52</v>
      </c>
      <c r="O356" s="57"/>
      <c r="P356" s="192">
        <f>O356*H356</f>
        <v>0</v>
      </c>
      <c r="Q356" s="192">
        <v>0.82199999999999995</v>
      </c>
      <c r="R356" s="192">
        <f>Q356*H356</f>
        <v>0.82199999999999995</v>
      </c>
      <c r="S356" s="192">
        <v>0</v>
      </c>
      <c r="T356" s="193">
        <f>S356*H356</f>
        <v>0</v>
      </c>
      <c r="AR356" s="13" t="s">
        <v>690</v>
      </c>
      <c r="AT356" s="13" t="s">
        <v>221</v>
      </c>
      <c r="AU356" s="13" t="s">
        <v>92</v>
      </c>
      <c r="AY356" s="13" t="s">
        <v>167</v>
      </c>
      <c r="BE356" s="194">
        <f>IF(N356="základná",J356,0)</f>
        <v>0</v>
      </c>
      <c r="BF356" s="194">
        <f>IF(N356="znížená",J356,0)</f>
        <v>0</v>
      </c>
      <c r="BG356" s="194">
        <f>IF(N356="zákl. prenesená",J356,0)</f>
        <v>0</v>
      </c>
      <c r="BH356" s="194">
        <f>IF(N356="zníž. prenesená",J356,0)</f>
        <v>0</v>
      </c>
      <c r="BI356" s="194">
        <f>IF(N356="nulová",J356,0)</f>
        <v>0</v>
      </c>
      <c r="BJ356" s="13" t="s">
        <v>92</v>
      </c>
      <c r="BK356" s="194">
        <f>ROUND(I356*H356,2)</f>
        <v>0</v>
      </c>
      <c r="BL356" s="13" t="s">
        <v>690</v>
      </c>
      <c r="BM356" s="13" t="s">
        <v>1083</v>
      </c>
    </row>
    <row r="357" spans="2:65" s="1" customFormat="1" ht="16.5" customHeight="1">
      <c r="B357" s="31"/>
      <c r="C357" s="183" t="s">
        <v>1084</v>
      </c>
      <c r="D357" s="183" t="s">
        <v>169</v>
      </c>
      <c r="E357" s="184" t="s">
        <v>1085</v>
      </c>
      <c r="F357" s="185" t="s">
        <v>1086</v>
      </c>
      <c r="G357" s="186" t="s">
        <v>241</v>
      </c>
      <c r="H357" s="187">
        <v>1</v>
      </c>
      <c r="I357" s="188"/>
      <c r="J357" s="189">
        <f>ROUND(I357*H357,2)</f>
        <v>0</v>
      </c>
      <c r="K357" s="185" t="s">
        <v>1</v>
      </c>
      <c r="L357" s="35"/>
      <c r="M357" s="206" t="s">
        <v>1</v>
      </c>
      <c r="N357" s="207" t="s">
        <v>52</v>
      </c>
      <c r="O357" s="208"/>
      <c r="P357" s="209">
        <f>O357*H357</f>
        <v>0</v>
      </c>
      <c r="Q357" s="209">
        <v>0</v>
      </c>
      <c r="R357" s="209">
        <f>Q357*H357</f>
        <v>0</v>
      </c>
      <c r="S357" s="209">
        <v>0</v>
      </c>
      <c r="T357" s="210">
        <f>S357*H357</f>
        <v>0</v>
      </c>
      <c r="AR357" s="13" t="s">
        <v>430</v>
      </c>
      <c r="AT357" s="13" t="s">
        <v>169</v>
      </c>
      <c r="AU357" s="13" t="s">
        <v>92</v>
      </c>
      <c r="AY357" s="13" t="s">
        <v>167</v>
      </c>
      <c r="BE357" s="194">
        <f>IF(N357="základná",J357,0)</f>
        <v>0</v>
      </c>
      <c r="BF357" s="194">
        <f>IF(N357="znížená",J357,0)</f>
        <v>0</v>
      </c>
      <c r="BG357" s="194">
        <f>IF(N357="zákl. prenesená",J357,0)</f>
        <v>0</v>
      </c>
      <c r="BH357" s="194">
        <f>IF(N357="zníž. prenesená",J357,0)</f>
        <v>0</v>
      </c>
      <c r="BI357" s="194">
        <f>IF(N357="nulová",J357,0)</f>
        <v>0</v>
      </c>
      <c r="BJ357" s="13" t="s">
        <v>92</v>
      </c>
      <c r="BK357" s="194">
        <f>ROUND(I357*H357,2)</f>
        <v>0</v>
      </c>
      <c r="BL357" s="13" t="s">
        <v>430</v>
      </c>
      <c r="BM357" s="13" t="s">
        <v>1087</v>
      </c>
    </row>
    <row r="358" spans="2:65" s="1" customFormat="1" ht="6.95" customHeight="1">
      <c r="B358" s="43"/>
      <c r="C358" s="44"/>
      <c r="D358" s="44"/>
      <c r="E358" s="44"/>
      <c r="F358" s="44"/>
      <c r="G358" s="44"/>
      <c r="H358" s="44"/>
      <c r="I358" s="134"/>
      <c r="J358" s="44"/>
      <c r="K358" s="44"/>
      <c r="L358" s="35"/>
    </row>
  </sheetData>
  <sheetProtection algorithmName="SHA-512" hashValue="mWQnDaa/M3qIGtez9pOQi44TZLZaiSuLT97SNwduXyYMeXBbB6J94C5Jj/JZwAXhPSbm4a71f65PlEQv1TJAXA==" saltValue="j2T5Yj5FBTkXV5iqfFfeKmvFvyXnwBODQJWy7SeNhUR5bUAYdtZdOp+k2kUIuLMTHSY6YPkpQjCdHX+I1c3b5Q==" spinCount="100000" sheet="1" objects="1" scenarios="1" formatColumns="0" formatRows="0" autoFilter="0"/>
  <autoFilter ref="C112:K357"/>
  <mergeCells count="15">
    <mergeCell ref="E99:H99"/>
    <mergeCell ref="E103:H103"/>
    <mergeCell ref="E101:H101"/>
    <mergeCell ref="E105:H105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103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3" t="s">
        <v>101</v>
      </c>
    </row>
    <row r="3" spans="2:46" ht="6.95" customHeight="1">
      <c r="B3" s="104"/>
      <c r="C3" s="105"/>
      <c r="D3" s="105"/>
      <c r="E3" s="105"/>
      <c r="F3" s="105"/>
      <c r="G3" s="105"/>
      <c r="H3" s="105"/>
      <c r="I3" s="106"/>
      <c r="J3" s="105"/>
      <c r="K3" s="105"/>
      <c r="L3" s="16"/>
      <c r="AT3" s="13" t="s">
        <v>80</v>
      </c>
    </row>
    <row r="4" spans="2:46" ht="24.95" customHeight="1">
      <c r="B4" s="16"/>
      <c r="D4" s="107" t="s">
        <v>119</v>
      </c>
      <c r="L4" s="16"/>
      <c r="M4" s="20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108" t="s">
        <v>15</v>
      </c>
      <c r="L6" s="16"/>
    </row>
    <row r="7" spans="2:46" ht="16.5" customHeight="1">
      <c r="B7" s="16"/>
      <c r="E7" s="261" t="str">
        <f>'Rekapitulácia stavby'!K6</f>
        <v>Zavŕšenie transformačného procesu s cieľom sociálnej integrácie občanov s mentálnym postihnutím v DSS Slatinka</v>
      </c>
      <c r="F7" s="262"/>
      <c r="G7" s="262"/>
      <c r="H7" s="262"/>
      <c r="L7" s="16"/>
    </row>
    <row r="8" spans="2:46">
      <c r="B8" s="16"/>
      <c r="D8" s="108" t="s">
        <v>120</v>
      </c>
      <c r="L8" s="16"/>
    </row>
    <row r="9" spans="2:46" ht="16.5" customHeight="1">
      <c r="B9" s="16"/>
      <c r="E9" s="261" t="s">
        <v>121</v>
      </c>
      <c r="F9" s="234"/>
      <c r="G9" s="234"/>
      <c r="H9" s="234"/>
      <c r="L9" s="16"/>
    </row>
    <row r="10" spans="2:46" ht="12" customHeight="1">
      <c r="B10" s="16"/>
      <c r="D10" s="108" t="s">
        <v>122</v>
      </c>
      <c r="L10" s="16"/>
    </row>
    <row r="11" spans="2:46" s="1" customFormat="1" ht="16.5" customHeight="1">
      <c r="B11" s="35"/>
      <c r="E11" s="262" t="s">
        <v>123</v>
      </c>
      <c r="F11" s="263"/>
      <c r="G11" s="263"/>
      <c r="H11" s="263"/>
      <c r="I11" s="109"/>
      <c r="L11" s="35"/>
    </row>
    <row r="12" spans="2:46" s="1" customFormat="1" ht="12" customHeight="1">
      <c r="B12" s="35"/>
      <c r="D12" s="108" t="s">
        <v>124</v>
      </c>
      <c r="I12" s="109"/>
      <c r="L12" s="35"/>
    </row>
    <row r="13" spans="2:46" s="1" customFormat="1" ht="36.950000000000003" customHeight="1">
      <c r="B13" s="35"/>
      <c r="E13" s="264" t="s">
        <v>1088</v>
      </c>
      <c r="F13" s="263"/>
      <c r="G13" s="263"/>
      <c r="H13" s="263"/>
      <c r="I13" s="109"/>
      <c r="L13" s="35"/>
    </row>
    <row r="14" spans="2:46" s="1" customFormat="1">
      <c r="B14" s="35"/>
      <c r="I14" s="109"/>
      <c r="L14" s="35"/>
    </row>
    <row r="15" spans="2:46" s="1" customFormat="1" ht="12" customHeight="1">
      <c r="B15" s="35"/>
      <c r="D15" s="108" t="s">
        <v>17</v>
      </c>
      <c r="F15" s="13" t="s">
        <v>18</v>
      </c>
      <c r="I15" s="110" t="s">
        <v>19</v>
      </c>
      <c r="J15" s="13" t="s">
        <v>20</v>
      </c>
      <c r="L15" s="35"/>
    </row>
    <row r="16" spans="2:46" s="1" customFormat="1" ht="12" customHeight="1">
      <c r="B16" s="35"/>
      <c r="D16" s="108" t="s">
        <v>21</v>
      </c>
      <c r="F16" s="13" t="s">
        <v>22</v>
      </c>
      <c r="I16" s="110" t="s">
        <v>23</v>
      </c>
      <c r="J16" s="111" t="str">
        <f>'Rekapitulácia stavby'!AN8</f>
        <v>21. 1. 2019</v>
      </c>
      <c r="L16" s="35"/>
    </row>
    <row r="17" spans="2:12" s="1" customFormat="1" ht="21.75" customHeight="1">
      <c r="B17" s="35"/>
      <c r="D17" s="112" t="s">
        <v>25</v>
      </c>
      <c r="F17" s="113" t="s">
        <v>26</v>
      </c>
      <c r="I17" s="114" t="s">
        <v>27</v>
      </c>
      <c r="J17" s="113" t="s">
        <v>28</v>
      </c>
      <c r="L17" s="35"/>
    </row>
    <row r="18" spans="2:12" s="1" customFormat="1" ht="12" customHeight="1">
      <c r="B18" s="35"/>
      <c r="D18" s="108" t="s">
        <v>29</v>
      </c>
      <c r="I18" s="110" t="s">
        <v>30</v>
      </c>
      <c r="J18" s="13" t="s">
        <v>31</v>
      </c>
      <c r="L18" s="35"/>
    </row>
    <row r="19" spans="2:12" s="1" customFormat="1" ht="18" customHeight="1">
      <c r="B19" s="35"/>
      <c r="E19" s="13" t="s">
        <v>32</v>
      </c>
      <c r="I19" s="110" t="s">
        <v>33</v>
      </c>
      <c r="J19" s="13" t="s">
        <v>34</v>
      </c>
      <c r="L19" s="35"/>
    </row>
    <row r="20" spans="2:12" s="1" customFormat="1" ht="6.95" customHeight="1">
      <c r="B20" s="35"/>
      <c r="I20" s="109"/>
      <c r="L20" s="35"/>
    </row>
    <row r="21" spans="2:12" s="1" customFormat="1" ht="12" customHeight="1">
      <c r="B21" s="35"/>
      <c r="D21" s="108" t="s">
        <v>35</v>
      </c>
      <c r="I21" s="110" t="s">
        <v>30</v>
      </c>
      <c r="J21" s="26" t="str">
        <f>'Rekapitulácia stavby'!AN13</f>
        <v>Vyplň údaj</v>
      </c>
      <c r="L21" s="35"/>
    </row>
    <row r="22" spans="2:12" s="1" customFormat="1" ht="18" customHeight="1">
      <c r="B22" s="35"/>
      <c r="E22" s="265" t="str">
        <f>'Rekapitulácia stavby'!E14</f>
        <v>Vyplň údaj</v>
      </c>
      <c r="F22" s="266"/>
      <c r="G22" s="266"/>
      <c r="H22" s="266"/>
      <c r="I22" s="110" t="s">
        <v>33</v>
      </c>
      <c r="J22" s="26" t="str">
        <f>'Rekapitulácia stavby'!AN14</f>
        <v>Vyplň údaj</v>
      </c>
      <c r="L22" s="35"/>
    </row>
    <row r="23" spans="2:12" s="1" customFormat="1" ht="6.95" customHeight="1">
      <c r="B23" s="35"/>
      <c r="I23" s="109"/>
      <c r="L23" s="35"/>
    </row>
    <row r="24" spans="2:12" s="1" customFormat="1" ht="12" customHeight="1">
      <c r="B24" s="35"/>
      <c r="D24" s="108" t="s">
        <v>37</v>
      </c>
      <c r="I24" s="110" t="s">
        <v>30</v>
      </c>
      <c r="J24" s="13" t="s">
        <v>38</v>
      </c>
      <c r="L24" s="35"/>
    </row>
    <row r="25" spans="2:12" s="1" customFormat="1" ht="18" customHeight="1">
      <c r="B25" s="35"/>
      <c r="E25" s="13" t="s">
        <v>39</v>
      </c>
      <c r="I25" s="110" t="s">
        <v>33</v>
      </c>
      <c r="J25" s="13" t="s">
        <v>40</v>
      </c>
      <c r="L25" s="35"/>
    </row>
    <row r="26" spans="2:12" s="1" customFormat="1" ht="6.95" customHeight="1">
      <c r="B26" s="35"/>
      <c r="I26" s="109"/>
      <c r="L26" s="35"/>
    </row>
    <row r="27" spans="2:12" s="1" customFormat="1" ht="12" customHeight="1">
      <c r="B27" s="35"/>
      <c r="D27" s="108" t="s">
        <v>41</v>
      </c>
      <c r="I27" s="110" t="s">
        <v>30</v>
      </c>
      <c r="J27" s="13" t="s">
        <v>42</v>
      </c>
      <c r="L27" s="35"/>
    </row>
    <row r="28" spans="2:12" s="1" customFormat="1" ht="18" customHeight="1">
      <c r="B28" s="35"/>
      <c r="E28" s="13" t="s">
        <v>1089</v>
      </c>
      <c r="I28" s="110" t="s">
        <v>33</v>
      </c>
      <c r="J28" s="13" t="s">
        <v>42</v>
      </c>
      <c r="L28" s="35"/>
    </row>
    <row r="29" spans="2:12" s="1" customFormat="1" ht="6.95" customHeight="1">
      <c r="B29" s="35"/>
      <c r="I29" s="109"/>
      <c r="L29" s="35"/>
    </row>
    <row r="30" spans="2:12" s="1" customFormat="1" ht="12" customHeight="1">
      <c r="B30" s="35"/>
      <c r="D30" s="108" t="s">
        <v>45</v>
      </c>
      <c r="I30" s="109"/>
      <c r="L30" s="35"/>
    </row>
    <row r="31" spans="2:12" s="7" customFormat="1" ht="16.5" customHeight="1">
      <c r="B31" s="115"/>
      <c r="E31" s="260" t="s">
        <v>1</v>
      </c>
      <c r="F31" s="260"/>
      <c r="G31" s="260"/>
      <c r="H31" s="260"/>
      <c r="I31" s="116"/>
      <c r="L31" s="115"/>
    </row>
    <row r="32" spans="2:12" s="1" customFormat="1" ht="6.95" customHeight="1">
      <c r="B32" s="35"/>
      <c r="I32" s="109"/>
      <c r="L32" s="35"/>
    </row>
    <row r="33" spans="2:12" s="1" customFormat="1" ht="6.95" customHeight="1">
      <c r="B33" s="35"/>
      <c r="D33" s="53"/>
      <c r="E33" s="53"/>
      <c r="F33" s="53"/>
      <c r="G33" s="53"/>
      <c r="H33" s="53"/>
      <c r="I33" s="117"/>
      <c r="J33" s="53"/>
      <c r="K33" s="53"/>
      <c r="L33" s="35"/>
    </row>
    <row r="34" spans="2:12" s="1" customFormat="1" ht="25.35" customHeight="1">
      <c r="B34" s="35"/>
      <c r="D34" s="118" t="s">
        <v>46</v>
      </c>
      <c r="I34" s="109"/>
      <c r="J34" s="119">
        <f>ROUND(J93, 2)</f>
        <v>0</v>
      </c>
      <c r="L34" s="35"/>
    </row>
    <row r="35" spans="2:12" s="1" customFormat="1" ht="6.95" customHeight="1">
      <c r="B35" s="35"/>
      <c r="D35" s="53"/>
      <c r="E35" s="53"/>
      <c r="F35" s="53"/>
      <c r="G35" s="53"/>
      <c r="H35" s="53"/>
      <c r="I35" s="117"/>
      <c r="J35" s="53"/>
      <c r="K35" s="53"/>
      <c r="L35" s="35"/>
    </row>
    <row r="36" spans="2:12" s="1" customFormat="1" ht="14.45" customHeight="1">
      <c r="B36" s="35"/>
      <c r="F36" s="120" t="s">
        <v>48</v>
      </c>
      <c r="I36" s="121" t="s">
        <v>47</v>
      </c>
      <c r="J36" s="120" t="s">
        <v>49</v>
      </c>
      <c r="L36" s="35"/>
    </row>
    <row r="37" spans="2:12" s="1" customFormat="1" ht="14.45" customHeight="1">
      <c r="B37" s="35"/>
      <c r="D37" s="108" t="s">
        <v>50</v>
      </c>
      <c r="E37" s="108" t="s">
        <v>51</v>
      </c>
      <c r="F37" s="122">
        <f>ROUND((SUM(BE93:BE136)),  2)</f>
        <v>0</v>
      </c>
      <c r="I37" s="123">
        <v>0.2</v>
      </c>
      <c r="J37" s="122">
        <f>ROUND(((SUM(BE93:BE136))*I37),  2)</f>
        <v>0</v>
      </c>
      <c r="L37" s="35"/>
    </row>
    <row r="38" spans="2:12" s="1" customFormat="1" ht="14.45" customHeight="1">
      <c r="B38" s="35"/>
      <c r="E38" s="108" t="s">
        <v>52</v>
      </c>
      <c r="F38" s="122">
        <f>ROUND((SUM(BF93:BF136)),  2)</f>
        <v>0</v>
      </c>
      <c r="I38" s="123">
        <v>0.2</v>
      </c>
      <c r="J38" s="122">
        <f>ROUND(((SUM(BF93:BF136))*I38),  2)</f>
        <v>0</v>
      </c>
      <c r="L38" s="35"/>
    </row>
    <row r="39" spans="2:12" s="1" customFormat="1" ht="14.45" hidden="1" customHeight="1">
      <c r="B39" s="35"/>
      <c r="E39" s="108" t="s">
        <v>53</v>
      </c>
      <c r="F39" s="122">
        <f>ROUND((SUM(BG93:BG136)),  2)</f>
        <v>0</v>
      </c>
      <c r="I39" s="123">
        <v>0.2</v>
      </c>
      <c r="J39" s="122">
        <f>0</f>
        <v>0</v>
      </c>
      <c r="L39" s="35"/>
    </row>
    <row r="40" spans="2:12" s="1" customFormat="1" ht="14.45" hidden="1" customHeight="1">
      <c r="B40" s="35"/>
      <c r="E40" s="108" t="s">
        <v>54</v>
      </c>
      <c r="F40" s="122">
        <f>ROUND((SUM(BH93:BH136)),  2)</f>
        <v>0</v>
      </c>
      <c r="I40" s="123">
        <v>0.2</v>
      </c>
      <c r="J40" s="122">
        <f>0</f>
        <v>0</v>
      </c>
      <c r="L40" s="35"/>
    </row>
    <row r="41" spans="2:12" s="1" customFormat="1" ht="14.45" hidden="1" customHeight="1">
      <c r="B41" s="35"/>
      <c r="E41" s="108" t="s">
        <v>55</v>
      </c>
      <c r="F41" s="122">
        <f>ROUND((SUM(BI93:BI136)),  2)</f>
        <v>0</v>
      </c>
      <c r="I41" s="123">
        <v>0</v>
      </c>
      <c r="J41" s="122">
        <f>0</f>
        <v>0</v>
      </c>
      <c r="L41" s="35"/>
    </row>
    <row r="42" spans="2:12" s="1" customFormat="1" ht="6.95" customHeight="1">
      <c r="B42" s="35"/>
      <c r="I42" s="109"/>
      <c r="L42" s="35"/>
    </row>
    <row r="43" spans="2:12" s="1" customFormat="1" ht="25.35" customHeight="1">
      <c r="B43" s="35"/>
      <c r="C43" s="124"/>
      <c r="D43" s="125" t="s">
        <v>56</v>
      </c>
      <c r="E43" s="126"/>
      <c r="F43" s="126"/>
      <c r="G43" s="127" t="s">
        <v>57</v>
      </c>
      <c r="H43" s="128" t="s">
        <v>58</v>
      </c>
      <c r="I43" s="129"/>
      <c r="J43" s="130">
        <f>SUM(J34:J41)</f>
        <v>0</v>
      </c>
      <c r="K43" s="131"/>
      <c r="L43" s="35"/>
    </row>
    <row r="44" spans="2:12" s="1" customFormat="1" ht="14.45" customHeight="1">
      <c r="B44" s="132"/>
      <c r="C44" s="133"/>
      <c r="D44" s="133"/>
      <c r="E44" s="133"/>
      <c r="F44" s="133"/>
      <c r="G44" s="133"/>
      <c r="H44" s="133"/>
      <c r="I44" s="134"/>
      <c r="J44" s="133"/>
      <c r="K44" s="133"/>
      <c r="L44" s="35"/>
    </row>
    <row r="48" spans="2:12" s="1" customFormat="1" ht="6.95" customHeight="1">
      <c r="B48" s="135"/>
      <c r="C48" s="136"/>
      <c r="D48" s="136"/>
      <c r="E48" s="136"/>
      <c r="F48" s="136"/>
      <c r="G48" s="136"/>
      <c r="H48" s="136"/>
      <c r="I48" s="137"/>
      <c r="J48" s="136"/>
      <c r="K48" s="136"/>
      <c r="L48" s="35"/>
    </row>
    <row r="49" spans="2:12" s="1" customFormat="1" ht="24.95" customHeight="1">
      <c r="B49" s="31"/>
      <c r="C49" s="19" t="s">
        <v>126</v>
      </c>
      <c r="D49" s="32"/>
      <c r="E49" s="32"/>
      <c r="F49" s="32"/>
      <c r="G49" s="32"/>
      <c r="H49" s="32"/>
      <c r="I49" s="109"/>
      <c r="J49" s="32"/>
      <c r="K49" s="32"/>
      <c r="L49" s="35"/>
    </row>
    <row r="50" spans="2:12" s="1" customFormat="1" ht="6.95" customHeight="1">
      <c r="B50" s="31"/>
      <c r="C50" s="32"/>
      <c r="D50" s="32"/>
      <c r="E50" s="32"/>
      <c r="F50" s="32"/>
      <c r="G50" s="32"/>
      <c r="H50" s="32"/>
      <c r="I50" s="109"/>
      <c r="J50" s="32"/>
      <c r="K50" s="32"/>
      <c r="L50" s="35"/>
    </row>
    <row r="51" spans="2:12" s="1" customFormat="1" ht="12" customHeight="1">
      <c r="B51" s="31"/>
      <c r="C51" s="25" t="s">
        <v>15</v>
      </c>
      <c r="D51" s="32"/>
      <c r="E51" s="32"/>
      <c r="F51" s="32"/>
      <c r="G51" s="32"/>
      <c r="H51" s="32"/>
      <c r="I51" s="109"/>
      <c r="J51" s="32"/>
      <c r="K51" s="32"/>
      <c r="L51" s="35"/>
    </row>
    <row r="52" spans="2:12" s="1" customFormat="1" ht="16.5" customHeight="1">
      <c r="B52" s="31"/>
      <c r="C52" s="32"/>
      <c r="D52" s="32"/>
      <c r="E52" s="258" t="str">
        <f>E7</f>
        <v>Zavŕšenie transformačného procesu s cieľom sociálnej integrácie občanov s mentálnym postihnutím v DSS Slatinka</v>
      </c>
      <c r="F52" s="259"/>
      <c r="G52" s="259"/>
      <c r="H52" s="259"/>
      <c r="I52" s="109"/>
      <c r="J52" s="32"/>
      <c r="K52" s="32"/>
      <c r="L52" s="35"/>
    </row>
    <row r="53" spans="2:12" ht="12" customHeight="1">
      <c r="B53" s="17"/>
      <c r="C53" s="25" t="s">
        <v>120</v>
      </c>
      <c r="D53" s="18"/>
      <c r="E53" s="18"/>
      <c r="F53" s="18"/>
      <c r="G53" s="18"/>
      <c r="H53" s="18"/>
      <c r="J53" s="18"/>
      <c r="K53" s="18"/>
      <c r="L53" s="16"/>
    </row>
    <row r="54" spans="2:12" ht="16.5" customHeight="1">
      <c r="B54" s="17"/>
      <c r="C54" s="18"/>
      <c r="D54" s="18"/>
      <c r="E54" s="258" t="s">
        <v>121</v>
      </c>
      <c r="F54" s="247"/>
      <c r="G54" s="247"/>
      <c r="H54" s="247"/>
      <c r="J54" s="18"/>
      <c r="K54" s="18"/>
      <c r="L54" s="16"/>
    </row>
    <row r="55" spans="2:12" ht="12" customHeight="1">
      <c r="B55" s="17"/>
      <c r="C55" s="25" t="s">
        <v>122</v>
      </c>
      <c r="D55" s="18"/>
      <c r="E55" s="18"/>
      <c r="F55" s="18"/>
      <c r="G55" s="18"/>
      <c r="H55" s="18"/>
      <c r="J55" s="18"/>
      <c r="K55" s="18"/>
      <c r="L55" s="16"/>
    </row>
    <row r="56" spans="2:12" s="1" customFormat="1" ht="16.5" customHeight="1">
      <c r="B56" s="31"/>
      <c r="C56" s="32"/>
      <c r="D56" s="32"/>
      <c r="E56" s="259" t="s">
        <v>123</v>
      </c>
      <c r="F56" s="242"/>
      <c r="G56" s="242"/>
      <c r="H56" s="242"/>
      <c r="I56" s="109"/>
      <c r="J56" s="32"/>
      <c r="K56" s="32"/>
      <c r="L56" s="35"/>
    </row>
    <row r="57" spans="2:12" s="1" customFormat="1" ht="12" customHeight="1">
      <c r="B57" s="31"/>
      <c r="C57" s="25" t="s">
        <v>124</v>
      </c>
      <c r="D57" s="32"/>
      <c r="E57" s="32"/>
      <c r="F57" s="32"/>
      <c r="G57" s="32"/>
      <c r="H57" s="32"/>
      <c r="I57" s="109"/>
      <c r="J57" s="32"/>
      <c r="K57" s="32"/>
      <c r="L57" s="35"/>
    </row>
    <row r="58" spans="2:12" s="1" customFormat="1" ht="16.5" customHeight="1">
      <c r="B58" s="31"/>
      <c r="C58" s="32"/>
      <c r="D58" s="32"/>
      <c r="E58" s="243" t="str">
        <f>E13</f>
        <v>2018004.5A.2 - Bleskozvod</v>
      </c>
      <c r="F58" s="242"/>
      <c r="G58" s="242"/>
      <c r="H58" s="242"/>
      <c r="I58" s="109"/>
      <c r="J58" s="32"/>
      <c r="K58" s="32"/>
      <c r="L58" s="35"/>
    </row>
    <row r="59" spans="2:12" s="1" customFormat="1" ht="6.95" customHeight="1">
      <c r="B59" s="31"/>
      <c r="C59" s="32"/>
      <c r="D59" s="32"/>
      <c r="E59" s="32"/>
      <c r="F59" s="32"/>
      <c r="G59" s="32"/>
      <c r="H59" s="32"/>
      <c r="I59" s="109"/>
      <c r="J59" s="32"/>
      <c r="K59" s="32"/>
      <c r="L59" s="35"/>
    </row>
    <row r="60" spans="2:12" s="1" customFormat="1" ht="12" customHeight="1">
      <c r="B60" s="31"/>
      <c r="C60" s="25" t="s">
        <v>21</v>
      </c>
      <c r="D60" s="32"/>
      <c r="E60" s="32"/>
      <c r="F60" s="23" t="str">
        <f>F16</f>
        <v>Lučenec</v>
      </c>
      <c r="G60" s="32"/>
      <c r="H60" s="32"/>
      <c r="I60" s="110" t="s">
        <v>23</v>
      </c>
      <c r="J60" s="52" t="str">
        <f>IF(J16="","",J16)</f>
        <v>21. 1. 2019</v>
      </c>
      <c r="K60" s="32"/>
      <c r="L60" s="35"/>
    </row>
    <row r="61" spans="2:12" s="1" customFormat="1" ht="6.95" customHeight="1">
      <c r="B61" s="31"/>
      <c r="C61" s="32"/>
      <c r="D61" s="32"/>
      <c r="E61" s="32"/>
      <c r="F61" s="32"/>
      <c r="G61" s="32"/>
      <c r="H61" s="32"/>
      <c r="I61" s="109"/>
      <c r="J61" s="32"/>
      <c r="K61" s="32"/>
      <c r="L61" s="35"/>
    </row>
    <row r="62" spans="2:12" s="1" customFormat="1" ht="13.7" customHeight="1">
      <c r="B62" s="31"/>
      <c r="C62" s="25" t="s">
        <v>29</v>
      </c>
      <c r="D62" s="32"/>
      <c r="E62" s="32"/>
      <c r="F62" s="23" t="str">
        <f>E19</f>
        <v>Domov sociálnych služieb SLATINKA</v>
      </c>
      <c r="G62" s="32"/>
      <c r="H62" s="32"/>
      <c r="I62" s="110" t="s">
        <v>37</v>
      </c>
      <c r="J62" s="29" t="str">
        <f>E25</f>
        <v>PROMOST s.r.o.</v>
      </c>
      <c r="K62" s="32"/>
      <c r="L62" s="35"/>
    </row>
    <row r="63" spans="2:12" s="1" customFormat="1" ht="13.7" customHeight="1">
      <c r="B63" s="31"/>
      <c r="C63" s="25" t="s">
        <v>35</v>
      </c>
      <c r="D63" s="32"/>
      <c r="E63" s="32"/>
      <c r="F63" s="23" t="str">
        <f>IF(E22="","",E22)</f>
        <v>Vyplň údaj</v>
      </c>
      <c r="G63" s="32"/>
      <c r="H63" s="32"/>
      <c r="I63" s="110" t="s">
        <v>41</v>
      </c>
      <c r="J63" s="29" t="str">
        <f>E28</f>
        <v>Bc. Stanislav Varga</v>
      </c>
      <c r="K63" s="32"/>
      <c r="L63" s="35"/>
    </row>
    <row r="64" spans="2:12" s="1" customFormat="1" ht="10.35" customHeight="1">
      <c r="B64" s="31"/>
      <c r="C64" s="32"/>
      <c r="D64" s="32"/>
      <c r="E64" s="32"/>
      <c r="F64" s="32"/>
      <c r="G64" s="32"/>
      <c r="H64" s="32"/>
      <c r="I64" s="109"/>
      <c r="J64" s="32"/>
      <c r="K64" s="32"/>
      <c r="L64" s="35"/>
    </row>
    <row r="65" spans="2:47" s="1" customFormat="1" ht="29.25" customHeight="1">
      <c r="B65" s="31"/>
      <c r="C65" s="138" t="s">
        <v>127</v>
      </c>
      <c r="D65" s="139"/>
      <c r="E65" s="139"/>
      <c r="F65" s="139"/>
      <c r="G65" s="139"/>
      <c r="H65" s="139"/>
      <c r="I65" s="140"/>
      <c r="J65" s="141" t="s">
        <v>128</v>
      </c>
      <c r="K65" s="139"/>
      <c r="L65" s="35"/>
    </row>
    <row r="66" spans="2:47" s="1" customFormat="1" ht="10.35" customHeight="1">
      <c r="B66" s="31"/>
      <c r="C66" s="32"/>
      <c r="D66" s="32"/>
      <c r="E66" s="32"/>
      <c r="F66" s="32"/>
      <c r="G66" s="32"/>
      <c r="H66" s="32"/>
      <c r="I66" s="109"/>
      <c r="J66" s="32"/>
      <c r="K66" s="32"/>
      <c r="L66" s="35"/>
    </row>
    <row r="67" spans="2:47" s="1" customFormat="1" ht="22.9" customHeight="1">
      <c r="B67" s="31"/>
      <c r="C67" s="142" t="s">
        <v>129</v>
      </c>
      <c r="D67" s="32"/>
      <c r="E67" s="32"/>
      <c r="F67" s="32"/>
      <c r="G67" s="32"/>
      <c r="H67" s="32"/>
      <c r="I67" s="109"/>
      <c r="J67" s="70">
        <f>J93</f>
        <v>0</v>
      </c>
      <c r="K67" s="32"/>
      <c r="L67" s="35"/>
      <c r="AU67" s="13" t="s">
        <v>130</v>
      </c>
    </row>
    <row r="68" spans="2:47" s="8" customFormat="1" ht="24.95" customHeight="1">
      <c r="B68" s="143"/>
      <c r="C68" s="144"/>
      <c r="D68" s="145" t="s">
        <v>151</v>
      </c>
      <c r="E68" s="146"/>
      <c r="F68" s="146"/>
      <c r="G68" s="146"/>
      <c r="H68" s="146"/>
      <c r="I68" s="147"/>
      <c r="J68" s="148">
        <f>J94</f>
        <v>0</v>
      </c>
      <c r="K68" s="144"/>
      <c r="L68" s="149"/>
    </row>
    <row r="69" spans="2:47" s="9" customFormat="1" ht="19.899999999999999" customHeight="1">
      <c r="B69" s="150"/>
      <c r="C69" s="90"/>
      <c r="D69" s="151" t="s">
        <v>1090</v>
      </c>
      <c r="E69" s="152"/>
      <c r="F69" s="152"/>
      <c r="G69" s="152"/>
      <c r="H69" s="152"/>
      <c r="I69" s="153"/>
      <c r="J69" s="154">
        <f>J95</f>
        <v>0</v>
      </c>
      <c r="K69" s="90"/>
      <c r="L69" s="155"/>
    </row>
    <row r="70" spans="2:47" s="1" customFormat="1" ht="21.75" customHeight="1">
      <c r="B70" s="31"/>
      <c r="C70" s="32"/>
      <c r="D70" s="32"/>
      <c r="E70" s="32"/>
      <c r="F70" s="32"/>
      <c r="G70" s="32"/>
      <c r="H70" s="32"/>
      <c r="I70" s="109"/>
      <c r="J70" s="32"/>
      <c r="K70" s="32"/>
      <c r="L70" s="35"/>
    </row>
    <row r="71" spans="2:47" s="1" customFormat="1" ht="6.95" customHeight="1">
      <c r="B71" s="43"/>
      <c r="C71" s="44"/>
      <c r="D71" s="44"/>
      <c r="E71" s="44"/>
      <c r="F71" s="44"/>
      <c r="G71" s="44"/>
      <c r="H71" s="44"/>
      <c r="I71" s="134"/>
      <c r="J71" s="44"/>
      <c r="K71" s="44"/>
      <c r="L71" s="35"/>
    </row>
    <row r="75" spans="2:47" s="1" customFormat="1" ht="6.95" customHeight="1">
      <c r="B75" s="45"/>
      <c r="C75" s="46"/>
      <c r="D75" s="46"/>
      <c r="E75" s="46"/>
      <c r="F75" s="46"/>
      <c r="G75" s="46"/>
      <c r="H75" s="46"/>
      <c r="I75" s="137"/>
      <c r="J75" s="46"/>
      <c r="K75" s="46"/>
      <c r="L75" s="35"/>
    </row>
    <row r="76" spans="2:47" s="1" customFormat="1" ht="24.95" customHeight="1">
      <c r="B76" s="31"/>
      <c r="C76" s="19" t="s">
        <v>153</v>
      </c>
      <c r="D76" s="32"/>
      <c r="E76" s="32"/>
      <c r="F76" s="32"/>
      <c r="G76" s="32"/>
      <c r="H76" s="32"/>
      <c r="I76" s="109"/>
      <c r="J76" s="32"/>
      <c r="K76" s="32"/>
      <c r="L76" s="35"/>
    </row>
    <row r="77" spans="2:47" s="1" customFormat="1" ht="6.95" customHeight="1">
      <c r="B77" s="31"/>
      <c r="C77" s="32"/>
      <c r="D77" s="32"/>
      <c r="E77" s="32"/>
      <c r="F77" s="32"/>
      <c r="G77" s="32"/>
      <c r="H77" s="32"/>
      <c r="I77" s="109"/>
      <c r="J77" s="32"/>
      <c r="K77" s="32"/>
      <c r="L77" s="35"/>
    </row>
    <row r="78" spans="2:47" s="1" customFormat="1" ht="12" customHeight="1">
      <c r="B78" s="31"/>
      <c r="C78" s="25" t="s">
        <v>15</v>
      </c>
      <c r="D78" s="32"/>
      <c r="E78" s="32"/>
      <c r="F78" s="32"/>
      <c r="G78" s="32"/>
      <c r="H78" s="32"/>
      <c r="I78" s="109"/>
      <c r="J78" s="32"/>
      <c r="K78" s="32"/>
      <c r="L78" s="35"/>
    </row>
    <row r="79" spans="2:47" s="1" customFormat="1" ht="16.5" customHeight="1">
      <c r="B79" s="31"/>
      <c r="C79" s="32"/>
      <c r="D79" s="32"/>
      <c r="E79" s="258" t="str">
        <f>E7</f>
        <v>Zavŕšenie transformačného procesu s cieľom sociálnej integrácie občanov s mentálnym postihnutím v DSS Slatinka</v>
      </c>
      <c r="F79" s="259"/>
      <c r="G79" s="259"/>
      <c r="H79" s="259"/>
      <c r="I79" s="109"/>
      <c r="J79" s="32"/>
      <c r="K79" s="32"/>
      <c r="L79" s="35"/>
    </row>
    <row r="80" spans="2:47" ht="12" customHeight="1">
      <c r="B80" s="17"/>
      <c r="C80" s="25" t="s">
        <v>120</v>
      </c>
      <c r="D80" s="18"/>
      <c r="E80" s="18"/>
      <c r="F80" s="18"/>
      <c r="G80" s="18"/>
      <c r="H80" s="18"/>
      <c r="J80" s="18"/>
      <c r="K80" s="18"/>
      <c r="L80" s="16"/>
    </row>
    <row r="81" spans="2:65" ht="16.5" customHeight="1">
      <c r="B81" s="17"/>
      <c r="C81" s="18"/>
      <c r="D81" s="18"/>
      <c r="E81" s="258" t="s">
        <v>121</v>
      </c>
      <c r="F81" s="247"/>
      <c r="G81" s="247"/>
      <c r="H81" s="247"/>
      <c r="J81" s="18"/>
      <c r="K81" s="18"/>
      <c r="L81" s="16"/>
    </row>
    <row r="82" spans="2:65" ht="12" customHeight="1">
      <c r="B82" s="17"/>
      <c r="C82" s="25" t="s">
        <v>122</v>
      </c>
      <c r="D82" s="18"/>
      <c r="E82" s="18"/>
      <c r="F82" s="18"/>
      <c r="G82" s="18"/>
      <c r="H82" s="18"/>
      <c r="J82" s="18"/>
      <c r="K82" s="18"/>
      <c r="L82" s="16"/>
    </row>
    <row r="83" spans="2:65" s="1" customFormat="1" ht="16.5" customHeight="1">
      <c r="B83" s="31"/>
      <c r="C83" s="32"/>
      <c r="D83" s="32"/>
      <c r="E83" s="259" t="s">
        <v>123</v>
      </c>
      <c r="F83" s="242"/>
      <c r="G83" s="242"/>
      <c r="H83" s="242"/>
      <c r="I83" s="109"/>
      <c r="J83" s="32"/>
      <c r="K83" s="32"/>
      <c r="L83" s="35"/>
    </row>
    <row r="84" spans="2:65" s="1" customFormat="1" ht="12" customHeight="1">
      <c r="B84" s="31"/>
      <c r="C84" s="25" t="s">
        <v>124</v>
      </c>
      <c r="D84" s="32"/>
      <c r="E84" s="32"/>
      <c r="F84" s="32"/>
      <c r="G84" s="32"/>
      <c r="H84" s="32"/>
      <c r="I84" s="109"/>
      <c r="J84" s="32"/>
      <c r="K84" s="32"/>
      <c r="L84" s="35"/>
    </row>
    <row r="85" spans="2:65" s="1" customFormat="1" ht="16.5" customHeight="1">
      <c r="B85" s="31"/>
      <c r="C85" s="32"/>
      <c r="D85" s="32"/>
      <c r="E85" s="243" t="str">
        <f>E13</f>
        <v>2018004.5A.2 - Bleskozvod</v>
      </c>
      <c r="F85" s="242"/>
      <c r="G85" s="242"/>
      <c r="H85" s="242"/>
      <c r="I85" s="109"/>
      <c r="J85" s="32"/>
      <c r="K85" s="32"/>
      <c r="L85" s="35"/>
    </row>
    <row r="86" spans="2:65" s="1" customFormat="1" ht="6.95" customHeight="1">
      <c r="B86" s="31"/>
      <c r="C86" s="32"/>
      <c r="D86" s="32"/>
      <c r="E86" s="32"/>
      <c r="F86" s="32"/>
      <c r="G86" s="32"/>
      <c r="H86" s="32"/>
      <c r="I86" s="109"/>
      <c r="J86" s="32"/>
      <c r="K86" s="32"/>
      <c r="L86" s="35"/>
    </row>
    <row r="87" spans="2:65" s="1" customFormat="1" ht="12" customHeight="1">
      <c r="B87" s="31"/>
      <c r="C87" s="25" t="s">
        <v>21</v>
      </c>
      <c r="D87" s="32"/>
      <c r="E87" s="32"/>
      <c r="F87" s="23" t="str">
        <f>F16</f>
        <v>Lučenec</v>
      </c>
      <c r="G87" s="32"/>
      <c r="H87" s="32"/>
      <c r="I87" s="110" t="s">
        <v>23</v>
      </c>
      <c r="J87" s="52" t="str">
        <f>IF(J16="","",J16)</f>
        <v>21. 1. 2019</v>
      </c>
      <c r="K87" s="32"/>
      <c r="L87" s="35"/>
    </row>
    <row r="88" spans="2:65" s="1" customFormat="1" ht="6.95" customHeight="1">
      <c r="B88" s="31"/>
      <c r="C88" s="32"/>
      <c r="D88" s="32"/>
      <c r="E88" s="32"/>
      <c r="F88" s="32"/>
      <c r="G88" s="32"/>
      <c r="H88" s="32"/>
      <c r="I88" s="109"/>
      <c r="J88" s="32"/>
      <c r="K88" s="32"/>
      <c r="L88" s="35"/>
    </row>
    <row r="89" spans="2:65" s="1" customFormat="1" ht="13.7" customHeight="1">
      <c r="B89" s="31"/>
      <c r="C89" s="25" t="s">
        <v>29</v>
      </c>
      <c r="D89" s="32"/>
      <c r="E89" s="32"/>
      <c r="F89" s="23" t="str">
        <f>E19</f>
        <v>Domov sociálnych služieb SLATINKA</v>
      </c>
      <c r="G89" s="32"/>
      <c r="H89" s="32"/>
      <c r="I89" s="110" t="s">
        <v>37</v>
      </c>
      <c r="J89" s="29" t="str">
        <f>E25</f>
        <v>PROMOST s.r.o.</v>
      </c>
      <c r="K89" s="32"/>
      <c r="L89" s="35"/>
    </row>
    <row r="90" spans="2:65" s="1" customFormat="1" ht="13.7" customHeight="1">
      <c r="B90" s="31"/>
      <c r="C90" s="25" t="s">
        <v>35</v>
      </c>
      <c r="D90" s="32"/>
      <c r="E90" s="32"/>
      <c r="F90" s="23" t="str">
        <f>IF(E22="","",E22)</f>
        <v>Vyplň údaj</v>
      </c>
      <c r="G90" s="32"/>
      <c r="H90" s="32"/>
      <c r="I90" s="110" t="s">
        <v>41</v>
      </c>
      <c r="J90" s="29" t="str">
        <f>E28</f>
        <v>Bc. Stanislav Varga</v>
      </c>
      <c r="K90" s="32"/>
      <c r="L90" s="35"/>
    </row>
    <row r="91" spans="2:65" s="1" customFormat="1" ht="10.35" customHeight="1">
      <c r="B91" s="31"/>
      <c r="C91" s="32"/>
      <c r="D91" s="32"/>
      <c r="E91" s="32"/>
      <c r="F91" s="32"/>
      <c r="G91" s="32"/>
      <c r="H91" s="32"/>
      <c r="I91" s="109"/>
      <c r="J91" s="32"/>
      <c r="K91" s="32"/>
      <c r="L91" s="35"/>
    </row>
    <row r="92" spans="2:65" s="10" customFormat="1" ht="29.25" customHeight="1">
      <c r="B92" s="156"/>
      <c r="C92" s="157" t="s">
        <v>154</v>
      </c>
      <c r="D92" s="158" t="s">
        <v>65</v>
      </c>
      <c r="E92" s="158" t="s">
        <v>61</v>
      </c>
      <c r="F92" s="158" t="s">
        <v>62</v>
      </c>
      <c r="G92" s="158" t="s">
        <v>155</v>
      </c>
      <c r="H92" s="158" t="s">
        <v>156</v>
      </c>
      <c r="I92" s="159" t="s">
        <v>157</v>
      </c>
      <c r="J92" s="160" t="s">
        <v>128</v>
      </c>
      <c r="K92" s="161" t="s">
        <v>158</v>
      </c>
      <c r="L92" s="162"/>
      <c r="M92" s="61" t="s">
        <v>1</v>
      </c>
      <c r="N92" s="62" t="s">
        <v>50</v>
      </c>
      <c r="O92" s="62" t="s">
        <v>159</v>
      </c>
      <c r="P92" s="62" t="s">
        <v>160</v>
      </c>
      <c r="Q92" s="62" t="s">
        <v>161</v>
      </c>
      <c r="R92" s="62" t="s">
        <v>162</v>
      </c>
      <c r="S92" s="62" t="s">
        <v>163</v>
      </c>
      <c r="T92" s="63" t="s">
        <v>164</v>
      </c>
    </row>
    <row r="93" spans="2:65" s="1" customFormat="1" ht="22.9" customHeight="1">
      <c r="B93" s="31"/>
      <c r="C93" s="68" t="s">
        <v>129</v>
      </c>
      <c r="D93" s="32"/>
      <c r="E93" s="32"/>
      <c r="F93" s="32"/>
      <c r="G93" s="32"/>
      <c r="H93" s="32"/>
      <c r="I93" s="109"/>
      <c r="J93" s="163">
        <f>BK93</f>
        <v>0</v>
      </c>
      <c r="K93" s="32"/>
      <c r="L93" s="35"/>
      <c r="M93" s="64"/>
      <c r="N93" s="65"/>
      <c r="O93" s="65"/>
      <c r="P93" s="164">
        <f>P94</f>
        <v>0</v>
      </c>
      <c r="Q93" s="65"/>
      <c r="R93" s="164">
        <f>R94</f>
        <v>0.19442000000000001</v>
      </c>
      <c r="S93" s="65"/>
      <c r="T93" s="165">
        <f>T94</f>
        <v>0</v>
      </c>
      <c r="AT93" s="13" t="s">
        <v>79</v>
      </c>
      <c r="AU93" s="13" t="s">
        <v>130</v>
      </c>
      <c r="BK93" s="166">
        <f>BK94</f>
        <v>0</v>
      </c>
    </row>
    <row r="94" spans="2:65" s="11" customFormat="1" ht="25.9" customHeight="1">
      <c r="B94" s="167"/>
      <c r="C94" s="168"/>
      <c r="D94" s="169" t="s">
        <v>79</v>
      </c>
      <c r="E94" s="170" t="s">
        <v>221</v>
      </c>
      <c r="F94" s="170" t="s">
        <v>1073</v>
      </c>
      <c r="G94" s="168"/>
      <c r="H94" s="168"/>
      <c r="I94" s="171"/>
      <c r="J94" s="172">
        <f>BK94</f>
        <v>0</v>
      </c>
      <c r="K94" s="168"/>
      <c r="L94" s="173"/>
      <c r="M94" s="174"/>
      <c r="N94" s="175"/>
      <c r="O94" s="175"/>
      <c r="P94" s="176">
        <f>P95</f>
        <v>0</v>
      </c>
      <c r="Q94" s="175"/>
      <c r="R94" s="176">
        <f>R95</f>
        <v>0.19442000000000001</v>
      </c>
      <c r="S94" s="175"/>
      <c r="T94" s="177">
        <f>T95</f>
        <v>0</v>
      </c>
      <c r="AR94" s="178" t="s">
        <v>97</v>
      </c>
      <c r="AT94" s="179" t="s">
        <v>79</v>
      </c>
      <c r="AU94" s="179" t="s">
        <v>80</v>
      </c>
      <c r="AY94" s="178" t="s">
        <v>167</v>
      </c>
      <c r="BK94" s="180">
        <f>BK95</f>
        <v>0</v>
      </c>
    </row>
    <row r="95" spans="2:65" s="11" customFormat="1" ht="22.9" customHeight="1">
      <c r="B95" s="167"/>
      <c r="C95" s="168"/>
      <c r="D95" s="169" t="s">
        <v>79</v>
      </c>
      <c r="E95" s="181" t="s">
        <v>1091</v>
      </c>
      <c r="F95" s="181" t="s">
        <v>1092</v>
      </c>
      <c r="G95" s="168"/>
      <c r="H95" s="168"/>
      <c r="I95" s="171"/>
      <c r="J95" s="182">
        <f>BK95</f>
        <v>0</v>
      </c>
      <c r="K95" s="168"/>
      <c r="L95" s="173"/>
      <c r="M95" s="174"/>
      <c r="N95" s="175"/>
      <c r="O95" s="175"/>
      <c r="P95" s="176">
        <f>SUM(P96:P136)</f>
        <v>0</v>
      </c>
      <c r="Q95" s="175"/>
      <c r="R95" s="176">
        <f>SUM(R96:R136)</f>
        <v>0.19442000000000001</v>
      </c>
      <c r="S95" s="175"/>
      <c r="T95" s="177">
        <f>SUM(T96:T136)</f>
        <v>0</v>
      </c>
      <c r="AR95" s="178" t="s">
        <v>97</v>
      </c>
      <c r="AT95" s="179" t="s">
        <v>79</v>
      </c>
      <c r="AU95" s="179" t="s">
        <v>87</v>
      </c>
      <c r="AY95" s="178" t="s">
        <v>167</v>
      </c>
      <c r="BK95" s="180">
        <f>SUM(BK96:BK136)</f>
        <v>0</v>
      </c>
    </row>
    <row r="96" spans="2:65" s="1" customFormat="1" ht="16.5" customHeight="1">
      <c r="B96" s="31"/>
      <c r="C96" s="183" t="s">
        <v>87</v>
      </c>
      <c r="D96" s="183" t="s">
        <v>169</v>
      </c>
      <c r="E96" s="184" t="s">
        <v>1093</v>
      </c>
      <c r="F96" s="185" t="s">
        <v>1094</v>
      </c>
      <c r="G96" s="186" t="s">
        <v>258</v>
      </c>
      <c r="H96" s="187">
        <v>35</v>
      </c>
      <c r="I96" s="188"/>
      <c r="J96" s="189">
        <f t="shared" ref="J96:J136" si="0">ROUND(I96*H96,2)</f>
        <v>0</v>
      </c>
      <c r="K96" s="185" t="s">
        <v>246</v>
      </c>
      <c r="L96" s="35"/>
      <c r="M96" s="190" t="s">
        <v>1</v>
      </c>
      <c r="N96" s="191" t="s">
        <v>52</v>
      </c>
      <c r="O96" s="57"/>
      <c r="P96" s="192">
        <f t="shared" ref="P96:P136" si="1">O96*H96</f>
        <v>0</v>
      </c>
      <c r="Q96" s="192">
        <v>0</v>
      </c>
      <c r="R96" s="192">
        <f t="shared" ref="R96:R136" si="2">Q96*H96</f>
        <v>0</v>
      </c>
      <c r="S96" s="192">
        <v>0</v>
      </c>
      <c r="T96" s="193">
        <f t="shared" ref="T96:T136" si="3">S96*H96</f>
        <v>0</v>
      </c>
      <c r="AR96" s="13" t="s">
        <v>430</v>
      </c>
      <c r="AT96" s="13" t="s">
        <v>169</v>
      </c>
      <c r="AU96" s="13" t="s">
        <v>92</v>
      </c>
      <c r="AY96" s="13" t="s">
        <v>167</v>
      </c>
      <c r="BE96" s="194">
        <f t="shared" ref="BE96:BE136" si="4">IF(N96="základná",J96,0)</f>
        <v>0</v>
      </c>
      <c r="BF96" s="194">
        <f t="shared" ref="BF96:BF136" si="5">IF(N96="znížená",J96,0)</f>
        <v>0</v>
      </c>
      <c r="BG96" s="194">
        <f t="shared" ref="BG96:BG136" si="6">IF(N96="zákl. prenesená",J96,0)</f>
        <v>0</v>
      </c>
      <c r="BH96" s="194">
        <f t="shared" ref="BH96:BH136" si="7">IF(N96="zníž. prenesená",J96,0)</f>
        <v>0</v>
      </c>
      <c r="BI96" s="194">
        <f t="shared" ref="BI96:BI136" si="8">IF(N96="nulová",J96,0)</f>
        <v>0</v>
      </c>
      <c r="BJ96" s="13" t="s">
        <v>92</v>
      </c>
      <c r="BK96" s="194">
        <f t="shared" ref="BK96:BK136" si="9">ROUND(I96*H96,2)</f>
        <v>0</v>
      </c>
      <c r="BL96" s="13" t="s">
        <v>430</v>
      </c>
      <c r="BM96" s="13" t="s">
        <v>1095</v>
      </c>
    </row>
    <row r="97" spans="2:65" s="1" customFormat="1" ht="16.5" customHeight="1">
      <c r="B97" s="31"/>
      <c r="C97" s="195" t="s">
        <v>92</v>
      </c>
      <c r="D97" s="195" t="s">
        <v>221</v>
      </c>
      <c r="E97" s="196" t="s">
        <v>1096</v>
      </c>
      <c r="F97" s="197" t="s">
        <v>1097</v>
      </c>
      <c r="G97" s="198" t="s">
        <v>1098</v>
      </c>
      <c r="H97" s="199">
        <v>21.6</v>
      </c>
      <c r="I97" s="200"/>
      <c r="J97" s="201">
        <f t="shared" si="0"/>
        <v>0</v>
      </c>
      <c r="K97" s="197" t="s">
        <v>246</v>
      </c>
      <c r="L97" s="202"/>
      <c r="M97" s="203" t="s">
        <v>1</v>
      </c>
      <c r="N97" s="204" t="s">
        <v>52</v>
      </c>
      <c r="O97" s="57"/>
      <c r="P97" s="192">
        <f t="shared" si="1"/>
        <v>0</v>
      </c>
      <c r="Q97" s="192">
        <v>1E-3</v>
      </c>
      <c r="R97" s="192">
        <f t="shared" si="2"/>
        <v>2.1600000000000001E-2</v>
      </c>
      <c r="S97" s="192">
        <v>0</v>
      </c>
      <c r="T97" s="193">
        <f t="shared" si="3"/>
        <v>0</v>
      </c>
      <c r="AR97" s="13" t="s">
        <v>690</v>
      </c>
      <c r="AT97" s="13" t="s">
        <v>221</v>
      </c>
      <c r="AU97" s="13" t="s">
        <v>92</v>
      </c>
      <c r="AY97" s="13" t="s">
        <v>167</v>
      </c>
      <c r="BE97" s="194">
        <f t="shared" si="4"/>
        <v>0</v>
      </c>
      <c r="BF97" s="194">
        <f t="shared" si="5"/>
        <v>0</v>
      </c>
      <c r="BG97" s="194">
        <f t="shared" si="6"/>
        <v>0</v>
      </c>
      <c r="BH97" s="194">
        <f t="shared" si="7"/>
        <v>0</v>
      </c>
      <c r="BI97" s="194">
        <f t="shared" si="8"/>
        <v>0</v>
      </c>
      <c r="BJ97" s="13" t="s">
        <v>92</v>
      </c>
      <c r="BK97" s="194">
        <f t="shared" si="9"/>
        <v>0</v>
      </c>
      <c r="BL97" s="13" t="s">
        <v>690</v>
      </c>
      <c r="BM97" s="13" t="s">
        <v>1099</v>
      </c>
    </row>
    <row r="98" spans="2:65" s="1" customFormat="1" ht="16.5" customHeight="1">
      <c r="B98" s="31"/>
      <c r="C98" s="183" t="s">
        <v>97</v>
      </c>
      <c r="D98" s="183" t="s">
        <v>169</v>
      </c>
      <c r="E98" s="184" t="s">
        <v>1100</v>
      </c>
      <c r="F98" s="185" t="s">
        <v>1101</v>
      </c>
      <c r="G98" s="186" t="s">
        <v>241</v>
      </c>
      <c r="H98" s="187">
        <v>6</v>
      </c>
      <c r="I98" s="188"/>
      <c r="J98" s="189">
        <f t="shared" si="0"/>
        <v>0</v>
      </c>
      <c r="K98" s="185" t="s">
        <v>246</v>
      </c>
      <c r="L98" s="35"/>
      <c r="M98" s="190" t="s">
        <v>1</v>
      </c>
      <c r="N98" s="191" t="s">
        <v>52</v>
      </c>
      <c r="O98" s="57"/>
      <c r="P98" s="192">
        <f t="shared" si="1"/>
        <v>0</v>
      </c>
      <c r="Q98" s="192">
        <v>0</v>
      </c>
      <c r="R98" s="192">
        <f t="shared" si="2"/>
        <v>0</v>
      </c>
      <c r="S98" s="192">
        <v>0</v>
      </c>
      <c r="T98" s="193">
        <f t="shared" si="3"/>
        <v>0</v>
      </c>
      <c r="AR98" s="13" t="s">
        <v>430</v>
      </c>
      <c r="AT98" s="13" t="s">
        <v>169</v>
      </c>
      <c r="AU98" s="13" t="s">
        <v>92</v>
      </c>
      <c r="AY98" s="13" t="s">
        <v>167</v>
      </c>
      <c r="BE98" s="194">
        <f t="shared" si="4"/>
        <v>0</v>
      </c>
      <c r="BF98" s="194">
        <f t="shared" si="5"/>
        <v>0</v>
      </c>
      <c r="BG98" s="194">
        <f t="shared" si="6"/>
        <v>0</v>
      </c>
      <c r="BH98" s="194">
        <f t="shared" si="7"/>
        <v>0</v>
      </c>
      <c r="BI98" s="194">
        <f t="shared" si="8"/>
        <v>0</v>
      </c>
      <c r="BJ98" s="13" t="s">
        <v>92</v>
      </c>
      <c r="BK98" s="194">
        <f t="shared" si="9"/>
        <v>0</v>
      </c>
      <c r="BL98" s="13" t="s">
        <v>430</v>
      </c>
      <c r="BM98" s="13" t="s">
        <v>1102</v>
      </c>
    </row>
    <row r="99" spans="2:65" s="1" customFormat="1" ht="16.5" customHeight="1">
      <c r="B99" s="31"/>
      <c r="C99" s="195" t="s">
        <v>173</v>
      </c>
      <c r="D99" s="195" t="s">
        <v>221</v>
      </c>
      <c r="E99" s="196" t="s">
        <v>1103</v>
      </c>
      <c r="F99" s="197" t="s">
        <v>1104</v>
      </c>
      <c r="G99" s="198" t="s">
        <v>241</v>
      </c>
      <c r="H99" s="199">
        <v>6</v>
      </c>
      <c r="I99" s="200"/>
      <c r="J99" s="201">
        <f t="shared" si="0"/>
        <v>0</v>
      </c>
      <c r="K99" s="197" t="s">
        <v>246</v>
      </c>
      <c r="L99" s="202"/>
      <c r="M99" s="203" t="s">
        <v>1</v>
      </c>
      <c r="N99" s="204" t="s">
        <v>52</v>
      </c>
      <c r="O99" s="57"/>
      <c r="P99" s="192">
        <f t="shared" si="1"/>
        <v>0</v>
      </c>
      <c r="Q99" s="192">
        <v>5.0000000000000002E-5</v>
      </c>
      <c r="R99" s="192">
        <f t="shared" si="2"/>
        <v>3.0000000000000003E-4</v>
      </c>
      <c r="S99" s="192">
        <v>0</v>
      </c>
      <c r="T99" s="193">
        <f t="shared" si="3"/>
        <v>0</v>
      </c>
      <c r="AR99" s="13" t="s">
        <v>690</v>
      </c>
      <c r="AT99" s="13" t="s">
        <v>221</v>
      </c>
      <c r="AU99" s="13" t="s">
        <v>92</v>
      </c>
      <c r="AY99" s="13" t="s">
        <v>167</v>
      </c>
      <c r="BE99" s="194">
        <f t="shared" si="4"/>
        <v>0</v>
      </c>
      <c r="BF99" s="194">
        <f t="shared" si="5"/>
        <v>0</v>
      </c>
      <c r="BG99" s="194">
        <f t="shared" si="6"/>
        <v>0</v>
      </c>
      <c r="BH99" s="194">
        <f t="shared" si="7"/>
        <v>0</v>
      </c>
      <c r="BI99" s="194">
        <f t="shared" si="8"/>
        <v>0</v>
      </c>
      <c r="BJ99" s="13" t="s">
        <v>92</v>
      </c>
      <c r="BK99" s="194">
        <f t="shared" si="9"/>
        <v>0</v>
      </c>
      <c r="BL99" s="13" t="s">
        <v>690</v>
      </c>
      <c r="BM99" s="13" t="s">
        <v>1105</v>
      </c>
    </row>
    <row r="100" spans="2:65" s="1" customFormat="1" ht="16.5" customHeight="1">
      <c r="B100" s="31"/>
      <c r="C100" s="195" t="s">
        <v>187</v>
      </c>
      <c r="D100" s="195" t="s">
        <v>221</v>
      </c>
      <c r="E100" s="196" t="s">
        <v>1106</v>
      </c>
      <c r="F100" s="197" t="s">
        <v>1107</v>
      </c>
      <c r="G100" s="198" t="s">
        <v>241</v>
      </c>
      <c r="H100" s="199">
        <v>6</v>
      </c>
      <c r="I100" s="200"/>
      <c r="J100" s="201">
        <f t="shared" si="0"/>
        <v>0</v>
      </c>
      <c r="K100" s="197" t="s">
        <v>246</v>
      </c>
      <c r="L100" s="202"/>
      <c r="M100" s="203" t="s">
        <v>1</v>
      </c>
      <c r="N100" s="204" t="s">
        <v>52</v>
      </c>
      <c r="O100" s="57"/>
      <c r="P100" s="192">
        <f t="shared" si="1"/>
        <v>0</v>
      </c>
      <c r="Q100" s="192">
        <v>3.5E-4</v>
      </c>
      <c r="R100" s="192">
        <f t="shared" si="2"/>
        <v>2.0999999999999999E-3</v>
      </c>
      <c r="S100" s="192">
        <v>0</v>
      </c>
      <c r="T100" s="193">
        <f t="shared" si="3"/>
        <v>0</v>
      </c>
      <c r="AR100" s="13" t="s">
        <v>690</v>
      </c>
      <c r="AT100" s="13" t="s">
        <v>221</v>
      </c>
      <c r="AU100" s="13" t="s">
        <v>92</v>
      </c>
      <c r="AY100" s="13" t="s">
        <v>167</v>
      </c>
      <c r="BE100" s="194">
        <f t="shared" si="4"/>
        <v>0</v>
      </c>
      <c r="BF100" s="194">
        <f t="shared" si="5"/>
        <v>0</v>
      </c>
      <c r="BG100" s="194">
        <f t="shared" si="6"/>
        <v>0</v>
      </c>
      <c r="BH100" s="194">
        <f t="shared" si="7"/>
        <v>0</v>
      </c>
      <c r="BI100" s="194">
        <f t="shared" si="8"/>
        <v>0</v>
      </c>
      <c r="BJ100" s="13" t="s">
        <v>92</v>
      </c>
      <c r="BK100" s="194">
        <f t="shared" si="9"/>
        <v>0</v>
      </c>
      <c r="BL100" s="13" t="s">
        <v>690</v>
      </c>
      <c r="BM100" s="13" t="s">
        <v>1108</v>
      </c>
    </row>
    <row r="101" spans="2:65" s="1" customFormat="1" ht="16.5" customHeight="1">
      <c r="B101" s="31"/>
      <c r="C101" s="183" t="s">
        <v>191</v>
      </c>
      <c r="D101" s="183" t="s">
        <v>169</v>
      </c>
      <c r="E101" s="184" t="s">
        <v>1109</v>
      </c>
      <c r="F101" s="185" t="s">
        <v>1110</v>
      </c>
      <c r="G101" s="186" t="s">
        <v>241</v>
      </c>
      <c r="H101" s="187">
        <v>5</v>
      </c>
      <c r="I101" s="188"/>
      <c r="J101" s="189">
        <f t="shared" si="0"/>
        <v>0</v>
      </c>
      <c r="K101" s="185" t="s">
        <v>246</v>
      </c>
      <c r="L101" s="35"/>
      <c r="M101" s="190" t="s">
        <v>1</v>
      </c>
      <c r="N101" s="191" t="s">
        <v>52</v>
      </c>
      <c r="O101" s="57"/>
      <c r="P101" s="192">
        <f t="shared" si="1"/>
        <v>0</v>
      </c>
      <c r="Q101" s="192">
        <v>0</v>
      </c>
      <c r="R101" s="192">
        <f t="shared" si="2"/>
        <v>0</v>
      </c>
      <c r="S101" s="192">
        <v>0</v>
      </c>
      <c r="T101" s="193">
        <f t="shared" si="3"/>
        <v>0</v>
      </c>
      <c r="AR101" s="13" t="s">
        <v>430</v>
      </c>
      <c r="AT101" s="13" t="s">
        <v>169</v>
      </c>
      <c r="AU101" s="13" t="s">
        <v>92</v>
      </c>
      <c r="AY101" s="13" t="s">
        <v>167</v>
      </c>
      <c r="BE101" s="194">
        <f t="shared" si="4"/>
        <v>0</v>
      </c>
      <c r="BF101" s="194">
        <f t="shared" si="5"/>
        <v>0</v>
      </c>
      <c r="BG101" s="194">
        <f t="shared" si="6"/>
        <v>0</v>
      </c>
      <c r="BH101" s="194">
        <f t="shared" si="7"/>
        <v>0</v>
      </c>
      <c r="BI101" s="194">
        <f t="shared" si="8"/>
        <v>0</v>
      </c>
      <c r="BJ101" s="13" t="s">
        <v>92</v>
      </c>
      <c r="BK101" s="194">
        <f t="shared" si="9"/>
        <v>0</v>
      </c>
      <c r="BL101" s="13" t="s">
        <v>430</v>
      </c>
      <c r="BM101" s="13" t="s">
        <v>1111</v>
      </c>
    </row>
    <row r="102" spans="2:65" s="1" customFormat="1" ht="16.5" customHeight="1">
      <c r="B102" s="31"/>
      <c r="C102" s="195" t="s">
        <v>195</v>
      </c>
      <c r="D102" s="195" t="s">
        <v>221</v>
      </c>
      <c r="E102" s="196" t="s">
        <v>1112</v>
      </c>
      <c r="F102" s="197" t="s">
        <v>1113</v>
      </c>
      <c r="G102" s="198" t="s">
        <v>241</v>
      </c>
      <c r="H102" s="199">
        <v>5</v>
      </c>
      <c r="I102" s="200"/>
      <c r="J102" s="201">
        <f t="shared" si="0"/>
        <v>0</v>
      </c>
      <c r="K102" s="197" t="s">
        <v>246</v>
      </c>
      <c r="L102" s="202"/>
      <c r="M102" s="203" t="s">
        <v>1</v>
      </c>
      <c r="N102" s="204" t="s">
        <v>52</v>
      </c>
      <c r="O102" s="57"/>
      <c r="P102" s="192">
        <f t="shared" si="1"/>
        <v>0</v>
      </c>
      <c r="Q102" s="192">
        <v>3.0000000000000001E-5</v>
      </c>
      <c r="R102" s="192">
        <f t="shared" si="2"/>
        <v>1.5000000000000001E-4</v>
      </c>
      <c r="S102" s="192">
        <v>0</v>
      </c>
      <c r="T102" s="193">
        <f t="shared" si="3"/>
        <v>0</v>
      </c>
      <c r="AR102" s="13" t="s">
        <v>690</v>
      </c>
      <c r="AT102" s="13" t="s">
        <v>221</v>
      </c>
      <c r="AU102" s="13" t="s">
        <v>92</v>
      </c>
      <c r="AY102" s="13" t="s">
        <v>167</v>
      </c>
      <c r="BE102" s="194">
        <f t="shared" si="4"/>
        <v>0</v>
      </c>
      <c r="BF102" s="194">
        <f t="shared" si="5"/>
        <v>0</v>
      </c>
      <c r="BG102" s="194">
        <f t="shared" si="6"/>
        <v>0</v>
      </c>
      <c r="BH102" s="194">
        <f t="shared" si="7"/>
        <v>0</v>
      </c>
      <c r="BI102" s="194">
        <f t="shared" si="8"/>
        <v>0</v>
      </c>
      <c r="BJ102" s="13" t="s">
        <v>92</v>
      </c>
      <c r="BK102" s="194">
        <f t="shared" si="9"/>
        <v>0</v>
      </c>
      <c r="BL102" s="13" t="s">
        <v>690</v>
      </c>
      <c r="BM102" s="13" t="s">
        <v>1114</v>
      </c>
    </row>
    <row r="103" spans="2:65" s="1" customFormat="1" ht="16.5" customHeight="1">
      <c r="B103" s="31"/>
      <c r="C103" s="195" t="s">
        <v>199</v>
      </c>
      <c r="D103" s="195" t="s">
        <v>221</v>
      </c>
      <c r="E103" s="196" t="s">
        <v>1115</v>
      </c>
      <c r="F103" s="197" t="s">
        <v>1116</v>
      </c>
      <c r="G103" s="198" t="s">
        <v>241</v>
      </c>
      <c r="H103" s="199">
        <v>5</v>
      </c>
      <c r="I103" s="200"/>
      <c r="J103" s="201">
        <f t="shared" si="0"/>
        <v>0</v>
      </c>
      <c r="K103" s="197" t="s">
        <v>246</v>
      </c>
      <c r="L103" s="202"/>
      <c r="M103" s="203" t="s">
        <v>1</v>
      </c>
      <c r="N103" s="204" t="s">
        <v>52</v>
      </c>
      <c r="O103" s="57"/>
      <c r="P103" s="192">
        <f t="shared" si="1"/>
        <v>0</v>
      </c>
      <c r="Q103" s="192">
        <v>3.0000000000000001E-5</v>
      </c>
      <c r="R103" s="192">
        <f t="shared" si="2"/>
        <v>1.5000000000000001E-4</v>
      </c>
      <c r="S103" s="192">
        <v>0</v>
      </c>
      <c r="T103" s="193">
        <f t="shared" si="3"/>
        <v>0</v>
      </c>
      <c r="AR103" s="13" t="s">
        <v>690</v>
      </c>
      <c r="AT103" s="13" t="s">
        <v>221</v>
      </c>
      <c r="AU103" s="13" t="s">
        <v>92</v>
      </c>
      <c r="AY103" s="13" t="s">
        <v>167</v>
      </c>
      <c r="BE103" s="194">
        <f t="shared" si="4"/>
        <v>0</v>
      </c>
      <c r="BF103" s="194">
        <f t="shared" si="5"/>
        <v>0</v>
      </c>
      <c r="BG103" s="194">
        <f t="shared" si="6"/>
        <v>0</v>
      </c>
      <c r="BH103" s="194">
        <f t="shared" si="7"/>
        <v>0</v>
      </c>
      <c r="BI103" s="194">
        <f t="shared" si="8"/>
        <v>0</v>
      </c>
      <c r="BJ103" s="13" t="s">
        <v>92</v>
      </c>
      <c r="BK103" s="194">
        <f t="shared" si="9"/>
        <v>0</v>
      </c>
      <c r="BL103" s="13" t="s">
        <v>690</v>
      </c>
      <c r="BM103" s="13" t="s">
        <v>1117</v>
      </c>
    </row>
    <row r="104" spans="2:65" s="1" customFormat="1" ht="16.5" customHeight="1">
      <c r="B104" s="31"/>
      <c r="C104" s="183" t="s">
        <v>203</v>
      </c>
      <c r="D104" s="183" t="s">
        <v>169</v>
      </c>
      <c r="E104" s="184" t="s">
        <v>1118</v>
      </c>
      <c r="F104" s="185" t="s">
        <v>1119</v>
      </c>
      <c r="G104" s="186" t="s">
        <v>258</v>
      </c>
      <c r="H104" s="187">
        <v>15</v>
      </c>
      <c r="I104" s="188"/>
      <c r="J104" s="189">
        <f t="shared" si="0"/>
        <v>0</v>
      </c>
      <c r="K104" s="185" t="s">
        <v>246</v>
      </c>
      <c r="L104" s="35"/>
      <c r="M104" s="190" t="s">
        <v>1</v>
      </c>
      <c r="N104" s="191" t="s">
        <v>52</v>
      </c>
      <c r="O104" s="57"/>
      <c r="P104" s="192">
        <f t="shared" si="1"/>
        <v>0</v>
      </c>
      <c r="Q104" s="192">
        <v>0</v>
      </c>
      <c r="R104" s="192">
        <f t="shared" si="2"/>
        <v>0</v>
      </c>
      <c r="S104" s="192">
        <v>0</v>
      </c>
      <c r="T104" s="193">
        <f t="shared" si="3"/>
        <v>0</v>
      </c>
      <c r="AR104" s="13" t="s">
        <v>430</v>
      </c>
      <c r="AT104" s="13" t="s">
        <v>169</v>
      </c>
      <c r="AU104" s="13" t="s">
        <v>92</v>
      </c>
      <c r="AY104" s="13" t="s">
        <v>167</v>
      </c>
      <c r="BE104" s="194">
        <f t="shared" si="4"/>
        <v>0</v>
      </c>
      <c r="BF104" s="194">
        <f t="shared" si="5"/>
        <v>0</v>
      </c>
      <c r="BG104" s="194">
        <f t="shared" si="6"/>
        <v>0</v>
      </c>
      <c r="BH104" s="194">
        <f t="shared" si="7"/>
        <v>0</v>
      </c>
      <c r="BI104" s="194">
        <f t="shared" si="8"/>
        <v>0</v>
      </c>
      <c r="BJ104" s="13" t="s">
        <v>92</v>
      </c>
      <c r="BK104" s="194">
        <f t="shared" si="9"/>
        <v>0</v>
      </c>
      <c r="BL104" s="13" t="s">
        <v>430</v>
      </c>
      <c r="BM104" s="13" t="s">
        <v>1120</v>
      </c>
    </row>
    <row r="105" spans="2:65" s="1" customFormat="1" ht="16.5" customHeight="1">
      <c r="B105" s="31"/>
      <c r="C105" s="195" t="s">
        <v>207</v>
      </c>
      <c r="D105" s="195" t="s">
        <v>221</v>
      </c>
      <c r="E105" s="196" t="s">
        <v>1121</v>
      </c>
      <c r="F105" s="197" t="s">
        <v>1122</v>
      </c>
      <c r="G105" s="198" t="s">
        <v>241</v>
      </c>
      <c r="H105" s="199">
        <v>1</v>
      </c>
      <c r="I105" s="200"/>
      <c r="J105" s="201">
        <f t="shared" si="0"/>
        <v>0</v>
      </c>
      <c r="K105" s="197" t="s">
        <v>1</v>
      </c>
      <c r="L105" s="202"/>
      <c r="M105" s="203" t="s">
        <v>1</v>
      </c>
      <c r="N105" s="204" t="s">
        <v>52</v>
      </c>
      <c r="O105" s="57"/>
      <c r="P105" s="192">
        <f t="shared" si="1"/>
        <v>0</v>
      </c>
      <c r="Q105" s="192">
        <v>0</v>
      </c>
      <c r="R105" s="192">
        <f t="shared" si="2"/>
        <v>0</v>
      </c>
      <c r="S105" s="192">
        <v>0</v>
      </c>
      <c r="T105" s="193">
        <f t="shared" si="3"/>
        <v>0</v>
      </c>
      <c r="AR105" s="13" t="s">
        <v>1123</v>
      </c>
      <c r="AT105" s="13" t="s">
        <v>221</v>
      </c>
      <c r="AU105" s="13" t="s">
        <v>92</v>
      </c>
      <c r="AY105" s="13" t="s">
        <v>167</v>
      </c>
      <c r="BE105" s="194">
        <f t="shared" si="4"/>
        <v>0</v>
      </c>
      <c r="BF105" s="194">
        <f t="shared" si="5"/>
        <v>0</v>
      </c>
      <c r="BG105" s="194">
        <f t="shared" si="6"/>
        <v>0</v>
      </c>
      <c r="BH105" s="194">
        <f t="shared" si="7"/>
        <v>0</v>
      </c>
      <c r="BI105" s="194">
        <f t="shared" si="8"/>
        <v>0</v>
      </c>
      <c r="BJ105" s="13" t="s">
        <v>92</v>
      </c>
      <c r="BK105" s="194">
        <f t="shared" si="9"/>
        <v>0</v>
      </c>
      <c r="BL105" s="13" t="s">
        <v>430</v>
      </c>
      <c r="BM105" s="13" t="s">
        <v>1124</v>
      </c>
    </row>
    <row r="106" spans="2:65" s="1" customFormat="1" ht="16.5" customHeight="1">
      <c r="B106" s="31"/>
      <c r="C106" s="183" t="s">
        <v>211</v>
      </c>
      <c r="D106" s="183" t="s">
        <v>169</v>
      </c>
      <c r="E106" s="184" t="s">
        <v>1125</v>
      </c>
      <c r="F106" s="185" t="s">
        <v>1126</v>
      </c>
      <c r="G106" s="186" t="s">
        <v>241</v>
      </c>
      <c r="H106" s="187">
        <v>30</v>
      </c>
      <c r="I106" s="188"/>
      <c r="J106" s="189">
        <f t="shared" si="0"/>
        <v>0</v>
      </c>
      <c r="K106" s="185" t="s">
        <v>246</v>
      </c>
      <c r="L106" s="35"/>
      <c r="M106" s="190" t="s">
        <v>1</v>
      </c>
      <c r="N106" s="191" t="s">
        <v>52</v>
      </c>
      <c r="O106" s="57"/>
      <c r="P106" s="192">
        <f t="shared" si="1"/>
        <v>0</v>
      </c>
      <c r="Q106" s="192">
        <v>0</v>
      </c>
      <c r="R106" s="192">
        <f t="shared" si="2"/>
        <v>0</v>
      </c>
      <c r="S106" s="192">
        <v>0</v>
      </c>
      <c r="T106" s="193">
        <f t="shared" si="3"/>
        <v>0</v>
      </c>
      <c r="AR106" s="13" t="s">
        <v>430</v>
      </c>
      <c r="AT106" s="13" t="s">
        <v>169</v>
      </c>
      <c r="AU106" s="13" t="s">
        <v>92</v>
      </c>
      <c r="AY106" s="13" t="s">
        <v>167</v>
      </c>
      <c r="BE106" s="194">
        <f t="shared" si="4"/>
        <v>0</v>
      </c>
      <c r="BF106" s="194">
        <f t="shared" si="5"/>
        <v>0</v>
      </c>
      <c r="BG106" s="194">
        <f t="shared" si="6"/>
        <v>0</v>
      </c>
      <c r="BH106" s="194">
        <f t="shared" si="7"/>
        <v>0</v>
      </c>
      <c r="BI106" s="194">
        <f t="shared" si="8"/>
        <v>0</v>
      </c>
      <c r="BJ106" s="13" t="s">
        <v>92</v>
      </c>
      <c r="BK106" s="194">
        <f t="shared" si="9"/>
        <v>0</v>
      </c>
      <c r="BL106" s="13" t="s">
        <v>430</v>
      </c>
      <c r="BM106" s="13" t="s">
        <v>1127</v>
      </c>
    </row>
    <row r="107" spans="2:65" s="1" customFormat="1" ht="16.5" customHeight="1">
      <c r="B107" s="31"/>
      <c r="C107" s="195" t="s">
        <v>215</v>
      </c>
      <c r="D107" s="195" t="s">
        <v>221</v>
      </c>
      <c r="E107" s="196" t="s">
        <v>1128</v>
      </c>
      <c r="F107" s="197" t="s">
        <v>1129</v>
      </c>
      <c r="G107" s="198" t="s">
        <v>241</v>
      </c>
      <c r="H107" s="199">
        <v>30</v>
      </c>
      <c r="I107" s="200"/>
      <c r="J107" s="201">
        <f t="shared" si="0"/>
        <v>0</v>
      </c>
      <c r="K107" s="197" t="s">
        <v>246</v>
      </c>
      <c r="L107" s="202"/>
      <c r="M107" s="203" t="s">
        <v>1</v>
      </c>
      <c r="N107" s="204" t="s">
        <v>52</v>
      </c>
      <c r="O107" s="57"/>
      <c r="P107" s="192">
        <f t="shared" si="1"/>
        <v>0</v>
      </c>
      <c r="Q107" s="192">
        <v>3.1E-4</v>
      </c>
      <c r="R107" s="192">
        <f t="shared" si="2"/>
        <v>9.2999999999999992E-3</v>
      </c>
      <c r="S107" s="192">
        <v>0</v>
      </c>
      <c r="T107" s="193">
        <f t="shared" si="3"/>
        <v>0</v>
      </c>
      <c r="AR107" s="13" t="s">
        <v>690</v>
      </c>
      <c r="AT107" s="13" t="s">
        <v>221</v>
      </c>
      <c r="AU107" s="13" t="s">
        <v>92</v>
      </c>
      <c r="AY107" s="13" t="s">
        <v>167</v>
      </c>
      <c r="BE107" s="194">
        <f t="shared" si="4"/>
        <v>0</v>
      </c>
      <c r="BF107" s="194">
        <f t="shared" si="5"/>
        <v>0</v>
      </c>
      <c r="BG107" s="194">
        <f t="shared" si="6"/>
        <v>0</v>
      </c>
      <c r="BH107" s="194">
        <f t="shared" si="7"/>
        <v>0</v>
      </c>
      <c r="BI107" s="194">
        <f t="shared" si="8"/>
        <v>0</v>
      </c>
      <c r="BJ107" s="13" t="s">
        <v>92</v>
      </c>
      <c r="BK107" s="194">
        <f t="shared" si="9"/>
        <v>0</v>
      </c>
      <c r="BL107" s="13" t="s">
        <v>690</v>
      </c>
      <c r="BM107" s="13" t="s">
        <v>1130</v>
      </c>
    </row>
    <row r="108" spans="2:65" s="1" customFormat="1" ht="16.5" customHeight="1">
      <c r="B108" s="31"/>
      <c r="C108" s="183" t="s">
        <v>220</v>
      </c>
      <c r="D108" s="183" t="s">
        <v>169</v>
      </c>
      <c r="E108" s="184" t="s">
        <v>1131</v>
      </c>
      <c r="F108" s="185" t="s">
        <v>1132</v>
      </c>
      <c r="G108" s="186" t="s">
        <v>241</v>
      </c>
      <c r="H108" s="187">
        <v>20</v>
      </c>
      <c r="I108" s="188"/>
      <c r="J108" s="189">
        <f t="shared" si="0"/>
        <v>0</v>
      </c>
      <c r="K108" s="185" t="s">
        <v>246</v>
      </c>
      <c r="L108" s="35"/>
      <c r="M108" s="190" t="s">
        <v>1</v>
      </c>
      <c r="N108" s="191" t="s">
        <v>52</v>
      </c>
      <c r="O108" s="57"/>
      <c r="P108" s="192">
        <f t="shared" si="1"/>
        <v>0</v>
      </c>
      <c r="Q108" s="192">
        <v>0</v>
      </c>
      <c r="R108" s="192">
        <f t="shared" si="2"/>
        <v>0</v>
      </c>
      <c r="S108" s="192">
        <v>0</v>
      </c>
      <c r="T108" s="193">
        <f t="shared" si="3"/>
        <v>0</v>
      </c>
      <c r="AR108" s="13" t="s">
        <v>430</v>
      </c>
      <c r="AT108" s="13" t="s">
        <v>169</v>
      </c>
      <c r="AU108" s="13" t="s">
        <v>92</v>
      </c>
      <c r="AY108" s="13" t="s">
        <v>167</v>
      </c>
      <c r="BE108" s="194">
        <f t="shared" si="4"/>
        <v>0</v>
      </c>
      <c r="BF108" s="194">
        <f t="shared" si="5"/>
        <v>0</v>
      </c>
      <c r="BG108" s="194">
        <f t="shared" si="6"/>
        <v>0</v>
      </c>
      <c r="BH108" s="194">
        <f t="shared" si="7"/>
        <v>0</v>
      </c>
      <c r="BI108" s="194">
        <f t="shared" si="8"/>
        <v>0</v>
      </c>
      <c r="BJ108" s="13" t="s">
        <v>92</v>
      </c>
      <c r="BK108" s="194">
        <f t="shared" si="9"/>
        <v>0</v>
      </c>
      <c r="BL108" s="13" t="s">
        <v>430</v>
      </c>
      <c r="BM108" s="13" t="s">
        <v>1133</v>
      </c>
    </row>
    <row r="109" spans="2:65" s="1" customFormat="1" ht="16.5" customHeight="1">
      <c r="B109" s="31"/>
      <c r="C109" s="195" t="s">
        <v>227</v>
      </c>
      <c r="D109" s="195" t="s">
        <v>221</v>
      </c>
      <c r="E109" s="196" t="s">
        <v>1134</v>
      </c>
      <c r="F109" s="197" t="s">
        <v>1135</v>
      </c>
      <c r="G109" s="198" t="s">
        <v>241</v>
      </c>
      <c r="H109" s="199">
        <v>20</v>
      </c>
      <c r="I109" s="200"/>
      <c r="J109" s="201">
        <f t="shared" si="0"/>
        <v>0</v>
      </c>
      <c r="K109" s="197" t="s">
        <v>246</v>
      </c>
      <c r="L109" s="202"/>
      <c r="M109" s="203" t="s">
        <v>1</v>
      </c>
      <c r="N109" s="204" t="s">
        <v>52</v>
      </c>
      <c r="O109" s="57"/>
      <c r="P109" s="192">
        <f t="shared" si="1"/>
        <v>0</v>
      </c>
      <c r="Q109" s="192">
        <v>1.9000000000000001E-4</v>
      </c>
      <c r="R109" s="192">
        <f t="shared" si="2"/>
        <v>3.8000000000000004E-3</v>
      </c>
      <c r="S109" s="192">
        <v>0</v>
      </c>
      <c r="T109" s="193">
        <f t="shared" si="3"/>
        <v>0</v>
      </c>
      <c r="AR109" s="13" t="s">
        <v>690</v>
      </c>
      <c r="AT109" s="13" t="s">
        <v>221</v>
      </c>
      <c r="AU109" s="13" t="s">
        <v>92</v>
      </c>
      <c r="AY109" s="13" t="s">
        <v>167</v>
      </c>
      <c r="BE109" s="194">
        <f t="shared" si="4"/>
        <v>0</v>
      </c>
      <c r="BF109" s="194">
        <f t="shared" si="5"/>
        <v>0</v>
      </c>
      <c r="BG109" s="194">
        <f t="shared" si="6"/>
        <v>0</v>
      </c>
      <c r="BH109" s="194">
        <f t="shared" si="7"/>
        <v>0</v>
      </c>
      <c r="BI109" s="194">
        <f t="shared" si="8"/>
        <v>0</v>
      </c>
      <c r="BJ109" s="13" t="s">
        <v>92</v>
      </c>
      <c r="BK109" s="194">
        <f t="shared" si="9"/>
        <v>0</v>
      </c>
      <c r="BL109" s="13" t="s">
        <v>690</v>
      </c>
      <c r="BM109" s="13" t="s">
        <v>1136</v>
      </c>
    </row>
    <row r="110" spans="2:65" s="1" customFormat="1" ht="16.5" customHeight="1">
      <c r="B110" s="31"/>
      <c r="C110" s="183" t="s">
        <v>229</v>
      </c>
      <c r="D110" s="183" t="s">
        <v>169</v>
      </c>
      <c r="E110" s="184" t="s">
        <v>1137</v>
      </c>
      <c r="F110" s="185" t="s">
        <v>1138</v>
      </c>
      <c r="G110" s="186" t="s">
        <v>241</v>
      </c>
      <c r="H110" s="187">
        <v>100</v>
      </c>
      <c r="I110" s="188"/>
      <c r="J110" s="189">
        <f t="shared" si="0"/>
        <v>0</v>
      </c>
      <c r="K110" s="185" t="s">
        <v>246</v>
      </c>
      <c r="L110" s="35"/>
      <c r="M110" s="190" t="s">
        <v>1</v>
      </c>
      <c r="N110" s="191" t="s">
        <v>52</v>
      </c>
      <c r="O110" s="57"/>
      <c r="P110" s="192">
        <f t="shared" si="1"/>
        <v>0</v>
      </c>
      <c r="Q110" s="192">
        <v>0</v>
      </c>
      <c r="R110" s="192">
        <f t="shared" si="2"/>
        <v>0</v>
      </c>
      <c r="S110" s="192">
        <v>0</v>
      </c>
      <c r="T110" s="193">
        <f t="shared" si="3"/>
        <v>0</v>
      </c>
      <c r="AR110" s="13" t="s">
        <v>430</v>
      </c>
      <c r="AT110" s="13" t="s">
        <v>169</v>
      </c>
      <c r="AU110" s="13" t="s">
        <v>92</v>
      </c>
      <c r="AY110" s="13" t="s">
        <v>167</v>
      </c>
      <c r="BE110" s="194">
        <f t="shared" si="4"/>
        <v>0</v>
      </c>
      <c r="BF110" s="194">
        <f t="shared" si="5"/>
        <v>0</v>
      </c>
      <c r="BG110" s="194">
        <f t="shared" si="6"/>
        <v>0</v>
      </c>
      <c r="BH110" s="194">
        <f t="shared" si="7"/>
        <v>0</v>
      </c>
      <c r="BI110" s="194">
        <f t="shared" si="8"/>
        <v>0</v>
      </c>
      <c r="BJ110" s="13" t="s">
        <v>92</v>
      </c>
      <c r="BK110" s="194">
        <f t="shared" si="9"/>
        <v>0</v>
      </c>
      <c r="BL110" s="13" t="s">
        <v>430</v>
      </c>
      <c r="BM110" s="13" t="s">
        <v>1139</v>
      </c>
    </row>
    <row r="111" spans="2:65" s="1" customFormat="1" ht="16.5" customHeight="1">
      <c r="B111" s="31"/>
      <c r="C111" s="195" t="s">
        <v>233</v>
      </c>
      <c r="D111" s="195" t="s">
        <v>221</v>
      </c>
      <c r="E111" s="196" t="s">
        <v>1140</v>
      </c>
      <c r="F111" s="197" t="s">
        <v>1141</v>
      </c>
      <c r="G111" s="198" t="s">
        <v>241</v>
      </c>
      <c r="H111" s="199">
        <v>100</v>
      </c>
      <c r="I111" s="200"/>
      <c r="J111" s="201">
        <f t="shared" si="0"/>
        <v>0</v>
      </c>
      <c r="K111" s="197" t="s">
        <v>246</v>
      </c>
      <c r="L111" s="202"/>
      <c r="M111" s="203" t="s">
        <v>1</v>
      </c>
      <c r="N111" s="204" t="s">
        <v>52</v>
      </c>
      <c r="O111" s="57"/>
      <c r="P111" s="192">
        <f t="shared" si="1"/>
        <v>0</v>
      </c>
      <c r="Q111" s="192">
        <v>1.9000000000000001E-4</v>
      </c>
      <c r="R111" s="192">
        <f t="shared" si="2"/>
        <v>1.9E-2</v>
      </c>
      <c r="S111" s="192">
        <v>0</v>
      </c>
      <c r="T111" s="193">
        <f t="shared" si="3"/>
        <v>0</v>
      </c>
      <c r="AR111" s="13" t="s">
        <v>690</v>
      </c>
      <c r="AT111" s="13" t="s">
        <v>221</v>
      </c>
      <c r="AU111" s="13" t="s">
        <v>92</v>
      </c>
      <c r="AY111" s="13" t="s">
        <v>167</v>
      </c>
      <c r="BE111" s="194">
        <f t="shared" si="4"/>
        <v>0</v>
      </c>
      <c r="BF111" s="194">
        <f t="shared" si="5"/>
        <v>0</v>
      </c>
      <c r="BG111" s="194">
        <f t="shared" si="6"/>
        <v>0</v>
      </c>
      <c r="BH111" s="194">
        <f t="shared" si="7"/>
        <v>0</v>
      </c>
      <c r="BI111" s="194">
        <f t="shared" si="8"/>
        <v>0</v>
      </c>
      <c r="BJ111" s="13" t="s">
        <v>92</v>
      </c>
      <c r="BK111" s="194">
        <f t="shared" si="9"/>
        <v>0</v>
      </c>
      <c r="BL111" s="13" t="s">
        <v>690</v>
      </c>
      <c r="BM111" s="13" t="s">
        <v>1142</v>
      </c>
    </row>
    <row r="112" spans="2:65" s="1" customFormat="1" ht="16.5" customHeight="1">
      <c r="B112" s="31"/>
      <c r="C112" s="183" t="s">
        <v>238</v>
      </c>
      <c r="D112" s="183" t="s">
        <v>169</v>
      </c>
      <c r="E112" s="184" t="s">
        <v>1143</v>
      </c>
      <c r="F112" s="185" t="s">
        <v>1144</v>
      </c>
      <c r="G112" s="186" t="s">
        <v>241</v>
      </c>
      <c r="H112" s="187">
        <v>1</v>
      </c>
      <c r="I112" s="188"/>
      <c r="J112" s="189">
        <f t="shared" si="0"/>
        <v>0</v>
      </c>
      <c r="K112" s="185" t="s">
        <v>246</v>
      </c>
      <c r="L112" s="35"/>
      <c r="M112" s="190" t="s">
        <v>1</v>
      </c>
      <c r="N112" s="191" t="s">
        <v>52</v>
      </c>
      <c r="O112" s="57"/>
      <c r="P112" s="192">
        <f t="shared" si="1"/>
        <v>0</v>
      </c>
      <c r="Q112" s="192">
        <v>0</v>
      </c>
      <c r="R112" s="192">
        <f t="shared" si="2"/>
        <v>0</v>
      </c>
      <c r="S112" s="192">
        <v>0</v>
      </c>
      <c r="T112" s="193">
        <f t="shared" si="3"/>
        <v>0</v>
      </c>
      <c r="AR112" s="13" t="s">
        <v>430</v>
      </c>
      <c r="AT112" s="13" t="s">
        <v>169</v>
      </c>
      <c r="AU112" s="13" t="s">
        <v>92</v>
      </c>
      <c r="AY112" s="13" t="s">
        <v>167</v>
      </c>
      <c r="BE112" s="194">
        <f t="shared" si="4"/>
        <v>0</v>
      </c>
      <c r="BF112" s="194">
        <f t="shared" si="5"/>
        <v>0</v>
      </c>
      <c r="BG112" s="194">
        <f t="shared" si="6"/>
        <v>0</v>
      </c>
      <c r="BH112" s="194">
        <f t="shared" si="7"/>
        <v>0</v>
      </c>
      <c r="BI112" s="194">
        <f t="shared" si="8"/>
        <v>0</v>
      </c>
      <c r="BJ112" s="13" t="s">
        <v>92</v>
      </c>
      <c r="BK112" s="194">
        <f t="shared" si="9"/>
        <v>0</v>
      </c>
      <c r="BL112" s="13" t="s">
        <v>430</v>
      </c>
      <c r="BM112" s="13" t="s">
        <v>1145</v>
      </c>
    </row>
    <row r="113" spans="2:65" s="1" customFormat="1" ht="16.5" customHeight="1">
      <c r="B113" s="31"/>
      <c r="C113" s="195" t="s">
        <v>243</v>
      </c>
      <c r="D113" s="195" t="s">
        <v>221</v>
      </c>
      <c r="E113" s="196" t="s">
        <v>1146</v>
      </c>
      <c r="F113" s="197" t="s">
        <v>1147</v>
      </c>
      <c r="G113" s="198" t="s">
        <v>241</v>
      </c>
      <c r="H113" s="199">
        <v>1</v>
      </c>
      <c r="I113" s="200"/>
      <c r="J113" s="201">
        <f t="shared" si="0"/>
        <v>0</v>
      </c>
      <c r="K113" s="197" t="s">
        <v>246</v>
      </c>
      <c r="L113" s="202"/>
      <c r="M113" s="203" t="s">
        <v>1</v>
      </c>
      <c r="N113" s="204" t="s">
        <v>52</v>
      </c>
      <c r="O113" s="57"/>
      <c r="P113" s="192">
        <f t="shared" si="1"/>
        <v>0</v>
      </c>
      <c r="Q113" s="192">
        <v>4.1999999999999997E-3</v>
      </c>
      <c r="R113" s="192">
        <f t="shared" si="2"/>
        <v>4.1999999999999997E-3</v>
      </c>
      <c r="S113" s="192">
        <v>0</v>
      </c>
      <c r="T113" s="193">
        <f t="shared" si="3"/>
        <v>0</v>
      </c>
      <c r="AR113" s="13" t="s">
        <v>690</v>
      </c>
      <c r="AT113" s="13" t="s">
        <v>221</v>
      </c>
      <c r="AU113" s="13" t="s">
        <v>92</v>
      </c>
      <c r="AY113" s="13" t="s">
        <v>167</v>
      </c>
      <c r="BE113" s="194">
        <f t="shared" si="4"/>
        <v>0</v>
      </c>
      <c r="BF113" s="194">
        <f t="shared" si="5"/>
        <v>0</v>
      </c>
      <c r="BG113" s="194">
        <f t="shared" si="6"/>
        <v>0</v>
      </c>
      <c r="BH113" s="194">
        <f t="shared" si="7"/>
        <v>0</v>
      </c>
      <c r="BI113" s="194">
        <f t="shared" si="8"/>
        <v>0</v>
      </c>
      <c r="BJ113" s="13" t="s">
        <v>92</v>
      </c>
      <c r="BK113" s="194">
        <f t="shared" si="9"/>
        <v>0</v>
      </c>
      <c r="BL113" s="13" t="s">
        <v>690</v>
      </c>
      <c r="BM113" s="13" t="s">
        <v>1148</v>
      </c>
    </row>
    <row r="114" spans="2:65" s="1" customFormat="1" ht="16.5" customHeight="1">
      <c r="B114" s="31"/>
      <c r="C114" s="183" t="s">
        <v>248</v>
      </c>
      <c r="D114" s="183" t="s">
        <v>169</v>
      </c>
      <c r="E114" s="184" t="s">
        <v>1149</v>
      </c>
      <c r="F114" s="185" t="s">
        <v>1150</v>
      </c>
      <c r="G114" s="186" t="s">
        <v>241</v>
      </c>
      <c r="H114" s="187">
        <v>2</v>
      </c>
      <c r="I114" s="188"/>
      <c r="J114" s="189">
        <f t="shared" si="0"/>
        <v>0</v>
      </c>
      <c r="K114" s="185" t="s">
        <v>246</v>
      </c>
      <c r="L114" s="35"/>
      <c r="M114" s="190" t="s">
        <v>1</v>
      </c>
      <c r="N114" s="191" t="s">
        <v>52</v>
      </c>
      <c r="O114" s="57"/>
      <c r="P114" s="192">
        <f t="shared" si="1"/>
        <v>0</v>
      </c>
      <c r="Q114" s="192">
        <v>0</v>
      </c>
      <c r="R114" s="192">
        <f t="shared" si="2"/>
        <v>0</v>
      </c>
      <c r="S114" s="192">
        <v>0</v>
      </c>
      <c r="T114" s="193">
        <f t="shared" si="3"/>
        <v>0</v>
      </c>
      <c r="AR114" s="13" t="s">
        <v>430</v>
      </c>
      <c r="AT114" s="13" t="s">
        <v>169</v>
      </c>
      <c r="AU114" s="13" t="s">
        <v>92</v>
      </c>
      <c r="AY114" s="13" t="s">
        <v>167</v>
      </c>
      <c r="BE114" s="194">
        <f t="shared" si="4"/>
        <v>0</v>
      </c>
      <c r="BF114" s="194">
        <f t="shared" si="5"/>
        <v>0</v>
      </c>
      <c r="BG114" s="194">
        <f t="shared" si="6"/>
        <v>0</v>
      </c>
      <c r="BH114" s="194">
        <f t="shared" si="7"/>
        <v>0</v>
      </c>
      <c r="BI114" s="194">
        <f t="shared" si="8"/>
        <v>0</v>
      </c>
      <c r="BJ114" s="13" t="s">
        <v>92</v>
      </c>
      <c r="BK114" s="194">
        <f t="shared" si="9"/>
        <v>0</v>
      </c>
      <c r="BL114" s="13" t="s">
        <v>430</v>
      </c>
      <c r="BM114" s="13" t="s">
        <v>1151</v>
      </c>
    </row>
    <row r="115" spans="2:65" s="1" customFormat="1" ht="16.5" customHeight="1">
      <c r="B115" s="31"/>
      <c r="C115" s="195" t="s">
        <v>7</v>
      </c>
      <c r="D115" s="195" t="s">
        <v>221</v>
      </c>
      <c r="E115" s="196" t="s">
        <v>1152</v>
      </c>
      <c r="F115" s="197" t="s">
        <v>1153</v>
      </c>
      <c r="G115" s="198" t="s">
        <v>241</v>
      </c>
      <c r="H115" s="199">
        <v>2</v>
      </c>
      <c r="I115" s="200"/>
      <c r="J115" s="201">
        <f t="shared" si="0"/>
        <v>0</v>
      </c>
      <c r="K115" s="197" t="s">
        <v>246</v>
      </c>
      <c r="L115" s="202"/>
      <c r="M115" s="203" t="s">
        <v>1</v>
      </c>
      <c r="N115" s="204" t="s">
        <v>52</v>
      </c>
      <c r="O115" s="57"/>
      <c r="P115" s="192">
        <f t="shared" si="1"/>
        <v>0</v>
      </c>
      <c r="Q115" s="192">
        <v>3.2000000000000003E-4</v>
      </c>
      <c r="R115" s="192">
        <f t="shared" si="2"/>
        <v>6.4000000000000005E-4</v>
      </c>
      <c r="S115" s="192">
        <v>0</v>
      </c>
      <c r="T115" s="193">
        <f t="shared" si="3"/>
        <v>0</v>
      </c>
      <c r="AR115" s="13" t="s">
        <v>690</v>
      </c>
      <c r="AT115" s="13" t="s">
        <v>221</v>
      </c>
      <c r="AU115" s="13" t="s">
        <v>92</v>
      </c>
      <c r="AY115" s="13" t="s">
        <v>167</v>
      </c>
      <c r="BE115" s="194">
        <f t="shared" si="4"/>
        <v>0</v>
      </c>
      <c r="BF115" s="194">
        <f t="shared" si="5"/>
        <v>0</v>
      </c>
      <c r="BG115" s="194">
        <f t="shared" si="6"/>
        <v>0</v>
      </c>
      <c r="BH115" s="194">
        <f t="shared" si="7"/>
        <v>0</v>
      </c>
      <c r="BI115" s="194">
        <f t="shared" si="8"/>
        <v>0</v>
      </c>
      <c r="BJ115" s="13" t="s">
        <v>92</v>
      </c>
      <c r="BK115" s="194">
        <f t="shared" si="9"/>
        <v>0</v>
      </c>
      <c r="BL115" s="13" t="s">
        <v>690</v>
      </c>
      <c r="BM115" s="13" t="s">
        <v>1154</v>
      </c>
    </row>
    <row r="116" spans="2:65" s="1" customFormat="1" ht="16.5" customHeight="1">
      <c r="B116" s="31"/>
      <c r="C116" s="183" t="s">
        <v>255</v>
      </c>
      <c r="D116" s="183" t="s">
        <v>169</v>
      </c>
      <c r="E116" s="184" t="s">
        <v>1155</v>
      </c>
      <c r="F116" s="185" t="s">
        <v>1156</v>
      </c>
      <c r="G116" s="186" t="s">
        <v>241</v>
      </c>
      <c r="H116" s="187">
        <v>1</v>
      </c>
      <c r="I116" s="188"/>
      <c r="J116" s="189">
        <f t="shared" si="0"/>
        <v>0</v>
      </c>
      <c r="K116" s="185" t="s">
        <v>246</v>
      </c>
      <c r="L116" s="35"/>
      <c r="M116" s="190" t="s">
        <v>1</v>
      </c>
      <c r="N116" s="191" t="s">
        <v>52</v>
      </c>
      <c r="O116" s="57"/>
      <c r="P116" s="192">
        <f t="shared" si="1"/>
        <v>0</v>
      </c>
      <c r="Q116" s="192">
        <v>0</v>
      </c>
      <c r="R116" s="192">
        <f t="shared" si="2"/>
        <v>0</v>
      </c>
      <c r="S116" s="192">
        <v>0</v>
      </c>
      <c r="T116" s="193">
        <f t="shared" si="3"/>
        <v>0</v>
      </c>
      <c r="AR116" s="13" t="s">
        <v>430</v>
      </c>
      <c r="AT116" s="13" t="s">
        <v>169</v>
      </c>
      <c r="AU116" s="13" t="s">
        <v>92</v>
      </c>
      <c r="AY116" s="13" t="s">
        <v>167</v>
      </c>
      <c r="BE116" s="194">
        <f t="shared" si="4"/>
        <v>0</v>
      </c>
      <c r="BF116" s="194">
        <f t="shared" si="5"/>
        <v>0</v>
      </c>
      <c r="BG116" s="194">
        <f t="shared" si="6"/>
        <v>0</v>
      </c>
      <c r="BH116" s="194">
        <f t="shared" si="7"/>
        <v>0</v>
      </c>
      <c r="BI116" s="194">
        <f t="shared" si="8"/>
        <v>0</v>
      </c>
      <c r="BJ116" s="13" t="s">
        <v>92</v>
      </c>
      <c r="BK116" s="194">
        <f t="shared" si="9"/>
        <v>0</v>
      </c>
      <c r="BL116" s="13" t="s">
        <v>430</v>
      </c>
      <c r="BM116" s="13" t="s">
        <v>1157</v>
      </c>
    </row>
    <row r="117" spans="2:65" s="1" customFormat="1" ht="16.5" customHeight="1">
      <c r="B117" s="31"/>
      <c r="C117" s="195" t="s">
        <v>260</v>
      </c>
      <c r="D117" s="195" t="s">
        <v>221</v>
      </c>
      <c r="E117" s="196" t="s">
        <v>1158</v>
      </c>
      <c r="F117" s="197" t="s">
        <v>1159</v>
      </c>
      <c r="G117" s="198" t="s">
        <v>241</v>
      </c>
      <c r="H117" s="199">
        <v>1</v>
      </c>
      <c r="I117" s="200"/>
      <c r="J117" s="201">
        <f t="shared" si="0"/>
        <v>0</v>
      </c>
      <c r="K117" s="197" t="s">
        <v>246</v>
      </c>
      <c r="L117" s="202"/>
      <c r="M117" s="203" t="s">
        <v>1</v>
      </c>
      <c r="N117" s="204" t="s">
        <v>52</v>
      </c>
      <c r="O117" s="57"/>
      <c r="P117" s="192">
        <f t="shared" si="1"/>
        <v>0</v>
      </c>
      <c r="Q117" s="192">
        <v>1.7000000000000001E-4</v>
      </c>
      <c r="R117" s="192">
        <f t="shared" si="2"/>
        <v>1.7000000000000001E-4</v>
      </c>
      <c r="S117" s="192">
        <v>0</v>
      </c>
      <c r="T117" s="193">
        <f t="shared" si="3"/>
        <v>0</v>
      </c>
      <c r="AR117" s="13" t="s">
        <v>690</v>
      </c>
      <c r="AT117" s="13" t="s">
        <v>221</v>
      </c>
      <c r="AU117" s="13" t="s">
        <v>92</v>
      </c>
      <c r="AY117" s="13" t="s">
        <v>167</v>
      </c>
      <c r="BE117" s="194">
        <f t="shared" si="4"/>
        <v>0</v>
      </c>
      <c r="BF117" s="194">
        <f t="shared" si="5"/>
        <v>0</v>
      </c>
      <c r="BG117" s="194">
        <f t="shared" si="6"/>
        <v>0</v>
      </c>
      <c r="BH117" s="194">
        <f t="shared" si="7"/>
        <v>0</v>
      </c>
      <c r="BI117" s="194">
        <f t="shared" si="8"/>
        <v>0</v>
      </c>
      <c r="BJ117" s="13" t="s">
        <v>92</v>
      </c>
      <c r="BK117" s="194">
        <f t="shared" si="9"/>
        <v>0</v>
      </c>
      <c r="BL117" s="13" t="s">
        <v>690</v>
      </c>
      <c r="BM117" s="13" t="s">
        <v>1160</v>
      </c>
    </row>
    <row r="118" spans="2:65" s="1" customFormat="1" ht="16.5" customHeight="1">
      <c r="B118" s="31"/>
      <c r="C118" s="183" t="s">
        <v>262</v>
      </c>
      <c r="D118" s="183" t="s">
        <v>169</v>
      </c>
      <c r="E118" s="184" t="s">
        <v>1161</v>
      </c>
      <c r="F118" s="185" t="s">
        <v>1162</v>
      </c>
      <c r="G118" s="186" t="s">
        <v>241</v>
      </c>
      <c r="H118" s="187">
        <v>13</v>
      </c>
      <c r="I118" s="188"/>
      <c r="J118" s="189">
        <f t="shared" si="0"/>
        <v>0</v>
      </c>
      <c r="K118" s="185" t="s">
        <v>246</v>
      </c>
      <c r="L118" s="35"/>
      <c r="M118" s="190" t="s">
        <v>1</v>
      </c>
      <c r="N118" s="191" t="s">
        <v>52</v>
      </c>
      <c r="O118" s="57"/>
      <c r="P118" s="192">
        <f t="shared" si="1"/>
        <v>0</v>
      </c>
      <c r="Q118" s="192">
        <v>0</v>
      </c>
      <c r="R118" s="192">
        <f t="shared" si="2"/>
        <v>0</v>
      </c>
      <c r="S118" s="192">
        <v>0</v>
      </c>
      <c r="T118" s="193">
        <f t="shared" si="3"/>
        <v>0</v>
      </c>
      <c r="AR118" s="13" t="s">
        <v>430</v>
      </c>
      <c r="AT118" s="13" t="s">
        <v>169</v>
      </c>
      <c r="AU118" s="13" t="s">
        <v>92</v>
      </c>
      <c r="AY118" s="13" t="s">
        <v>167</v>
      </c>
      <c r="BE118" s="194">
        <f t="shared" si="4"/>
        <v>0</v>
      </c>
      <c r="BF118" s="194">
        <f t="shared" si="5"/>
        <v>0</v>
      </c>
      <c r="BG118" s="194">
        <f t="shared" si="6"/>
        <v>0</v>
      </c>
      <c r="BH118" s="194">
        <f t="shared" si="7"/>
        <v>0</v>
      </c>
      <c r="BI118" s="194">
        <f t="shared" si="8"/>
        <v>0</v>
      </c>
      <c r="BJ118" s="13" t="s">
        <v>92</v>
      </c>
      <c r="BK118" s="194">
        <f t="shared" si="9"/>
        <v>0</v>
      </c>
      <c r="BL118" s="13" t="s">
        <v>430</v>
      </c>
      <c r="BM118" s="13" t="s">
        <v>1163</v>
      </c>
    </row>
    <row r="119" spans="2:65" s="1" customFormat="1" ht="16.5" customHeight="1">
      <c r="B119" s="31"/>
      <c r="C119" s="195" t="s">
        <v>266</v>
      </c>
      <c r="D119" s="195" t="s">
        <v>221</v>
      </c>
      <c r="E119" s="196" t="s">
        <v>1164</v>
      </c>
      <c r="F119" s="197" t="s">
        <v>1165</v>
      </c>
      <c r="G119" s="198" t="s">
        <v>241</v>
      </c>
      <c r="H119" s="199">
        <v>1</v>
      </c>
      <c r="I119" s="200"/>
      <c r="J119" s="201">
        <f t="shared" si="0"/>
        <v>0</v>
      </c>
      <c r="K119" s="197" t="s">
        <v>246</v>
      </c>
      <c r="L119" s="202"/>
      <c r="M119" s="203" t="s">
        <v>1</v>
      </c>
      <c r="N119" s="204" t="s">
        <v>52</v>
      </c>
      <c r="O119" s="57"/>
      <c r="P119" s="192">
        <f t="shared" si="1"/>
        <v>0</v>
      </c>
      <c r="Q119" s="192">
        <v>4.0000000000000002E-4</v>
      </c>
      <c r="R119" s="192">
        <f t="shared" si="2"/>
        <v>4.0000000000000002E-4</v>
      </c>
      <c r="S119" s="192">
        <v>0</v>
      </c>
      <c r="T119" s="193">
        <f t="shared" si="3"/>
        <v>0</v>
      </c>
      <c r="AR119" s="13" t="s">
        <v>690</v>
      </c>
      <c r="AT119" s="13" t="s">
        <v>221</v>
      </c>
      <c r="AU119" s="13" t="s">
        <v>92</v>
      </c>
      <c r="AY119" s="13" t="s">
        <v>167</v>
      </c>
      <c r="BE119" s="194">
        <f t="shared" si="4"/>
        <v>0</v>
      </c>
      <c r="BF119" s="194">
        <f t="shared" si="5"/>
        <v>0</v>
      </c>
      <c r="BG119" s="194">
        <f t="shared" si="6"/>
        <v>0</v>
      </c>
      <c r="BH119" s="194">
        <f t="shared" si="7"/>
        <v>0</v>
      </c>
      <c r="BI119" s="194">
        <f t="shared" si="8"/>
        <v>0</v>
      </c>
      <c r="BJ119" s="13" t="s">
        <v>92</v>
      </c>
      <c r="BK119" s="194">
        <f t="shared" si="9"/>
        <v>0</v>
      </c>
      <c r="BL119" s="13" t="s">
        <v>690</v>
      </c>
      <c r="BM119" s="13" t="s">
        <v>1166</v>
      </c>
    </row>
    <row r="120" spans="2:65" s="1" customFormat="1" ht="16.5" customHeight="1">
      <c r="B120" s="31"/>
      <c r="C120" s="195" t="s">
        <v>270</v>
      </c>
      <c r="D120" s="195" t="s">
        <v>221</v>
      </c>
      <c r="E120" s="196" t="s">
        <v>1167</v>
      </c>
      <c r="F120" s="197" t="s">
        <v>1168</v>
      </c>
      <c r="G120" s="198" t="s">
        <v>241</v>
      </c>
      <c r="H120" s="199">
        <v>12</v>
      </c>
      <c r="I120" s="200"/>
      <c r="J120" s="201">
        <f t="shared" si="0"/>
        <v>0</v>
      </c>
      <c r="K120" s="197" t="s">
        <v>246</v>
      </c>
      <c r="L120" s="202"/>
      <c r="M120" s="203" t="s">
        <v>1</v>
      </c>
      <c r="N120" s="204" t="s">
        <v>52</v>
      </c>
      <c r="O120" s="57"/>
      <c r="P120" s="192">
        <f t="shared" si="1"/>
        <v>0</v>
      </c>
      <c r="Q120" s="192">
        <v>4.0000000000000002E-4</v>
      </c>
      <c r="R120" s="192">
        <f t="shared" si="2"/>
        <v>4.8000000000000004E-3</v>
      </c>
      <c r="S120" s="192">
        <v>0</v>
      </c>
      <c r="T120" s="193">
        <f t="shared" si="3"/>
        <v>0</v>
      </c>
      <c r="AR120" s="13" t="s">
        <v>690</v>
      </c>
      <c r="AT120" s="13" t="s">
        <v>221</v>
      </c>
      <c r="AU120" s="13" t="s">
        <v>92</v>
      </c>
      <c r="AY120" s="13" t="s">
        <v>167</v>
      </c>
      <c r="BE120" s="194">
        <f t="shared" si="4"/>
        <v>0</v>
      </c>
      <c r="BF120" s="194">
        <f t="shared" si="5"/>
        <v>0</v>
      </c>
      <c r="BG120" s="194">
        <f t="shared" si="6"/>
        <v>0</v>
      </c>
      <c r="BH120" s="194">
        <f t="shared" si="7"/>
        <v>0</v>
      </c>
      <c r="BI120" s="194">
        <f t="shared" si="8"/>
        <v>0</v>
      </c>
      <c r="BJ120" s="13" t="s">
        <v>92</v>
      </c>
      <c r="BK120" s="194">
        <f t="shared" si="9"/>
        <v>0</v>
      </c>
      <c r="BL120" s="13" t="s">
        <v>690</v>
      </c>
      <c r="BM120" s="13" t="s">
        <v>1169</v>
      </c>
    </row>
    <row r="121" spans="2:65" s="1" customFormat="1" ht="16.5" customHeight="1">
      <c r="B121" s="31"/>
      <c r="C121" s="183" t="s">
        <v>274</v>
      </c>
      <c r="D121" s="183" t="s">
        <v>169</v>
      </c>
      <c r="E121" s="184" t="s">
        <v>1170</v>
      </c>
      <c r="F121" s="185" t="s">
        <v>1171</v>
      </c>
      <c r="G121" s="186" t="s">
        <v>241</v>
      </c>
      <c r="H121" s="187">
        <v>4</v>
      </c>
      <c r="I121" s="188"/>
      <c r="J121" s="189">
        <f t="shared" si="0"/>
        <v>0</v>
      </c>
      <c r="K121" s="185" t="s">
        <v>246</v>
      </c>
      <c r="L121" s="35"/>
      <c r="M121" s="190" t="s">
        <v>1</v>
      </c>
      <c r="N121" s="191" t="s">
        <v>52</v>
      </c>
      <c r="O121" s="57"/>
      <c r="P121" s="192">
        <f t="shared" si="1"/>
        <v>0</v>
      </c>
      <c r="Q121" s="192">
        <v>0</v>
      </c>
      <c r="R121" s="192">
        <f t="shared" si="2"/>
        <v>0</v>
      </c>
      <c r="S121" s="192">
        <v>0</v>
      </c>
      <c r="T121" s="193">
        <f t="shared" si="3"/>
        <v>0</v>
      </c>
      <c r="AR121" s="13" t="s">
        <v>430</v>
      </c>
      <c r="AT121" s="13" t="s">
        <v>169</v>
      </c>
      <c r="AU121" s="13" t="s">
        <v>92</v>
      </c>
      <c r="AY121" s="13" t="s">
        <v>167</v>
      </c>
      <c r="BE121" s="194">
        <f t="shared" si="4"/>
        <v>0</v>
      </c>
      <c r="BF121" s="194">
        <f t="shared" si="5"/>
        <v>0</v>
      </c>
      <c r="BG121" s="194">
        <f t="shared" si="6"/>
        <v>0</v>
      </c>
      <c r="BH121" s="194">
        <f t="shared" si="7"/>
        <v>0</v>
      </c>
      <c r="BI121" s="194">
        <f t="shared" si="8"/>
        <v>0</v>
      </c>
      <c r="BJ121" s="13" t="s">
        <v>92</v>
      </c>
      <c r="BK121" s="194">
        <f t="shared" si="9"/>
        <v>0</v>
      </c>
      <c r="BL121" s="13" t="s">
        <v>430</v>
      </c>
      <c r="BM121" s="13" t="s">
        <v>1172</v>
      </c>
    </row>
    <row r="122" spans="2:65" s="1" customFormat="1" ht="16.5" customHeight="1">
      <c r="B122" s="31"/>
      <c r="C122" s="195" t="s">
        <v>278</v>
      </c>
      <c r="D122" s="195" t="s">
        <v>221</v>
      </c>
      <c r="E122" s="196" t="s">
        <v>1173</v>
      </c>
      <c r="F122" s="197" t="s">
        <v>1174</v>
      </c>
      <c r="G122" s="198" t="s">
        <v>241</v>
      </c>
      <c r="H122" s="199">
        <v>4</v>
      </c>
      <c r="I122" s="200"/>
      <c r="J122" s="201">
        <f t="shared" si="0"/>
        <v>0</v>
      </c>
      <c r="K122" s="197" t="s">
        <v>246</v>
      </c>
      <c r="L122" s="202"/>
      <c r="M122" s="203" t="s">
        <v>1</v>
      </c>
      <c r="N122" s="204" t="s">
        <v>52</v>
      </c>
      <c r="O122" s="57"/>
      <c r="P122" s="192">
        <f t="shared" si="1"/>
        <v>0</v>
      </c>
      <c r="Q122" s="192">
        <v>2.2000000000000001E-4</v>
      </c>
      <c r="R122" s="192">
        <f t="shared" si="2"/>
        <v>8.8000000000000003E-4</v>
      </c>
      <c r="S122" s="192">
        <v>0</v>
      </c>
      <c r="T122" s="193">
        <f t="shared" si="3"/>
        <v>0</v>
      </c>
      <c r="AR122" s="13" t="s">
        <v>690</v>
      </c>
      <c r="AT122" s="13" t="s">
        <v>221</v>
      </c>
      <c r="AU122" s="13" t="s">
        <v>92</v>
      </c>
      <c r="AY122" s="13" t="s">
        <v>167</v>
      </c>
      <c r="BE122" s="194">
        <f t="shared" si="4"/>
        <v>0</v>
      </c>
      <c r="BF122" s="194">
        <f t="shared" si="5"/>
        <v>0</v>
      </c>
      <c r="BG122" s="194">
        <f t="shared" si="6"/>
        <v>0</v>
      </c>
      <c r="BH122" s="194">
        <f t="shared" si="7"/>
        <v>0</v>
      </c>
      <c r="BI122" s="194">
        <f t="shared" si="8"/>
        <v>0</v>
      </c>
      <c r="BJ122" s="13" t="s">
        <v>92</v>
      </c>
      <c r="BK122" s="194">
        <f t="shared" si="9"/>
        <v>0</v>
      </c>
      <c r="BL122" s="13" t="s">
        <v>690</v>
      </c>
      <c r="BM122" s="13" t="s">
        <v>1175</v>
      </c>
    </row>
    <row r="123" spans="2:65" s="1" customFormat="1" ht="16.5" customHeight="1">
      <c r="B123" s="31"/>
      <c r="C123" s="183" t="s">
        <v>282</v>
      </c>
      <c r="D123" s="183" t="s">
        <v>169</v>
      </c>
      <c r="E123" s="184" t="s">
        <v>1176</v>
      </c>
      <c r="F123" s="185" t="s">
        <v>1177</v>
      </c>
      <c r="G123" s="186" t="s">
        <v>241</v>
      </c>
      <c r="H123" s="187">
        <v>16</v>
      </c>
      <c r="I123" s="188"/>
      <c r="J123" s="189">
        <f t="shared" si="0"/>
        <v>0</v>
      </c>
      <c r="K123" s="185" t="s">
        <v>246</v>
      </c>
      <c r="L123" s="35"/>
      <c r="M123" s="190" t="s">
        <v>1</v>
      </c>
      <c r="N123" s="191" t="s">
        <v>52</v>
      </c>
      <c r="O123" s="57"/>
      <c r="P123" s="192">
        <f t="shared" si="1"/>
        <v>0</v>
      </c>
      <c r="Q123" s="192">
        <v>0</v>
      </c>
      <c r="R123" s="192">
        <f t="shared" si="2"/>
        <v>0</v>
      </c>
      <c r="S123" s="192">
        <v>0</v>
      </c>
      <c r="T123" s="193">
        <f t="shared" si="3"/>
        <v>0</v>
      </c>
      <c r="AR123" s="13" t="s">
        <v>430</v>
      </c>
      <c r="AT123" s="13" t="s">
        <v>169</v>
      </c>
      <c r="AU123" s="13" t="s">
        <v>92</v>
      </c>
      <c r="AY123" s="13" t="s">
        <v>167</v>
      </c>
      <c r="BE123" s="194">
        <f t="shared" si="4"/>
        <v>0</v>
      </c>
      <c r="BF123" s="194">
        <f t="shared" si="5"/>
        <v>0</v>
      </c>
      <c r="BG123" s="194">
        <f t="shared" si="6"/>
        <v>0</v>
      </c>
      <c r="BH123" s="194">
        <f t="shared" si="7"/>
        <v>0</v>
      </c>
      <c r="BI123" s="194">
        <f t="shared" si="8"/>
        <v>0</v>
      </c>
      <c r="BJ123" s="13" t="s">
        <v>92</v>
      </c>
      <c r="BK123" s="194">
        <f t="shared" si="9"/>
        <v>0</v>
      </c>
      <c r="BL123" s="13" t="s">
        <v>430</v>
      </c>
      <c r="BM123" s="13" t="s">
        <v>1178</v>
      </c>
    </row>
    <row r="124" spans="2:65" s="1" customFormat="1" ht="16.5" customHeight="1">
      <c r="B124" s="31"/>
      <c r="C124" s="195" t="s">
        <v>286</v>
      </c>
      <c r="D124" s="195" t="s">
        <v>221</v>
      </c>
      <c r="E124" s="196" t="s">
        <v>1179</v>
      </c>
      <c r="F124" s="197" t="s">
        <v>1180</v>
      </c>
      <c r="G124" s="198" t="s">
        <v>241</v>
      </c>
      <c r="H124" s="199">
        <v>16</v>
      </c>
      <c r="I124" s="200"/>
      <c r="J124" s="201">
        <f t="shared" si="0"/>
        <v>0</v>
      </c>
      <c r="K124" s="197" t="s">
        <v>246</v>
      </c>
      <c r="L124" s="202"/>
      <c r="M124" s="203" t="s">
        <v>1</v>
      </c>
      <c r="N124" s="204" t="s">
        <v>52</v>
      </c>
      <c r="O124" s="57"/>
      <c r="P124" s="192">
        <f t="shared" si="1"/>
        <v>0</v>
      </c>
      <c r="Q124" s="192">
        <v>1.6000000000000001E-4</v>
      </c>
      <c r="R124" s="192">
        <f t="shared" si="2"/>
        <v>2.5600000000000002E-3</v>
      </c>
      <c r="S124" s="192">
        <v>0</v>
      </c>
      <c r="T124" s="193">
        <f t="shared" si="3"/>
        <v>0</v>
      </c>
      <c r="AR124" s="13" t="s">
        <v>690</v>
      </c>
      <c r="AT124" s="13" t="s">
        <v>221</v>
      </c>
      <c r="AU124" s="13" t="s">
        <v>92</v>
      </c>
      <c r="AY124" s="13" t="s">
        <v>167</v>
      </c>
      <c r="BE124" s="194">
        <f t="shared" si="4"/>
        <v>0</v>
      </c>
      <c r="BF124" s="194">
        <f t="shared" si="5"/>
        <v>0</v>
      </c>
      <c r="BG124" s="194">
        <f t="shared" si="6"/>
        <v>0</v>
      </c>
      <c r="BH124" s="194">
        <f t="shared" si="7"/>
        <v>0</v>
      </c>
      <c r="BI124" s="194">
        <f t="shared" si="8"/>
        <v>0</v>
      </c>
      <c r="BJ124" s="13" t="s">
        <v>92</v>
      </c>
      <c r="BK124" s="194">
        <f t="shared" si="9"/>
        <v>0</v>
      </c>
      <c r="BL124" s="13" t="s">
        <v>690</v>
      </c>
      <c r="BM124" s="13" t="s">
        <v>1181</v>
      </c>
    </row>
    <row r="125" spans="2:65" s="1" customFormat="1" ht="16.5" customHeight="1">
      <c r="B125" s="31"/>
      <c r="C125" s="183" t="s">
        <v>290</v>
      </c>
      <c r="D125" s="183" t="s">
        <v>169</v>
      </c>
      <c r="E125" s="184" t="s">
        <v>1182</v>
      </c>
      <c r="F125" s="185" t="s">
        <v>1183</v>
      </c>
      <c r="G125" s="186" t="s">
        <v>241</v>
      </c>
      <c r="H125" s="187">
        <v>8</v>
      </c>
      <c r="I125" s="188"/>
      <c r="J125" s="189">
        <f t="shared" si="0"/>
        <v>0</v>
      </c>
      <c r="K125" s="185" t="s">
        <v>246</v>
      </c>
      <c r="L125" s="35"/>
      <c r="M125" s="190" t="s">
        <v>1</v>
      </c>
      <c r="N125" s="191" t="s">
        <v>52</v>
      </c>
      <c r="O125" s="57"/>
      <c r="P125" s="192">
        <f t="shared" si="1"/>
        <v>0</v>
      </c>
      <c r="Q125" s="192">
        <v>0</v>
      </c>
      <c r="R125" s="192">
        <f t="shared" si="2"/>
        <v>0</v>
      </c>
      <c r="S125" s="192">
        <v>0</v>
      </c>
      <c r="T125" s="193">
        <f t="shared" si="3"/>
        <v>0</v>
      </c>
      <c r="AR125" s="13" t="s">
        <v>430</v>
      </c>
      <c r="AT125" s="13" t="s">
        <v>169</v>
      </c>
      <c r="AU125" s="13" t="s">
        <v>92</v>
      </c>
      <c r="AY125" s="13" t="s">
        <v>167</v>
      </c>
      <c r="BE125" s="194">
        <f t="shared" si="4"/>
        <v>0</v>
      </c>
      <c r="BF125" s="194">
        <f t="shared" si="5"/>
        <v>0</v>
      </c>
      <c r="BG125" s="194">
        <f t="shared" si="6"/>
        <v>0</v>
      </c>
      <c r="BH125" s="194">
        <f t="shared" si="7"/>
        <v>0</v>
      </c>
      <c r="BI125" s="194">
        <f t="shared" si="8"/>
        <v>0</v>
      </c>
      <c r="BJ125" s="13" t="s">
        <v>92</v>
      </c>
      <c r="BK125" s="194">
        <f t="shared" si="9"/>
        <v>0</v>
      </c>
      <c r="BL125" s="13" t="s">
        <v>430</v>
      </c>
      <c r="BM125" s="13" t="s">
        <v>1184</v>
      </c>
    </row>
    <row r="126" spans="2:65" s="1" customFormat="1" ht="16.5" customHeight="1">
      <c r="B126" s="31"/>
      <c r="C126" s="195" t="s">
        <v>294</v>
      </c>
      <c r="D126" s="195" t="s">
        <v>221</v>
      </c>
      <c r="E126" s="196" t="s">
        <v>1185</v>
      </c>
      <c r="F126" s="197" t="s">
        <v>1186</v>
      </c>
      <c r="G126" s="198" t="s">
        <v>241</v>
      </c>
      <c r="H126" s="199">
        <v>8</v>
      </c>
      <c r="I126" s="200"/>
      <c r="J126" s="201">
        <f t="shared" si="0"/>
        <v>0</v>
      </c>
      <c r="K126" s="197" t="s">
        <v>246</v>
      </c>
      <c r="L126" s="202"/>
      <c r="M126" s="203" t="s">
        <v>1</v>
      </c>
      <c r="N126" s="204" t="s">
        <v>52</v>
      </c>
      <c r="O126" s="57"/>
      <c r="P126" s="192">
        <f t="shared" si="1"/>
        <v>0</v>
      </c>
      <c r="Q126" s="192">
        <v>2.9E-4</v>
      </c>
      <c r="R126" s="192">
        <f t="shared" si="2"/>
        <v>2.32E-3</v>
      </c>
      <c r="S126" s="192">
        <v>0</v>
      </c>
      <c r="T126" s="193">
        <f t="shared" si="3"/>
        <v>0</v>
      </c>
      <c r="AR126" s="13" t="s">
        <v>690</v>
      </c>
      <c r="AT126" s="13" t="s">
        <v>221</v>
      </c>
      <c r="AU126" s="13" t="s">
        <v>92</v>
      </c>
      <c r="AY126" s="13" t="s">
        <v>167</v>
      </c>
      <c r="BE126" s="194">
        <f t="shared" si="4"/>
        <v>0</v>
      </c>
      <c r="BF126" s="194">
        <f t="shared" si="5"/>
        <v>0</v>
      </c>
      <c r="BG126" s="194">
        <f t="shared" si="6"/>
        <v>0</v>
      </c>
      <c r="BH126" s="194">
        <f t="shared" si="7"/>
        <v>0</v>
      </c>
      <c r="BI126" s="194">
        <f t="shared" si="8"/>
        <v>0</v>
      </c>
      <c r="BJ126" s="13" t="s">
        <v>92</v>
      </c>
      <c r="BK126" s="194">
        <f t="shared" si="9"/>
        <v>0</v>
      </c>
      <c r="BL126" s="13" t="s">
        <v>690</v>
      </c>
      <c r="BM126" s="13" t="s">
        <v>1187</v>
      </c>
    </row>
    <row r="127" spans="2:65" s="1" customFormat="1" ht="16.5" customHeight="1">
      <c r="B127" s="31"/>
      <c r="C127" s="183" t="s">
        <v>298</v>
      </c>
      <c r="D127" s="183" t="s">
        <v>169</v>
      </c>
      <c r="E127" s="184" t="s">
        <v>1188</v>
      </c>
      <c r="F127" s="185" t="s">
        <v>1189</v>
      </c>
      <c r="G127" s="186" t="s">
        <v>241</v>
      </c>
      <c r="H127" s="187">
        <v>6</v>
      </c>
      <c r="I127" s="188"/>
      <c r="J127" s="189">
        <f t="shared" si="0"/>
        <v>0</v>
      </c>
      <c r="K127" s="185" t="s">
        <v>246</v>
      </c>
      <c r="L127" s="35"/>
      <c r="M127" s="190" t="s">
        <v>1</v>
      </c>
      <c r="N127" s="191" t="s">
        <v>52</v>
      </c>
      <c r="O127" s="57"/>
      <c r="P127" s="192">
        <f t="shared" si="1"/>
        <v>0</v>
      </c>
      <c r="Q127" s="192">
        <v>0</v>
      </c>
      <c r="R127" s="192">
        <f t="shared" si="2"/>
        <v>0</v>
      </c>
      <c r="S127" s="192">
        <v>0</v>
      </c>
      <c r="T127" s="193">
        <f t="shared" si="3"/>
        <v>0</v>
      </c>
      <c r="AR127" s="13" t="s">
        <v>430</v>
      </c>
      <c r="AT127" s="13" t="s">
        <v>169</v>
      </c>
      <c r="AU127" s="13" t="s">
        <v>92</v>
      </c>
      <c r="AY127" s="13" t="s">
        <v>167</v>
      </c>
      <c r="BE127" s="194">
        <f t="shared" si="4"/>
        <v>0</v>
      </c>
      <c r="BF127" s="194">
        <f t="shared" si="5"/>
        <v>0</v>
      </c>
      <c r="BG127" s="194">
        <f t="shared" si="6"/>
        <v>0</v>
      </c>
      <c r="BH127" s="194">
        <f t="shared" si="7"/>
        <v>0</v>
      </c>
      <c r="BI127" s="194">
        <f t="shared" si="8"/>
        <v>0</v>
      </c>
      <c r="BJ127" s="13" t="s">
        <v>92</v>
      </c>
      <c r="BK127" s="194">
        <f t="shared" si="9"/>
        <v>0</v>
      </c>
      <c r="BL127" s="13" t="s">
        <v>430</v>
      </c>
      <c r="BM127" s="13" t="s">
        <v>1190</v>
      </c>
    </row>
    <row r="128" spans="2:65" s="1" customFormat="1" ht="16.5" customHeight="1">
      <c r="B128" s="31"/>
      <c r="C128" s="195" t="s">
        <v>302</v>
      </c>
      <c r="D128" s="195" t="s">
        <v>221</v>
      </c>
      <c r="E128" s="196" t="s">
        <v>1191</v>
      </c>
      <c r="F128" s="197" t="s">
        <v>1192</v>
      </c>
      <c r="G128" s="198" t="s">
        <v>241</v>
      </c>
      <c r="H128" s="199">
        <v>6</v>
      </c>
      <c r="I128" s="200"/>
      <c r="J128" s="201">
        <f t="shared" si="0"/>
        <v>0</v>
      </c>
      <c r="K128" s="197" t="s">
        <v>246</v>
      </c>
      <c r="L128" s="202"/>
      <c r="M128" s="203" t="s">
        <v>1</v>
      </c>
      <c r="N128" s="204" t="s">
        <v>52</v>
      </c>
      <c r="O128" s="57"/>
      <c r="P128" s="192">
        <f t="shared" si="1"/>
        <v>0</v>
      </c>
      <c r="Q128" s="192">
        <v>1.7000000000000001E-4</v>
      </c>
      <c r="R128" s="192">
        <f t="shared" si="2"/>
        <v>1.0200000000000001E-3</v>
      </c>
      <c r="S128" s="192">
        <v>0</v>
      </c>
      <c r="T128" s="193">
        <f t="shared" si="3"/>
        <v>0</v>
      </c>
      <c r="AR128" s="13" t="s">
        <v>690</v>
      </c>
      <c r="AT128" s="13" t="s">
        <v>221</v>
      </c>
      <c r="AU128" s="13" t="s">
        <v>92</v>
      </c>
      <c r="AY128" s="13" t="s">
        <v>167</v>
      </c>
      <c r="BE128" s="194">
        <f t="shared" si="4"/>
        <v>0</v>
      </c>
      <c r="BF128" s="194">
        <f t="shared" si="5"/>
        <v>0</v>
      </c>
      <c r="BG128" s="194">
        <f t="shared" si="6"/>
        <v>0</v>
      </c>
      <c r="BH128" s="194">
        <f t="shared" si="7"/>
        <v>0</v>
      </c>
      <c r="BI128" s="194">
        <f t="shared" si="8"/>
        <v>0</v>
      </c>
      <c r="BJ128" s="13" t="s">
        <v>92</v>
      </c>
      <c r="BK128" s="194">
        <f t="shared" si="9"/>
        <v>0</v>
      </c>
      <c r="BL128" s="13" t="s">
        <v>690</v>
      </c>
      <c r="BM128" s="13" t="s">
        <v>1193</v>
      </c>
    </row>
    <row r="129" spans="2:65" s="1" customFormat="1" ht="16.5" customHeight="1">
      <c r="B129" s="31"/>
      <c r="C129" s="183" t="s">
        <v>306</v>
      </c>
      <c r="D129" s="183" t="s">
        <v>169</v>
      </c>
      <c r="E129" s="184" t="s">
        <v>1194</v>
      </c>
      <c r="F129" s="185" t="s">
        <v>1195</v>
      </c>
      <c r="G129" s="186" t="s">
        <v>258</v>
      </c>
      <c r="H129" s="187">
        <v>12</v>
      </c>
      <c r="I129" s="188"/>
      <c r="J129" s="189">
        <f t="shared" si="0"/>
        <v>0</v>
      </c>
      <c r="K129" s="185" t="s">
        <v>246</v>
      </c>
      <c r="L129" s="35"/>
      <c r="M129" s="190" t="s">
        <v>1</v>
      </c>
      <c r="N129" s="191" t="s">
        <v>52</v>
      </c>
      <c r="O129" s="57"/>
      <c r="P129" s="192">
        <f t="shared" si="1"/>
        <v>0</v>
      </c>
      <c r="Q129" s="192">
        <v>0</v>
      </c>
      <c r="R129" s="192">
        <f t="shared" si="2"/>
        <v>0</v>
      </c>
      <c r="S129" s="192">
        <v>0</v>
      </c>
      <c r="T129" s="193">
        <f t="shared" si="3"/>
        <v>0</v>
      </c>
      <c r="AR129" s="13" t="s">
        <v>430</v>
      </c>
      <c r="AT129" s="13" t="s">
        <v>169</v>
      </c>
      <c r="AU129" s="13" t="s">
        <v>92</v>
      </c>
      <c r="AY129" s="13" t="s">
        <v>167</v>
      </c>
      <c r="BE129" s="194">
        <f t="shared" si="4"/>
        <v>0</v>
      </c>
      <c r="BF129" s="194">
        <f t="shared" si="5"/>
        <v>0</v>
      </c>
      <c r="BG129" s="194">
        <f t="shared" si="6"/>
        <v>0</v>
      </c>
      <c r="BH129" s="194">
        <f t="shared" si="7"/>
        <v>0</v>
      </c>
      <c r="BI129" s="194">
        <f t="shared" si="8"/>
        <v>0</v>
      </c>
      <c r="BJ129" s="13" t="s">
        <v>92</v>
      </c>
      <c r="BK129" s="194">
        <f t="shared" si="9"/>
        <v>0</v>
      </c>
      <c r="BL129" s="13" t="s">
        <v>430</v>
      </c>
      <c r="BM129" s="13" t="s">
        <v>1196</v>
      </c>
    </row>
    <row r="130" spans="2:65" s="1" customFormat="1" ht="16.5" customHeight="1">
      <c r="B130" s="31"/>
      <c r="C130" s="195" t="s">
        <v>310</v>
      </c>
      <c r="D130" s="195" t="s">
        <v>221</v>
      </c>
      <c r="E130" s="196" t="s">
        <v>1197</v>
      </c>
      <c r="F130" s="197" t="s">
        <v>1198</v>
      </c>
      <c r="G130" s="198" t="s">
        <v>241</v>
      </c>
      <c r="H130" s="199">
        <v>12</v>
      </c>
      <c r="I130" s="200"/>
      <c r="J130" s="201">
        <f t="shared" si="0"/>
        <v>0</v>
      </c>
      <c r="K130" s="197" t="s">
        <v>246</v>
      </c>
      <c r="L130" s="202"/>
      <c r="M130" s="203" t="s">
        <v>1</v>
      </c>
      <c r="N130" s="204" t="s">
        <v>52</v>
      </c>
      <c r="O130" s="57"/>
      <c r="P130" s="192">
        <f t="shared" si="1"/>
        <v>0</v>
      </c>
      <c r="Q130" s="192">
        <v>7.9299999999999995E-3</v>
      </c>
      <c r="R130" s="192">
        <f t="shared" si="2"/>
        <v>9.5159999999999995E-2</v>
      </c>
      <c r="S130" s="192">
        <v>0</v>
      </c>
      <c r="T130" s="193">
        <f t="shared" si="3"/>
        <v>0</v>
      </c>
      <c r="AR130" s="13" t="s">
        <v>690</v>
      </c>
      <c r="AT130" s="13" t="s">
        <v>221</v>
      </c>
      <c r="AU130" s="13" t="s">
        <v>92</v>
      </c>
      <c r="AY130" s="13" t="s">
        <v>167</v>
      </c>
      <c r="BE130" s="194">
        <f t="shared" si="4"/>
        <v>0</v>
      </c>
      <c r="BF130" s="194">
        <f t="shared" si="5"/>
        <v>0</v>
      </c>
      <c r="BG130" s="194">
        <f t="shared" si="6"/>
        <v>0</v>
      </c>
      <c r="BH130" s="194">
        <f t="shared" si="7"/>
        <v>0</v>
      </c>
      <c r="BI130" s="194">
        <f t="shared" si="8"/>
        <v>0</v>
      </c>
      <c r="BJ130" s="13" t="s">
        <v>92</v>
      </c>
      <c r="BK130" s="194">
        <f t="shared" si="9"/>
        <v>0</v>
      </c>
      <c r="BL130" s="13" t="s">
        <v>690</v>
      </c>
      <c r="BM130" s="13" t="s">
        <v>1199</v>
      </c>
    </row>
    <row r="131" spans="2:65" s="1" customFormat="1" ht="16.5" customHeight="1">
      <c r="B131" s="31"/>
      <c r="C131" s="183" t="s">
        <v>315</v>
      </c>
      <c r="D131" s="183" t="s">
        <v>169</v>
      </c>
      <c r="E131" s="184" t="s">
        <v>1200</v>
      </c>
      <c r="F131" s="185" t="s">
        <v>1201</v>
      </c>
      <c r="G131" s="186" t="s">
        <v>258</v>
      </c>
      <c r="H131" s="187">
        <v>75</v>
      </c>
      <c r="I131" s="188"/>
      <c r="J131" s="189">
        <f t="shared" si="0"/>
        <v>0</v>
      </c>
      <c r="K131" s="185" t="s">
        <v>246</v>
      </c>
      <c r="L131" s="35"/>
      <c r="M131" s="190" t="s">
        <v>1</v>
      </c>
      <c r="N131" s="191" t="s">
        <v>52</v>
      </c>
      <c r="O131" s="57"/>
      <c r="P131" s="192">
        <f t="shared" si="1"/>
        <v>0</v>
      </c>
      <c r="Q131" s="192">
        <v>0</v>
      </c>
      <c r="R131" s="192">
        <f t="shared" si="2"/>
        <v>0</v>
      </c>
      <c r="S131" s="192">
        <v>0</v>
      </c>
      <c r="T131" s="193">
        <f t="shared" si="3"/>
        <v>0</v>
      </c>
      <c r="AR131" s="13" t="s">
        <v>430</v>
      </c>
      <c r="AT131" s="13" t="s">
        <v>169</v>
      </c>
      <c r="AU131" s="13" t="s">
        <v>92</v>
      </c>
      <c r="AY131" s="13" t="s">
        <v>167</v>
      </c>
      <c r="BE131" s="194">
        <f t="shared" si="4"/>
        <v>0</v>
      </c>
      <c r="BF131" s="194">
        <f t="shared" si="5"/>
        <v>0</v>
      </c>
      <c r="BG131" s="194">
        <f t="shared" si="6"/>
        <v>0</v>
      </c>
      <c r="BH131" s="194">
        <f t="shared" si="7"/>
        <v>0</v>
      </c>
      <c r="BI131" s="194">
        <f t="shared" si="8"/>
        <v>0</v>
      </c>
      <c r="BJ131" s="13" t="s">
        <v>92</v>
      </c>
      <c r="BK131" s="194">
        <f t="shared" si="9"/>
        <v>0</v>
      </c>
      <c r="BL131" s="13" t="s">
        <v>430</v>
      </c>
      <c r="BM131" s="13" t="s">
        <v>1202</v>
      </c>
    </row>
    <row r="132" spans="2:65" s="1" customFormat="1" ht="16.5" customHeight="1">
      <c r="B132" s="31"/>
      <c r="C132" s="195" t="s">
        <v>319</v>
      </c>
      <c r="D132" s="195" t="s">
        <v>221</v>
      </c>
      <c r="E132" s="196" t="s">
        <v>1203</v>
      </c>
      <c r="F132" s="197" t="s">
        <v>1204</v>
      </c>
      <c r="G132" s="198" t="s">
        <v>1098</v>
      </c>
      <c r="H132" s="199">
        <v>10.199999999999999</v>
      </c>
      <c r="I132" s="200"/>
      <c r="J132" s="201">
        <f t="shared" si="0"/>
        <v>0</v>
      </c>
      <c r="K132" s="197" t="s">
        <v>246</v>
      </c>
      <c r="L132" s="202"/>
      <c r="M132" s="203" t="s">
        <v>1</v>
      </c>
      <c r="N132" s="204" t="s">
        <v>52</v>
      </c>
      <c r="O132" s="57"/>
      <c r="P132" s="192">
        <f t="shared" si="1"/>
        <v>0</v>
      </c>
      <c r="Q132" s="192">
        <v>1E-3</v>
      </c>
      <c r="R132" s="192">
        <f t="shared" si="2"/>
        <v>1.0199999999999999E-2</v>
      </c>
      <c r="S132" s="192">
        <v>0</v>
      </c>
      <c r="T132" s="193">
        <f t="shared" si="3"/>
        <v>0</v>
      </c>
      <c r="AR132" s="13" t="s">
        <v>690</v>
      </c>
      <c r="AT132" s="13" t="s">
        <v>221</v>
      </c>
      <c r="AU132" s="13" t="s">
        <v>92</v>
      </c>
      <c r="AY132" s="13" t="s">
        <v>167</v>
      </c>
      <c r="BE132" s="194">
        <f t="shared" si="4"/>
        <v>0</v>
      </c>
      <c r="BF132" s="194">
        <f t="shared" si="5"/>
        <v>0</v>
      </c>
      <c r="BG132" s="194">
        <f t="shared" si="6"/>
        <v>0</v>
      </c>
      <c r="BH132" s="194">
        <f t="shared" si="7"/>
        <v>0</v>
      </c>
      <c r="BI132" s="194">
        <f t="shared" si="8"/>
        <v>0</v>
      </c>
      <c r="BJ132" s="13" t="s">
        <v>92</v>
      </c>
      <c r="BK132" s="194">
        <f t="shared" si="9"/>
        <v>0</v>
      </c>
      <c r="BL132" s="13" t="s">
        <v>690</v>
      </c>
      <c r="BM132" s="13" t="s">
        <v>1205</v>
      </c>
    </row>
    <row r="133" spans="2:65" s="1" customFormat="1" ht="16.5" customHeight="1">
      <c r="B133" s="31"/>
      <c r="C133" s="183" t="s">
        <v>323</v>
      </c>
      <c r="D133" s="183" t="s">
        <v>169</v>
      </c>
      <c r="E133" s="184" t="s">
        <v>1206</v>
      </c>
      <c r="F133" s="185" t="s">
        <v>1207</v>
      </c>
      <c r="G133" s="186" t="s">
        <v>258</v>
      </c>
      <c r="H133" s="187">
        <v>50</v>
      </c>
      <c r="I133" s="188"/>
      <c r="J133" s="189">
        <f t="shared" si="0"/>
        <v>0</v>
      </c>
      <c r="K133" s="185" t="s">
        <v>246</v>
      </c>
      <c r="L133" s="35"/>
      <c r="M133" s="190" t="s">
        <v>1</v>
      </c>
      <c r="N133" s="191" t="s">
        <v>52</v>
      </c>
      <c r="O133" s="57"/>
      <c r="P133" s="192">
        <f t="shared" si="1"/>
        <v>0</v>
      </c>
      <c r="Q133" s="192">
        <v>0</v>
      </c>
      <c r="R133" s="192">
        <f t="shared" si="2"/>
        <v>0</v>
      </c>
      <c r="S133" s="192">
        <v>0</v>
      </c>
      <c r="T133" s="193">
        <f t="shared" si="3"/>
        <v>0</v>
      </c>
      <c r="AR133" s="13" t="s">
        <v>430</v>
      </c>
      <c r="AT133" s="13" t="s">
        <v>169</v>
      </c>
      <c r="AU133" s="13" t="s">
        <v>92</v>
      </c>
      <c r="AY133" s="13" t="s">
        <v>167</v>
      </c>
      <c r="BE133" s="194">
        <f t="shared" si="4"/>
        <v>0</v>
      </c>
      <c r="BF133" s="194">
        <f t="shared" si="5"/>
        <v>0</v>
      </c>
      <c r="BG133" s="194">
        <f t="shared" si="6"/>
        <v>0</v>
      </c>
      <c r="BH133" s="194">
        <f t="shared" si="7"/>
        <v>0</v>
      </c>
      <c r="BI133" s="194">
        <f t="shared" si="8"/>
        <v>0</v>
      </c>
      <c r="BJ133" s="13" t="s">
        <v>92</v>
      </c>
      <c r="BK133" s="194">
        <f t="shared" si="9"/>
        <v>0</v>
      </c>
      <c r="BL133" s="13" t="s">
        <v>430</v>
      </c>
      <c r="BM133" s="13" t="s">
        <v>1208</v>
      </c>
    </row>
    <row r="134" spans="2:65" s="1" customFormat="1" ht="16.5" customHeight="1">
      <c r="B134" s="31"/>
      <c r="C134" s="195" t="s">
        <v>327</v>
      </c>
      <c r="D134" s="195" t="s">
        <v>221</v>
      </c>
      <c r="E134" s="196" t="s">
        <v>1209</v>
      </c>
      <c r="F134" s="197" t="s">
        <v>1210</v>
      </c>
      <c r="G134" s="198" t="s">
        <v>258</v>
      </c>
      <c r="H134" s="199">
        <v>50</v>
      </c>
      <c r="I134" s="200"/>
      <c r="J134" s="201">
        <f t="shared" si="0"/>
        <v>0</v>
      </c>
      <c r="K134" s="197" t="s">
        <v>246</v>
      </c>
      <c r="L134" s="202"/>
      <c r="M134" s="203" t="s">
        <v>1</v>
      </c>
      <c r="N134" s="204" t="s">
        <v>52</v>
      </c>
      <c r="O134" s="57"/>
      <c r="P134" s="192">
        <f t="shared" si="1"/>
        <v>0</v>
      </c>
      <c r="Q134" s="192">
        <v>1.7000000000000001E-4</v>
      </c>
      <c r="R134" s="192">
        <f t="shared" si="2"/>
        <v>8.5000000000000006E-3</v>
      </c>
      <c r="S134" s="192">
        <v>0</v>
      </c>
      <c r="T134" s="193">
        <f t="shared" si="3"/>
        <v>0</v>
      </c>
      <c r="AR134" s="13" t="s">
        <v>690</v>
      </c>
      <c r="AT134" s="13" t="s">
        <v>221</v>
      </c>
      <c r="AU134" s="13" t="s">
        <v>92</v>
      </c>
      <c r="AY134" s="13" t="s">
        <v>167</v>
      </c>
      <c r="BE134" s="194">
        <f t="shared" si="4"/>
        <v>0</v>
      </c>
      <c r="BF134" s="194">
        <f t="shared" si="5"/>
        <v>0</v>
      </c>
      <c r="BG134" s="194">
        <f t="shared" si="6"/>
        <v>0</v>
      </c>
      <c r="BH134" s="194">
        <f t="shared" si="7"/>
        <v>0</v>
      </c>
      <c r="BI134" s="194">
        <f t="shared" si="8"/>
        <v>0</v>
      </c>
      <c r="BJ134" s="13" t="s">
        <v>92</v>
      </c>
      <c r="BK134" s="194">
        <f t="shared" si="9"/>
        <v>0</v>
      </c>
      <c r="BL134" s="13" t="s">
        <v>690</v>
      </c>
      <c r="BM134" s="13" t="s">
        <v>1211</v>
      </c>
    </row>
    <row r="135" spans="2:65" s="1" customFormat="1" ht="16.5" customHeight="1">
      <c r="B135" s="31"/>
      <c r="C135" s="195" t="s">
        <v>331</v>
      </c>
      <c r="D135" s="195" t="s">
        <v>221</v>
      </c>
      <c r="E135" s="196" t="s">
        <v>1212</v>
      </c>
      <c r="F135" s="197" t="s">
        <v>1213</v>
      </c>
      <c r="G135" s="198" t="s">
        <v>241</v>
      </c>
      <c r="H135" s="199">
        <v>17</v>
      </c>
      <c r="I135" s="200"/>
      <c r="J135" s="201">
        <f t="shared" si="0"/>
        <v>0</v>
      </c>
      <c r="K135" s="197" t="s">
        <v>246</v>
      </c>
      <c r="L135" s="202"/>
      <c r="M135" s="203" t="s">
        <v>1</v>
      </c>
      <c r="N135" s="204" t="s">
        <v>52</v>
      </c>
      <c r="O135" s="57"/>
      <c r="P135" s="192">
        <f t="shared" si="1"/>
        <v>0</v>
      </c>
      <c r="Q135" s="192">
        <v>1.0000000000000001E-5</v>
      </c>
      <c r="R135" s="192">
        <f t="shared" si="2"/>
        <v>1.7000000000000001E-4</v>
      </c>
      <c r="S135" s="192">
        <v>0</v>
      </c>
      <c r="T135" s="193">
        <f t="shared" si="3"/>
        <v>0</v>
      </c>
      <c r="AR135" s="13" t="s">
        <v>690</v>
      </c>
      <c r="AT135" s="13" t="s">
        <v>221</v>
      </c>
      <c r="AU135" s="13" t="s">
        <v>92</v>
      </c>
      <c r="AY135" s="13" t="s">
        <v>167</v>
      </c>
      <c r="BE135" s="194">
        <f t="shared" si="4"/>
        <v>0</v>
      </c>
      <c r="BF135" s="194">
        <f t="shared" si="5"/>
        <v>0</v>
      </c>
      <c r="BG135" s="194">
        <f t="shared" si="6"/>
        <v>0</v>
      </c>
      <c r="BH135" s="194">
        <f t="shared" si="7"/>
        <v>0</v>
      </c>
      <c r="BI135" s="194">
        <f t="shared" si="8"/>
        <v>0</v>
      </c>
      <c r="BJ135" s="13" t="s">
        <v>92</v>
      </c>
      <c r="BK135" s="194">
        <f t="shared" si="9"/>
        <v>0</v>
      </c>
      <c r="BL135" s="13" t="s">
        <v>690</v>
      </c>
      <c r="BM135" s="13" t="s">
        <v>1214</v>
      </c>
    </row>
    <row r="136" spans="2:65" s="1" customFormat="1" ht="16.5" customHeight="1">
      <c r="B136" s="31"/>
      <c r="C136" s="195" t="s">
        <v>335</v>
      </c>
      <c r="D136" s="195" t="s">
        <v>221</v>
      </c>
      <c r="E136" s="196" t="s">
        <v>1203</v>
      </c>
      <c r="F136" s="197" t="s">
        <v>1204</v>
      </c>
      <c r="G136" s="198" t="s">
        <v>1098</v>
      </c>
      <c r="H136" s="199">
        <v>7</v>
      </c>
      <c r="I136" s="200"/>
      <c r="J136" s="201">
        <f t="shared" si="0"/>
        <v>0</v>
      </c>
      <c r="K136" s="197" t="s">
        <v>246</v>
      </c>
      <c r="L136" s="202"/>
      <c r="M136" s="211" t="s">
        <v>1</v>
      </c>
      <c r="N136" s="212" t="s">
        <v>52</v>
      </c>
      <c r="O136" s="208"/>
      <c r="P136" s="209">
        <f t="shared" si="1"/>
        <v>0</v>
      </c>
      <c r="Q136" s="209">
        <v>1E-3</v>
      </c>
      <c r="R136" s="209">
        <f t="shared" si="2"/>
        <v>7.0000000000000001E-3</v>
      </c>
      <c r="S136" s="209">
        <v>0</v>
      </c>
      <c r="T136" s="210">
        <f t="shared" si="3"/>
        <v>0</v>
      </c>
      <c r="AR136" s="13" t="s">
        <v>690</v>
      </c>
      <c r="AT136" s="13" t="s">
        <v>221</v>
      </c>
      <c r="AU136" s="13" t="s">
        <v>92</v>
      </c>
      <c r="AY136" s="13" t="s">
        <v>167</v>
      </c>
      <c r="BE136" s="194">
        <f t="shared" si="4"/>
        <v>0</v>
      </c>
      <c r="BF136" s="194">
        <f t="shared" si="5"/>
        <v>0</v>
      </c>
      <c r="BG136" s="194">
        <f t="shared" si="6"/>
        <v>0</v>
      </c>
      <c r="BH136" s="194">
        <f t="shared" si="7"/>
        <v>0</v>
      </c>
      <c r="BI136" s="194">
        <f t="shared" si="8"/>
        <v>0</v>
      </c>
      <c r="BJ136" s="13" t="s">
        <v>92</v>
      </c>
      <c r="BK136" s="194">
        <f t="shared" si="9"/>
        <v>0</v>
      </c>
      <c r="BL136" s="13" t="s">
        <v>690</v>
      </c>
      <c r="BM136" s="13" t="s">
        <v>1215</v>
      </c>
    </row>
    <row r="137" spans="2:65" s="1" customFormat="1" ht="6.95" customHeight="1">
      <c r="B137" s="43"/>
      <c r="C137" s="44"/>
      <c r="D137" s="44"/>
      <c r="E137" s="44"/>
      <c r="F137" s="44"/>
      <c r="G137" s="44"/>
      <c r="H137" s="44"/>
      <c r="I137" s="134"/>
      <c r="J137" s="44"/>
      <c r="K137" s="44"/>
      <c r="L137" s="35"/>
    </row>
  </sheetData>
  <sheetProtection algorithmName="SHA-512" hashValue="FoWXEJP1xL1pUY2Iw2eNmQANhfPay1CD9w7kw3ERlIvK+UF7+SwPzbyqxJk4KyO8BeJFllHW0eC2sgOvzo/mNw==" saltValue="TJxCs76tGy856KAzGIuLlN6pHkRYiNAugYJU2nHCW4xucTq0OKf2zRJ0+M0evK1RHy3ZP6EyfHFsOPHtGHuzDQ==" spinCount="100000" sheet="1" objects="1" scenarios="1" formatColumns="0" formatRows="0" autoFilter="0"/>
  <autoFilter ref="C92:K136"/>
  <mergeCells count="15">
    <mergeCell ref="E79:H79"/>
    <mergeCell ref="E83:H83"/>
    <mergeCell ref="E81:H81"/>
    <mergeCell ref="E85:H85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8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103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3" t="s">
        <v>104</v>
      </c>
    </row>
    <row r="3" spans="2:46" ht="6.95" customHeight="1">
      <c r="B3" s="104"/>
      <c r="C3" s="105"/>
      <c r="D3" s="105"/>
      <c r="E3" s="105"/>
      <c r="F3" s="105"/>
      <c r="G3" s="105"/>
      <c r="H3" s="105"/>
      <c r="I3" s="106"/>
      <c r="J3" s="105"/>
      <c r="K3" s="105"/>
      <c r="L3" s="16"/>
      <c r="AT3" s="13" t="s">
        <v>80</v>
      </c>
    </row>
    <row r="4" spans="2:46" ht="24.95" customHeight="1">
      <c r="B4" s="16"/>
      <c r="D4" s="107" t="s">
        <v>119</v>
      </c>
      <c r="L4" s="16"/>
      <c r="M4" s="20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108" t="s">
        <v>15</v>
      </c>
      <c r="L6" s="16"/>
    </row>
    <row r="7" spans="2:46" ht="16.5" customHeight="1">
      <c r="B7" s="16"/>
      <c r="E7" s="261" t="str">
        <f>'Rekapitulácia stavby'!K6</f>
        <v>Zavŕšenie transformačného procesu s cieľom sociálnej integrácie občanov s mentálnym postihnutím v DSS Slatinka</v>
      </c>
      <c r="F7" s="262"/>
      <c r="G7" s="262"/>
      <c r="H7" s="262"/>
      <c r="L7" s="16"/>
    </row>
    <row r="8" spans="2:46">
      <c r="B8" s="16"/>
      <c r="D8" s="108" t="s">
        <v>120</v>
      </c>
      <c r="L8" s="16"/>
    </row>
    <row r="9" spans="2:46" ht="16.5" customHeight="1">
      <c r="B9" s="16"/>
      <c r="E9" s="261" t="s">
        <v>121</v>
      </c>
      <c r="F9" s="234"/>
      <c r="G9" s="234"/>
      <c r="H9" s="234"/>
      <c r="L9" s="16"/>
    </row>
    <row r="10" spans="2:46" ht="12" customHeight="1">
      <c r="B10" s="16"/>
      <c r="D10" s="108" t="s">
        <v>122</v>
      </c>
      <c r="L10" s="16"/>
    </row>
    <row r="11" spans="2:46" s="1" customFormat="1" ht="16.5" customHeight="1">
      <c r="B11" s="35"/>
      <c r="E11" s="262" t="s">
        <v>123</v>
      </c>
      <c r="F11" s="263"/>
      <c r="G11" s="263"/>
      <c r="H11" s="263"/>
      <c r="I11" s="109"/>
      <c r="L11" s="35"/>
    </row>
    <row r="12" spans="2:46" s="1" customFormat="1" ht="12" customHeight="1">
      <c r="B12" s="35"/>
      <c r="D12" s="108" t="s">
        <v>124</v>
      </c>
      <c r="I12" s="109"/>
      <c r="L12" s="35"/>
    </row>
    <row r="13" spans="2:46" s="1" customFormat="1" ht="36.950000000000003" customHeight="1">
      <c r="B13" s="35"/>
      <c r="E13" s="264" t="s">
        <v>1216</v>
      </c>
      <c r="F13" s="263"/>
      <c r="G13" s="263"/>
      <c r="H13" s="263"/>
      <c r="I13" s="109"/>
      <c r="L13" s="35"/>
    </row>
    <row r="14" spans="2:46" s="1" customFormat="1">
      <c r="B14" s="35"/>
      <c r="I14" s="109"/>
      <c r="L14" s="35"/>
    </row>
    <row r="15" spans="2:46" s="1" customFormat="1" ht="12" customHeight="1">
      <c r="B15" s="35"/>
      <c r="D15" s="108" t="s">
        <v>17</v>
      </c>
      <c r="F15" s="13" t="s">
        <v>18</v>
      </c>
      <c r="I15" s="110" t="s">
        <v>19</v>
      </c>
      <c r="J15" s="13" t="s">
        <v>20</v>
      </c>
      <c r="L15" s="35"/>
    </row>
    <row r="16" spans="2:46" s="1" customFormat="1" ht="12" customHeight="1">
      <c r="B16" s="35"/>
      <c r="D16" s="108" t="s">
        <v>21</v>
      </c>
      <c r="F16" s="13" t="s">
        <v>22</v>
      </c>
      <c r="I16" s="110" t="s">
        <v>23</v>
      </c>
      <c r="J16" s="111" t="str">
        <f>'Rekapitulácia stavby'!AN8</f>
        <v>21. 1. 2019</v>
      </c>
      <c r="L16" s="35"/>
    </row>
    <row r="17" spans="2:12" s="1" customFormat="1" ht="21.75" customHeight="1">
      <c r="B17" s="35"/>
      <c r="D17" s="112" t="s">
        <v>25</v>
      </c>
      <c r="F17" s="113" t="s">
        <v>26</v>
      </c>
      <c r="I17" s="114" t="s">
        <v>27</v>
      </c>
      <c r="J17" s="113" t="s">
        <v>28</v>
      </c>
      <c r="L17" s="35"/>
    </row>
    <row r="18" spans="2:12" s="1" customFormat="1" ht="12" customHeight="1">
      <c r="B18" s="35"/>
      <c r="D18" s="108" t="s">
        <v>29</v>
      </c>
      <c r="I18" s="110" t="s">
        <v>30</v>
      </c>
      <c r="J18" s="13" t="s">
        <v>31</v>
      </c>
      <c r="L18" s="35"/>
    </row>
    <row r="19" spans="2:12" s="1" customFormat="1" ht="18" customHeight="1">
      <c r="B19" s="35"/>
      <c r="E19" s="13" t="s">
        <v>32</v>
      </c>
      <c r="I19" s="110" t="s">
        <v>33</v>
      </c>
      <c r="J19" s="13" t="s">
        <v>34</v>
      </c>
      <c r="L19" s="35"/>
    </row>
    <row r="20" spans="2:12" s="1" customFormat="1" ht="6.95" customHeight="1">
      <c r="B20" s="35"/>
      <c r="I20" s="109"/>
      <c r="L20" s="35"/>
    </row>
    <row r="21" spans="2:12" s="1" customFormat="1" ht="12" customHeight="1">
      <c r="B21" s="35"/>
      <c r="D21" s="108" t="s">
        <v>35</v>
      </c>
      <c r="I21" s="110" t="s">
        <v>30</v>
      </c>
      <c r="J21" s="26" t="str">
        <f>'Rekapitulácia stavby'!AN13</f>
        <v>Vyplň údaj</v>
      </c>
      <c r="L21" s="35"/>
    </row>
    <row r="22" spans="2:12" s="1" customFormat="1" ht="18" customHeight="1">
      <c r="B22" s="35"/>
      <c r="E22" s="265" t="str">
        <f>'Rekapitulácia stavby'!E14</f>
        <v>Vyplň údaj</v>
      </c>
      <c r="F22" s="266"/>
      <c r="G22" s="266"/>
      <c r="H22" s="266"/>
      <c r="I22" s="110" t="s">
        <v>33</v>
      </c>
      <c r="J22" s="26" t="str">
        <f>'Rekapitulácia stavby'!AN14</f>
        <v>Vyplň údaj</v>
      </c>
      <c r="L22" s="35"/>
    </row>
    <row r="23" spans="2:12" s="1" customFormat="1" ht="6.95" customHeight="1">
      <c r="B23" s="35"/>
      <c r="I23" s="109"/>
      <c r="L23" s="35"/>
    </row>
    <row r="24" spans="2:12" s="1" customFormat="1" ht="12" customHeight="1">
      <c r="B24" s="35"/>
      <c r="D24" s="108" t="s">
        <v>37</v>
      </c>
      <c r="I24" s="110" t="s">
        <v>30</v>
      </c>
      <c r="J24" s="13" t="s">
        <v>38</v>
      </c>
      <c r="L24" s="35"/>
    </row>
    <row r="25" spans="2:12" s="1" customFormat="1" ht="18" customHeight="1">
      <c r="B25" s="35"/>
      <c r="E25" s="13" t="s">
        <v>39</v>
      </c>
      <c r="I25" s="110" t="s">
        <v>33</v>
      </c>
      <c r="J25" s="13" t="s">
        <v>40</v>
      </c>
      <c r="L25" s="35"/>
    </row>
    <row r="26" spans="2:12" s="1" customFormat="1" ht="6.95" customHeight="1">
      <c r="B26" s="35"/>
      <c r="I26" s="109"/>
      <c r="L26" s="35"/>
    </row>
    <row r="27" spans="2:12" s="1" customFormat="1" ht="12" customHeight="1">
      <c r="B27" s="35"/>
      <c r="D27" s="108" t="s">
        <v>41</v>
      </c>
      <c r="I27" s="110" t="s">
        <v>30</v>
      </c>
      <c r="J27" s="13" t="s">
        <v>42</v>
      </c>
      <c r="L27" s="35"/>
    </row>
    <row r="28" spans="2:12" s="1" customFormat="1" ht="18" customHeight="1">
      <c r="B28" s="35"/>
      <c r="E28" s="13" t="s">
        <v>1217</v>
      </c>
      <c r="I28" s="110" t="s">
        <v>33</v>
      </c>
      <c r="J28" s="13" t="s">
        <v>42</v>
      </c>
      <c r="L28" s="35"/>
    </row>
    <row r="29" spans="2:12" s="1" customFormat="1" ht="6.95" customHeight="1">
      <c r="B29" s="35"/>
      <c r="I29" s="109"/>
      <c r="L29" s="35"/>
    </row>
    <row r="30" spans="2:12" s="1" customFormat="1" ht="12" customHeight="1">
      <c r="B30" s="35"/>
      <c r="D30" s="108" t="s">
        <v>45</v>
      </c>
      <c r="I30" s="109"/>
      <c r="L30" s="35"/>
    </row>
    <row r="31" spans="2:12" s="7" customFormat="1" ht="16.5" customHeight="1">
      <c r="B31" s="115"/>
      <c r="E31" s="260" t="s">
        <v>1</v>
      </c>
      <c r="F31" s="260"/>
      <c r="G31" s="260"/>
      <c r="H31" s="260"/>
      <c r="I31" s="116"/>
      <c r="L31" s="115"/>
    </row>
    <row r="32" spans="2:12" s="1" customFormat="1" ht="6.95" customHeight="1">
      <c r="B32" s="35"/>
      <c r="I32" s="109"/>
      <c r="L32" s="35"/>
    </row>
    <row r="33" spans="2:12" s="1" customFormat="1" ht="6.95" customHeight="1">
      <c r="B33" s="35"/>
      <c r="D33" s="53"/>
      <c r="E33" s="53"/>
      <c r="F33" s="53"/>
      <c r="G33" s="53"/>
      <c r="H33" s="53"/>
      <c r="I33" s="117"/>
      <c r="J33" s="53"/>
      <c r="K33" s="53"/>
      <c r="L33" s="35"/>
    </row>
    <row r="34" spans="2:12" s="1" customFormat="1" ht="25.35" customHeight="1">
      <c r="B34" s="35"/>
      <c r="D34" s="118" t="s">
        <v>46</v>
      </c>
      <c r="I34" s="109"/>
      <c r="J34" s="119">
        <f>ROUND(J93, 2)</f>
        <v>0</v>
      </c>
      <c r="L34" s="35"/>
    </row>
    <row r="35" spans="2:12" s="1" customFormat="1" ht="6.95" customHeight="1">
      <c r="B35" s="35"/>
      <c r="D35" s="53"/>
      <c r="E35" s="53"/>
      <c r="F35" s="53"/>
      <c r="G35" s="53"/>
      <c r="H35" s="53"/>
      <c r="I35" s="117"/>
      <c r="J35" s="53"/>
      <c r="K35" s="53"/>
      <c r="L35" s="35"/>
    </row>
    <row r="36" spans="2:12" s="1" customFormat="1" ht="14.45" customHeight="1">
      <c r="B36" s="35"/>
      <c r="F36" s="120" t="s">
        <v>48</v>
      </c>
      <c r="I36" s="121" t="s">
        <v>47</v>
      </c>
      <c r="J36" s="120" t="s">
        <v>49</v>
      </c>
      <c r="L36" s="35"/>
    </row>
    <row r="37" spans="2:12" s="1" customFormat="1" ht="14.45" customHeight="1">
      <c r="B37" s="35"/>
      <c r="D37" s="108" t="s">
        <v>50</v>
      </c>
      <c r="E37" s="108" t="s">
        <v>51</v>
      </c>
      <c r="F37" s="122">
        <f>ROUND((SUM(BE93:BE97)),  2)</f>
        <v>0</v>
      </c>
      <c r="I37" s="123">
        <v>0.2</v>
      </c>
      <c r="J37" s="122">
        <f>ROUND(((SUM(BE93:BE97))*I37),  2)</f>
        <v>0</v>
      </c>
      <c r="L37" s="35"/>
    </row>
    <row r="38" spans="2:12" s="1" customFormat="1" ht="14.45" customHeight="1">
      <c r="B38" s="35"/>
      <c r="E38" s="108" t="s">
        <v>52</v>
      </c>
      <c r="F38" s="122">
        <f>ROUND((SUM(BF93:BF97)),  2)</f>
        <v>0</v>
      </c>
      <c r="I38" s="123">
        <v>0.2</v>
      </c>
      <c r="J38" s="122">
        <f>ROUND(((SUM(BF93:BF97))*I38),  2)</f>
        <v>0</v>
      </c>
      <c r="L38" s="35"/>
    </row>
    <row r="39" spans="2:12" s="1" customFormat="1" ht="14.45" hidden="1" customHeight="1">
      <c r="B39" s="35"/>
      <c r="E39" s="108" t="s">
        <v>53</v>
      </c>
      <c r="F39" s="122">
        <f>ROUND((SUM(BG93:BG97)),  2)</f>
        <v>0</v>
      </c>
      <c r="I39" s="123">
        <v>0.2</v>
      </c>
      <c r="J39" s="122">
        <f>0</f>
        <v>0</v>
      </c>
      <c r="L39" s="35"/>
    </row>
    <row r="40" spans="2:12" s="1" customFormat="1" ht="14.45" hidden="1" customHeight="1">
      <c r="B40" s="35"/>
      <c r="E40" s="108" t="s">
        <v>54</v>
      </c>
      <c r="F40" s="122">
        <f>ROUND((SUM(BH93:BH97)),  2)</f>
        <v>0</v>
      </c>
      <c r="I40" s="123">
        <v>0.2</v>
      </c>
      <c r="J40" s="122">
        <f>0</f>
        <v>0</v>
      </c>
      <c r="L40" s="35"/>
    </row>
    <row r="41" spans="2:12" s="1" customFormat="1" ht="14.45" hidden="1" customHeight="1">
      <c r="B41" s="35"/>
      <c r="E41" s="108" t="s">
        <v>55</v>
      </c>
      <c r="F41" s="122">
        <f>ROUND((SUM(BI93:BI97)),  2)</f>
        <v>0</v>
      </c>
      <c r="I41" s="123">
        <v>0</v>
      </c>
      <c r="J41" s="122">
        <f>0</f>
        <v>0</v>
      </c>
      <c r="L41" s="35"/>
    </row>
    <row r="42" spans="2:12" s="1" customFormat="1" ht="6.95" customHeight="1">
      <c r="B42" s="35"/>
      <c r="I42" s="109"/>
      <c r="L42" s="35"/>
    </row>
    <row r="43" spans="2:12" s="1" customFormat="1" ht="25.35" customHeight="1">
      <c r="B43" s="35"/>
      <c r="C43" s="124"/>
      <c r="D43" s="125" t="s">
        <v>56</v>
      </c>
      <c r="E43" s="126"/>
      <c r="F43" s="126"/>
      <c r="G43" s="127" t="s">
        <v>57</v>
      </c>
      <c r="H43" s="128" t="s">
        <v>58</v>
      </c>
      <c r="I43" s="129"/>
      <c r="J43" s="130">
        <f>SUM(J34:J41)</f>
        <v>0</v>
      </c>
      <c r="K43" s="131"/>
      <c r="L43" s="35"/>
    </row>
    <row r="44" spans="2:12" s="1" customFormat="1" ht="14.45" customHeight="1">
      <c r="B44" s="132"/>
      <c r="C44" s="133"/>
      <c r="D44" s="133"/>
      <c r="E44" s="133"/>
      <c r="F44" s="133"/>
      <c r="G44" s="133"/>
      <c r="H44" s="133"/>
      <c r="I44" s="134"/>
      <c r="J44" s="133"/>
      <c r="K44" s="133"/>
      <c r="L44" s="35"/>
    </row>
    <row r="48" spans="2:12" s="1" customFormat="1" ht="6.95" customHeight="1">
      <c r="B48" s="135"/>
      <c r="C48" s="136"/>
      <c r="D48" s="136"/>
      <c r="E48" s="136"/>
      <c r="F48" s="136"/>
      <c r="G48" s="136"/>
      <c r="H48" s="136"/>
      <c r="I48" s="137"/>
      <c r="J48" s="136"/>
      <c r="K48" s="136"/>
      <c r="L48" s="35"/>
    </row>
    <row r="49" spans="2:12" s="1" customFormat="1" ht="24.95" customHeight="1">
      <c r="B49" s="31"/>
      <c r="C49" s="19" t="s">
        <v>126</v>
      </c>
      <c r="D49" s="32"/>
      <c r="E49" s="32"/>
      <c r="F49" s="32"/>
      <c r="G49" s="32"/>
      <c r="H49" s="32"/>
      <c r="I49" s="109"/>
      <c r="J49" s="32"/>
      <c r="K49" s="32"/>
      <c r="L49" s="35"/>
    </row>
    <row r="50" spans="2:12" s="1" customFormat="1" ht="6.95" customHeight="1">
      <c r="B50" s="31"/>
      <c r="C50" s="32"/>
      <c r="D50" s="32"/>
      <c r="E50" s="32"/>
      <c r="F50" s="32"/>
      <c r="G50" s="32"/>
      <c r="H50" s="32"/>
      <c r="I50" s="109"/>
      <c r="J50" s="32"/>
      <c r="K50" s="32"/>
      <c r="L50" s="35"/>
    </row>
    <row r="51" spans="2:12" s="1" customFormat="1" ht="12" customHeight="1">
      <c r="B51" s="31"/>
      <c r="C51" s="25" t="s">
        <v>15</v>
      </c>
      <c r="D51" s="32"/>
      <c r="E51" s="32"/>
      <c r="F51" s="32"/>
      <c r="G51" s="32"/>
      <c r="H51" s="32"/>
      <c r="I51" s="109"/>
      <c r="J51" s="32"/>
      <c r="K51" s="32"/>
      <c r="L51" s="35"/>
    </row>
    <row r="52" spans="2:12" s="1" customFormat="1" ht="16.5" customHeight="1">
      <c r="B52" s="31"/>
      <c r="C52" s="32"/>
      <c r="D52" s="32"/>
      <c r="E52" s="258" t="str">
        <f>E7</f>
        <v>Zavŕšenie transformačného procesu s cieľom sociálnej integrácie občanov s mentálnym postihnutím v DSS Slatinka</v>
      </c>
      <c r="F52" s="259"/>
      <c r="G52" s="259"/>
      <c r="H52" s="259"/>
      <c r="I52" s="109"/>
      <c r="J52" s="32"/>
      <c r="K52" s="32"/>
      <c r="L52" s="35"/>
    </row>
    <row r="53" spans="2:12" ht="12" customHeight="1">
      <c r="B53" s="17"/>
      <c r="C53" s="25" t="s">
        <v>120</v>
      </c>
      <c r="D53" s="18"/>
      <c r="E53" s="18"/>
      <c r="F53" s="18"/>
      <c r="G53" s="18"/>
      <c r="H53" s="18"/>
      <c r="J53" s="18"/>
      <c r="K53" s="18"/>
      <c r="L53" s="16"/>
    </row>
    <row r="54" spans="2:12" ht="16.5" customHeight="1">
      <c r="B54" s="17"/>
      <c r="C54" s="18"/>
      <c r="D54" s="18"/>
      <c r="E54" s="258" t="s">
        <v>121</v>
      </c>
      <c r="F54" s="247"/>
      <c r="G54" s="247"/>
      <c r="H54" s="247"/>
      <c r="J54" s="18"/>
      <c r="K54" s="18"/>
      <c r="L54" s="16"/>
    </row>
    <row r="55" spans="2:12" ht="12" customHeight="1">
      <c r="B55" s="17"/>
      <c r="C55" s="25" t="s">
        <v>122</v>
      </c>
      <c r="D55" s="18"/>
      <c r="E55" s="18"/>
      <c r="F55" s="18"/>
      <c r="G55" s="18"/>
      <c r="H55" s="18"/>
      <c r="J55" s="18"/>
      <c r="K55" s="18"/>
      <c r="L55" s="16"/>
    </row>
    <row r="56" spans="2:12" s="1" customFormat="1" ht="16.5" customHeight="1">
      <c r="B56" s="31"/>
      <c r="C56" s="32"/>
      <c r="D56" s="32"/>
      <c r="E56" s="259" t="s">
        <v>123</v>
      </c>
      <c r="F56" s="242"/>
      <c r="G56" s="242"/>
      <c r="H56" s="242"/>
      <c r="I56" s="109"/>
      <c r="J56" s="32"/>
      <c r="K56" s="32"/>
      <c r="L56" s="35"/>
    </row>
    <row r="57" spans="2:12" s="1" customFormat="1" ht="12" customHeight="1">
      <c r="B57" s="31"/>
      <c r="C57" s="25" t="s">
        <v>124</v>
      </c>
      <c r="D57" s="32"/>
      <c r="E57" s="32"/>
      <c r="F57" s="32"/>
      <c r="G57" s="32"/>
      <c r="H57" s="32"/>
      <c r="I57" s="109"/>
      <c r="J57" s="32"/>
      <c r="K57" s="32"/>
      <c r="L57" s="35"/>
    </row>
    <row r="58" spans="2:12" s="1" customFormat="1" ht="16.5" customHeight="1">
      <c r="B58" s="31"/>
      <c r="C58" s="32"/>
      <c r="D58" s="32"/>
      <c r="E58" s="243" t="str">
        <f>E13</f>
        <v>2018004.5A.3 - Odberné plynové zariadenie</v>
      </c>
      <c r="F58" s="242"/>
      <c r="G58" s="242"/>
      <c r="H58" s="242"/>
      <c r="I58" s="109"/>
      <c r="J58" s="32"/>
      <c r="K58" s="32"/>
      <c r="L58" s="35"/>
    </row>
    <row r="59" spans="2:12" s="1" customFormat="1" ht="6.95" customHeight="1">
      <c r="B59" s="31"/>
      <c r="C59" s="32"/>
      <c r="D59" s="32"/>
      <c r="E59" s="32"/>
      <c r="F59" s="32"/>
      <c r="G59" s="32"/>
      <c r="H59" s="32"/>
      <c r="I59" s="109"/>
      <c r="J59" s="32"/>
      <c r="K59" s="32"/>
      <c r="L59" s="35"/>
    </row>
    <row r="60" spans="2:12" s="1" customFormat="1" ht="12" customHeight="1">
      <c r="B60" s="31"/>
      <c r="C60" s="25" t="s">
        <v>21</v>
      </c>
      <c r="D60" s="32"/>
      <c r="E60" s="32"/>
      <c r="F60" s="23" t="str">
        <f>F16</f>
        <v>Lučenec</v>
      </c>
      <c r="G60" s="32"/>
      <c r="H60" s="32"/>
      <c r="I60" s="110" t="s">
        <v>23</v>
      </c>
      <c r="J60" s="52" t="str">
        <f>IF(J16="","",J16)</f>
        <v>21. 1. 2019</v>
      </c>
      <c r="K60" s="32"/>
      <c r="L60" s="35"/>
    </row>
    <row r="61" spans="2:12" s="1" customFormat="1" ht="6.95" customHeight="1">
      <c r="B61" s="31"/>
      <c r="C61" s="32"/>
      <c r="D61" s="32"/>
      <c r="E61" s="32"/>
      <c r="F61" s="32"/>
      <c r="G61" s="32"/>
      <c r="H61" s="32"/>
      <c r="I61" s="109"/>
      <c r="J61" s="32"/>
      <c r="K61" s="32"/>
      <c r="L61" s="35"/>
    </row>
    <row r="62" spans="2:12" s="1" customFormat="1" ht="13.7" customHeight="1">
      <c r="B62" s="31"/>
      <c r="C62" s="25" t="s">
        <v>29</v>
      </c>
      <c r="D62" s="32"/>
      <c r="E62" s="32"/>
      <c r="F62" s="23" t="str">
        <f>E19</f>
        <v>Domov sociálnych služieb SLATINKA</v>
      </c>
      <c r="G62" s="32"/>
      <c r="H62" s="32"/>
      <c r="I62" s="110" t="s">
        <v>37</v>
      </c>
      <c r="J62" s="29" t="str">
        <f>E25</f>
        <v>PROMOST s.r.o.</v>
      </c>
      <c r="K62" s="32"/>
      <c r="L62" s="35"/>
    </row>
    <row r="63" spans="2:12" s="1" customFormat="1" ht="13.7" customHeight="1">
      <c r="B63" s="31"/>
      <c r="C63" s="25" t="s">
        <v>35</v>
      </c>
      <c r="D63" s="32"/>
      <c r="E63" s="32"/>
      <c r="F63" s="23" t="str">
        <f>IF(E22="","",E22)</f>
        <v>Vyplň údaj</v>
      </c>
      <c r="G63" s="32"/>
      <c r="H63" s="32"/>
      <c r="I63" s="110" t="s">
        <v>41</v>
      </c>
      <c r="J63" s="29" t="str">
        <f>E28</f>
        <v>Ján Lacko</v>
      </c>
      <c r="K63" s="32"/>
      <c r="L63" s="35"/>
    </row>
    <row r="64" spans="2:12" s="1" customFormat="1" ht="10.35" customHeight="1">
      <c r="B64" s="31"/>
      <c r="C64" s="32"/>
      <c r="D64" s="32"/>
      <c r="E64" s="32"/>
      <c r="F64" s="32"/>
      <c r="G64" s="32"/>
      <c r="H64" s="32"/>
      <c r="I64" s="109"/>
      <c r="J64" s="32"/>
      <c r="K64" s="32"/>
      <c r="L64" s="35"/>
    </row>
    <row r="65" spans="2:47" s="1" customFormat="1" ht="29.25" customHeight="1">
      <c r="B65" s="31"/>
      <c r="C65" s="138" t="s">
        <v>127</v>
      </c>
      <c r="D65" s="139"/>
      <c r="E65" s="139"/>
      <c r="F65" s="139"/>
      <c r="G65" s="139"/>
      <c r="H65" s="139"/>
      <c r="I65" s="140"/>
      <c r="J65" s="141" t="s">
        <v>128</v>
      </c>
      <c r="K65" s="139"/>
      <c r="L65" s="35"/>
    </row>
    <row r="66" spans="2:47" s="1" customFormat="1" ht="10.35" customHeight="1">
      <c r="B66" s="31"/>
      <c r="C66" s="32"/>
      <c r="D66" s="32"/>
      <c r="E66" s="32"/>
      <c r="F66" s="32"/>
      <c r="G66" s="32"/>
      <c r="H66" s="32"/>
      <c r="I66" s="109"/>
      <c r="J66" s="32"/>
      <c r="K66" s="32"/>
      <c r="L66" s="35"/>
    </row>
    <row r="67" spans="2:47" s="1" customFormat="1" ht="22.9" customHeight="1">
      <c r="B67" s="31"/>
      <c r="C67" s="142" t="s">
        <v>129</v>
      </c>
      <c r="D67" s="32"/>
      <c r="E67" s="32"/>
      <c r="F67" s="32"/>
      <c r="G67" s="32"/>
      <c r="H67" s="32"/>
      <c r="I67" s="109"/>
      <c r="J67" s="70">
        <f>J93</f>
        <v>0</v>
      </c>
      <c r="K67" s="32"/>
      <c r="L67" s="35"/>
      <c r="AU67" s="13" t="s">
        <v>130</v>
      </c>
    </row>
    <row r="68" spans="2:47" s="8" customFormat="1" ht="24.95" customHeight="1">
      <c r="B68" s="143"/>
      <c r="C68" s="144"/>
      <c r="D68" s="145" t="s">
        <v>151</v>
      </c>
      <c r="E68" s="146"/>
      <c r="F68" s="146"/>
      <c r="G68" s="146"/>
      <c r="H68" s="146"/>
      <c r="I68" s="147"/>
      <c r="J68" s="148">
        <f>J94</f>
        <v>0</v>
      </c>
      <c r="K68" s="144"/>
      <c r="L68" s="149"/>
    </row>
    <row r="69" spans="2:47" s="9" customFormat="1" ht="19.899999999999999" customHeight="1">
      <c r="B69" s="150"/>
      <c r="C69" s="90"/>
      <c r="D69" s="151" t="s">
        <v>1218</v>
      </c>
      <c r="E69" s="152"/>
      <c r="F69" s="152"/>
      <c r="G69" s="152"/>
      <c r="H69" s="152"/>
      <c r="I69" s="153"/>
      <c r="J69" s="154">
        <f>J95</f>
        <v>0</v>
      </c>
      <c r="K69" s="90"/>
      <c r="L69" s="155"/>
    </row>
    <row r="70" spans="2:47" s="1" customFormat="1" ht="21.75" customHeight="1">
      <c r="B70" s="31"/>
      <c r="C70" s="32"/>
      <c r="D70" s="32"/>
      <c r="E70" s="32"/>
      <c r="F70" s="32"/>
      <c r="G70" s="32"/>
      <c r="H70" s="32"/>
      <c r="I70" s="109"/>
      <c r="J70" s="32"/>
      <c r="K70" s="32"/>
      <c r="L70" s="35"/>
    </row>
    <row r="71" spans="2:47" s="1" customFormat="1" ht="6.95" customHeight="1">
      <c r="B71" s="43"/>
      <c r="C71" s="44"/>
      <c r="D71" s="44"/>
      <c r="E71" s="44"/>
      <c r="F71" s="44"/>
      <c r="G71" s="44"/>
      <c r="H71" s="44"/>
      <c r="I71" s="134"/>
      <c r="J71" s="44"/>
      <c r="K71" s="44"/>
      <c r="L71" s="35"/>
    </row>
    <row r="75" spans="2:47" s="1" customFormat="1" ht="6.95" customHeight="1">
      <c r="B75" s="45"/>
      <c r="C75" s="46"/>
      <c r="D75" s="46"/>
      <c r="E75" s="46"/>
      <c r="F75" s="46"/>
      <c r="G75" s="46"/>
      <c r="H75" s="46"/>
      <c r="I75" s="137"/>
      <c r="J75" s="46"/>
      <c r="K75" s="46"/>
      <c r="L75" s="35"/>
    </row>
    <row r="76" spans="2:47" s="1" customFormat="1" ht="24.95" customHeight="1">
      <c r="B76" s="31"/>
      <c r="C76" s="19" t="s">
        <v>153</v>
      </c>
      <c r="D76" s="32"/>
      <c r="E76" s="32"/>
      <c r="F76" s="32"/>
      <c r="G76" s="32"/>
      <c r="H76" s="32"/>
      <c r="I76" s="109"/>
      <c r="J76" s="32"/>
      <c r="K76" s="32"/>
      <c r="L76" s="35"/>
    </row>
    <row r="77" spans="2:47" s="1" customFormat="1" ht="6.95" customHeight="1">
      <c r="B77" s="31"/>
      <c r="C77" s="32"/>
      <c r="D77" s="32"/>
      <c r="E77" s="32"/>
      <c r="F77" s="32"/>
      <c r="G77" s="32"/>
      <c r="H77" s="32"/>
      <c r="I77" s="109"/>
      <c r="J77" s="32"/>
      <c r="K77" s="32"/>
      <c r="L77" s="35"/>
    </row>
    <row r="78" spans="2:47" s="1" customFormat="1" ht="12" customHeight="1">
      <c r="B78" s="31"/>
      <c r="C78" s="25" t="s">
        <v>15</v>
      </c>
      <c r="D78" s="32"/>
      <c r="E78" s="32"/>
      <c r="F78" s="32"/>
      <c r="G78" s="32"/>
      <c r="H78" s="32"/>
      <c r="I78" s="109"/>
      <c r="J78" s="32"/>
      <c r="K78" s="32"/>
      <c r="L78" s="35"/>
    </row>
    <row r="79" spans="2:47" s="1" customFormat="1" ht="16.5" customHeight="1">
      <c r="B79" s="31"/>
      <c r="C79" s="32"/>
      <c r="D79" s="32"/>
      <c r="E79" s="258" t="str">
        <f>E7</f>
        <v>Zavŕšenie transformačného procesu s cieľom sociálnej integrácie občanov s mentálnym postihnutím v DSS Slatinka</v>
      </c>
      <c r="F79" s="259"/>
      <c r="G79" s="259"/>
      <c r="H79" s="259"/>
      <c r="I79" s="109"/>
      <c r="J79" s="32"/>
      <c r="K79" s="32"/>
      <c r="L79" s="35"/>
    </row>
    <row r="80" spans="2:47" ht="12" customHeight="1">
      <c r="B80" s="17"/>
      <c r="C80" s="25" t="s">
        <v>120</v>
      </c>
      <c r="D80" s="18"/>
      <c r="E80" s="18"/>
      <c r="F80" s="18"/>
      <c r="G80" s="18"/>
      <c r="H80" s="18"/>
      <c r="J80" s="18"/>
      <c r="K80" s="18"/>
      <c r="L80" s="16"/>
    </row>
    <row r="81" spans="2:65" ht="16.5" customHeight="1">
      <c r="B81" s="17"/>
      <c r="C81" s="18"/>
      <c r="D81" s="18"/>
      <c r="E81" s="258" t="s">
        <v>121</v>
      </c>
      <c r="F81" s="247"/>
      <c r="G81" s="247"/>
      <c r="H81" s="247"/>
      <c r="J81" s="18"/>
      <c r="K81" s="18"/>
      <c r="L81" s="16"/>
    </row>
    <row r="82" spans="2:65" ht="12" customHeight="1">
      <c r="B82" s="17"/>
      <c r="C82" s="25" t="s">
        <v>122</v>
      </c>
      <c r="D82" s="18"/>
      <c r="E82" s="18"/>
      <c r="F82" s="18"/>
      <c r="G82" s="18"/>
      <c r="H82" s="18"/>
      <c r="J82" s="18"/>
      <c r="K82" s="18"/>
      <c r="L82" s="16"/>
    </row>
    <row r="83" spans="2:65" s="1" customFormat="1" ht="16.5" customHeight="1">
      <c r="B83" s="31"/>
      <c r="C83" s="32"/>
      <c r="D83" s="32"/>
      <c r="E83" s="259" t="s">
        <v>123</v>
      </c>
      <c r="F83" s="242"/>
      <c r="G83" s="242"/>
      <c r="H83" s="242"/>
      <c r="I83" s="109"/>
      <c r="J83" s="32"/>
      <c r="K83" s="32"/>
      <c r="L83" s="35"/>
    </row>
    <row r="84" spans="2:65" s="1" customFormat="1" ht="12" customHeight="1">
      <c r="B84" s="31"/>
      <c r="C84" s="25" t="s">
        <v>124</v>
      </c>
      <c r="D84" s="32"/>
      <c r="E84" s="32"/>
      <c r="F84" s="32"/>
      <c r="G84" s="32"/>
      <c r="H84" s="32"/>
      <c r="I84" s="109"/>
      <c r="J84" s="32"/>
      <c r="K84" s="32"/>
      <c r="L84" s="35"/>
    </row>
    <row r="85" spans="2:65" s="1" customFormat="1" ht="16.5" customHeight="1">
      <c r="B85" s="31"/>
      <c r="C85" s="32"/>
      <c r="D85" s="32"/>
      <c r="E85" s="243" t="str">
        <f>E13</f>
        <v>2018004.5A.3 - Odberné plynové zariadenie</v>
      </c>
      <c r="F85" s="242"/>
      <c r="G85" s="242"/>
      <c r="H85" s="242"/>
      <c r="I85" s="109"/>
      <c r="J85" s="32"/>
      <c r="K85" s="32"/>
      <c r="L85" s="35"/>
    </row>
    <row r="86" spans="2:65" s="1" customFormat="1" ht="6.95" customHeight="1">
      <c r="B86" s="31"/>
      <c r="C86" s="32"/>
      <c r="D86" s="32"/>
      <c r="E86" s="32"/>
      <c r="F86" s="32"/>
      <c r="G86" s="32"/>
      <c r="H86" s="32"/>
      <c r="I86" s="109"/>
      <c r="J86" s="32"/>
      <c r="K86" s="32"/>
      <c r="L86" s="35"/>
    </row>
    <row r="87" spans="2:65" s="1" customFormat="1" ht="12" customHeight="1">
      <c r="B87" s="31"/>
      <c r="C87" s="25" t="s">
        <v>21</v>
      </c>
      <c r="D87" s="32"/>
      <c r="E87" s="32"/>
      <c r="F87" s="23" t="str">
        <f>F16</f>
        <v>Lučenec</v>
      </c>
      <c r="G87" s="32"/>
      <c r="H87" s="32"/>
      <c r="I87" s="110" t="s">
        <v>23</v>
      </c>
      <c r="J87" s="52" t="str">
        <f>IF(J16="","",J16)</f>
        <v>21. 1. 2019</v>
      </c>
      <c r="K87" s="32"/>
      <c r="L87" s="35"/>
    </row>
    <row r="88" spans="2:65" s="1" customFormat="1" ht="6.95" customHeight="1">
      <c r="B88" s="31"/>
      <c r="C88" s="32"/>
      <c r="D88" s="32"/>
      <c r="E88" s="32"/>
      <c r="F88" s="32"/>
      <c r="G88" s="32"/>
      <c r="H88" s="32"/>
      <c r="I88" s="109"/>
      <c r="J88" s="32"/>
      <c r="K88" s="32"/>
      <c r="L88" s="35"/>
    </row>
    <row r="89" spans="2:65" s="1" customFormat="1" ht="13.7" customHeight="1">
      <c r="B89" s="31"/>
      <c r="C89" s="25" t="s">
        <v>29</v>
      </c>
      <c r="D89" s="32"/>
      <c r="E89" s="32"/>
      <c r="F89" s="23" t="str">
        <f>E19</f>
        <v>Domov sociálnych služieb SLATINKA</v>
      </c>
      <c r="G89" s="32"/>
      <c r="H89" s="32"/>
      <c r="I89" s="110" t="s">
        <v>37</v>
      </c>
      <c r="J89" s="29" t="str">
        <f>E25</f>
        <v>PROMOST s.r.o.</v>
      </c>
      <c r="K89" s="32"/>
      <c r="L89" s="35"/>
    </row>
    <row r="90" spans="2:65" s="1" customFormat="1" ht="13.7" customHeight="1">
      <c r="B90" s="31"/>
      <c r="C90" s="25" t="s">
        <v>35</v>
      </c>
      <c r="D90" s="32"/>
      <c r="E90" s="32"/>
      <c r="F90" s="23" t="str">
        <f>IF(E22="","",E22)</f>
        <v>Vyplň údaj</v>
      </c>
      <c r="G90" s="32"/>
      <c r="H90" s="32"/>
      <c r="I90" s="110" t="s">
        <v>41</v>
      </c>
      <c r="J90" s="29" t="str">
        <f>E28</f>
        <v>Ján Lacko</v>
      </c>
      <c r="K90" s="32"/>
      <c r="L90" s="35"/>
    </row>
    <row r="91" spans="2:65" s="1" customFormat="1" ht="10.35" customHeight="1">
      <c r="B91" s="31"/>
      <c r="C91" s="32"/>
      <c r="D91" s="32"/>
      <c r="E91" s="32"/>
      <c r="F91" s="32"/>
      <c r="G91" s="32"/>
      <c r="H91" s="32"/>
      <c r="I91" s="109"/>
      <c r="J91" s="32"/>
      <c r="K91" s="32"/>
      <c r="L91" s="35"/>
    </row>
    <row r="92" spans="2:65" s="10" customFormat="1" ht="29.25" customHeight="1">
      <c r="B92" s="156"/>
      <c r="C92" s="157" t="s">
        <v>154</v>
      </c>
      <c r="D92" s="158" t="s">
        <v>65</v>
      </c>
      <c r="E92" s="158" t="s">
        <v>61</v>
      </c>
      <c r="F92" s="158" t="s">
        <v>62</v>
      </c>
      <c r="G92" s="158" t="s">
        <v>155</v>
      </c>
      <c r="H92" s="158" t="s">
        <v>156</v>
      </c>
      <c r="I92" s="159" t="s">
        <v>157</v>
      </c>
      <c r="J92" s="160" t="s">
        <v>128</v>
      </c>
      <c r="K92" s="161" t="s">
        <v>158</v>
      </c>
      <c r="L92" s="162"/>
      <c r="M92" s="61" t="s">
        <v>1</v>
      </c>
      <c r="N92" s="62" t="s">
        <v>50</v>
      </c>
      <c r="O92" s="62" t="s">
        <v>159</v>
      </c>
      <c r="P92" s="62" t="s">
        <v>160</v>
      </c>
      <c r="Q92" s="62" t="s">
        <v>161</v>
      </c>
      <c r="R92" s="62" t="s">
        <v>162</v>
      </c>
      <c r="S92" s="62" t="s">
        <v>163</v>
      </c>
      <c r="T92" s="63" t="s">
        <v>164</v>
      </c>
    </row>
    <row r="93" spans="2:65" s="1" customFormat="1" ht="22.9" customHeight="1">
      <c r="B93" s="31"/>
      <c r="C93" s="68" t="s">
        <v>129</v>
      </c>
      <c r="D93" s="32"/>
      <c r="E93" s="32"/>
      <c r="F93" s="32"/>
      <c r="G93" s="32"/>
      <c r="H93" s="32"/>
      <c r="I93" s="109"/>
      <c r="J93" s="163">
        <f>BK93</f>
        <v>0</v>
      </c>
      <c r="K93" s="32"/>
      <c r="L93" s="35"/>
      <c r="M93" s="64"/>
      <c r="N93" s="65"/>
      <c r="O93" s="65"/>
      <c r="P93" s="164">
        <f>P94</f>
        <v>0</v>
      </c>
      <c r="Q93" s="65"/>
      <c r="R93" s="164">
        <f>R94</f>
        <v>0.85600999999999994</v>
      </c>
      <c r="S93" s="65"/>
      <c r="T93" s="165">
        <f>T94</f>
        <v>0</v>
      </c>
      <c r="AT93" s="13" t="s">
        <v>79</v>
      </c>
      <c r="AU93" s="13" t="s">
        <v>130</v>
      </c>
      <c r="BK93" s="166">
        <f>BK94</f>
        <v>0</v>
      </c>
    </row>
    <row r="94" spans="2:65" s="11" customFormat="1" ht="25.9" customHeight="1">
      <c r="B94" s="167"/>
      <c r="C94" s="168"/>
      <c r="D94" s="169" t="s">
        <v>79</v>
      </c>
      <c r="E94" s="170" t="s">
        <v>221</v>
      </c>
      <c r="F94" s="170" t="s">
        <v>1073</v>
      </c>
      <c r="G94" s="168"/>
      <c r="H94" s="168"/>
      <c r="I94" s="171"/>
      <c r="J94" s="172">
        <f>BK94</f>
        <v>0</v>
      </c>
      <c r="K94" s="168"/>
      <c r="L94" s="173"/>
      <c r="M94" s="174"/>
      <c r="N94" s="175"/>
      <c r="O94" s="175"/>
      <c r="P94" s="176">
        <f>P95</f>
        <v>0</v>
      </c>
      <c r="Q94" s="175"/>
      <c r="R94" s="176">
        <f>R95</f>
        <v>0.85600999999999994</v>
      </c>
      <c r="S94" s="175"/>
      <c r="T94" s="177">
        <f>T95</f>
        <v>0</v>
      </c>
      <c r="AR94" s="178" t="s">
        <v>97</v>
      </c>
      <c r="AT94" s="179" t="s">
        <v>79</v>
      </c>
      <c r="AU94" s="179" t="s">
        <v>80</v>
      </c>
      <c r="AY94" s="178" t="s">
        <v>167</v>
      </c>
      <c r="BK94" s="180">
        <f>BK95</f>
        <v>0</v>
      </c>
    </row>
    <row r="95" spans="2:65" s="11" customFormat="1" ht="22.9" customHeight="1">
      <c r="B95" s="167"/>
      <c r="C95" s="168"/>
      <c r="D95" s="169" t="s">
        <v>79</v>
      </c>
      <c r="E95" s="181" t="s">
        <v>1219</v>
      </c>
      <c r="F95" s="181" t="s">
        <v>1220</v>
      </c>
      <c r="G95" s="168"/>
      <c r="H95" s="168"/>
      <c r="I95" s="171"/>
      <c r="J95" s="182">
        <f>BK95</f>
        <v>0</v>
      </c>
      <c r="K95" s="168"/>
      <c r="L95" s="173"/>
      <c r="M95" s="174"/>
      <c r="N95" s="175"/>
      <c r="O95" s="175"/>
      <c r="P95" s="176">
        <f>SUM(P96:P97)</f>
        <v>0</v>
      </c>
      <c r="Q95" s="175"/>
      <c r="R95" s="176">
        <f>SUM(R96:R97)</f>
        <v>0.85600999999999994</v>
      </c>
      <c r="S95" s="175"/>
      <c r="T95" s="177">
        <f>SUM(T96:T97)</f>
        <v>0</v>
      </c>
      <c r="AR95" s="178" t="s">
        <v>97</v>
      </c>
      <c r="AT95" s="179" t="s">
        <v>79</v>
      </c>
      <c r="AU95" s="179" t="s">
        <v>87</v>
      </c>
      <c r="AY95" s="178" t="s">
        <v>167</v>
      </c>
      <c r="BK95" s="180">
        <f>SUM(BK96:BK97)</f>
        <v>0</v>
      </c>
    </row>
    <row r="96" spans="2:65" s="1" customFormat="1" ht="16.5" customHeight="1">
      <c r="B96" s="31"/>
      <c r="C96" s="183" t="s">
        <v>87</v>
      </c>
      <c r="D96" s="183" t="s">
        <v>169</v>
      </c>
      <c r="E96" s="184" t="s">
        <v>1221</v>
      </c>
      <c r="F96" s="185" t="s">
        <v>1222</v>
      </c>
      <c r="G96" s="186" t="s">
        <v>1223</v>
      </c>
      <c r="H96" s="187">
        <v>1</v>
      </c>
      <c r="I96" s="188"/>
      <c r="J96" s="189">
        <f>ROUND(I96*H96,2)</f>
        <v>0</v>
      </c>
      <c r="K96" s="185" t="s">
        <v>1</v>
      </c>
      <c r="L96" s="35"/>
      <c r="M96" s="190" t="s">
        <v>1</v>
      </c>
      <c r="N96" s="191" t="s">
        <v>52</v>
      </c>
      <c r="O96" s="57"/>
      <c r="P96" s="192">
        <f>O96*H96</f>
        <v>0</v>
      </c>
      <c r="Q96" s="192">
        <v>1.0000000000000001E-5</v>
      </c>
      <c r="R96" s="192">
        <f>Q96*H96</f>
        <v>1.0000000000000001E-5</v>
      </c>
      <c r="S96" s="192">
        <v>0</v>
      </c>
      <c r="T96" s="193">
        <f>S96*H96</f>
        <v>0</v>
      </c>
      <c r="AR96" s="13" t="s">
        <v>430</v>
      </c>
      <c r="AT96" s="13" t="s">
        <v>169</v>
      </c>
      <c r="AU96" s="13" t="s">
        <v>92</v>
      </c>
      <c r="AY96" s="13" t="s">
        <v>167</v>
      </c>
      <c r="BE96" s="194">
        <f>IF(N96="základná",J96,0)</f>
        <v>0</v>
      </c>
      <c r="BF96" s="194">
        <f>IF(N96="znížená",J96,0)</f>
        <v>0</v>
      </c>
      <c r="BG96" s="194">
        <f>IF(N96="zákl. prenesená",J96,0)</f>
        <v>0</v>
      </c>
      <c r="BH96" s="194">
        <f>IF(N96="zníž. prenesená",J96,0)</f>
        <v>0</v>
      </c>
      <c r="BI96" s="194">
        <f>IF(N96="nulová",J96,0)</f>
        <v>0</v>
      </c>
      <c r="BJ96" s="13" t="s">
        <v>92</v>
      </c>
      <c r="BK96" s="194">
        <f>ROUND(I96*H96,2)</f>
        <v>0</v>
      </c>
      <c r="BL96" s="13" t="s">
        <v>430</v>
      </c>
      <c r="BM96" s="13" t="s">
        <v>1224</v>
      </c>
    </row>
    <row r="97" spans="2:65" s="1" customFormat="1" ht="16.5" customHeight="1">
      <c r="B97" s="31"/>
      <c r="C97" s="195" t="s">
        <v>92</v>
      </c>
      <c r="D97" s="195" t="s">
        <v>221</v>
      </c>
      <c r="E97" s="196" t="s">
        <v>1225</v>
      </c>
      <c r="F97" s="197" t="s">
        <v>1226</v>
      </c>
      <c r="G97" s="198" t="s">
        <v>1223</v>
      </c>
      <c r="H97" s="199">
        <v>1</v>
      </c>
      <c r="I97" s="200"/>
      <c r="J97" s="201">
        <f>ROUND(I97*H97,2)</f>
        <v>0</v>
      </c>
      <c r="K97" s="197" t="s">
        <v>1</v>
      </c>
      <c r="L97" s="202"/>
      <c r="M97" s="211" t="s">
        <v>1</v>
      </c>
      <c r="N97" s="212" t="s">
        <v>52</v>
      </c>
      <c r="O97" s="208"/>
      <c r="P97" s="209">
        <f>O97*H97</f>
        <v>0</v>
      </c>
      <c r="Q97" s="209">
        <v>0.85599999999999998</v>
      </c>
      <c r="R97" s="209">
        <f>Q97*H97</f>
        <v>0.85599999999999998</v>
      </c>
      <c r="S97" s="209">
        <v>0</v>
      </c>
      <c r="T97" s="210">
        <f>S97*H97</f>
        <v>0</v>
      </c>
      <c r="AR97" s="13" t="s">
        <v>1123</v>
      </c>
      <c r="AT97" s="13" t="s">
        <v>221</v>
      </c>
      <c r="AU97" s="13" t="s">
        <v>92</v>
      </c>
      <c r="AY97" s="13" t="s">
        <v>167</v>
      </c>
      <c r="BE97" s="194">
        <f>IF(N97="základná",J97,0)</f>
        <v>0</v>
      </c>
      <c r="BF97" s="194">
        <f>IF(N97="znížená",J97,0)</f>
        <v>0</v>
      </c>
      <c r="BG97" s="194">
        <f>IF(N97="zákl. prenesená",J97,0)</f>
        <v>0</v>
      </c>
      <c r="BH97" s="194">
        <f>IF(N97="zníž. prenesená",J97,0)</f>
        <v>0</v>
      </c>
      <c r="BI97" s="194">
        <f>IF(N97="nulová",J97,0)</f>
        <v>0</v>
      </c>
      <c r="BJ97" s="13" t="s">
        <v>92</v>
      </c>
      <c r="BK97" s="194">
        <f>ROUND(I97*H97,2)</f>
        <v>0</v>
      </c>
      <c r="BL97" s="13" t="s">
        <v>430</v>
      </c>
      <c r="BM97" s="13" t="s">
        <v>1227</v>
      </c>
    </row>
    <row r="98" spans="2:65" s="1" customFormat="1" ht="6.95" customHeight="1">
      <c r="B98" s="43"/>
      <c r="C98" s="44"/>
      <c r="D98" s="44"/>
      <c r="E98" s="44"/>
      <c r="F98" s="44"/>
      <c r="G98" s="44"/>
      <c r="H98" s="44"/>
      <c r="I98" s="134"/>
      <c r="J98" s="44"/>
      <c r="K98" s="44"/>
      <c r="L98" s="35"/>
    </row>
  </sheetData>
  <sheetProtection algorithmName="SHA-512" hashValue="GiL/WFLJ5ag2erjGaevHXikjeUWvPJRPgBUyvixhQaIxwYTD5GTx7Ch85qGBYjdra0utH0X8Hudfex7LzWmrdQ==" saltValue="ePo9Rm9np0XoQ2r+zRNpxg4navRKfqBnY2om+XUiEokg57+V+0nYnxHlaY2TUGUlY/uVmxV9l1mJcOQ5iIO49A==" spinCount="100000" sheet="1" objects="1" scenarios="1" formatColumns="0" formatRows="0" autoFilter="0"/>
  <autoFilter ref="C92:K97"/>
  <mergeCells count="15">
    <mergeCell ref="E79:H79"/>
    <mergeCell ref="E83:H83"/>
    <mergeCell ref="E81:H81"/>
    <mergeCell ref="E85:H85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74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103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3" t="s">
        <v>109</v>
      </c>
    </row>
    <row r="3" spans="2:46" ht="6.95" customHeight="1">
      <c r="B3" s="104"/>
      <c r="C3" s="105"/>
      <c r="D3" s="105"/>
      <c r="E3" s="105"/>
      <c r="F3" s="105"/>
      <c r="G3" s="105"/>
      <c r="H3" s="105"/>
      <c r="I3" s="106"/>
      <c r="J3" s="105"/>
      <c r="K3" s="105"/>
      <c r="L3" s="16"/>
      <c r="AT3" s="13" t="s">
        <v>80</v>
      </c>
    </row>
    <row r="4" spans="2:46" ht="24.95" customHeight="1">
      <c r="B4" s="16"/>
      <c r="D4" s="107" t="s">
        <v>119</v>
      </c>
      <c r="L4" s="16"/>
      <c r="M4" s="20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108" t="s">
        <v>15</v>
      </c>
      <c r="L6" s="16"/>
    </row>
    <row r="7" spans="2:46" ht="16.5" customHeight="1">
      <c r="B7" s="16"/>
      <c r="E7" s="261" t="str">
        <f>'Rekapitulácia stavby'!K6</f>
        <v>Zavŕšenie transformačného procesu s cieľom sociálnej integrácie občanov s mentálnym postihnutím v DSS Slatinka</v>
      </c>
      <c r="F7" s="262"/>
      <c r="G7" s="262"/>
      <c r="H7" s="262"/>
      <c r="L7" s="16"/>
    </row>
    <row r="8" spans="2:46">
      <c r="B8" s="16"/>
      <c r="D8" s="108" t="s">
        <v>120</v>
      </c>
      <c r="L8" s="16"/>
    </row>
    <row r="9" spans="2:46" ht="16.5" customHeight="1">
      <c r="B9" s="16"/>
      <c r="E9" s="261" t="s">
        <v>121</v>
      </c>
      <c r="F9" s="234"/>
      <c r="G9" s="234"/>
      <c r="H9" s="234"/>
      <c r="L9" s="16"/>
    </row>
    <row r="10" spans="2:46" ht="12" customHeight="1">
      <c r="B10" s="16"/>
      <c r="D10" s="108" t="s">
        <v>122</v>
      </c>
      <c r="L10" s="16"/>
    </row>
    <row r="11" spans="2:46" s="1" customFormat="1" ht="16.5" customHeight="1">
      <c r="B11" s="35"/>
      <c r="E11" s="262" t="s">
        <v>1228</v>
      </c>
      <c r="F11" s="263"/>
      <c r="G11" s="263"/>
      <c r="H11" s="263"/>
      <c r="I11" s="109"/>
      <c r="L11" s="35"/>
    </row>
    <row r="12" spans="2:46" s="1" customFormat="1" ht="12" customHeight="1">
      <c r="B12" s="35"/>
      <c r="D12" s="108" t="s">
        <v>124</v>
      </c>
      <c r="I12" s="109"/>
      <c r="L12" s="35"/>
    </row>
    <row r="13" spans="2:46" s="1" customFormat="1" ht="36.950000000000003" customHeight="1">
      <c r="B13" s="35"/>
      <c r="E13" s="264" t="s">
        <v>1229</v>
      </c>
      <c r="F13" s="263"/>
      <c r="G13" s="263"/>
      <c r="H13" s="263"/>
      <c r="I13" s="109"/>
      <c r="L13" s="35"/>
    </row>
    <row r="14" spans="2:46" s="1" customFormat="1">
      <c r="B14" s="35"/>
      <c r="I14" s="109"/>
      <c r="L14" s="35"/>
    </row>
    <row r="15" spans="2:46" s="1" customFormat="1" ht="12" customHeight="1">
      <c r="B15" s="35"/>
      <c r="D15" s="108" t="s">
        <v>17</v>
      </c>
      <c r="F15" s="13" t="s">
        <v>18</v>
      </c>
      <c r="I15" s="110" t="s">
        <v>19</v>
      </c>
      <c r="J15" s="13" t="s">
        <v>20</v>
      </c>
      <c r="L15" s="35"/>
    </row>
    <row r="16" spans="2:46" s="1" customFormat="1" ht="12" customHeight="1">
      <c r="B16" s="35"/>
      <c r="D16" s="108" t="s">
        <v>21</v>
      </c>
      <c r="F16" s="13" t="s">
        <v>22</v>
      </c>
      <c r="I16" s="110" t="s">
        <v>23</v>
      </c>
      <c r="J16" s="111" t="str">
        <f>'Rekapitulácia stavby'!AN8</f>
        <v>21. 1. 2019</v>
      </c>
      <c r="L16" s="35"/>
    </row>
    <row r="17" spans="2:12" s="1" customFormat="1" ht="21.75" customHeight="1">
      <c r="B17" s="35"/>
      <c r="D17" s="112" t="s">
        <v>25</v>
      </c>
      <c r="F17" s="113" t="s">
        <v>26</v>
      </c>
      <c r="I17" s="114" t="s">
        <v>27</v>
      </c>
      <c r="J17" s="113" t="s">
        <v>28</v>
      </c>
      <c r="L17" s="35"/>
    </row>
    <row r="18" spans="2:12" s="1" customFormat="1" ht="12" customHeight="1">
      <c r="B18" s="35"/>
      <c r="D18" s="108" t="s">
        <v>29</v>
      </c>
      <c r="I18" s="110" t="s">
        <v>30</v>
      </c>
      <c r="J18" s="13" t="s">
        <v>31</v>
      </c>
      <c r="L18" s="35"/>
    </row>
    <row r="19" spans="2:12" s="1" customFormat="1" ht="18" customHeight="1">
      <c r="B19" s="35"/>
      <c r="E19" s="13" t="s">
        <v>32</v>
      </c>
      <c r="I19" s="110" t="s">
        <v>33</v>
      </c>
      <c r="J19" s="13" t="s">
        <v>34</v>
      </c>
      <c r="L19" s="35"/>
    </row>
    <row r="20" spans="2:12" s="1" customFormat="1" ht="6.95" customHeight="1">
      <c r="B20" s="35"/>
      <c r="I20" s="109"/>
      <c r="L20" s="35"/>
    </row>
    <row r="21" spans="2:12" s="1" customFormat="1" ht="12" customHeight="1">
      <c r="B21" s="35"/>
      <c r="D21" s="108" t="s">
        <v>35</v>
      </c>
      <c r="I21" s="110" t="s">
        <v>30</v>
      </c>
      <c r="J21" s="26" t="str">
        <f>'Rekapitulácia stavby'!AN13</f>
        <v>Vyplň údaj</v>
      </c>
      <c r="L21" s="35"/>
    </row>
    <row r="22" spans="2:12" s="1" customFormat="1" ht="18" customHeight="1">
      <c r="B22" s="35"/>
      <c r="E22" s="265" t="str">
        <f>'Rekapitulácia stavby'!E14</f>
        <v>Vyplň údaj</v>
      </c>
      <c r="F22" s="266"/>
      <c r="G22" s="266"/>
      <c r="H22" s="266"/>
      <c r="I22" s="110" t="s">
        <v>33</v>
      </c>
      <c r="J22" s="26" t="str">
        <f>'Rekapitulácia stavby'!AN14</f>
        <v>Vyplň údaj</v>
      </c>
      <c r="L22" s="35"/>
    </row>
    <row r="23" spans="2:12" s="1" customFormat="1" ht="6.95" customHeight="1">
      <c r="B23" s="35"/>
      <c r="I23" s="109"/>
      <c r="L23" s="35"/>
    </row>
    <row r="24" spans="2:12" s="1" customFormat="1" ht="12" customHeight="1">
      <c r="B24" s="35"/>
      <c r="D24" s="108" t="s">
        <v>37</v>
      </c>
      <c r="I24" s="110" t="s">
        <v>30</v>
      </c>
      <c r="J24" s="13" t="s">
        <v>38</v>
      </c>
      <c r="L24" s="35"/>
    </row>
    <row r="25" spans="2:12" s="1" customFormat="1" ht="18" customHeight="1">
      <c r="B25" s="35"/>
      <c r="E25" s="13" t="s">
        <v>39</v>
      </c>
      <c r="I25" s="110" t="s">
        <v>33</v>
      </c>
      <c r="J25" s="13" t="s">
        <v>40</v>
      </c>
      <c r="L25" s="35"/>
    </row>
    <row r="26" spans="2:12" s="1" customFormat="1" ht="6.95" customHeight="1">
      <c r="B26" s="35"/>
      <c r="I26" s="109"/>
      <c r="L26" s="35"/>
    </row>
    <row r="27" spans="2:12" s="1" customFormat="1" ht="12" customHeight="1">
      <c r="B27" s="35"/>
      <c r="D27" s="108" t="s">
        <v>41</v>
      </c>
      <c r="I27" s="110" t="s">
        <v>30</v>
      </c>
      <c r="J27" s="13" t="s">
        <v>42</v>
      </c>
      <c r="L27" s="35"/>
    </row>
    <row r="28" spans="2:12" s="1" customFormat="1" ht="18" customHeight="1">
      <c r="B28" s="35"/>
      <c r="E28" s="13" t="s">
        <v>43</v>
      </c>
      <c r="I28" s="110" t="s">
        <v>33</v>
      </c>
      <c r="J28" s="13" t="s">
        <v>42</v>
      </c>
      <c r="L28" s="35"/>
    </row>
    <row r="29" spans="2:12" s="1" customFormat="1" ht="6.95" customHeight="1">
      <c r="B29" s="35"/>
      <c r="I29" s="109"/>
      <c r="L29" s="35"/>
    </row>
    <row r="30" spans="2:12" s="1" customFormat="1" ht="12" customHeight="1">
      <c r="B30" s="35"/>
      <c r="D30" s="108" t="s">
        <v>45</v>
      </c>
      <c r="I30" s="109"/>
      <c r="L30" s="35"/>
    </row>
    <row r="31" spans="2:12" s="7" customFormat="1" ht="16.5" customHeight="1">
      <c r="B31" s="115"/>
      <c r="E31" s="260" t="s">
        <v>1</v>
      </c>
      <c r="F31" s="260"/>
      <c r="G31" s="260"/>
      <c r="H31" s="260"/>
      <c r="I31" s="116"/>
      <c r="L31" s="115"/>
    </row>
    <row r="32" spans="2:12" s="1" customFormat="1" ht="6.95" customHeight="1">
      <c r="B32" s="35"/>
      <c r="I32" s="109"/>
      <c r="L32" s="35"/>
    </row>
    <row r="33" spans="2:12" s="1" customFormat="1" ht="6.95" customHeight="1">
      <c r="B33" s="35"/>
      <c r="D33" s="53"/>
      <c r="E33" s="53"/>
      <c r="F33" s="53"/>
      <c r="G33" s="53"/>
      <c r="H33" s="53"/>
      <c r="I33" s="117"/>
      <c r="J33" s="53"/>
      <c r="K33" s="53"/>
      <c r="L33" s="35"/>
    </row>
    <row r="34" spans="2:12" s="1" customFormat="1" ht="25.35" customHeight="1">
      <c r="B34" s="35"/>
      <c r="D34" s="118" t="s">
        <v>46</v>
      </c>
      <c r="I34" s="109"/>
      <c r="J34" s="119">
        <f>ROUND(J108, 2)</f>
        <v>0</v>
      </c>
      <c r="L34" s="35"/>
    </row>
    <row r="35" spans="2:12" s="1" customFormat="1" ht="6.95" customHeight="1">
      <c r="B35" s="35"/>
      <c r="D35" s="53"/>
      <c r="E35" s="53"/>
      <c r="F35" s="53"/>
      <c r="G35" s="53"/>
      <c r="H35" s="53"/>
      <c r="I35" s="117"/>
      <c r="J35" s="53"/>
      <c r="K35" s="53"/>
      <c r="L35" s="35"/>
    </row>
    <row r="36" spans="2:12" s="1" customFormat="1" ht="14.45" customHeight="1">
      <c r="B36" s="35"/>
      <c r="F36" s="120" t="s">
        <v>48</v>
      </c>
      <c r="I36" s="121" t="s">
        <v>47</v>
      </c>
      <c r="J36" s="120" t="s">
        <v>49</v>
      </c>
      <c r="L36" s="35"/>
    </row>
    <row r="37" spans="2:12" s="1" customFormat="1" ht="14.45" customHeight="1">
      <c r="B37" s="35"/>
      <c r="D37" s="108" t="s">
        <v>50</v>
      </c>
      <c r="E37" s="108" t="s">
        <v>51</v>
      </c>
      <c r="F37" s="122">
        <f>ROUND((SUM(BE108:BE273)),  2)</f>
        <v>0</v>
      </c>
      <c r="I37" s="123">
        <v>0.2</v>
      </c>
      <c r="J37" s="122">
        <f>ROUND(((SUM(BE108:BE273))*I37),  2)</f>
        <v>0</v>
      </c>
      <c r="L37" s="35"/>
    </row>
    <row r="38" spans="2:12" s="1" customFormat="1" ht="14.45" customHeight="1">
      <c r="B38" s="35"/>
      <c r="E38" s="108" t="s">
        <v>52</v>
      </c>
      <c r="F38" s="122">
        <f>ROUND((SUM(BF108:BF273)),  2)</f>
        <v>0</v>
      </c>
      <c r="I38" s="123">
        <v>0.2</v>
      </c>
      <c r="J38" s="122">
        <f>ROUND(((SUM(BF108:BF273))*I38),  2)</f>
        <v>0</v>
      </c>
      <c r="L38" s="35"/>
    </row>
    <row r="39" spans="2:12" s="1" customFormat="1" ht="14.45" hidden="1" customHeight="1">
      <c r="B39" s="35"/>
      <c r="E39" s="108" t="s">
        <v>53</v>
      </c>
      <c r="F39" s="122">
        <f>ROUND((SUM(BG108:BG273)),  2)</f>
        <v>0</v>
      </c>
      <c r="I39" s="123">
        <v>0.2</v>
      </c>
      <c r="J39" s="122">
        <f>0</f>
        <v>0</v>
      </c>
      <c r="L39" s="35"/>
    </row>
    <row r="40" spans="2:12" s="1" customFormat="1" ht="14.45" hidden="1" customHeight="1">
      <c r="B40" s="35"/>
      <c r="E40" s="108" t="s">
        <v>54</v>
      </c>
      <c r="F40" s="122">
        <f>ROUND((SUM(BH108:BH273)),  2)</f>
        <v>0</v>
      </c>
      <c r="I40" s="123">
        <v>0.2</v>
      </c>
      <c r="J40" s="122">
        <f>0</f>
        <v>0</v>
      </c>
      <c r="L40" s="35"/>
    </row>
    <row r="41" spans="2:12" s="1" customFormat="1" ht="14.45" hidden="1" customHeight="1">
      <c r="B41" s="35"/>
      <c r="E41" s="108" t="s">
        <v>55</v>
      </c>
      <c r="F41" s="122">
        <f>ROUND((SUM(BI108:BI273)),  2)</f>
        <v>0</v>
      </c>
      <c r="I41" s="123">
        <v>0</v>
      </c>
      <c r="J41" s="122">
        <f>0</f>
        <v>0</v>
      </c>
      <c r="L41" s="35"/>
    </row>
    <row r="42" spans="2:12" s="1" customFormat="1" ht="6.95" customHeight="1">
      <c r="B42" s="35"/>
      <c r="I42" s="109"/>
      <c r="L42" s="35"/>
    </row>
    <row r="43" spans="2:12" s="1" customFormat="1" ht="25.35" customHeight="1">
      <c r="B43" s="35"/>
      <c r="C43" s="124"/>
      <c r="D43" s="125" t="s">
        <v>56</v>
      </c>
      <c r="E43" s="126"/>
      <c r="F43" s="126"/>
      <c r="G43" s="127" t="s">
        <v>57</v>
      </c>
      <c r="H43" s="128" t="s">
        <v>58</v>
      </c>
      <c r="I43" s="129"/>
      <c r="J43" s="130">
        <f>SUM(J34:J41)</f>
        <v>0</v>
      </c>
      <c r="K43" s="131"/>
      <c r="L43" s="35"/>
    </row>
    <row r="44" spans="2:12" s="1" customFormat="1" ht="14.45" customHeight="1">
      <c r="B44" s="132"/>
      <c r="C44" s="133"/>
      <c r="D44" s="133"/>
      <c r="E44" s="133"/>
      <c r="F44" s="133"/>
      <c r="G44" s="133"/>
      <c r="H44" s="133"/>
      <c r="I44" s="134"/>
      <c r="J44" s="133"/>
      <c r="K44" s="133"/>
      <c r="L44" s="35"/>
    </row>
    <row r="48" spans="2:12" s="1" customFormat="1" ht="6.95" customHeight="1">
      <c r="B48" s="135"/>
      <c r="C48" s="136"/>
      <c r="D48" s="136"/>
      <c r="E48" s="136"/>
      <c r="F48" s="136"/>
      <c r="G48" s="136"/>
      <c r="H48" s="136"/>
      <c r="I48" s="137"/>
      <c r="J48" s="136"/>
      <c r="K48" s="136"/>
      <c r="L48" s="35"/>
    </row>
    <row r="49" spans="2:12" s="1" customFormat="1" ht="24.95" customHeight="1">
      <c r="B49" s="31"/>
      <c r="C49" s="19" t="s">
        <v>126</v>
      </c>
      <c r="D49" s="32"/>
      <c r="E49" s="32"/>
      <c r="F49" s="32"/>
      <c r="G49" s="32"/>
      <c r="H49" s="32"/>
      <c r="I49" s="109"/>
      <c r="J49" s="32"/>
      <c r="K49" s="32"/>
      <c r="L49" s="35"/>
    </row>
    <row r="50" spans="2:12" s="1" customFormat="1" ht="6.95" customHeight="1">
      <c r="B50" s="31"/>
      <c r="C50" s="32"/>
      <c r="D50" s="32"/>
      <c r="E50" s="32"/>
      <c r="F50" s="32"/>
      <c r="G50" s="32"/>
      <c r="H50" s="32"/>
      <c r="I50" s="109"/>
      <c r="J50" s="32"/>
      <c r="K50" s="32"/>
      <c r="L50" s="35"/>
    </row>
    <row r="51" spans="2:12" s="1" customFormat="1" ht="12" customHeight="1">
      <c r="B51" s="31"/>
      <c r="C51" s="25" t="s">
        <v>15</v>
      </c>
      <c r="D51" s="32"/>
      <c r="E51" s="32"/>
      <c r="F51" s="32"/>
      <c r="G51" s="32"/>
      <c r="H51" s="32"/>
      <c r="I51" s="109"/>
      <c r="J51" s="32"/>
      <c r="K51" s="32"/>
      <c r="L51" s="35"/>
    </row>
    <row r="52" spans="2:12" s="1" customFormat="1" ht="16.5" customHeight="1">
      <c r="B52" s="31"/>
      <c r="C52" s="32"/>
      <c r="D52" s="32"/>
      <c r="E52" s="258" t="str">
        <f>E7</f>
        <v>Zavŕšenie transformačného procesu s cieľom sociálnej integrácie občanov s mentálnym postihnutím v DSS Slatinka</v>
      </c>
      <c r="F52" s="259"/>
      <c r="G52" s="259"/>
      <c r="H52" s="259"/>
      <c r="I52" s="109"/>
      <c r="J52" s="32"/>
      <c r="K52" s="32"/>
      <c r="L52" s="35"/>
    </row>
    <row r="53" spans="2:12" ht="12" customHeight="1">
      <c r="B53" s="17"/>
      <c r="C53" s="25" t="s">
        <v>120</v>
      </c>
      <c r="D53" s="18"/>
      <c r="E53" s="18"/>
      <c r="F53" s="18"/>
      <c r="G53" s="18"/>
      <c r="H53" s="18"/>
      <c r="J53" s="18"/>
      <c r="K53" s="18"/>
      <c r="L53" s="16"/>
    </row>
    <row r="54" spans="2:12" ht="16.5" customHeight="1">
      <c r="B54" s="17"/>
      <c r="C54" s="18"/>
      <c r="D54" s="18"/>
      <c r="E54" s="258" t="s">
        <v>121</v>
      </c>
      <c r="F54" s="247"/>
      <c r="G54" s="247"/>
      <c r="H54" s="247"/>
      <c r="J54" s="18"/>
      <c r="K54" s="18"/>
      <c r="L54" s="16"/>
    </row>
    <row r="55" spans="2:12" ht="12" customHeight="1">
      <c r="B55" s="17"/>
      <c r="C55" s="25" t="s">
        <v>122</v>
      </c>
      <c r="D55" s="18"/>
      <c r="E55" s="18"/>
      <c r="F55" s="18"/>
      <c r="G55" s="18"/>
      <c r="H55" s="18"/>
      <c r="J55" s="18"/>
      <c r="K55" s="18"/>
      <c r="L55" s="16"/>
    </row>
    <row r="56" spans="2:12" s="1" customFormat="1" ht="16.5" customHeight="1">
      <c r="B56" s="31"/>
      <c r="C56" s="32"/>
      <c r="D56" s="32"/>
      <c r="E56" s="259" t="s">
        <v>1228</v>
      </c>
      <c r="F56" s="242"/>
      <c r="G56" s="242"/>
      <c r="H56" s="242"/>
      <c r="I56" s="109"/>
      <c r="J56" s="32"/>
      <c r="K56" s="32"/>
      <c r="L56" s="35"/>
    </row>
    <row r="57" spans="2:12" s="1" customFormat="1" ht="12" customHeight="1">
      <c r="B57" s="31"/>
      <c r="C57" s="25" t="s">
        <v>124</v>
      </c>
      <c r="D57" s="32"/>
      <c r="E57" s="32"/>
      <c r="F57" s="32"/>
      <c r="G57" s="32"/>
      <c r="H57" s="32"/>
      <c r="I57" s="109"/>
      <c r="J57" s="32"/>
      <c r="K57" s="32"/>
      <c r="L57" s="35"/>
    </row>
    <row r="58" spans="2:12" s="1" customFormat="1" ht="16.5" customHeight="1">
      <c r="B58" s="31"/>
      <c r="C58" s="32"/>
      <c r="D58" s="32"/>
      <c r="E58" s="243" t="str">
        <f>E13</f>
        <v>2018004.5B.1 - Stavebné práce</v>
      </c>
      <c r="F58" s="242"/>
      <c r="G58" s="242"/>
      <c r="H58" s="242"/>
      <c r="I58" s="109"/>
      <c r="J58" s="32"/>
      <c r="K58" s="32"/>
      <c r="L58" s="35"/>
    </row>
    <row r="59" spans="2:12" s="1" customFormat="1" ht="6.95" customHeight="1">
      <c r="B59" s="31"/>
      <c r="C59" s="32"/>
      <c r="D59" s="32"/>
      <c r="E59" s="32"/>
      <c r="F59" s="32"/>
      <c r="G59" s="32"/>
      <c r="H59" s="32"/>
      <c r="I59" s="109"/>
      <c r="J59" s="32"/>
      <c r="K59" s="32"/>
      <c r="L59" s="35"/>
    </row>
    <row r="60" spans="2:12" s="1" customFormat="1" ht="12" customHeight="1">
      <c r="B60" s="31"/>
      <c r="C60" s="25" t="s">
        <v>21</v>
      </c>
      <c r="D60" s="32"/>
      <c r="E60" s="32"/>
      <c r="F60" s="23" t="str">
        <f>F16</f>
        <v>Lučenec</v>
      </c>
      <c r="G60" s="32"/>
      <c r="H60" s="32"/>
      <c r="I60" s="110" t="s">
        <v>23</v>
      </c>
      <c r="J60" s="52" t="str">
        <f>IF(J16="","",J16)</f>
        <v>21. 1. 2019</v>
      </c>
      <c r="K60" s="32"/>
      <c r="L60" s="35"/>
    </row>
    <row r="61" spans="2:12" s="1" customFormat="1" ht="6.95" customHeight="1">
      <c r="B61" s="31"/>
      <c r="C61" s="32"/>
      <c r="D61" s="32"/>
      <c r="E61" s="32"/>
      <c r="F61" s="32"/>
      <c r="G61" s="32"/>
      <c r="H61" s="32"/>
      <c r="I61" s="109"/>
      <c r="J61" s="32"/>
      <c r="K61" s="32"/>
      <c r="L61" s="35"/>
    </row>
    <row r="62" spans="2:12" s="1" customFormat="1" ht="13.7" customHeight="1">
      <c r="B62" s="31"/>
      <c r="C62" s="25" t="s">
        <v>29</v>
      </c>
      <c r="D62" s="32"/>
      <c r="E62" s="32"/>
      <c r="F62" s="23" t="str">
        <f>E19</f>
        <v>Domov sociálnych služieb SLATINKA</v>
      </c>
      <c r="G62" s="32"/>
      <c r="H62" s="32"/>
      <c r="I62" s="110" t="s">
        <v>37</v>
      </c>
      <c r="J62" s="29" t="str">
        <f>E25</f>
        <v>PROMOST s.r.o.</v>
      </c>
      <c r="K62" s="32"/>
      <c r="L62" s="35"/>
    </row>
    <row r="63" spans="2:12" s="1" customFormat="1" ht="13.7" customHeight="1">
      <c r="B63" s="31"/>
      <c r="C63" s="25" t="s">
        <v>35</v>
      </c>
      <c r="D63" s="32"/>
      <c r="E63" s="32"/>
      <c r="F63" s="23" t="str">
        <f>IF(E22="","",E22)</f>
        <v>Vyplň údaj</v>
      </c>
      <c r="G63" s="32"/>
      <c r="H63" s="32"/>
      <c r="I63" s="110" t="s">
        <v>41</v>
      </c>
      <c r="J63" s="29" t="str">
        <f>E28</f>
        <v>Ing. Michal Slobodník</v>
      </c>
      <c r="K63" s="32"/>
      <c r="L63" s="35"/>
    </row>
    <row r="64" spans="2:12" s="1" customFormat="1" ht="10.35" customHeight="1">
      <c r="B64" s="31"/>
      <c r="C64" s="32"/>
      <c r="D64" s="32"/>
      <c r="E64" s="32"/>
      <c r="F64" s="32"/>
      <c r="G64" s="32"/>
      <c r="H64" s="32"/>
      <c r="I64" s="109"/>
      <c r="J64" s="32"/>
      <c r="K64" s="32"/>
      <c r="L64" s="35"/>
    </row>
    <row r="65" spans="2:47" s="1" customFormat="1" ht="29.25" customHeight="1">
      <c r="B65" s="31"/>
      <c r="C65" s="138" t="s">
        <v>127</v>
      </c>
      <c r="D65" s="139"/>
      <c r="E65" s="139"/>
      <c r="F65" s="139"/>
      <c r="G65" s="139"/>
      <c r="H65" s="139"/>
      <c r="I65" s="140"/>
      <c r="J65" s="141" t="s">
        <v>128</v>
      </c>
      <c r="K65" s="139"/>
      <c r="L65" s="35"/>
    </row>
    <row r="66" spans="2:47" s="1" customFormat="1" ht="10.35" customHeight="1">
      <c r="B66" s="31"/>
      <c r="C66" s="32"/>
      <c r="D66" s="32"/>
      <c r="E66" s="32"/>
      <c r="F66" s="32"/>
      <c r="G66" s="32"/>
      <c r="H66" s="32"/>
      <c r="I66" s="109"/>
      <c r="J66" s="32"/>
      <c r="K66" s="32"/>
      <c r="L66" s="35"/>
    </row>
    <row r="67" spans="2:47" s="1" customFormat="1" ht="22.9" customHeight="1">
      <c r="B67" s="31"/>
      <c r="C67" s="142" t="s">
        <v>129</v>
      </c>
      <c r="D67" s="32"/>
      <c r="E67" s="32"/>
      <c r="F67" s="32"/>
      <c r="G67" s="32"/>
      <c r="H67" s="32"/>
      <c r="I67" s="109"/>
      <c r="J67" s="70">
        <f>J108</f>
        <v>0</v>
      </c>
      <c r="K67" s="32"/>
      <c r="L67" s="35"/>
      <c r="AU67" s="13" t="s">
        <v>130</v>
      </c>
    </row>
    <row r="68" spans="2:47" s="8" customFormat="1" ht="24.95" customHeight="1">
      <c r="B68" s="143"/>
      <c r="C68" s="144"/>
      <c r="D68" s="145" t="s">
        <v>131</v>
      </c>
      <c r="E68" s="146"/>
      <c r="F68" s="146"/>
      <c r="G68" s="146"/>
      <c r="H68" s="146"/>
      <c r="I68" s="147"/>
      <c r="J68" s="148">
        <f>J109</f>
        <v>0</v>
      </c>
      <c r="K68" s="144"/>
      <c r="L68" s="149"/>
    </row>
    <row r="69" spans="2:47" s="9" customFormat="1" ht="19.899999999999999" customHeight="1">
      <c r="B69" s="150"/>
      <c r="C69" s="90"/>
      <c r="D69" s="151" t="s">
        <v>134</v>
      </c>
      <c r="E69" s="152"/>
      <c r="F69" s="152"/>
      <c r="G69" s="152"/>
      <c r="H69" s="152"/>
      <c r="I69" s="153"/>
      <c r="J69" s="154">
        <f>J110</f>
        <v>0</v>
      </c>
      <c r="K69" s="90"/>
      <c r="L69" s="155"/>
    </row>
    <row r="70" spans="2:47" s="9" customFormat="1" ht="19.899999999999999" customHeight="1">
      <c r="B70" s="150"/>
      <c r="C70" s="90"/>
      <c r="D70" s="151" t="s">
        <v>135</v>
      </c>
      <c r="E70" s="152"/>
      <c r="F70" s="152"/>
      <c r="G70" s="152"/>
      <c r="H70" s="152"/>
      <c r="I70" s="153"/>
      <c r="J70" s="154">
        <f>J112</f>
        <v>0</v>
      </c>
      <c r="K70" s="90"/>
      <c r="L70" s="155"/>
    </row>
    <row r="71" spans="2:47" s="9" customFormat="1" ht="19.899999999999999" customHeight="1">
      <c r="B71" s="150"/>
      <c r="C71" s="90"/>
      <c r="D71" s="151" t="s">
        <v>137</v>
      </c>
      <c r="E71" s="152"/>
      <c r="F71" s="152"/>
      <c r="G71" s="152"/>
      <c r="H71" s="152"/>
      <c r="I71" s="153"/>
      <c r="J71" s="154">
        <f>J115</f>
        <v>0</v>
      </c>
      <c r="K71" s="90"/>
      <c r="L71" s="155"/>
    </row>
    <row r="72" spans="2:47" s="9" customFormat="1" ht="19.899999999999999" customHeight="1">
      <c r="B72" s="150"/>
      <c r="C72" s="90"/>
      <c r="D72" s="151" t="s">
        <v>139</v>
      </c>
      <c r="E72" s="152"/>
      <c r="F72" s="152"/>
      <c r="G72" s="152"/>
      <c r="H72" s="152"/>
      <c r="I72" s="153"/>
      <c r="J72" s="154">
        <f>J140</f>
        <v>0</v>
      </c>
      <c r="K72" s="90"/>
      <c r="L72" s="155"/>
    </row>
    <row r="73" spans="2:47" s="9" customFormat="1" ht="19.899999999999999" customHeight="1">
      <c r="B73" s="150"/>
      <c r="C73" s="90"/>
      <c r="D73" s="151" t="s">
        <v>140</v>
      </c>
      <c r="E73" s="152"/>
      <c r="F73" s="152"/>
      <c r="G73" s="152"/>
      <c r="H73" s="152"/>
      <c r="I73" s="153"/>
      <c r="J73" s="154">
        <f>J175</f>
        <v>0</v>
      </c>
      <c r="K73" s="90"/>
      <c r="L73" s="155"/>
    </row>
    <row r="74" spans="2:47" s="8" customFormat="1" ht="24.95" customHeight="1">
      <c r="B74" s="143"/>
      <c r="C74" s="144"/>
      <c r="D74" s="145" t="s">
        <v>141</v>
      </c>
      <c r="E74" s="146"/>
      <c r="F74" s="146"/>
      <c r="G74" s="146"/>
      <c r="H74" s="146"/>
      <c r="I74" s="147"/>
      <c r="J74" s="148">
        <f>J177</f>
        <v>0</v>
      </c>
      <c r="K74" s="144"/>
      <c r="L74" s="149"/>
    </row>
    <row r="75" spans="2:47" s="9" customFormat="1" ht="19.899999999999999" customHeight="1">
      <c r="B75" s="150"/>
      <c r="C75" s="90"/>
      <c r="D75" s="151" t="s">
        <v>1230</v>
      </c>
      <c r="E75" s="152"/>
      <c r="F75" s="152"/>
      <c r="G75" s="152"/>
      <c r="H75" s="152"/>
      <c r="I75" s="153"/>
      <c r="J75" s="154">
        <f>J178</f>
        <v>0</v>
      </c>
      <c r="K75" s="90"/>
      <c r="L75" s="155"/>
    </row>
    <row r="76" spans="2:47" s="9" customFormat="1" ht="19.899999999999999" customHeight="1">
      <c r="B76" s="150"/>
      <c r="C76" s="90"/>
      <c r="D76" s="151" t="s">
        <v>1231</v>
      </c>
      <c r="E76" s="152"/>
      <c r="F76" s="152"/>
      <c r="G76" s="152"/>
      <c r="H76" s="152"/>
      <c r="I76" s="153"/>
      <c r="J76" s="154">
        <f>J188</f>
        <v>0</v>
      </c>
      <c r="K76" s="90"/>
      <c r="L76" s="155"/>
    </row>
    <row r="77" spans="2:47" s="9" customFormat="1" ht="19.899999999999999" customHeight="1">
      <c r="B77" s="150"/>
      <c r="C77" s="90"/>
      <c r="D77" s="151" t="s">
        <v>142</v>
      </c>
      <c r="E77" s="152"/>
      <c r="F77" s="152"/>
      <c r="G77" s="152"/>
      <c r="H77" s="152"/>
      <c r="I77" s="153"/>
      <c r="J77" s="154">
        <f>J201</f>
        <v>0</v>
      </c>
      <c r="K77" s="90"/>
      <c r="L77" s="155"/>
    </row>
    <row r="78" spans="2:47" s="9" customFormat="1" ht="19.899999999999999" customHeight="1">
      <c r="B78" s="150"/>
      <c r="C78" s="90"/>
      <c r="D78" s="151" t="s">
        <v>1232</v>
      </c>
      <c r="E78" s="152"/>
      <c r="F78" s="152"/>
      <c r="G78" s="152"/>
      <c r="H78" s="152"/>
      <c r="I78" s="153"/>
      <c r="J78" s="154">
        <f>J225</f>
        <v>0</v>
      </c>
      <c r="K78" s="90"/>
      <c r="L78" s="155"/>
    </row>
    <row r="79" spans="2:47" s="9" customFormat="1" ht="19.899999999999999" customHeight="1">
      <c r="B79" s="150"/>
      <c r="C79" s="90"/>
      <c r="D79" s="151" t="s">
        <v>1233</v>
      </c>
      <c r="E79" s="152"/>
      <c r="F79" s="152"/>
      <c r="G79" s="152"/>
      <c r="H79" s="152"/>
      <c r="I79" s="153"/>
      <c r="J79" s="154">
        <f>J229</f>
        <v>0</v>
      </c>
      <c r="K79" s="90"/>
      <c r="L79" s="155"/>
    </row>
    <row r="80" spans="2:47" s="9" customFormat="1" ht="19.899999999999999" customHeight="1">
      <c r="B80" s="150"/>
      <c r="C80" s="90"/>
      <c r="D80" s="151" t="s">
        <v>1234</v>
      </c>
      <c r="E80" s="152"/>
      <c r="F80" s="152"/>
      <c r="G80" s="152"/>
      <c r="H80" s="152"/>
      <c r="I80" s="153"/>
      <c r="J80" s="154">
        <f>J243</f>
        <v>0</v>
      </c>
      <c r="K80" s="90"/>
      <c r="L80" s="155"/>
    </row>
    <row r="81" spans="2:12" s="9" customFormat="1" ht="19.899999999999999" customHeight="1">
      <c r="B81" s="150"/>
      <c r="C81" s="90"/>
      <c r="D81" s="151" t="s">
        <v>143</v>
      </c>
      <c r="E81" s="152"/>
      <c r="F81" s="152"/>
      <c r="G81" s="152"/>
      <c r="H81" s="152"/>
      <c r="I81" s="153"/>
      <c r="J81" s="154">
        <f>J248</f>
        <v>0</v>
      </c>
      <c r="K81" s="90"/>
      <c r="L81" s="155"/>
    </row>
    <row r="82" spans="2:12" s="9" customFormat="1" ht="19.899999999999999" customHeight="1">
      <c r="B82" s="150"/>
      <c r="C82" s="90"/>
      <c r="D82" s="151" t="s">
        <v>144</v>
      </c>
      <c r="E82" s="152"/>
      <c r="F82" s="152"/>
      <c r="G82" s="152"/>
      <c r="H82" s="152"/>
      <c r="I82" s="153"/>
      <c r="J82" s="154">
        <f>J263</f>
        <v>0</v>
      </c>
      <c r="K82" s="90"/>
      <c r="L82" s="155"/>
    </row>
    <row r="83" spans="2:12" s="9" customFormat="1" ht="19.899999999999999" customHeight="1">
      <c r="B83" s="150"/>
      <c r="C83" s="90"/>
      <c r="D83" s="151" t="s">
        <v>149</v>
      </c>
      <c r="E83" s="152"/>
      <c r="F83" s="152"/>
      <c r="G83" s="152"/>
      <c r="H83" s="152"/>
      <c r="I83" s="153"/>
      <c r="J83" s="154">
        <f>J268</f>
        <v>0</v>
      </c>
      <c r="K83" s="90"/>
      <c r="L83" s="155"/>
    </row>
    <row r="84" spans="2:12" s="8" customFormat="1" ht="24.95" customHeight="1">
      <c r="B84" s="143"/>
      <c r="C84" s="144"/>
      <c r="D84" s="145" t="s">
        <v>1235</v>
      </c>
      <c r="E84" s="146"/>
      <c r="F84" s="146"/>
      <c r="G84" s="146"/>
      <c r="H84" s="146"/>
      <c r="I84" s="147"/>
      <c r="J84" s="148">
        <f>J272</f>
        <v>0</v>
      </c>
      <c r="K84" s="144"/>
      <c r="L84" s="149"/>
    </row>
    <row r="85" spans="2:12" s="1" customFormat="1" ht="21.75" customHeight="1">
      <c r="B85" s="31"/>
      <c r="C85" s="32"/>
      <c r="D85" s="32"/>
      <c r="E85" s="32"/>
      <c r="F85" s="32"/>
      <c r="G85" s="32"/>
      <c r="H85" s="32"/>
      <c r="I85" s="109"/>
      <c r="J85" s="32"/>
      <c r="K85" s="32"/>
      <c r="L85" s="35"/>
    </row>
    <row r="86" spans="2:12" s="1" customFormat="1" ht="6.95" customHeight="1">
      <c r="B86" s="43"/>
      <c r="C86" s="44"/>
      <c r="D86" s="44"/>
      <c r="E86" s="44"/>
      <c r="F86" s="44"/>
      <c r="G86" s="44"/>
      <c r="H86" s="44"/>
      <c r="I86" s="134"/>
      <c r="J86" s="44"/>
      <c r="K86" s="44"/>
      <c r="L86" s="35"/>
    </row>
    <row r="90" spans="2:12" s="1" customFormat="1" ht="6.95" customHeight="1">
      <c r="B90" s="45"/>
      <c r="C90" s="46"/>
      <c r="D90" s="46"/>
      <c r="E90" s="46"/>
      <c r="F90" s="46"/>
      <c r="G90" s="46"/>
      <c r="H90" s="46"/>
      <c r="I90" s="137"/>
      <c r="J90" s="46"/>
      <c r="K90" s="46"/>
      <c r="L90" s="35"/>
    </row>
    <row r="91" spans="2:12" s="1" customFormat="1" ht="24.95" customHeight="1">
      <c r="B91" s="31"/>
      <c r="C91" s="19" t="s">
        <v>153</v>
      </c>
      <c r="D91" s="32"/>
      <c r="E91" s="32"/>
      <c r="F91" s="32"/>
      <c r="G91" s="32"/>
      <c r="H91" s="32"/>
      <c r="I91" s="109"/>
      <c r="J91" s="32"/>
      <c r="K91" s="32"/>
      <c r="L91" s="35"/>
    </row>
    <row r="92" spans="2:12" s="1" customFormat="1" ht="6.95" customHeight="1">
      <c r="B92" s="31"/>
      <c r="C92" s="32"/>
      <c r="D92" s="32"/>
      <c r="E92" s="32"/>
      <c r="F92" s="32"/>
      <c r="G92" s="32"/>
      <c r="H92" s="32"/>
      <c r="I92" s="109"/>
      <c r="J92" s="32"/>
      <c r="K92" s="32"/>
      <c r="L92" s="35"/>
    </row>
    <row r="93" spans="2:12" s="1" customFormat="1" ht="12" customHeight="1">
      <c r="B93" s="31"/>
      <c r="C93" s="25" t="s">
        <v>15</v>
      </c>
      <c r="D93" s="32"/>
      <c r="E93" s="32"/>
      <c r="F93" s="32"/>
      <c r="G93" s="32"/>
      <c r="H93" s="32"/>
      <c r="I93" s="109"/>
      <c r="J93" s="32"/>
      <c r="K93" s="32"/>
      <c r="L93" s="35"/>
    </row>
    <row r="94" spans="2:12" s="1" customFormat="1" ht="16.5" customHeight="1">
      <c r="B94" s="31"/>
      <c r="C94" s="32"/>
      <c r="D94" s="32"/>
      <c r="E94" s="258" t="str">
        <f>E7</f>
        <v>Zavŕšenie transformačného procesu s cieľom sociálnej integrácie občanov s mentálnym postihnutím v DSS Slatinka</v>
      </c>
      <c r="F94" s="259"/>
      <c r="G94" s="259"/>
      <c r="H94" s="259"/>
      <c r="I94" s="109"/>
      <c r="J94" s="32"/>
      <c r="K94" s="32"/>
      <c r="L94" s="35"/>
    </row>
    <row r="95" spans="2:12" ht="12" customHeight="1">
      <c r="B95" s="17"/>
      <c r="C95" s="25" t="s">
        <v>120</v>
      </c>
      <c r="D95" s="18"/>
      <c r="E95" s="18"/>
      <c r="F95" s="18"/>
      <c r="G95" s="18"/>
      <c r="H95" s="18"/>
      <c r="J95" s="18"/>
      <c r="K95" s="18"/>
      <c r="L95" s="16"/>
    </row>
    <row r="96" spans="2:12" ht="16.5" customHeight="1">
      <c r="B96" s="17"/>
      <c r="C96" s="18"/>
      <c r="D96" s="18"/>
      <c r="E96" s="258" t="s">
        <v>121</v>
      </c>
      <c r="F96" s="247"/>
      <c r="G96" s="247"/>
      <c r="H96" s="247"/>
      <c r="J96" s="18"/>
      <c r="K96" s="18"/>
      <c r="L96" s="16"/>
    </row>
    <row r="97" spans="2:65" ht="12" customHeight="1">
      <c r="B97" s="17"/>
      <c r="C97" s="25" t="s">
        <v>122</v>
      </c>
      <c r="D97" s="18"/>
      <c r="E97" s="18"/>
      <c r="F97" s="18"/>
      <c r="G97" s="18"/>
      <c r="H97" s="18"/>
      <c r="J97" s="18"/>
      <c r="K97" s="18"/>
      <c r="L97" s="16"/>
    </row>
    <row r="98" spans="2:65" s="1" customFormat="1" ht="16.5" customHeight="1">
      <c r="B98" s="31"/>
      <c r="C98" s="32"/>
      <c r="D98" s="32"/>
      <c r="E98" s="259" t="s">
        <v>1228</v>
      </c>
      <c r="F98" s="242"/>
      <c r="G98" s="242"/>
      <c r="H98" s="242"/>
      <c r="I98" s="109"/>
      <c r="J98" s="32"/>
      <c r="K98" s="32"/>
      <c r="L98" s="35"/>
    </row>
    <row r="99" spans="2:65" s="1" customFormat="1" ht="12" customHeight="1">
      <c r="B99" s="31"/>
      <c r="C99" s="25" t="s">
        <v>124</v>
      </c>
      <c r="D99" s="32"/>
      <c r="E99" s="32"/>
      <c r="F99" s="32"/>
      <c r="G99" s="32"/>
      <c r="H99" s="32"/>
      <c r="I99" s="109"/>
      <c r="J99" s="32"/>
      <c r="K99" s="32"/>
      <c r="L99" s="35"/>
    </row>
    <row r="100" spans="2:65" s="1" customFormat="1" ht="16.5" customHeight="1">
      <c r="B100" s="31"/>
      <c r="C100" s="32"/>
      <c r="D100" s="32"/>
      <c r="E100" s="243" t="str">
        <f>E13</f>
        <v>2018004.5B.1 - Stavebné práce</v>
      </c>
      <c r="F100" s="242"/>
      <c r="G100" s="242"/>
      <c r="H100" s="242"/>
      <c r="I100" s="109"/>
      <c r="J100" s="32"/>
      <c r="K100" s="32"/>
      <c r="L100" s="35"/>
    </row>
    <row r="101" spans="2:65" s="1" customFormat="1" ht="6.95" customHeight="1">
      <c r="B101" s="31"/>
      <c r="C101" s="32"/>
      <c r="D101" s="32"/>
      <c r="E101" s="32"/>
      <c r="F101" s="32"/>
      <c r="G101" s="32"/>
      <c r="H101" s="32"/>
      <c r="I101" s="109"/>
      <c r="J101" s="32"/>
      <c r="K101" s="32"/>
      <c r="L101" s="35"/>
    </row>
    <row r="102" spans="2:65" s="1" customFormat="1" ht="12" customHeight="1">
      <c r="B102" s="31"/>
      <c r="C102" s="25" t="s">
        <v>21</v>
      </c>
      <c r="D102" s="32"/>
      <c r="E102" s="32"/>
      <c r="F102" s="23" t="str">
        <f>F16</f>
        <v>Lučenec</v>
      </c>
      <c r="G102" s="32"/>
      <c r="H102" s="32"/>
      <c r="I102" s="110" t="s">
        <v>23</v>
      </c>
      <c r="J102" s="52" t="str">
        <f>IF(J16="","",J16)</f>
        <v>21. 1. 2019</v>
      </c>
      <c r="K102" s="32"/>
      <c r="L102" s="35"/>
    </row>
    <row r="103" spans="2:65" s="1" customFormat="1" ht="6.95" customHeight="1">
      <c r="B103" s="31"/>
      <c r="C103" s="32"/>
      <c r="D103" s="32"/>
      <c r="E103" s="32"/>
      <c r="F103" s="32"/>
      <c r="G103" s="32"/>
      <c r="H103" s="32"/>
      <c r="I103" s="109"/>
      <c r="J103" s="32"/>
      <c r="K103" s="32"/>
      <c r="L103" s="35"/>
    </row>
    <row r="104" spans="2:65" s="1" customFormat="1" ht="13.7" customHeight="1">
      <c r="B104" s="31"/>
      <c r="C104" s="25" t="s">
        <v>29</v>
      </c>
      <c r="D104" s="32"/>
      <c r="E104" s="32"/>
      <c r="F104" s="23" t="str">
        <f>E19</f>
        <v>Domov sociálnych služieb SLATINKA</v>
      </c>
      <c r="G104" s="32"/>
      <c r="H104" s="32"/>
      <c r="I104" s="110" t="s">
        <v>37</v>
      </c>
      <c r="J104" s="29" t="str">
        <f>E25</f>
        <v>PROMOST s.r.o.</v>
      </c>
      <c r="K104" s="32"/>
      <c r="L104" s="35"/>
    </row>
    <row r="105" spans="2:65" s="1" customFormat="1" ht="13.7" customHeight="1">
      <c r="B105" s="31"/>
      <c r="C105" s="25" t="s">
        <v>35</v>
      </c>
      <c r="D105" s="32"/>
      <c r="E105" s="32"/>
      <c r="F105" s="23" t="str">
        <f>IF(E22="","",E22)</f>
        <v>Vyplň údaj</v>
      </c>
      <c r="G105" s="32"/>
      <c r="H105" s="32"/>
      <c r="I105" s="110" t="s">
        <v>41</v>
      </c>
      <c r="J105" s="29" t="str">
        <f>E28</f>
        <v>Ing. Michal Slobodník</v>
      </c>
      <c r="K105" s="32"/>
      <c r="L105" s="35"/>
    </row>
    <row r="106" spans="2:65" s="1" customFormat="1" ht="10.35" customHeight="1">
      <c r="B106" s="31"/>
      <c r="C106" s="32"/>
      <c r="D106" s="32"/>
      <c r="E106" s="32"/>
      <c r="F106" s="32"/>
      <c r="G106" s="32"/>
      <c r="H106" s="32"/>
      <c r="I106" s="109"/>
      <c r="J106" s="32"/>
      <c r="K106" s="32"/>
      <c r="L106" s="35"/>
    </row>
    <row r="107" spans="2:65" s="10" customFormat="1" ht="29.25" customHeight="1">
      <c r="B107" s="156"/>
      <c r="C107" s="157" t="s">
        <v>154</v>
      </c>
      <c r="D107" s="158" t="s">
        <v>65</v>
      </c>
      <c r="E107" s="158" t="s">
        <v>61</v>
      </c>
      <c r="F107" s="158" t="s">
        <v>62</v>
      </c>
      <c r="G107" s="158" t="s">
        <v>155</v>
      </c>
      <c r="H107" s="158" t="s">
        <v>156</v>
      </c>
      <c r="I107" s="159" t="s">
        <v>157</v>
      </c>
      <c r="J107" s="160" t="s">
        <v>128</v>
      </c>
      <c r="K107" s="161" t="s">
        <v>158</v>
      </c>
      <c r="L107" s="162"/>
      <c r="M107" s="61" t="s">
        <v>1</v>
      </c>
      <c r="N107" s="62" t="s">
        <v>50</v>
      </c>
      <c r="O107" s="62" t="s">
        <v>159</v>
      </c>
      <c r="P107" s="62" t="s">
        <v>160</v>
      </c>
      <c r="Q107" s="62" t="s">
        <v>161</v>
      </c>
      <c r="R107" s="62" t="s">
        <v>162</v>
      </c>
      <c r="S107" s="62" t="s">
        <v>163</v>
      </c>
      <c r="T107" s="63" t="s">
        <v>164</v>
      </c>
    </row>
    <row r="108" spans="2:65" s="1" customFormat="1" ht="22.9" customHeight="1">
      <c r="B108" s="31"/>
      <c r="C108" s="68" t="s">
        <v>129</v>
      </c>
      <c r="D108" s="32"/>
      <c r="E108" s="32"/>
      <c r="F108" s="32"/>
      <c r="G108" s="32"/>
      <c r="H108" s="32"/>
      <c r="I108" s="109"/>
      <c r="J108" s="163">
        <f>BK108</f>
        <v>0</v>
      </c>
      <c r="K108" s="32"/>
      <c r="L108" s="35"/>
      <c r="M108" s="64"/>
      <c r="N108" s="65"/>
      <c r="O108" s="65"/>
      <c r="P108" s="164">
        <f>P109+P177+P272</f>
        <v>0</v>
      </c>
      <c r="Q108" s="65"/>
      <c r="R108" s="164">
        <f>R109+R177+R272</f>
        <v>84.156133437400015</v>
      </c>
      <c r="S108" s="65"/>
      <c r="T108" s="165">
        <f>T109+T177+T272</f>
        <v>55.331117400000004</v>
      </c>
      <c r="AT108" s="13" t="s">
        <v>79</v>
      </c>
      <c r="AU108" s="13" t="s">
        <v>130</v>
      </c>
      <c r="BK108" s="166">
        <f>BK109+BK177+BK272</f>
        <v>0</v>
      </c>
    </row>
    <row r="109" spans="2:65" s="11" customFormat="1" ht="25.9" customHeight="1">
      <c r="B109" s="167"/>
      <c r="C109" s="168"/>
      <c r="D109" s="169" t="s">
        <v>79</v>
      </c>
      <c r="E109" s="170" t="s">
        <v>165</v>
      </c>
      <c r="F109" s="170" t="s">
        <v>166</v>
      </c>
      <c r="G109" s="168"/>
      <c r="H109" s="168"/>
      <c r="I109" s="171"/>
      <c r="J109" s="172">
        <f>BK109</f>
        <v>0</v>
      </c>
      <c r="K109" s="168"/>
      <c r="L109" s="173"/>
      <c r="M109" s="174"/>
      <c r="N109" s="175"/>
      <c r="O109" s="175"/>
      <c r="P109" s="176">
        <f>P110+P112+P115+P140+P175</f>
        <v>0</v>
      </c>
      <c r="Q109" s="175"/>
      <c r="R109" s="176">
        <f>R110+R112+R115+R140+R175</f>
        <v>48.602595295000015</v>
      </c>
      <c r="S109" s="175"/>
      <c r="T109" s="177">
        <f>T110+T112+T115+T140+T175</f>
        <v>31.868176000000002</v>
      </c>
      <c r="AR109" s="178" t="s">
        <v>87</v>
      </c>
      <c r="AT109" s="179" t="s">
        <v>79</v>
      </c>
      <c r="AU109" s="179" t="s">
        <v>80</v>
      </c>
      <c r="AY109" s="178" t="s">
        <v>167</v>
      </c>
      <c r="BK109" s="180">
        <f>BK110+BK112+BK115+BK140+BK175</f>
        <v>0</v>
      </c>
    </row>
    <row r="110" spans="2:65" s="11" customFormat="1" ht="22.9" customHeight="1">
      <c r="B110" s="167"/>
      <c r="C110" s="168"/>
      <c r="D110" s="169" t="s">
        <v>79</v>
      </c>
      <c r="E110" s="181" t="s">
        <v>97</v>
      </c>
      <c r="F110" s="181" t="s">
        <v>314</v>
      </c>
      <c r="G110" s="168"/>
      <c r="H110" s="168"/>
      <c r="I110" s="171"/>
      <c r="J110" s="182">
        <f>BK110</f>
        <v>0</v>
      </c>
      <c r="K110" s="168"/>
      <c r="L110" s="173"/>
      <c r="M110" s="174"/>
      <c r="N110" s="175"/>
      <c r="O110" s="175"/>
      <c r="P110" s="176">
        <f>P111</f>
        <v>0</v>
      </c>
      <c r="Q110" s="175"/>
      <c r="R110" s="176">
        <f>R111</f>
        <v>0</v>
      </c>
      <c r="S110" s="175"/>
      <c r="T110" s="177">
        <f>T111</f>
        <v>0</v>
      </c>
      <c r="AR110" s="178" t="s">
        <v>87</v>
      </c>
      <c r="AT110" s="179" t="s">
        <v>79</v>
      </c>
      <c r="AU110" s="179" t="s">
        <v>87</v>
      </c>
      <c r="AY110" s="178" t="s">
        <v>167</v>
      </c>
      <c r="BK110" s="180">
        <f>BK111</f>
        <v>0</v>
      </c>
    </row>
    <row r="111" spans="2:65" s="1" customFormat="1" ht="16.5" customHeight="1">
      <c r="B111" s="31"/>
      <c r="C111" s="183" t="s">
        <v>87</v>
      </c>
      <c r="D111" s="183" t="s">
        <v>169</v>
      </c>
      <c r="E111" s="184" t="s">
        <v>1236</v>
      </c>
      <c r="F111" s="185" t="s">
        <v>1237</v>
      </c>
      <c r="G111" s="186" t="s">
        <v>172</v>
      </c>
      <c r="H111" s="187">
        <v>405.72</v>
      </c>
      <c r="I111" s="188"/>
      <c r="J111" s="189">
        <f>ROUND(I111*H111,2)</f>
        <v>0</v>
      </c>
      <c r="K111" s="185" t="s">
        <v>1</v>
      </c>
      <c r="L111" s="35"/>
      <c r="M111" s="190" t="s">
        <v>1</v>
      </c>
      <c r="N111" s="191" t="s">
        <v>52</v>
      </c>
      <c r="O111" s="57"/>
      <c r="P111" s="192">
        <f>O111*H111</f>
        <v>0</v>
      </c>
      <c r="Q111" s="192">
        <v>0</v>
      </c>
      <c r="R111" s="192">
        <f>Q111*H111</f>
        <v>0</v>
      </c>
      <c r="S111" s="192">
        <v>0</v>
      </c>
      <c r="T111" s="193">
        <f>S111*H111</f>
        <v>0</v>
      </c>
      <c r="AR111" s="13" t="s">
        <v>173</v>
      </c>
      <c r="AT111" s="13" t="s">
        <v>169</v>
      </c>
      <c r="AU111" s="13" t="s">
        <v>92</v>
      </c>
      <c r="AY111" s="13" t="s">
        <v>167</v>
      </c>
      <c r="BE111" s="194">
        <f>IF(N111="základná",J111,0)</f>
        <v>0</v>
      </c>
      <c r="BF111" s="194">
        <f>IF(N111="znížená",J111,0)</f>
        <v>0</v>
      </c>
      <c r="BG111" s="194">
        <f>IF(N111="zákl. prenesená",J111,0)</f>
        <v>0</v>
      </c>
      <c r="BH111" s="194">
        <f>IF(N111="zníž. prenesená",J111,0)</f>
        <v>0</v>
      </c>
      <c r="BI111" s="194">
        <f>IF(N111="nulová",J111,0)</f>
        <v>0</v>
      </c>
      <c r="BJ111" s="13" t="s">
        <v>92</v>
      </c>
      <c r="BK111" s="194">
        <f>ROUND(I111*H111,2)</f>
        <v>0</v>
      </c>
      <c r="BL111" s="13" t="s">
        <v>173</v>
      </c>
      <c r="BM111" s="13" t="s">
        <v>1238</v>
      </c>
    </row>
    <row r="112" spans="2:65" s="11" customFormat="1" ht="22.9" customHeight="1">
      <c r="B112" s="167"/>
      <c r="C112" s="168"/>
      <c r="D112" s="169" t="s">
        <v>79</v>
      </c>
      <c r="E112" s="181" t="s">
        <v>173</v>
      </c>
      <c r="F112" s="181" t="s">
        <v>381</v>
      </c>
      <c r="G112" s="168"/>
      <c r="H112" s="168"/>
      <c r="I112" s="171"/>
      <c r="J112" s="182">
        <f>BK112</f>
        <v>0</v>
      </c>
      <c r="K112" s="168"/>
      <c r="L112" s="173"/>
      <c r="M112" s="174"/>
      <c r="N112" s="175"/>
      <c r="O112" s="175"/>
      <c r="P112" s="176">
        <f>SUM(P113:P114)</f>
        <v>0</v>
      </c>
      <c r="Q112" s="175"/>
      <c r="R112" s="176">
        <f>SUM(R113:R114)</f>
        <v>0.16242960000000001</v>
      </c>
      <c r="S112" s="175"/>
      <c r="T112" s="177">
        <f>SUM(T113:T114)</f>
        <v>0</v>
      </c>
      <c r="AR112" s="178" t="s">
        <v>87</v>
      </c>
      <c r="AT112" s="179" t="s">
        <v>79</v>
      </c>
      <c r="AU112" s="179" t="s">
        <v>87</v>
      </c>
      <c r="AY112" s="178" t="s">
        <v>167</v>
      </c>
      <c r="BK112" s="180">
        <f>SUM(BK113:BK114)</f>
        <v>0</v>
      </c>
    </row>
    <row r="113" spans="2:65" s="1" customFormat="1" ht="16.5" customHeight="1">
      <c r="B113" s="31"/>
      <c r="C113" s="183" t="s">
        <v>92</v>
      </c>
      <c r="D113" s="183" t="s">
        <v>169</v>
      </c>
      <c r="E113" s="184" t="s">
        <v>1239</v>
      </c>
      <c r="F113" s="185" t="s">
        <v>1240</v>
      </c>
      <c r="G113" s="186" t="s">
        <v>172</v>
      </c>
      <c r="H113" s="187">
        <v>27.414000000000001</v>
      </c>
      <c r="I113" s="188"/>
      <c r="J113" s="189">
        <f>ROUND(I113*H113,2)</f>
        <v>0</v>
      </c>
      <c r="K113" s="185" t="s">
        <v>246</v>
      </c>
      <c r="L113" s="35"/>
      <c r="M113" s="190" t="s">
        <v>1</v>
      </c>
      <c r="N113" s="191" t="s">
        <v>52</v>
      </c>
      <c r="O113" s="57"/>
      <c r="P113" s="192">
        <f>O113*H113</f>
        <v>0</v>
      </c>
      <c r="Q113" s="192">
        <v>1.4999999999999999E-4</v>
      </c>
      <c r="R113" s="192">
        <f>Q113*H113</f>
        <v>4.1120999999999996E-3</v>
      </c>
      <c r="S113" s="192">
        <v>0</v>
      </c>
      <c r="T113" s="193">
        <f>S113*H113</f>
        <v>0</v>
      </c>
      <c r="AR113" s="13" t="s">
        <v>173</v>
      </c>
      <c r="AT113" s="13" t="s">
        <v>169</v>
      </c>
      <c r="AU113" s="13" t="s">
        <v>92</v>
      </c>
      <c r="AY113" s="13" t="s">
        <v>167</v>
      </c>
      <c r="BE113" s="194">
        <f>IF(N113="základná",J113,0)</f>
        <v>0</v>
      </c>
      <c r="BF113" s="194">
        <f>IF(N113="znížená",J113,0)</f>
        <v>0</v>
      </c>
      <c r="BG113" s="194">
        <f>IF(N113="zákl. prenesená",J113,0)</f>
        <v>0</v>
      </c>
      <c r="BH113" s="194">
        <f>IF(N113="zníž. prenesená",J113,0)</f>
        <v>0</v>
      </c>
      <c r="BI113" s="194">
        <f>IF(N113="nulová",J113,0)</f>
        <v>0</v>
      </c>
      <c r="BJ113" s="13" t="s">
        <v>92</v>
      </c>
      <c r="BK113" s="194">
        <f>ROUND(I113*H113,2)</f>
        <v>0</v>
      </c>
      <c r="BL113" s="13" t="s">
        <v>173</v>
      </c>
      <c r="BM113" s="13" t="s">
        <v>1241</v>
      </c>
    </row>
    <row r="114" spans="2:65" s="1" customFormat="1" ht="16.5" customHeight="1">
      <c r="B114" s="31"/>
      <c r="C114" s="195" t="s">
        <v>97</v>
      </c>
      <c r="D114" s="195" t="s">
        <v>221</v>
      </c>
      <c r="E114" s="196" t="s">
        <v>1242</v>
      </c>
      <c r="F114" s="197" t="s">
        <v>1243</v>
      </c>
      <c r="G114" s="198" t="s">
        <v>172</v>
      </c>
      <c r="H114" s="199">
        <v>28.785</v>
      </c>
      <c r="I114" s="200"/>
      <c r="J114" s="201">
        <f>ROUND(I114*H114,2)</f>
        <v>0</v>
      </c>
      <c r="K114" s="197" t="s">
        <v>246</v>
      </c>
      <c r="L114" s="202"/>
      <c r="M114" s="203" t="s">
        <v>1</v>
      </c>
      <c r="N114" s="204" t="s">
        <v>52</v>
      </c>
      <c r="O114" s="57"/>
      <c r="P114" s="192">
        <f>O114*H114</f>
        <v>0</v>
      </c>
      <c r="Q114" s="192">
        <v>5.4999999999999997E-3</v>
      </c>
      <c r="R114" s="192">
        <f>Q114*H114</f>
        <v>0.1583175</v>
      </c>
      <c r="S114" s="192">
        <v>0</v>
      </c>
      <c r="T114" s="193">
        <f>S114*H114</f>
        <v>0</v>
      </c>
      <c r="AR114" s="13" t="s">
        <v>199</v>
      </c>
      <c r="AT114" s="13" t="s">
        <v>221</v>
      </c>
      <c r="AU114" s="13" t="s">
        <v>92</v>
      </c>
      <c r="AY114" s="13" t="s">
        <v>167</v>
      </c>
      <c r="BE114" s="194">
        <f>IF(N114="základná",J114,0)</f>
        <v>0</v>
      </c>
      <c r="BF114" s="194">
        <f>IF(N114="znížená",J114,0)</f>
        <v>0</v>
      </c>
      <c r="BG114" s="194">
        <f>IF(N114="zákl. prenesená",J114,0)</f>
        <v>0</v>
      </c>
      <c r="BH114" s="194">
        <f>IF(N114="zníž. prenesená",J114,0)</f>
        <v>0</v>
      </c>
      <c r="BI114" s="194">
        <f>IF(N114="nulová",J114,0)</f>
        <v>0</v>
      </c>
      <c r="BJ114" s="13" t="s">
        <v>92</v>
      </c>
      <c r="BK114" s="194">
        <f>ROUND(I114*H114,2)</f>
        <v>0</v>
      </c>
      <c r="BL114" s="13" t="s">
        <v>173</v>
      </c>
      <c r="BM114" s="13" t="s">
        <v>1244</v>
      </c>
    </row>
    <row r="115" spans="2:65" s="11" customFormat="1" ht="22.9" customHeight="1">
      <c r="B115" s="167"/>
      <c r="C115" s="168"/>
      <c r="D115" s="169" t="s">
        <v>79</v>
      </c>
      <c r="E115" s="181" t="s">
        <v>191</v>
      </c>
      <c r="F115" s="181" t="s">
        <v>459</v>
      </c>
      <c r="G115" s="168"/>
      <c r="H115" s="168"/>
      <c r="I115" s="171"/>
      <c r="J115" s="182">
        <f>BK115</f>
        <v>0</v>
      </c>
      <c r="K115" s="168"/>
      <c r="L115" s="173"/>
      <c r="M115" s="174"/>
      <c r="N115" s="175"/>
      <c r="O115" s="175"/>
      <c r="P115" s="176">
        <f>SUM(P116:P139)</f>
        <v>0</v>
      </c>
      <c r="Q115" s="175"/>
      <c r="R115" s="176">
        <f>SUM(R116:R139)</f>
        <v>38.867430925000015</v>
      </c>
      <c r="S115" s="175"/>
      <c r="T115" s="177">
        <f>SUM(T116:T139)</f>
        <v>0</v>
      </c>
      <c r="AR115" s="178" t="s">
        <v>87</v>
      </c>
      <c r="AT115" s="179" t="s">
        <v>79</v>
      </c>
      <c r="AU115" s="179" t="s">
        <v>87</v>
      </c>
      <c r="AY115" s="178" t="s">
        <v>167</v>
      </c>
      <c r="BK115" s="180">
        <f>SUM(BK116:BK139)</f>
        <v>0</v>
      </c>
    </row>
    <row r="116" spans="2:65" s="1" customFormat="1" ht="16.5" customHeight="1">
      <c r="B116" s="31"/>
      <c r="C116" s="183" t="s">
        <v>173</v>
      </c>
      <c r="D116" s="183" t="s">
        <v>169</v>
      </c>
      <c r="E116" s="184" t="s">
        <v>1245</v>
      </c>
      <c r="F116" s="185" t="s">
        <v>1246</v>
      </c>
      <c r="G116" s="186" t="s">
        <v>172</v>
      </c>
      <c r="H116" s="187">
        <v>175.11600000000001</v>
      </c>
      <c r="I116" s="188"/>
      <c r="J116" s="189">
        <f t="shared" ref="J116:J139" si="0">ROUND(I116*H116,2)</f>
        <v>0</v>
      </c>
      <c r="K116" s="185" t="s">
        <v>246</v>
      </c>
      <c r="L116" s="35"/>
      <c r="M116" s="190" t="s">
        <v>1</v>
      </c>
      <c r="N116" s="191" t="s">
        <v>52</v>
      </c>
      <c r="O116" s="57"/>
      <c r="P116" s="192">
        <f t="shared" ref="P116:P139" si="1">O116*H116</f>
        <v>0</v>
      </c>
      <c r="Q116" s="192">
        <v>1.9000000000000001E-4</v>
      </c>
      <c r="R116" s="192">
        <f t="shared" ref="R116:R139" si="2">Q116*H116</f>
        <v>3.3272040000000003E-2</v>
      </c>
      <c r="S116" s="192">
        <v>0</v>
      </c>
      <c r="T116" s="193">
        <f t="shared" ref="T116:T139" si="3">S116*H116</f>
        <v>0</v>
      </c>
      <c r="AR116" s="13" t="s">
        <v>173</v>
      </c>
      <c r="AT116" s="13" t="s">
        <v>169</v>
      </c>
      <c r="AU116" s="13" t="s">
        <v>92</v>
      </c>
      <c r="AY116" s="13" t="s">
        <v>167</v>
      </c>
      <c r="BE116" s="194">
        <f t="shared" ref="BE116:BE139" si="4">IF(N116="základná",J116,0)</f>
        <v>0</v>
      </c>
      <c r="BF116" s="194">
        <f t="shared" ref="BF116:BF139" si="5">IF(N116="znížená",J116,0)</f>
        <v>0</v>
      </c>
      <c r="BG116" s="194">
        <f t="shared" ref="BG116:BG139" si="6">IF(N116="zákl. prenesená",J116,0)</f>
        <v>0</v>
      </c>
      <c r="BH116" s="194">
        <f t="shared" ref="BH116:BH139" si="7">IF(N116="zníž. prenesená",J116,0)</f>
        <v>0</v>
      </c>
      <c r="BI116" s="194">
        <f t="shared" ref="BI116:BI139" si="8">IF(N116="nulová",J116,0)</f>
        <v>0</v>
      </c>
      <c r="BJ116" s="13" t="s">
        <v>92</v>
      </c>
      <c r="BK116" s="194">
        <f t="shared" ref="BK116:BK139" si="9">ROUND(I116*H116,2)</f>
        <v>0</v>
      </c>
      <c r="BL116" s="13" t="s">
        <v>173</v>
      </c>
      <c r="BM116" s="13" t="s">
        <v>1247</v>
      </c>
    </row>
    <row r="117" spans="2:65" s="1" customFormat="1" ht="16.5" customHeight="1">
      <c r="B117" s="31"/>
      <c r="C117" s="183" t="s">
        <v>187</v>
      </c>
      <c r="D117" s="183" t="s">
        <v>169</v>
      </c>
      <c r="E117" s="184" t="s">
        <v>1248</v>
      </c>
      <c r="F117" s="185" t="s">
        <v>1249</v>
      </c>
      <c r="G117" s="186" t="s">
        <v>258</v>
      </c>
      <c r="H117" s="187">
        <v>603.48199999999997</v>
      </c>
      <c r="I117" s="188"/>
      <c r="J117" s="189">
        <f t="shared" si="0"/>
        <v>0</v>
      </c>
      <c r="K117" s="185" t="s">
        <v>246</v>
      </c>
      <c r="L117" s="35"/>
      <c r="M117" s="190" t="s">
        <v>1</v>
      </c>
      <c r="N117" s="191" t="s">
        <v>52</v>
      </c>
      <c r="O117" s="57"/>
      <c r="P117" s="192">
        <f t="shared" si="1"/>
        <v>0</v>
      </c>
      <c r="Q117" s="192">
        <v>4.3200000000000001E-3</v>
      </c>
      <c r="R117" s="192">
        <f t="shared" si="2"/>
        <v>2.6070422399999997</v>
      </c>
      <c r="S117" s="192">
        <v>0</v>
      </c>
      <c r="T117" s="193">
        <f t="shared" si="3"/>
        <v>0</v>
      </c>
      <c r="AR117" s="13" t="s">
        <v>173</v>
      </c>
      <c r="AT117" s="13" t="s">
        <v>169</v>
      </c>
      <c r="AU117" s="13" t="s">
        <v>92</v>
      </c>
      <c r="AY117" s="13" t="s">
        <v>167</v>
      </c>
      <c r="BE117" s="194">
        <f t="shared" si="4"/>
        <v>0</v>
      </c>
      <c r="BF117" s="194">
        <f t="shared" si="5"/>
        <v>0</v>
      </c>
      <c r="BG117" s="194">
        <f t="shared" si="6"/>
        <v>0</v>
      </c>
      <c r="BH117" s="194">
        <f t="shared" si="7"/>
        <v>0</v>
      </c>
      <c r="BI117" s="194">
        <f t="shared" si="8"/>
        <v>0</v>
      </c>
      <c r="BJ117" s="13" t="s">
        <v>92</v>
      </c>
      <c r="BK117" s="194">
        <f t="shared" si="9"/>
        <v>0</v>
      </c>
      <c r="BL117" s="13" t="s">
        <v>173</v>
      </c>
      <c r="BM117" s="13" t="s">
        <v>1250</v>
      </c>
    </row>
    <row r="118" spans="2:65" s="1" customFormat="1" ht="16.5" customHeight="1">
      <c r="B118" s="31"/>
      <c r="C118" s="183" t="s">
        <v>191</v>
      </c>
      <c r="D118" s="183" t="s">
        <v>169</v>
      </c>
      <c r="E118" s="184" t="s">
        <v>1251</v>
      </c>
      <c r="F118" s="185" t="s">
        <v>1252</v>
      </c>
      <c r="G118" s="186" t="s">
        <v>172</v>
      </c>
      <c r="H118" s="187">
        <v>175.11500000000001</v>
      </c>
      <c r="I118" s="188"/>
      <c r="J118" s="189">
        <f t="shared" si="0"/>
        <v>0</v>
      </c>
      <c r="K118" s="185" t="s">
        <v>1</v>
      </c>
      <c r="L118" s="35"/>
      <c r="M118" s="190" t="s">
        <v>1</v>
      </c>
      <c r="N118" s="191" t="s">
        <v>52</v>
      </c>
      <c r="O118" s="57"/>
      <c r="P118" s="192">
        <f t="shared" si="1"/>
        <v>0</v>
      </c>
      <c r="Q118" s="192">
        <v>4.7099999999999998E-3</v>
      </c>
      <c r="R118" s="192">
        <f t="shared" si="2"/>
        <v>0.82479164999999999</v>
      </c>
      <c r="S118" s="192">
        <v>0</v>
      </c>
      <c r="T118" s="193">
        <f t="shared" si="3"/>
        <v>0</v>
      </c>
      <c r="AR118" s="13" t="s">
        <v>173</v>
      </c>
      <c r="AT118" s="13" t="s">
        <v>169</v>
      </c>
      <c r="AU118" s="13" t="s">
        <v>92</v>
      </c>
      <c r="AY118" s="13" t="s">
        <v>167</v>
      </c>
      <c r="BE118" s="194">
        <f t="shared" si="4"/>
        <v>0</v>
      </c>
      <c r="BF118" s="194">
        <f t="shared" si="5"/>
        <v>0</v>
      </c>
      <c r="BG118" s="194">
        <f t="shared" si="6"/>
        <v>0</v>
      </c>
      <c r="BH118" s="194">
        <f t="shared" si="7"/>
        <v>0</v>
      </c>
      <c r="BI118" s="194">
        <f t="shared" si="8"/>
        <v>0</v>
      </c>
      <c r="BJ118" s="13" t="s">
        <v>92</v>
      </c>
      <c r="BK118" s="194">
        <f t="shared" si="9"/>
        <v>0</v>
      </c>
      <c r="BL118" s="13" t="s">
        <v>173</v>
      </c>
      <c r="BM118" s="13" t="s">
        <v>1253</v>
      </c>
    </row>
    <row r="119" spans="2:65" s="1" customFormat="1" ht="22.5" customHeight="1">
      <c r="B119" s="31"/>
      <c r="C119" s="183" t="s">
        <v>195</v>
      </c>
      <c r="D119" s="183" t="s">
        <v>169</v>
      </c>
      <c r="E119" s="184" t="s">
        <v>1254</v>
      </c>
      <c r="F119" s="185" t="s">
        <v>1255</v>
      </c>
      <c r="G119" s="186" t="s">
        <v>172</v>
      </c>
      <c r="H119" s="187">
        <v>175.11500000000001</v>
      </c>
      <c r="I119" s="188"/>
      <c r="J119" s="189">
        <f t="shared" si="0"/>
        <v>0</v>
      </c>
      <c r="K119" s="185" t="s">
        <v>1</v>
      </c>
      <c r="L119" s="35"/>
      <c r="M119" s="190" t="s">
        <v>1</v>
      </c>
      <c r="N119" s="191" t="s">
        <v>52</v>
      </c>
      <c r="O119" s="57"/>
      <c r="P119" s="192">
        <f t="shared" si="1"/>
        <v>0</v>
      </c>
      <c r="Q119" s="192">
        <v>2.1430000000000001E-2</v>
      </c>
      <c r="R119" s="192">
        <f t="shared" si="2"/>
        <v>3.7527144500000005</v>
      </c>
      <c r="S119" s="192">
        <v>0</v>
      </c>
      <c r="T119" s="193">
        <f t="shared" si="3"/>
        <v>0</v>
      </c>
      <c r="AR119" s="13" t="s">
        <v>173</v>
      </c>
      <c r="AT119" s="13" t="s">
        <v>169</v>
      </c>
      <c r="AU119" s="13" t="s">
        <v>92</v>
      </c>
      <c r="AY119" s="13" t="s">
        <v>167</v>
      </c>
      <c r="BE119" s="194">
        <f t="shared" si="4"/>
        <v>0</v>
      </c>
      <c r="BF119" s="194">
        <f t="shared" si="5"/>
        <v>0</v>
      </c>
      <c r="BG119" s="194">
        <f t="shared" si="6"/>
        <v>0</v>
      </c>
      <c r="BH119" s="194">
        <f t="shared" si="7"/>
        <v>0</v>
      </c>
      <c r="BI119" s="194">
        <f t="shared" si="8"/>
        <v>0</v>
      </c>
      <c r="BJ119" s="13" t="s">
        <v>92</v>
      </c>
      <c r="BK119" s="194">
        <f t="shared" si="9"/>
        <v>0</v>
      </c>
      <c r="BL119" s="13" t="s">
        <v>173</v>
      </c>
      <c r="BM119" s="13" t="s">
        <v>1256</v>
      </c>
    </row>
    <row r="120" spans="2:65" s="1" customFormat="1" ht="22.5" customHeight="1">
      <c r="B120" s="31"/>
      <c r="C120" s="183" t="s">
        <v>199</v>
      </c>
      <c r="D120" s="183" t="s">
        <v>169</v>
      </c>
      <c r="E120" s="184" t="s">
        <v>1257</v>
      </c>
      <c r="F120" s="185" t="s">
        <v>1258</v>
      </c>
      <c r="G120" s="186" t="s">
        <v>172</v>
      </c>
      <c r="H120" s="187">
        <v>175.11500000000001</v>
      </c>
      <c r="I120" s="188"/>
      <c r="J120" s="189">
        <f t="shared" si="0"/>
        <v>0</v>
      </c>
      <c r="K120" s="185" t="s">
        <v>1</v>
      </c>
      <c r="L120" s="35"/>
      <c r="M120" s="190" t="s">
        <v>1</v>
      </c>
      <c r="N120" s="191" t="s">
        <v>52</v>
      </c>
      <c r="O120" s="57"/>
      <c r="P120" s="192">
        <f t="shared" si="1"/>
        <v>0</v>
      </c>
      <c r="Q120" s="192">
        <v>1.2200000000000001E-2</v>
      </c>
      <c r="R120" s="192">
        <f t="shared" si="2"/>
        <v>2.1364030000000001</v>
      </c>
      <c r="S120" s="192">
        <v>0</v>
      </c>
      <c r="T120" s="193">
        <f t="shared" si="3"/>
        <v>0</v>
      </c>
      <c r="AR120" s="13" t="s">
        <v>173</v>
      </c>
      <c r="AT120" s="13" t="s">
        <v>169</v>
      </c>
      <c r="AU120" s="13" t="s">
        <v>92</v>
      </c>
      <c r="AY120" s="13" t="s">
        <v>167</v>
      </c>
      <c r="BE120" s="194">
        <f t="shared" si="4"/>
        <v>0</v>
      </c>
      <c r="BF120" s="194">
        <f t="shared" si="5"/>
        <v>0</v>
      </c>
      <c r="BG120" s="194">
        <f t="shared" si="6"/>
        <v>0</v>
      </c>
      <c r="BH120" s="194">
        <f t="shared" si="7"/>
        <v>0</v>
      </c>
      <c r="BI120" s="194">
        <f t="shared" si="8"/>
        <v>0</v>
      </c>
      <c r="BJ120" s="13" t="s">
        <v>92</v>
      </c>
      <c r="BK120" s="194">
        <f t="shared" si="9"/>
        <v>0</v>
      </c>
      <c r="BL120" s="13" t="s">
        <v>173</v>
      </c>
      <c r="BM120" s="13" t="s">
        <v>1259</v>
      </c>
    </row>
    <row r="121" spans="2:65" s="1" customFormat="1" ht="16.5" customHeight="1">
      <c r="B121" s="31"/>
      <c r="C121" s="183" t="s">
        <v>203</v>
      </c>
      <c r="D121" s="183" t="s">
        <v>169</v>
      </c>
      <c r="E121" s="184" t="s">
        <v>1260</v>
      </c>
      <c r="F121" s="185" t="s">
        <v>1261</v>
      </c>
      <c r="G121" s="186" t="s">
        <v>172</v>
      </c>
      <c r="H121" s="187">
        <v>71.334000000000003</v>
      </c>
      <c r="I121" s="188"/>
      <c r="J121" s="189">
        <f t="shared" si="0"/>
        <v>0</v>
      </c>
      <c r="K121" s="185" t="s">
        <v>246</v>
      </c>
      <c r="L121" s="35"/>
      <c r="M121" s="190" t="s">
        <v>1</v>
      </c>
      <c r="N121" s="191" t="s">
        <v>52</v>
      </c>
      <c r="O121" s="57"/>
      <c r="P121" s="192">
        <f t="shared" si="1"/>
        <v>0</v>
      </c>
      <c r="Q121" s="192">
        <v>4.2000000000000002E-4</v>
      </c>
      <c r="R121" s="192">
        <f t="shared" si="2"/>
        <v>2.9960280000000002E-2</v>
      </c>
      <c r="S121" s="192">
        <v>0</v>
      </c>
      <c r="T121" s="193">
        <f t="shared" si="3"/>
        <v>0</v>
      </c>
      <c r="AR121" s="13" t="s">
        <v>173</v>
      </c>
      <c r="AT121" s="13" t="s">
        <v>169</v>
      </c>
      <c r="AU121" s="13" t="s">
        <v>92</v>
      </c>
      <c r="AY121" s="13" t="s">
        <v>167</v>
      </c>
      <c r="BE121" s="194">
        <f t="shared" si="4"/>
        <v>0</v>
      </c>
      <c r="BF121" s="194">
        <f t="shared" si="5"/>
        <v>0</v>
      </c>
      <c r="BG121" s="194">
        <f t="shared" si="6"/>
        <v>0</v>
      </c>
      <c r="BH121" s="194">
        <f t="shared" si="7"/>
        <v>0</v>
      </c>
      <c r="BI121" s="194">
        <f t="shared" si="8"/>
        <v>0</v>
      </c>
      <c r="BJ121" s="13" t="s">
        <v>92</v>
      </c>
      <c r="BK121" s="194">
        <f t="shared" si="9"/>
        <v>0</v>
      </c>
      <c r="BL121" s="13" t="s">
        <v>173</v>
      </c>
      <c r="BM121" s="13" t="s">
        <v>1262</v>
      </c>
    </row>
    <row r="122" spans="2:65" s="1" customFormat="1" ht="16.5" customHeight="1">
      <c r="B122" s="31"/>
      <c r="C122" s="183" t="s">
        <v>207</v>
      </c>
      <c r="D122" s="183" t="s">
        <v>169</v>
      </c>
      <c r="E122" s="184" t="s">
        <v>1263</v>
      </c>
      <c r="F122" s="185" t="s">
        <v>1264</v>
      </c>
      <c r="G122" s="186" t="s">
        <v>172</v>
      </c>
      <c r="H122" s="187">
        <v>71.334000000000003</v>
      </c>
      <c r="I122" s="188"/>
      <c r="J122" s="189">
        <f t="shared" si="0"/>
        <v>0</v>
      </c>
      <c r="K122" s="185" t="s">
        <v>246</v>
      </c>
      <c r="L122" s="35"/>
      <c r="M122" s="190" t="s">
        <v>1</v>
      </c>
      <c r="N122" s="191" t="s">
        <v>52</v>
      </c>
      <c r="O122" s="57"/>
      <c r="P122" s="192">
        <f t="shared" si="1"/>
        <v>0</v>
      </c>
      <c r="Q122" s="192">
        <v>1.8000000000000001E-4</v>
      </c>
      <c r="R122" s="192">
        <f t="shared" si="2"/>
        <v>1.2840120000000002E-2</v>
      </c>
      <c r="S122" s="192">
        <v>0</v>
      </c>
      <c r="T122" s="193">
        <f t="shared" si="3"/>
        <v>0</v>
      </c>
      <c r="AR122" s="13" t="s">
        <v>173</v>
      </c>
      <c r="AT122" s="13" t="s">
        <v>169</v>
      </c>
      <c r="AU122" s="13" t="s">
        <v>92</v>
      </c>
      <c r="AY122" s="13" t="s">
        <v>167</v>
      </c>
      <c r="BE122" s="194">
        <f t="shared" si="4"/>
        <v>0</v>
      </c>
      <c r="BF122" s="194">
        <f t="shared" si="5"/>
        <v>0</v>
      </c>
      <c r="BG122" s="194">
        <f t="shared" si="6"/>
        <v>0</v>
      </c>
      <c r="BH122" s="194">
        <f t="shared" si="7"/>
        <v>0</v>
      </c>
      <c r="BI122" s="194">
        <f t="shared" si="8"/>
        <v>0</v>
      </c>
      <c r="BJ122" s="13" t="s">
        <v>92</v>
      </c>
      <c r="BK122" s="194">
        <f t="shared" si="9"/>
        <v>0</v>
      </c>
      <c r="BL122" s="13" t="s">
        <v>173</v>
      </c>
      <c r="BM122" s="13" t="s">
        <v>1265</v>
      </c>
    </row>
    <row r="123" spans="2:65" s="1" customFormat="1" ht="22.5" customHeight="1">
      <c r="B123" s="31"/>
      <c r="C123" s="183" t="s">
        <v>211</v>
      </c>
      <c r="D123" s="183" t="s">
        <v>169</v>
      </c>
      <c r="E123" s="184" t="s">
        <v>1266</v>
      </c>
      <c r="F123" s="185" t="s">
        <v>1267</v>
      </c>
      <c r="G123" s="186" t="s">
        <v>172</v>
      </c>
      <c r="H123" s="187">
        <v>71.334000000000003</v>
      </c>
      <c r="I123" s="188"/>
      <c r="J123" s="189">
        <f t="shared" si="0"/>
        <v>0</v>
      </c>
      <c r="K123" s="185" t="s">
        <v>354</v>
      </c>
      <c r="L123" s="35"/>
      <c r="M123" s="190" t="s">
        <v>1</v>
      </c>
      <c r="N123" s="191" t="s">
        <v>52</v>
      </c>
      <c r="O123" s="57"/>
      <c r="P123" s="192">
        <f t="shared" si="1"/>
        <v>0</v>
      </c>
      <c r="Q123" s="192">
        <v>2.6800000000000001E-3</v>
      </c>
      <c r="R123" s="192">
        <f t="shared" si="2"/>
        <v>0.19117512</v>
      </c>
      <c r="S123" s="192">
        <v>0</v>
      </c>
      <c r="T123" s="193">
        <f t="shared" si="3"/>
        <v>0</v>
      </c>
      <c r="AR123" s="13" t="s">
        <v>173</v>
      </c>
      <c r="AT123" s="13" t="s">
        <v>169</v>
      </c>
      <c r="AU123" s="13" t="s">
        <v>92</v>
      </c>
      <c r="AY123" s="13" t="s">
        <v>167</v>
      </c>
      <c r="BE123" s="194">
        <f t="shared" si="4"/>
        <v>0</v>
      </c>
      <c r="BF123" s="194">
        <f t="shared" si="5"/>
        <v>0</v>
      </c>
      <c r="BG123" s="194">
        <f t="shared" si="6"/>
        <v>0</v>
      </c>
      <c r="BH123" s="194">
        <f t="shared" si="7"/>
        <v>0</v>
      </c>
      <c r="BI123" s="194">
        <f t="shared" si="8"/>
        <v>0</v>
      </c>
      <c r="BJ123" s="13" t="s">
        <v>92</v>
      </c>
      <c r="BK123" s="194">
        <f t="shared" si="9"/>
        <v>0</v>
      </c>
      <c r="BL123" s="13" t="s">
        <v>173</v>
      </c>
      <c r="BM123" s="13" t="s">
        <v>1268</v>
      </c>
    </row>
    <row r="124" spans="2:65" s="1" customFormat="1" ht="16.5" customHeight="1">
      <c r="B124" s="31"/>
      <c r="C124" s="183" t="s">
        <v>215</v>
      </c>
      <c r="D124" s="183" t="s">
        <v>169</v>
      </c>
      <c r="E124" s="184" t="s">
        <v>1269</v>
      </c>
      <c r="F124" s="185" t="s">
        <v>1270</v>
      </c>
      <c r="G124" s="186" t="s">
        <v>172</v>
      </c>
      <c r="H124" s="187">
        <v>271.97500000000002</v>
      </c>
      <c r="I124" s="188"/>
      <c r="J124" s="189">
        <f t="shared" si="0"/>
        <v>0</v>
      </c>
      <c r="K124" s="185" t="s">
        <v>246</v>
      </c>
      <c r="L124" s="35"/>
      <c r="M124" s="190" t="s">
        <v>1</v>
      </c>
      <c r="N124" s="191" t="s">
        <v>52</v>
      </c>
      <c r="O124" s="57"/>
      <c r="P124" s="192">
        <f t="shared" si="1"/>
        <v>0</v>
      </c>
      <c r="Q124" s="192">
        <v>5.4559999999999997E-2</v>
      </c>
      <c r="R124" s="192">
        <f t="shared" si="2"/>
        <v>14.838956000000001</v>
      </c>
      <c r="S124" s="192">
        <v>0</v>
      </c>
      <c r="T124" s="193">
        <f t="shared" si="3"/>
        <v>0</v>
      </c>
      <c r="AR124" s="13" t="s">
        <v>173</v>
      </c>
      <c r="AT124" s="13" t="s">
        <v>169</v>
      </c>
      <c r="AU124" s="13" t="s">
        <v>92</v>
      </c>
      <c r="AY124" s="13" t="s">
        <v>167</v>
      </c>
      <c r="BE124" s="194">
        <f t="shared" si="4"/>
        <v>0</v>
      </c>
      <c r="BF124" s="194">
        <f t="shared" si="5"/>
        <v>0</v>
      </c>
      <c r="BG124" s="194">
        <f t="shared" si="6"/>
        <v>0</v>
      </c>
      <c r="BH124" s="194">
        <f t="shared" si="7"/>
        <v>0</v>
      </c>
      <c r="BI124" s="194">
        <f t="shared" si="8"/>
        <v>0</v>
      </c>
      <c r="BJ124" s="13" t="s">
        <v>92</v>
      </c>
      <c r="BK124" s="194">
        <f t="shared" si="9"/>
        <v>0</v>
      </c>
      <c r="BL124" s="13" t="s">
        <v>173</v>
      </c>
      <c r="BM124" s="13" t="s">
        <v>1271</v>
      </c>
    </row>
    <row r="125" spans="2:65" s="1" customFormat="1" ht="16.5" customHeight="1">
      <c r="B125" s="31"/>
      <c r="C125" s="183" t="s">
        <v>220</v>
      </c>
      <c r="D125" s="183" t="s">
        <v>169</v>
      </c>
      <c r="E125" s="184" t="s">
        <v>1272</v>
      </c>
      <c r="F125" s="185" t="s">
        <v>1273</v>
      </c>
      <c r="G125" s="186" t="s">
        <v>172</v>
      </c>
      <c r="H125" s="187">
        <v>53.392000000000003</v>
      </c>
      <c r="I125" s="188"/>
      <c r="J125" s="189">
        <f t="shared" si="0"/>
        <v>0</v>
      </c>
      <c r="K125" s="185" t="s">
        <v>246</v>
      </c>
      <c r="L125" s="35"/>
      <c r="M125" s="190" t="s">
        <v>1</v>
      </c>
      <c r="N125" s="191" t="s">
        <v>52</v>
      </c>
      <c r="O125" s="57"/>
      <c r="P125" s="192">
        <f t="shared" si="1"/>
        <v>0</v>
      </c>
      <c r="Q125" s="192">
        <v>1.6840000000000001E-2</v>
      </c>
      <c r="R125" s="192">
        <f t="shared" si="2"/>
        <v>0.89912128000000013</v>
      </c>
      <c r="S125" s="192">
        <v>0</v>
      </c>
      <c r="T125" s="193">
        <f t="shared" si="3"/>
        <v>0</v>
      </c>
      <c r="AR125" s="13" t="s">
        <v>173</v>
      </c>
      <c r="AT125" s="13" t="s">
        <v>169</v>
      </c>
      <c r="AU125" s="13" t="s">
        <v>92</v>
      </c>
      <c r="AY125" s="13" t="s">
        <v>167</v>
      </c>
      <c r="BE125" s="194">
        <f t="shared" si="4"/>
        <v>0</v>
      </c>
      <c r="BF125" s="194">
        <f t="shared" si="5"/>
        <v>0</v>
      </c>
      <c r="BG125" s="194">
        <f t="shared" si="6"/>
        <v>0</v>
      </c>
      <c r="BH125" s="194">
        <f t="shared" si="7"/>
        <v>0</v>
      </c>
      <c r="BI125" s="194">
        <f t="shared" si="8"/>
        <v>0</v>
      </c>
      <c r="BJ125" s="13" t="s">
        <v>92</v>
      </c>
      <c r="BK125" s="194">
        <f t="shared" si="9"/>
        <v>0</v>
      </c>
      <c r="BL125" s="13" t="s">
        <v>173</v>
      </c>
      <c r="BM125" s="13" t="s">
        <v>1274</v>
      </c>
    </row>
    <row r="126" spans="2:65" s="1" customFormat="1" ht="22.5" customHeight="1">
      <c r="B126" s="31"/>
      <c r="C126" s="183" t="s">
        <v>227</v>
      </c>
      <c r="D126" s="183" t="s">
        <v>169</v>
      </c>
      <c r="E126" s="184" t="s">
        <v>1275</v>
      </c>
      <c r="F126" s="185" t="s">
        <v>1276</v>
      </c>
      <c r="G126" s="186" t="s">
        <v>172</v>
      </c>
      <c r="H126" s="187">
        <v>53.392000000000003</v>
      </c>
      <c r="I126" s="188"/>
      <c r="J126" s="189">
        <f t="shared" si="0"/>
        <v>0</v>
      </c>
      <c r="K126" s="185" t="s">
        <v>1</v>
      </c>
      <c r="L126" s="35"/>
      <c r="M126" s="190" t="s">
        <v>1</v>
      </c>
      <c r="N126" s="191" t="s">
        <v>52</v>
      </c>
      <c r="O126" s="57"/>
      <c r="P126" s="192">
        <f t="shared" si="1"/>
        <v>0</v>
      </c>
      <c r="Q126" s="192">
        <v>1.7000000000000001E-2</v>
      </c>
      <c r="R126" s="192">
        <f t="shared" si="2"/>
        <v>0.90766400000000014</v>
      </c>
      <c r="S126" s="192">
        <v>0</v>
      </c>
      <c r="T126" s="193">
        <f t="shared" si="3"/>
        <v>0</v>
      </c>
      <c r="AR126" s="13" t="s">
        <v>173</v>
      </c>
      <c r="AT126" s="13" t="s">
        <v>169</v>
      </c>
      <c r="AU126" s="13" t="s">
        <v>92</v>
      </c>
      <c r="AY126" s="13" t="s">
        <v>167</v>
      </c>
      <c r="BE126" s="194">
        <f t="shared" si="4"/>
        <v>0</v>
      </c>
      <c r="BF126" s="194">
        <f t="shared" si="5"/>
        <v>0</v>
      </c>
      <c r="BG126" s="194">
        <f t="shared" si="6"/>
        <v>0</v>
      </c>
      <c r="BH126" s="194">
        <f t="shared" si="7"/>
        <v>0</v>
      </c>
      <c r="BI126" s="194">
        <f t="shared" si="8"/>
        <v>0</v>
      </c>
      <c r="BJ126" s="13" t="s">
        <v>92</v>
      </c>
      <c r="BK126" s="194">
        <f t="shared" si="9"/>
        <v>0</v>
      </c>
      <c r="BL126" s="13" t="s">
        <v>173</v>
      </c>
      <c r="BM126" s="13" t="s">
        <v>1277</v>
      </c>
    </row>
    <row r="127" spans="2:65" s="1" customFormat="1" ht="16.5" customHeight="1">
      <c r="B127" s="31"/>
      <c r="C127" s="183" t="s">
        <v>229</v>
      </c>
      <c r="D127" s="183" t="s">
        <v>169</v>
      </c>
      <c r="E127" s="184" t="s">
        <v>1278</v>
      </c>
      <c r="F127" s="185" t="s">
        <v>1279</v>
      </c>
      <c r="G127" s="186" t="s">
        <v>172</v>
      </c>
      <c r="H127" s="187">
        <v>352.32799999999997</v>
      </c>
      <c r="I127" s="188"/>
      <c r="J127" s="189">
        <f t="shared" si="0"/>
        <v>0</v>
      </c>
      <c r="K127" s="185" t="s">
        <v>246</v>
      </c>
      <c r="L127" s="35"/>
      <c r="M127" s="190" t="s">
        <v>1</v>
      </c>
      <c r="N127" s="191" t="s">
        <v>52</v>
      </c>
      <c r="O127" s="57"/>
      <c r="P127" s="192">
        <f t="shared" si="1"/>
        <v>0</v>
      </c>
      <c r="Q127" s="192">
        <v>1.8000000000000001E-4</v>
      </c>
      <c r="R127" s="192">
        <f t="shared" si="2"/>
        <v>6.3419039999999996E-2</v>
      </c>
      <c r="S127" s="192">
        <v>0</v>
      </c>
      <c r="T127" s="193">
        <f t="shared" si="3"/>
        <v>0</v>
      </c>
      <c r="AR127" s="13" t="s">
        <v>173</v>
      </c>
      <c r="AT127" s="13" t="s">
        <v>169</v>
      </c>
      <c r="AU127" s="13" t="s">
        <v>92</v>
      </c>
      <c r="AY127" s="13" t="s">
        <v>167</v>
      </c>
      <c r="BE127" s="194">
        <f t="shared" si="4"/>
        <v>0</v>
      </c>
      <c r="BF127" s="194">
        <f t="shared" si="5"/>
        <v>0</v>
      </c>
      <c r="BG127" s="194">
        <f t="shared" si="6"/>
        <v>0</v>
      </c>
      <c r="BH127" s="194">
        <f t="shared" si="7"/>
        <v>0</v>
      </c>
      <c r="BI127" s="194">
        <f t="shared" si="8"/>
        <v>0</v>
      </c>
      <c r="BJ127" s="13" t="s">
        <v>92</v>
      </c>
      <c r="BK127" s="194">
        <f t="shared" si="9"/>
        <v>0</v>
      </c>
      <c r="BL127" s="13" t="s">
        <v>173</v>
      </c>
      <c r="BM127" s="13" t="s">
        <v>1280</v>
      </c>
    </row>
    <row r="128" spans="2:65" s="1" customFormat="1" ht="22.5" customHeight="1">
      <c r="B128" s="31"/>
      <c r="C128" s="183" t="s">
        <v>233</v>
      </c>
      <c r="D128" s="183" t="s">
        <v>169</v>
      </c>
      <c r="E128" s="184" t="s">
        <v>1281</v>
      </c>
      <c r="F128" s="185" t="s">
        <v>1282</v>
      </c>
      <c r="G128" s="186" t="s">
        <v>172</v>
      </c>
      <c r="H128" s="187">
        <v>352.32799999999997</v>
      </c>
      <c r="I128" s="188"/>
      <c r="J128" s="189">
        <f t="shared" si="0"/>
        <v>0</v>
      </c>
      <c r="K128" s="185" t="s">
        <v>354</v>
      </c>
      <c r="L128" s="35"/>
      <c r="M128" s="190" t="s">
        <v>1</v>
      </c>
      <c r="N128" s="191" t="s">
        <v>52</v>
      </c>
      <c r="O128" s="57"/>
      <c r="P128" s="192">
        <f t="shared" si="1"/>
        <v>0</v>
      </c>
      <c r="Q128" s="192">
        <v>2.6800000000000001E-3</v>
      </c>
      <c r="R128" s="192">
        <f t="shared" si="2"/>
        <v>0.94423903999999992</v>
      </c>
      <c r="S128" s="192">
        <v>0</v>
      </c>
      <c r="T128" s="193">
        <f t="shared" si="3"/>
        <v>0</v>
      </c>
      <c r="AR128" s="13" t="s">
        <v>173</v>
      </c>
      <c r="AT128" s="13" t="s">
        <v>169</v>
      </c>
      <c r="AU128" s="13" t="s">
        <v>92</v>
      </c>
      <c r="AY128" s="13" t="s">
        <v>167</v>
      </c>
      <c r="BE128" s="194">
        <f t="shared" si="4"/>
        <v>0</v>
      </c>
      <c r="BF128" s="194">
        <f t="shared" si="5"/>
        <v>0</v>
      </c>
      <c r="BG128" s="194">
        <f t="shared" si="6"/>
        <v>0</v>
      </c>
      <c r="BH128" s="194">
        <f t="shared" si="7"/>
        <v>0</v>
      </c>
      <c r="BI128" s="194">
        <f t="shared" si="8"/>
        <v>0</v>
      </c>
      <c r="BJ128" s="13" t="s">
        <v>92</v>
      </c>
      <c r="BK128" s="194">
        <f t="shared" si="9"/>
        <v>0</v>
      </c>
      <c r="BL128" s="13" t="s">
        <v>173</v>
      </c>
      <c r="BM128" s="13" t="s">
        <v>1283</v>
      </c>
    </row>
    <row r="129" spans="2:65" s="1" customFormat="1" ht="16.5" customHeight="1">
      <c r="B129" s="31"/>
      <c r="C129" s="183" t="s">
        <v>238</v>
      </c>
      <c r="D129" s="183" t="s">
        <v>169</v>
      </c>
      <c r="E129" s="184" t="s">
        <v>1284</v>
      </c>
      <c r="F129" s="185" t="s">
        <v>1285</v>
      </c>
      <c r="G129" s="186" t="s">
        <v>172</v>
      </c>
      <c r="H129" s="187">
        <v>50.453000000000003</v>
      </c>
      <c r="I129" s="188"/>
      <c r="J129" s="189">
        <f t="shared" si="0"/>
        <v>0</v>
      </c>
      <c r="K129" s="185" t="s">
        <v>185</v>
      </c>
      <c r="L129" s="35"/>
      <c r="M129" s="190" t="s">
        <v>1</v>
      </c>
      <c r="N129" s="191" t="s">
        <v>52</v>
      </c>
      <c r="O129" s="57"/>
      <c r="P129" s="192">
        <f t="shared" si="1"/>
        <v>0</v>
      </c>
      <c r="Q129" s="192">
        <v>5.11E-3</v>
      </c>
      <c r="R129" s="192">
        <f t="shared" si="2"/>
        <v>0.25781482999999999</v>
      </c>
      <c r="S129" s="192">
        <v>0</v>
      </c>
      <c r="T129" s="193">
        <f t="shared" si="3"/>
        <v>0</v>
      </c>
      <c r="AR129" s="13" t="s">
        <v>173</v>
      </c>
      <c r="AT129" s="13" t="s">
        <v>169</v>
      </c>
      <c r="AU129" s="13" t="s">
        <v>92</v>
      </c>
      <c r="AY129" s="13" t="s">
        <v>167</v>
      </c>
      <c r="BE129" s="194">
        <f t="shared" si="4"/>
        <v>0</v>
      </c>
      <c r="BF129" s="194">
        <f t="shared" si="5"/>
        <v>0</v>
      </c>
      <c r="BG129" s="194">
        <f t="shared" si="6"/>
        <v>0</v>
      </c>
      <c r="BH129" s="194">
        <f t="shared" si="7"/>
        <v>0</v>
      </c>
      <c r="BI129" s="194">
        <f t="shared" si="8"/>
        <v>0</v>
      </c>
      <c r="BJ129" s="13" t="s">
        <v>92</v>
      </c>
      <c r="BK129" s="194">
        <f t="shared" si="9"/>
        <v>0</v>
      </c>
      <c r="BL129" s="13" t="s">
        <v>173</v>
      </c>
      <c r="BM129" s="13" t="s">
        <v>1286</v>
      </c>
    </row>
    <row r="130" spans="2:65" s="1" customFormat="1" ht="16.5" customHeight="1">
      <c r="B130" s="31"/>
      <c r="C130" s="183" t="s">
        <v>243</v>
      </c>
      <c r="D130" s="183" t="s">
        <v>169</v>
      </c>
      <c r="E130" s="184" t="s">
        <v>1287</v>
      </c>
      <c r="F130" s="185" t="s">
        <v>1288</v>
      </c>
      <c r="G130" s="186" t="s">
        <v>172</v>
      </c>
      <c r="H130" s="187">
        <v>175.11500000000001</v>
      </c>
      <c r="I130" s="188"/>
      <c r="J130" s="189">
        <f t="shared" si="0"/>
        <v>0</v>
      </c>
      <c r="K130" s="185" t="s">
        <v>1</v>
      </c>
      <c r="L130" s="35"/>
      <c r="M130" s="190" t="s">
        <v>1</v>
      </c>
      <c r="N130" s="191" t="s">
        <v>52</v>
      </c>
      <c r="O130" s="57"/>
      <c r="P130" s="192">
        <f t="shared" si="1"/>
        <v>0</v>
      </c>
      <c r="Q130" s="192">
        <v>0</v>
      </c>
      <c r="R130" s="192">
        <f t="shared" si="2"/>
        <v>0</v>
      </c>
      <c r="S130" s="192">
        <v>0</v>
      </c>
      <c r="T130" s="193">
        <f t="shared" si="3"/>
        <v>0</v>
      </c>
      <c r="AR130" s="13" t="s">
        <v>173</v>
      </c>
      <c r="AT130" s="13" t="s">
        <v>169</v>
      </c>
      <c r="AU130" s="13" t="s">
        <v>92</v>
      </c>
      <c r="AY130" s="13" t="s">
        <v>167</v>
      </c>
      <c r="BE130" s="194">
        <f t="shared" si="4"/>
        <v>0</v>
      </c>
      <c r="BF130" s="194">
        <f t="shared" si="5"/>
        <v>0</v>
      </c>
      <c r="BG130" s="194">
        <f t="shared" si="6"/>
        <v>0</v>
      </c>
      <c r="BH130" s="194">
        <f t="shared" si="7"/>
        <v>0</v>
      </c>
      <c r="BI130" s="194">
        <f t="shared" si="8"/>
        <v>0</v>
      </c>
      <c r="BJ130" s="13" t="s">
        <v>92</v>
      </c>
      <c r="BK130" s="194">
        <f t="shared" si="9"/>
        <v>0</v>
      </c>
      <c r="BL130" s="13" t="s">
        <v>173</v>
      </c>
      <c r="BM130" s="13" t="s">
        <v>1289</v>
      </c>
    </row>
    <row r="131" spans="2:65" s="1" customFormat="1" ht="22.5" customHeight="1">
      <c r="B131" s="31"/>
      <c r="C131" s="183" t="s">
        <v>248</v>
      </c>
      <c r="D131" s="183" t="s">
        <v>169</v>
      </c>
      <c r="E131" s="184" t="s">
        <v>1290</v>
      </c>
      <c r="F131" s="185" t="s">
        <v>1291</v>
      </c>
      <c r="G131" s="186" t="s">
        <v>172</v>
      </c>
      <c r="H131" s="187">
        <v>53.392000000000003</v>
      </c>
      <c r="I131" s="188"/>
      <c r="J131" s="189">
        <f t="shared" si="0"/>
        <v>0</v>
      </c>
      <c r="K131" s="185" t="s">
        <v>1</v>
      </c>
      <c r="L131" s="35"/>
      <c r="M131" s="190" t="s">
        <v>1</v>
      </c>
      <c r="N131" s="191" t="s">
        <v>52</v>
      </c>
      <c r="O131" s="57"/>
      <c r="P131" s="192">
        <f t="shared" si="1"/>
        <v>0</v>
      </c>
      <c r="Q131" s="192">
        <v>1.6852499999999999E-2</v>
      </c>
      <c r="R131" s="192">
        <f t="shared" si="2"/>
        <v>0.89978868000000001</v>
      </c>
      <c r="S131" s="192">
        <v>0</v>
      </c>
      <c r="T131" s="193">
        <f t="shared" si="3"/>
        <v>0</v>
      </c>
      <c r="AR131" s="13" t="s">
        <v>173</v>
      </c>
      <c r="AT131" s="13" t="s">
        <v>169</v>
      </c>
      <c r="AU131" s="13" t="s">
        <v>92</v>
      </c>
      <c r="AY131" s="13" t="s">
        <v>167</v>
      </c>
      <c r="BE131" s="194">
        <f t="shared" si="4"/>
        <v>0</v>
      </c>
      <c r="BF131" s="194">
        <f t="shared" si="5"/>
        <v>0</v>
      </c>
      <c r="BG131" s="194">
        <f t="shared" si="6"/>
        <v>0</v>
      </c>
      <c r="BH131" s="194">
        <f t="shared" si="7"/>
        <v>0</v>
      </c>
      <c r="BI131" s="194">
        <f t="shared" si="8"/>
        <v>0</v>
      </c>
      <c r="BJ131" s="13" t="s">
        <v>92</v>
      </c>
      <c r="BK131" s="194">
        <f t="shared" si="9"/>
        <v>0</v>
      </c>
      <c r="BL131" s="13" t="s">
        <v>173</v>
      </c>
      <c r="BM131" s="13" t="s">
        <v>1292</v>
      </c>
    </row>
    <row r="132" spans="2:65" s="1" customFormat="1" ht="22.5" customHeight="1">
      <c r="B132" s="31"/>
      <c r="C132" s="183" t="s">
        <v>7</v>
      </c>
      <c r="D132" s="183" t="s">
        <v>169</v>
      </c>
      <c r="E132" s="184" t="s">
        <v>1293</v>
      </c>
      <c r="F132" s="185" t="s">
        <v>1294</v>
      </c>
      <c r="G132" s="186" t="s">
        <v>172</v>
      </c>
      <c r="H132" s="187">
        <v>28.831</v>
      </c>
      <c r="I132" s="188"/>
      <c r="J132" s="189">
        <f t="shared" si="0"/>
        <v>0</v>
      </c>
      <c r="K132" s="185" t="s">
        <v>1</v>
      </c>
      <c r="L132" s="35"/>
      <c r="M132" s="190" t="s">
        <v>1</v>
      </c>
      <c r="N132" s="191" t="s">
        <v>52</v>
      </c>
      <c r="O132" s="57"/>
      <c r="P132" s="192">
        <f t="shared" si="1"/>
        <v>0</v>
      </c>
      <c r="Q132" s="192">
        <v>1.6512499999999999E-2</v>
      </c>
      <c r="R132" s="192">
        <f t="shared" si="2"/>
        <v>0.47607188749999996</v>
      </c>
      <c r="S132" s="192">
        <v>0</v>
      </c>
      <c r="T132" s="193">
        <f t="shared" si="3"/>
        <v>0</v>
      </c>
      <c r="AR132" s="13" t="s">
        <v>173</v>
      </c>
      <c r="AT132" s="13" t="s">
        <v>169</v>
      </c>
      <c r="AU132" s="13" t="s">
        <v>92</v>
      </c>
      <c r="AY132" s="13" t="s">
        <v>167</v>
      </c>
      <c r="BE132" s="194">
        <f t="shared" si="4"/>
        <v>0</v>
      </c>
      <c r="BF132" s="194">
        <f t="shared" si="5"/>
        <v>0</v>
      </c>
      <c r="BG132" s="194">
        <f t="shared" si="6"/>
        <v>0</v>
      </c>
      <c r="BH132" s="194">
        <f t="shared" si="7"/>
        <v>0</v>
      </c>
      <c r="BI132" s="194">
        <f t="shared" si="8"/>
        <v>0</v>
      </c>
      <c r="BJ132" s="13" t="s">
        <v>92</v>
      </c>
      <c r="BK132" s="194">
        <f t="shared" si="9"/>
        <v>0</v>
      </c>
      <c r="BL132" s="13" t="s">
        <v>173</v>
      </c>
      <c r="BM132" s="13" t="s">
        <v>1295</v>
      </c>
    </row>
    <row r="133" spans="2:65" s="1" customFormat="1" ht="22.5" customHeight="1">
      <c r="B133" s="31"/>
      <c r="C133" s="183" t="s">
        <v>255</v>
      </c>
      <c r="D133" s="183" t="s">
        <v>169</v>
      </c>
      <c r="E133" s="184" t="s">
        <v>1296</v>
      </c>
      <c r="F133" s="185" t="s">
        <v>1297</v>
      </c>
      <c r="G133" s="186" t="s">
        <v>172</v>
      </c>
      <c r="H133" s="187">
        <v>271.97500000000002</v>
      </c>
      <c r="I133" s="188"/>
      <c r="J133" s="189">
        <f t="shared" si="0"/>
        <v>0</v>
      </c>
      <c r="K133" s="185" t="s">
        <v>1</v>
      </c>
      <c r="L133" s="35"/>
      <c r="M133" s="190" t="s">
        <v>1</v>
      </c>
      <c r="N133" s="191" t="s">
        <v>52</v>
      </c>
      <c r="O133" s="57"/>
      <c r="P133" s="192">
        <f t="shared" si="1"/>
        <v>0</v>
      </c>
      <c r="Q133" s="192">
        <v>3.1414999999999998E-2</v>
      </c>
      <c r="R133" s="192">
        <f t="shared" si="2"/>
        <v>8.5440946249999996</v>
      </c>
      <c r="S133" s="192">
        <v>0</v>
      </c>
      <c r="T133" s="193">
        <f t="shared" si="3"/>
        <v>0</v>
      </c>
      <c r="AR133" s="13" t="s">
        <v>173</v>
      </c>
      <c r="AT133" s="13" t="s">
        <v>169</v>
      </c>
      <c r="AU133" s="13" t="s">
        <v>92</v>
      </c>
      <c r="AY133" s="13" t="s">
        <v>167</v>
      </c>
      <c r="BE133" s="194">
        <f t="shared" si="4"/>
        <v>0</v>
      </c>
      <c r="BF133" s="194">
        <f t="shared" si="5"/>
        <v>0</v>
      </c>
      <c r="BG133" s="194">
        <f t="shared" si="6"/>
        <v>0</v>
      </c>
      <c r="BH133" s="194">
        <f t="shared" si="7"/>
        <v>0</v>
      </c>
      <c r="BI133" s="194">
        <f t="shared" si="8"/>
        <v>0</v>
      </c>
      <c r="BJ133" s="13" t="s">
        <v>92</v>
      </c>
      <c r="BK133" s="194">
        <f t="shared" si="9"/>
        <v>0</v>
      </c>
      <c r="BL133" s="13" t="s">
        <v>173</v>
      </c>
      <c r="BM133" s="13" t="s">
        <v>1298</v>
      </c>
    </row>
    <row r="134" spans="2:65" s="1" customFormat="1" ht="16.5" customHeight="1">
      <c r="B134" s="31"/>
      <c r="C134" s="183" t="s">
        <v>260</v>
      </c>
      <c r="D134" s="183" t="s">
        <v>169</v>
      </c>
      <c r="E134" s="184" t="s">
        <v>1299</v>
      </c>
      <c r="F134" s="185" t="s">
        <v>1300</v>
      </c>
      <c r="G134" s="186" t="s">
        <v>172</v>
      </c>
      <c r="H134" s="187">
        <v>26.35</v>
      </c>
      <c r="I134" s="188"/>
      <c r="J134" s="189">
        <f t="shared" si="0"/>
        <v>0</v>
      </c>
      <c r="K134" s="185" t="s">
        <v>1</v>
      </c>
      <c r="L134" s="35"/>
      <c r="M134" s="190" t="s">
        <v>1</v>
      </c>
      <c r="N134" s="191" t="s">
        <v>52</v>
      </c>
      <c r="O134" s="57"/>
      <c r="P134" s="192">
        <f t="shared" si="1"/>
        <v>0</v>
      </c>
      <c r="Q134" s="192">
        <v>1.4080000000000001E-2</v>
      </c>
      <c r="R134" s="192">
        <f t="shared" si="2"/>
        <v>0.37100800000000006</v>
      </c>
      <c r="S134" s="192">
        <v>0</v>
      </c>
      <c r="T134" s="193">
        <f t="shared" si="3"/>
        <v>0</v>
      </c>
      <c r="AR134" s="13" t="s">
        <v>173</v>
      </c>
      <c r="AT134" s="13" t="s">
        <v>169</v>
      </c>
      <c r="AU134" s="13" t="s">
        <v>92</v>
      </c>
      <c r="AY134" s="13" t="s">
        <v>167</v>
      </c>
      <c r="BE134" s="194">
        <f t="shared" si="4"/>
        <v>0</v>
      </c>
      <c r="BF134" s="194">
        <f t="shared" si="5"/>
        <v>0</v>
      </c>
      <c r="BG134" s="194">
        <f t="shared" si="6"/>
        <v>0</v>
      </c>
      <c r="BH134" s="194">
        <f t="shared" si="7"/>
        <v>0</v>
      </c>
      <c r="BI134" s="194">
        <f t="shared" si="8"/>
        <v>0</v>
      </c>
      <c r="BJ134" s="13" t="s">
        <v>92</v>
      </c>
      <c r="BK134" s="194">
        <f t="shared" si="9"/>
        <v>0</v>
      </c>
      <c r="BL134" s="13" t="s">
        <v>173</v>
      </c>
      <c r="BM134" s="13" t="s">
        <v>1301</v>
      </c>
    </row>
    <row r="135" spans="2:65" s="1" customFormat="1" ht="22.5" customHeight="1">
      <c r="B135" s="31"/>
      <c r="C135" s="183" t="s">
        <v>262</v>
      </c>
      <c r="D135" s="183" t="s">
        <v>169</v>
      </c>
      <c r="E135" s="184" t="s">
        <v>1302</v>
      </c>
      <c r="F135" s="185" t="s">
        <v>1303</v>
      </c>
      <c r="G135" s="186" t="s">
        <v>172</v>
      </c>
      <c r="H135" s="187">
        <v>21.623000000000001</v>
      </c>
      <c r="I135" s="188"/>
      <c r="J135" s="189">
        <f t="shared" si="0"/>
        <v>0</v>
      </c>
      <c r="K135" s="185" t="s">
        <v>1</v>
      </c>
      <c r="L135" s="35"/>
      <c r="M135" s="190" t="s">
        <v>1</v>
      </c>
      <c r="N135" s="191" t="s">
        <v>52</v>
      </c>
      <c r="O135" s="57"/>
      <c r="P135" s="192">
        <f t="shared" si="1"/>
        <v>0</v>
      </c>
      <c r="Q135" s="192">
        <v>2.6097499999999999E-2</v>
      </c>
      <c r="R135" s="192">
        <f t="shared" si="2"/>
        <v>0.56430624250000005</v>
      </c>
      <c r="S135" s="192">
        <v>0</v>
      </c>
      <c r="T135" s="193">
        <f t="shared" si="3"/>
        <v>0</v>
      </c>
      <c r="AR135" s="13" t="s">
        <v>173</v>
      </c>
      <c r="AT135" s="13" t="s">
        <v>169</v>
      </c>
      <c r="AU135" s="13" t="s">
        <v>92</v>
      </c>
      <c r="AY135" s="13" t="s">
        <v>167</v>
      </c>
      <c r="BE135" s="194">
        <f t="shared" si="4"/>
        <v>0</v>
      </c>
      <c r="BF135" s="194">
        <f t="shared" si="5"/>
        <v>0</v>
      </c>
      <c r="BG135" s="194">
        <f t="shared" si="6"/>
        <v>0</v>
      </c>
      <c r="BH135" s="194">
        <f t="shared" si="7"/>
        <v>0</v>
      </c>
      <c r="BI135" s="194">
        <f t="shared" si="8"/>
        <v>0</v>
      </c>
      <c r="BJ135" s="13" t="s">
        <v>92</v>
      </c>
      <c r="BK135" s="194">
        <f t="shared" si="9"/>
        <v>0</v>
      </c>
      <c r="BL135" s="13" t="s">
        <v>173</v>
      </c>
      <c r="BM135" s="13" t="s">
        <v>1304</v>
      </c>
    </row>
    <row r="136" spans="2:65" s="1" customFormat="1" ht="16.5" customHeight="1">
      <c r="B136" s="31"/>
      <c r="C136" s="183" t="s">
        <v>266</v>
      </c>
      <c r="D136" s="183" t="s">
        <v>169</v>
      </c>
      <c r="E136" s="184" t="s">
        <v>1305</v>
      </c>
      <c r="F136" s="185" t="s">
        <v>1306</v>
      </c>
      <c r="G136" s="186" t="s">
        <v>172</v>
      </c>
      <c r="H136" s="187">
        <v>3.55</v>
      </c>
      <c r="I136" s="188"/>
      <c r="J136" s="189">
        <f t="shared" si="0"/>
        <v>0</v>
      </c>
      <c r="K136" s="185" t="s">
        <v>246</v>
      </c>
      <c r="L136" s="35"/>
      <c r="M136" s="190" t="s">
        <v>1</v>
      </c>
      <c r="N136" s="191" t="s">
        <v>52</v>
      </c>
      <c r="O136" s="57"/>
      <c r="P136" s="192">
        <f t="shared" si="1"/>
        <v>0</v>
      </c>
      <c r="Q136" s="192">
        <v>1.771E-2</v>
      </c>
      <c r="R136" s="192">
        <f t="shared" si="2"/>
        <v>6.2870499999999996E-2</v>
      </c>
      <c r="S136" s="192">
        <v>0</v>
      </c>
      <c r="T136" s="193">
        <f t="shared" si="3"/>
        <v>0</v>
      </c>
      <c r="AR136" s="13" t="s">
        <v>173</v>
      </c>
      <c r="AT136" s="13" t="s">
        <v>169</v>
      </c>
      <c r="AU136" s="13" t="s">
        <v>92</v>
      </c>
      <c r="AY136" s="13" t="s">
        <v>167</v>
      </c>
      <c r="BE136" s="194">
        <f t="shared" si="4"/>
        <v>0</v>
      </c>
      <c r="BF136" s="194">
        <f t="shared" si="5"/>
        <v>0</v>
      </c>
      <c r="BG136" s="194">
        <f t="shared" si="6"/>
        <v>0</v>
      </c>
      <c r="BH136" s="194">
        <f t="shared" si="7"/>
        <v>0</v>
      </c>
      <c r="BI136" s="194">
        <f t="shared" si="8"/>
        <v>0</v>
      </c>
      <c r="BJ136" s="13" t="s">
        <v>92</v>
      </c>
      <c r="BK136" s="194">
        <f t="shared" si="9"/>
        <v>0</v>
      </c>
      <c r="BL136" s="13" t="s">
        <v>173</v>
      </c>
      <c r="BM136" s="13" t="s">
        <v>1307</v>
      </c>
    </row>
    <row r="137" spans="2:65" s="1" customFormat="1" ht="16.5" customHeight="1">
      <c r="B137" s="31"/>
      <c r="C137" s="183" t="s">
        <v>270</v>
      </c>
      <c r="D137" s="183" t="s">
        <v>169</v>
      </c>
      <c r="E137" s="184" t="s">
        <v>1308</v>
      </c>
      <c r="F137" s="185" t="s">
        <v>1309</v>
      </c>
      <c r="G137" s="186" t="s">
        <v>258</v>
      </c>
      <c r="H137" s="187">
        <v>18.37</v>
      </c>
      <c r="I137" s="188"/>
      <c r="J137" s="189">
        <f t="shared" si="0"/>
        <v>0</v>
      </c>
      <c r="K137" s="185" t="s">
        <v>246</v>
      </c>
      <c r="L137" s="35"/>
      <c r="M137" s="190" t="s">
        <v>1</v>
      </c>
      <c r="N137" s="191" t="s">
        <v>52</v>
      </c>
      <c r="O137" s="57"/>
      <c r="P137" s="192">
        <f t="shared" si="1"/>
        <v>0</v>
      </c>
      <c r="Q137" s="192">
        <v>2.0789999999999999E-2</v>
      </c>
      <c r="R137" s="192">
        <f t="shared" si="2"/>
        <v>0.38191230000000004</v>
      </c>
      <c r="S137" s="192">
        <v>0</v>
      </c>
      <c r="T137" s="193">
        <f t="shared" si="3"/>
        <v>0</v>
      </c>
      <c r="AR137" s="13" t="s">
        <v>173</v>
      </c>
      <c r="AT137" s="13" t="s">
        <v>169</v>
      </c>
      <c r="AU137" s="13" t="s">
        <v>92</v>
      </c>
      <c r="AY137" s="13" t="s">
        <v>167</v>
      </c>
      <c r="BE137" s="194">
        <f t="shared" si="4"/>
        <v>0</v>
      </c>
      <c r="BF137" s="194">
        <f t="shared" si="5"/>
        <v>0</v>
      </c>
      <c r="BG137" s="194">
        <f t="shared" si="6"/>
        <v>0</v>
      </c>
      <c r="BH137" s="194">
        <f t="shared" si="7"/>
        <v>0</v>
      </c>
      <c r="BI137" s="194">
        <f t="shared" si="8"/>
        <v>0</v>
      </c>
      <c r="BJ137" s="13" t="s">
        <v>92</v>
      </c>
      <c r="BK137" s="194">
        <f t="shared" si="9"/>
        <v>0</v>
      </c>
      <c r="BL137" s="13" t="s">
        <v>173</v>
      </c>
      <c r="BM137" s="13" t="s">
        <v>1310</v>
      </c>
    </row>
    <row r="138" spans="2:65" s="1" customFormat="1" ht="16.5" customHeight="1">
      <c r="B138" s="31"/>
      <c r="C138" s="183" t="s">
        <v>274</v>
      </c>
      <c r="D138" s="183" t="s">
        <v>169</v>
      </c>
      <c r="E138" s="184" t="s">
        <v>569</v>
      </c>
      <c r="F138" s="185" t="s">
        <v>570</v>
      </c>
      <c r="G138" s="186" t="s">
        <v>172</v>
      </c>
      <c r="H138" s="187">
        <v>566.37599999999998</v>
      </c>
      <c r="I138" s="188"/>
      <c r="J138" s="189">
        <f t="shared" si="0"/>
        <v>0</v>
      </c>
      <c r="K138" s="185" t="s">
        <v>246</v>
      </c>
      <c r="L138" s="35"/>
      <c r="M138" s="190" t="s">
        <v>1</v>
      </c>
      <c r="N138" s="191" t="s">
        <v>52</v>
      </c>
      <c r="O138" s="57"/>
      <c r="P138" s="192">
        <f t="shared" si="1"/>
        <v>0</v>
      </c>
      <c r="Q138" s="192">
        <v>0</v>
      </c>
      <c r="R138" s="192">
        <f t="shared" si="2"/>
        <v>0</v>
      </c>
      <c r="S138" s="192">
        <v>0</v>
      </c>
      <c r="T138" s="193">
        <f t="shared" si="3"/>
        <v>0</v>
      </c>
      <c r="AR138" s="13" t="s">
        <v>173</v>
      </c>
      <c r="AT138" s="13" t="s">
        <v>169</v>
      </c>
      <c r="AU138" s="13" t="s">
        <v>92</v>
      </c>
      <c r="AY138" s="13" t="s">
        <v>167</v>
      </c>
      <c r="BE138" s="194">
        <f t="shared" si="4"/>
        <v>0</v>
      </c>
      <c r="BF138" s="194">
        <f t="shared" si="5"/>
        <v>0</v>
      </c>
      <c r="BG138" s="194">
        <f t="shared" si="6"/>
        <v>0</v>
      </c>
      <c r="BH138" s="194">
        <f t="shared" si="7"/>
        <v>0</v>
      </c>
      <c r="BI138" s="194">
        <f t="shared" si="8"/>
        <v>0</v>
      </c>
      <c r="BJ138" s="13" t="s">
        <v>92</v>
      </c>
      <c r="BK138" s="194">
        <f t="shared" si="9"/>
        <v>0</v>
      </c>
      <c r="BL138" s="13" t="s">
        <v>173</v>
      </c>
      <c r="BM138" s="13" t="s">
        <v>1311</v>
      </c>
    </row>
    <row r="139" spans="2:65" s="1" customFormat="1" ht="16.5" customHeight="1">
      <c r="B139" s="31"/>
      <c r="C139" s="195" t="s">
        <v>278</v>
      </c>
      <c r="D139" s="195" t="s">
        <v>221</v>
      </c>
      <c r="E139" s="196" t="s">
        <v>573</v>
      </c>
      <c r="F139" s="197" t="s">
        <v>574</v>
      </c>
      <c r="G139" s="198" t="s">
        <v>575</v>
      </c>
      <c r="H139" s="199">
        <v>56.637999999999998</v>
      </c>
      <c r="I139" s="200"/>
      <c r="J139" s="201">
        <f t="shared" si="0"/>
        <v>0</v>
      </c>
      <c r="K139" s="197" t="s">
        <v>246</v>
      </c>
      <c r="L139" s="202"/>
      <c r="M139" s="203" t="s">
        <v>1</v>
      </c>
      <c r="N139" s="204" t="s">
        <v>52</v>
      </c>
      <c r="O139" s="57"/>
      <c r="P139" s="192">
        <f t="shared" si="1"/>
        <v>0</v>
      </c>
      <c r="Q139" s="192">
        <v>1.1999999999999999E-3</v>
      </c>
      <c r="R139" s="192">
        <f t="shared" si="2"/>
        <v>6.7965599999999987E-2</v>
      </c>
      <c r="S139" s="192">
        <v>0</v>
      </c>
      <c r="T139" s="193">
        <f t="shared" si="3"/>
        <v>0</v>
      </c>
      <c r="AR139" s="13" t="s">
        <v>199</v>
      </c>
      <c r="AT139" s="13" t="s">
        <v>221</v>
      </c>
      <c r="AU139" s="13" t="s">
        <v>92</v>
      </c>
      <c r="AY139" s="13" t="s">
        <v>167</v>
      </c>
      <c r="BE139" s="194">
        <f t="shared" si="4"/>
        <v>0</v>
      </c>
      <c r="BF139" s="194">
        <f t="shared" si="5"/>
        <v>0</v>
      </c>
      <c r="BG139" s="194">
        <f t="shared" si="6"/>
        <v>0</v>
      </c>
      <c r="BH139" s="194">
        <f t="shared" si="7"/>
        <v>0</v>
      </c>
      <c r="BI139" s="194">
        <f t="shared" si="8"/>
        <v>0</v>
      </c>
      <c r="BJ139" s="13" t="s">
        <v>92</v>
      </c>
      <c r="BK139" s="194">
        <f t="shared" si="9"/>
        <v>0</v>
      </c>
      <c r="BL139" s="13" t="s">
        <v>173</v>
      </c>
      <c r="BM139" s="13" t="s">
        <v>1312</v>
      </c>
    </row>
    <row r="140" spans="2:65" s="11" customFormat="1" ht="22.9" customHeight="1">
      <c r="B140" s="167"/>
      <c r="C140" s="168"/>
      <c r="D140" s="169" t="s">
        <v>79</v>
      </c>
      <c r="E140" s="181" t="s">
        <v>203</v>
      </c>
      <c r="F140" s="181" t="s">
        <v>648</v>
      </c>
      <c r="G140" s="168"/>
      <c r="H140" s="168"/>
      <c r="I140" s="171"/>
      <c r="J140" s="182">
        <f>BK140</f>
        <v>0</v>
      </c>
      <c r="K140" s="168"/>
      <c r="L140" s="173"/>
      <c r="M140" s="174"/>
      <c r="N140" s="175"/>
      <c r="O140" s="175"/>
      <c r="P140" s="176">
        <f>SUM(P141:P174)</f>
        <v>0</v>
      </c>
      <c r="Q140" s="175"/>
      <c r="R140" s="176">
        <f>SUM(R141:R174)</f>
        <v>9.5727347699999985</v>
      </c>
      <c r="S140" s="175"/>
      <c r="T140" s="177">
        <f>SUM(T141:T174)</f>
        <v>31.868176000000002</v>
      </c>
      <c r="AR140" s="178" t="s">
        <v>87</v>
      </c>
      <c r="AT140" s="179" t="s">
        <v>79</v>
      </c>
      <c r="AU140" s="179" t="s">
        <v>87</v>
      </c>
      <c r="AY140" s="178" t="s">
        <v>167</v>
      </c>
      <c r="BK140" s="180">
        <f>SUM(BK141:BK174)</f>
        <v>0</v>
      </c>
    </row>
    <row r="141" spans="2:65" s="1" customFormat="1" ht="16.5" customHeight="1">
      <c r="B141" s="31"/>
      <c r="C141" s="183" t="s">
        <v>282</v>
      </c>
      <c r="D141" s="183" t="s">
        <v>169</v>
      </c>
      <c r="E141" s="184" t="s">
        <v>1313</v>
      </c>
      <c r="F141" s="185" t="s">
        <v>1314</v>
      </c>
      <c r="G141" s="186" t="s">
        <v>172</v>
      </c>
      <c r="H141" s="187">
        <v>2.15</v>
      </c>
      <c r="I141" s="188"/>
      <c r="J141" s="189">
        <f t="shared" ref="J141:J174" si="10">ROUND(I141*H141,2)</f>
        <v>0</v>
      </c>
      <c r="K141" s="185" t="s">
        <v>1</v>
      </c>
      <c r="L141" s="35"/>
      <c r="M141" s="190" t="s">
        <v>1</v>
      </c>
      <c r="N141" s="191" t="s">
        <v>52</v>
      </c>
      <c r="O141" s="57"/>
      <c r="P141" s="192">
        <f t="shared" ref="P141:P174" si="11">O141*H141</f>
        <v>0</v>
      </c>
      <c r="Q141" s="192">
        <v>1.7925E-3</v>
      </c>
      <c r="R141" s="192">
        <f t="shared" ref="R141:R174" si="12">Q141*H141</f>
        <v>3.8538750000000001E-3</v>
      </c>
      <c r="S141" s="192">
        <v>0</v>
      </c>
      <c r="T141" s="193">
        <f t="shared" ref="T141:T174" si="13">S141*H141</f>
        <v>0</v>
      </c>
      <c r="AR141" s="13" t="s">
        <v>173</v>
      </c>
      <c r="AT141" s="13" t="s">
        <v>169</v>
      </c>
      <c r="AU141" s="13" t="s">
        <v>92</v>
      </c>
      <c r="AY141" s="13" t="s">
        <v>167</v>
      </c>
      <c r="BE141" s="194">
        <f t="shared" ref="BE141:BE174" si="14">IF(N141="základná",J141,0)</f>
        <v>0</v>
      </c>
      <c r="BF141" s="194">
        <f t="shared" ref="BF141:BF174" si="15">IF(N141="znížená",J141,0)</f>
        <v>0</v>
      </c>
      <c r="BG141" s="194">
        <f t="shared" ref="BG141:BG174" si="16">IF(N141="zákl. prenesená",J141,0)</f>
        <v>0</v>
      </c>
      <c r="BH141" s="194">
        <f t="shared" ref="BH141:BH174" si="17">IF(N141="zníž. prenesená",J141,0)</f>
        <v>0</v>
      </c>
      <c r="BI141" s="194">
        <f t="shared" ref="BI141:BI174" si="18">IF(N141="nulová",J141,0)</f>
        <v>0</v>
      </c>
      <c r="BJ141" s="13" t="s">
        <v>92</v>
      </c>
      <c r="BK141" s="194">
        <f t="shared" ref="BK141:BK174" si="19">ROUND(I141*H141,2)</f>
        <v>0</v>
      </c>
      <c r="BL141" s="13" t="s">
        <v>173</v>
      </c>
      <c r="BM141" s="13" t="s">
        <v>1315</v>
      </c>
    </row>
    <row r="142" spans="2:65" s="1" customFormat="1" ht="16.5" customHeight="1">
      <c r="B142" s="31"/>
      <c r="C142" s="183" t="s">
        <v>286</v>
      </c>
      <c r="D142" s="183" t="s">
        <v>169</v>
      </c>
      <c r="E142" s="184" t="s">
        <v>1316</v>
      </c>
      <c r="F142" s="185" t="s">
        <v>1317</v>
      </c>
      <c r="G142" s="186" t="s">
        <v>172</v>
      </c>
      <c r="H142" s="187">
        <v>10.670999999999999</v>
      </c>
      <c r="I142" s="188"/>
      <c r="J142" s="189">
        <f t="shared" si="10"/>
        <v>0</v>
      </c>
      <c r="K142" s="185" t="s">
        <v>1</v>
      </c>
      <c r="L142" s="35"/>
      <c r="M142" s="190" t="s">
        <v>1</v>
      </c>
      <c r="N142" s="191" t="s">
        <v>52</v>
      </c>
      <c r="O142" s="57"/>
      <c r="P142" s="192">
        <f t="shared" si="11"/>
        <v>0</v>
      </c>
      <c r="Q142" s="192">
        <v>5.8349999999999999E-3</v>
      </c>
      <c r="R142" s="192">
        <f t="shared" si="12"/>
        <v>6.2265284999999997E-2</v>
      </c>
      <c r="S142" s="192">
        <v>0</v>
      </c>
      <c r="T142" s="193">
        <f t="shared" si="13"/>
        <v>0</v>
      </c>
      <c r="AR142" s="13" t="s">
        <v>173</v>
      </c>
      <c r="AT142" s="13" t="s">
        <v>169</v>
      </c>
      <c r="AU142" s="13" t="s">
        <v>92</v>
      </c>
      <c r="AY142" s="13" t="s">
        <v>167</v>
      </c>
      <c r="BE142" s="194">
        <f t="shared" si="14"/>
        <v>0</v>
      </c>
      <c r="BF142" s="194">
        <f t="shared" si="15"/>
        <v>0</v>
      </c>
      <c r="BG142" s="194">
        <f t="shared" si="16"/>
        <v>0</v>
      </c>
      <c r="BH142" s="194">
        <f t="shared" si="17"/>
        <v>0</v>
      </c>
      <c r="BI142" s="194">
        <f t="shared" si="18"/>
        <v>0</v>
      </c>
      <c r="BJ142" s="13" t="s">
        <v>92</v>
      </c>
      <c r="BK142" s="194">
        <f t="shared" si="19"/>
        <v>0</v>
      </c>
      <c r="BL142" s="13" t="s">
        <v>173</v>
      </c>
      <c r="BM142" s="13" t="s">
        <v>1318</v>
      </c>
    </row>
    <row r="143" spans="2:65" s="1" customFormat="1" ht="16.5" customHeight="1">
      <c r="B143" s="31"/>
      <c r="C143" s="183" t="s">
        <v>290</v>
      </c>
      <c r="D143" s="183" t="s">
        <v>169</v>
      </c>
      <c r="E143" s="184" t="s">
        <v>654</v>
      </c>
      <c r="F143" s="185" t="s">
        <v>655</v>
      </c>
      <c r="G143" s="186" t="s">
        <v>172</v>
      </c>
      <c r="H143" s="187">
        <v>440.41</v>
      </c>
      <c r="I143" s="188"/>
      <c r="J143" s="189">
        <f t="shared" si="10"/>
        <v>0</v>
      </c>
      <c r="K143" s="185" t="s">
        <v>246</v>
      </c>
      <c r="L143" s="35"/>
      <c r="M143" s="190" t="s">
        <v>1</v>
      </c>
      <c r="N143" s="191" t="s">
        <v>52</v>
      </c>
      <c r="O143" s="57"/>
      <c r="P143" s="192">
        <f t="shared" si="11"/>
        <v>0</v>
      </c>
      <c r="Q143" s="192">
        <v>2.103E-2</v>
      </c>
      <c r="R143" s="192">
        <f t="shared" si="12"/>
        <v>9.2618223000000004</v>
      </c>
      <c r="S143" s="192">
        <v>0</v>
      </c>
      <c r="T143" s="193">
        <f t="shared" si="13"/>
        <v>0</v>
      </c>
      <c r="AR143" s="13" t="s">
        <v>173</v>
      </c>
      <c r="AT143" s="13" t="s">
        <v>169</v>
      </c>
      <c r="AU143" s="13" t="s">
        <v>92</v>
      </c>
      <c r="AY143" s="13" t="s">
        <v>167</v>
      </c>
      <c r="BE143" s="194">
        <f t="shared" si="14"/>
        <v>0</v>
      </c>
      <c r="BF143" s="194">
        <f t="shared" si="15"/>
        <v>0</v>
      </c>
      <c r="BG143" s="194">
        <f t="shared" si="16"/>
        <v>0</v>
      </c>
      <c r="BH143" s="194">
        <f t="shared" si="17"/>
        <v>0</v>
      </c>
      <c r="BI143" s="194">
        <f t="shared" si="18"/>
        <v>0</v>
      </c>
      <c r="BJ143" s="13" t="s">
        <v>92</v>
      </c>
      <c r="BK143" s="194">
        <f t="shared" si="19"/>
        <v>0</v>
      </c>
      <c r="BL143" s="13" t="s">
        <v>173</v>
      </c>
      <c r="BM143" s="13" t="s">
        <v>1319</v>
      </c>
    </row>
    <row r="144" spans="2:65" s="1" customFormat="1" ht="16.5" customHeight="1">
      <c r="B144" s="31"/>
      <c r="C144" s="183" t="s">
        <v>294</v>
      </c>
      <c r="D144" s="183" t="s">
        <v>169</v>
      </c>
      <c r="E144" s="184" t="s">
        <v>658</v>
      </c>
      <c r="F144" s="185" t="s">
        <v>659</v>
      </c>
      <c r="G144" s="186" t="s">
        <v>172</v>
      </c>
      <c r="H144" s="187">
        <v>440.41</v>
      </c>
      <c r="I144" s="188"/>
      <c r="J144" s="189">
        <f t="shared" si="10"/>
        <v>0</v>
      </c>
      <c r="K144" s="185" t="s">
        <v>246</v>
      </c>
      <c r="L144" s="35"/>
      <c r="M144" s="190" t="s">
        <v>1</v>
      </c>
      <c r="N144" s="191" t="s">
        <v>52</v>
      </c>
      <c r="O144" s="57"/>
      <c r="P144" s="192">
        <f t="shared" si="11"/>
        <v>0</v>
      </c>
      <c r="Q144" s="192">
        <v>0</v>
      </c>
      <c r="R144" s="192">
        <f t="shared" si="12"/>
        <v>0</v>
      </c>
      <c r="S144" s="192">
        <v>0</v>
      </c>
      <c r="T144" s="193">
        <f t="shared" si="13"/>
        <v>0</v>
      </c>
      <c r="AR144" s="13" t="s">
        <v>173</v>
      </c>
      <c r="AT144" s="13" t="s">
        <v>169</v>
      </c>
      <c r="AU144" s="13" t="s">
        <v>92</v>
      </c>
      <c r="AY144" s="13" t="s">
        <v>167</v>
      </c>
      <c r="BE144" s="194">
        <f t="shared" si="14"/>
        <v>0</v>
      </c>
      <c r="BF144" s="194">
        <f t="shared" si="15"/>
        <v>0</v>
      </c>
      <c r="BG144" s="194">
        <f t="shared" si="16"/>
        <v>0</v>
      </c>
      <c r="BH144" s="194">
        <f t="shared" si="17"/>
        <v>0</v>
      </c>
      <c r="BI144" s="194">
        <f t="shared" si="18"/>
        <v>0</v>
      </c>
      <c r="BJ144" s="13" t="s">
        <v>92</v>
      </c>
      <c r="BK144" s="194">
        <f t="shared" si="19"/>
        <v>0</v>
      </c>
      <c r="BL144" s="13" t="s">
        <v>173</v>
      </c>
      <c r="BM144" s="13" t="s">
        <v>1320</v>
      </c>
    </row>
    <row r="145" spans="2:65" s="1" customFormat="1" ht="22.5" customHeight="1">
      <c r="B145" s="31"/>
      <c r="C145" s="183" t="s">
        <v>298</v>
      </c>
      <c r="D145" s="183" t="s">
        <v>169</v>
      </c>
      <c r="E145" s="184" t="s">
        <v>662</v>
      </c>
      <c r="F145" s="185" t="s">
        <v>663</v>
      </c>
      <c r="G145" s="186" t="s">
        <v>172</v>
      </c>
      <c r="H145" s="187">
        <v>440.41</v>
      </c>
      <c r="I145" s="188"/>
      <c r="J145" s="189">
        <f t="shared" si="10"/>
        <v>0</v>
      </c>
      <c r="K145" s="185" t="s">
        <v>246</v>
      </c>
      <c r="L145" s="35"/>
      <c r="M145" s="190" t="s">
        <v>1</v>
      </c>
      <c r="N145" s="191" t="s">
        <v>52</v>
      </c>
      <c r="O145" s="57"/>
      <c r="P145" s="192">
        <f t="shared" si="11"/>
        <v>0</v>
      </c>
      <c r="Q145" s="192">
        <v>0</v>
      </c>
      <c r="R145" s="192">
        <f t="shared" si="12"/>
        <v>0</v>
      </c>
      <c r="S145" s="192">
        <v>0</v>
      </c>
      <c r="T145" s="193">
        <f t="shared" si="13"/>
        <v>0</v>
      </c>
      <c r="AR145" s="13" t="s">
        <v>173</v>
      </c>
      <c r="AT145" s="13" t="s">
        <v>169</v>
      </c>
      <c r="AU145" s="13" t="s">
        <v>92</v>
      </c>
      <c r="AY145" s="13" t="s">
        <v>167</v>
      </c>
      <c r="BE145" s="194">
        <f t="shared" si="14"/>
        <v>0</v>
      </c>
      <c r="BF145" s="194">
        <f t="shared" si="15"/>
        <v>0</v>
      </c>
      <c r="BG145" s="194">
        <f t="shared" si="16"/>
        <v>0</v>
      </c>
      <c r="BH145" s="194">
        <f t="shared" si="17"/>
        <v>0</v>
      </c>
      <c r="BI145" s="194">
        <f t="shared" si="18"/>
        <v>0</v>
      </c>
      <c r="BJ145" s="13" t="s">
        <v>92</v>
      </c>
      <c r="BK145" s="194">
        <f t="shared" si="19"/>
        <v>0</v>
      </c>
      <c r="BL145" s="13" t="s">
        <v>173</v>
      </c>
      <c r="BM145" s="13" t="s">
        <v>1321</v>
      </c>
    </row>
    <row r="146" spans="2:65" s="1" customFormat="1" ht="16.5" customHeight="1">
      <c r="B146" s="31"/>
      <c r="C146" s="183" t="s">
        <v>302</v>
      </c>
      <c r="D146" s="183" t="s">
        <v>169</v>
      </c>
      <c r="E146" s="184" t="s">
        <v>1322</v>
      </c>
      <c r="F146" s="185" t="s">
        <v>1323</v>
      </c>
      <c r="G146" s="186" t="s">
        <v>258</v>
      </c>
      <c r="H146" s="187">
        <v>14.76</v>
      </c>
      <c r="I146" s="188"/>
      <c r="J146" s="189">
        <f t="shared" si="10"/>
        <v>0</v>
      </c>
      <c r="K146" s="185" t="s">
        <v>1</v>
      </c>
      <c r="L146" s="35"/>
      <c r="M146" s="190" t="s">
        <v>1</v>
      </c>
      <c r="N146" s="191" t="s">
        <v>52</v>
      </c>
      <c r="O146" s="57"/>
      <c r="P146" s="192">
        <f t="shared" si="11"/>
        <v>0</v>
      </c>
      <c r="Q146" s="192">
        <v>5.4999999999999997E-3</v>
      </c>
      <c r="R146" s="192">
        <f t="shared" si="12"/>
        <v>8.1179999999999988E-2</v>
      </c>
      <c r="S146" s="192">
        <v>0</v>
      </c>
      <c r="T146" s="193">
        <f t="shared" si="13"/>
        <v>0</v>
      </c>
      <c r="AR146" s="13" t="s">
        <v>173</v>
      </c>
      <c r="AT146" s="13" t="s">
        <v>169</v>
      </c>
      <c r="AU146" s="13" t="s">
        <v>92</v>
      </c>
      <c r="AY146" s="13" t="s">
        <v>167</v>
      </c>
      <c r="BE146" s="194">
        <f t="shared" si="14"/>
        <v>0</v>
      </c>
      <c r="BF146" s="194">
        <f t="shared" si="15"/>
        <v>0</v>
      </c>
      <c r="BG146" s="194">
        <f t="shared" si="16"/>
        <v>0</v>
      </c>
      <c r="BH146" s="194">
        <f t="shared" si="17"/>
        <v>0</v>
      </c>
      <c r="BI146" s="194">
        <f t="shared" si="18"/>
        <v>0</v>
      </c>
      <c r="BJ146" s="13" t="s">
        <v>92</v>
      </c>
      <c r="BK146" s="194">
        <f t="shared" si="19"/>
        <v>0</v>
      </c>
      <c r="BL146" s="13" t="s">
        <v>173</v>
      </c>
      <c r="BM146" s="13" t="s">
        <v>1324</v>
      </c>
    </row>
    <row r="147" spans="2:65" s="1" customFormat="1" ht="16.5" customHeight="1">
      <c r="B147" s="31"/>
      <c r="C147" s="183" t="s">
        <v>306</v>
      </c>
      <c r="D147" s="183" t="s">
        <v>169</v>
      </c>
      <c r="E147" s="184" t="s">
        <v>1325</v>
      </c>
      <c r="F147" s="185" t="s">
        <v>1326</v>
      </c>
      <c r="G147" s="186" t="s">
        <v>172</v>
      </c>
      <c r="H147" s="187">
        <v>374.34899999999999</v>
      </c>
      <c r="I147" s="188"/>
      <c r="J147" s="189">
        <f t="shared" si="10"/>
        <v>0</v>
      </c>
      <c r="K147" s="185" t="s">
        <v>1</v>
      </c>
      <c r="L147" s="35"/>
      <c r="M147" s="190" t="s">
        <v>1</v>
      </c>
      <c r="N147" s="191" t="s">
        <v>52</v>
      </c>
      <c r="O147" s="57"/>
      <c r="P147" s="192">
        <f t="shared" si="11"/>
        <v>0</v>
      </c>
      <c r="Q147" s="192">
        <v>6.9999999999999994E-5</v>
      </c>
      <c r="R147" s="192">
        <f t="shared" si="12"/>
        <v>2.6204429999999997E-2</v>
      </c>
      <c r="S147" s="192">
        <v>0</v>
      </c>
      <c r="T147" s="193">
        <f t="shared" si="13"/>
        <v>0</v>
      </c>
      <c r="AR147" s="13" t="s">
        <v>173</v>
      </c>
      <c r="AT147" s="13" t="s">
        <v>169</v>
      </c>
      <c r="AU147" s="13" t="s">
        <v>92</v>
      </c>
      <c r="AY147" s="13" t="s">
        <v>167</v>
      </c>
      <c r="BE147" s="194">
        <f t="shared" si="14"/>
        <v>0</v>
      </c>
      <c r="BF147" s="194">
        <f t="shared" si="15"/>
        <v>0</v>
      </c>
      <c r="BG147" s="194">
        <f t="shared" si="16"/>
        <v>0</v>
      </c>
      <c r="BH147" s="194">
        <f t="shared" si="17"/>
        <v>0</v>
      </c>
      <c r="BI147" s="194">
        <f t="shared" si="18"/>
        <v>0</v>
      </c>
      <c r="BJ147" s="13" t="s">
        <v>92</v>
      </c>
      <c r="BK147" s="194">
        <f t="shared" si="19"/>
        <v>0</v>
      </c>
      <c r="BL147" s="13" t="s">
        <v>173</v>
      </c>
      <c r="BM147" s="13" t="s">
        <v>1327</v>
      </c>
    </row>
    <row r="148" spans="2:65" s="1" customFormat="1" ht="16.5" customHeight="1">
      <c r="B148" s="31"/>
      <c r="C148" s="183" t="s">
        <v>310</v>
      </c>
      <c r="D148" s="183" t="s">
        <v>169</v>
      </c>
      <c r="E148" s="184" t="s">
        <v>1328</v>
      </c>
      <c r="F148" s="185" t="s">
        <v>1329</v>
      </c>
      <c r="G148" s="186" t="s">
        <v>172</v>
      </c>
      <c r="H148" s="187">
        <v>374.34899999999999</v>
      </c>
      <c r="I148" s="188"/>
      <c r="J148" s="189">
        <f t="shared" si="10"/>
        <v>0</v>
      </c>
      <c r="K148" s="185" t="s">
        <v>1</v>
      </c>
      <c r="L148" s="35"/>
      <c r="M148" s="190" t="s">
        <v>1</v>
      </c>
      <c r="N148" s="191" t="s">
        <v>52</v>
      </c>
      <c r="O148" s="57"/>
      <c r="P148" s="192">
        <f t="shared" si="11"/>
        <v>0</v>
      </c>
      <c r="Q148" s="192">
        <v>0</v>
      </c>
      <c r="R148" s="192">
        <f t="shared" si="12"/>
        <v>0</v>
      </c>
      <c r="S148" s="192">
        <v>0</v>
      </c>
      <c r="T148" s="193">
        <f t="shared" si="13"/>
        <v>0</v>
      </c>
      <c r="AR148" s="13" t="s">
        <v>173</v>
      </c>
      <c r="AT148" s="13" t="s">
        <v>169</v>
      </c>
      <c r="AU148" s="13" t="s">
        <v>92</v>
      </c>
      <c r="AY148" s="13" t="s">
        <v>167</v>
      </c>
      <c r="BE148" s="194">
        <f t="shared" si="14"/>
        <v>0</v>
      </c>
      <c r="BF148" s="194">
        <f t="shared" si="15"/>
        <v>0</v>
      </c>
      <c r="BG148" s="194">
        <f t="shared" si="16"/>
        <v>0</v>
      </c>
      <c r="BH148" s="194">
        <f t="shared" si="17"/>
        <v>0</v>
      </c>
      <c r="BI148" s="194">
        <f t="shared" si="18"/>
        <v>0</v>
      </c>
      <c r="BJ148" s="13" t="s">
        <v>92</v>
      </c>
      <c r="BK148" s="194">
        <f t="shared" si="19"/>
        <v>0</v>
      </c>
      <c r="BL148" s="13" t="s">
        <v>173</v>
      </c>
      <c r="BM148" s="13" t="s">
        <v>1330</v>
      </c>
    </row>
    <row r="149" spans="2:65" s="1" customFormat="1" ht="16.5" customHeight="1">
      <c r="B149" s="31"/>
      <c r="C149" s="183" t="s">
        <v>315</v>
      </c>
      <c r="D149" s="183" t="s">
        <v>169</v>
      </c>
      <c r="E149" s="184" t="s">
        <v>1331</v>
      </c>
      <c r="F149" s="185" t="s">
        <v>1332</v>
      </c>
      <c r="G149" s="186" t="s">
        <v>258</v>
      </c>
      <c r="H149" s="187">
        <v>8.4719999999999995</v>
      </c>
      <c r="I149" s="188"/>
      <c r="J149" s="189">
        <f t="shared" si="10"/>
        <v>0</v>
      </c>
      <c r="K149" s="185" t="s">
        <v>1</v>
      </c>
      <c r="L149" s="35"/>
      <c r="M149" s="190" t="s">
        <v>1</v>
      </c>
      <c r="N149" s="191" t="s">
        <v>52</v>
      </c>
      <c r="O149" s="57"/>
      <c r="P149" s="192">
        <f t="shared" si="11"/>
        <v>0</v>
      </c>
      <c r="Q149" s="192">
        <v>3.79E-3</v>
      </c>
      <c r="R149" s="192">
        <f t="shared" si="12"/>
        <v>3.2108879999999999E-2</v>
      </c>
      <c r="S149" s="192">
        <v>0</v>
      </c>
      <c r="T149" s="193">
        <f t="shared" si="13"/>
        <v>0</v>
      </c>
      <c r="AR149" s="13" t="s">
        <v>173</v>
      </c>
      <c r="AT149" s="13" t="s">
        <v>169</v>
      </c>
      <c r="AU149" s="13" t="s">
        <v>92</v>
      </c>
      <c r="AY149" s="13" t="s">
        <v>167</v>
      </c>
      <c r="BE149" s="194">
        <f t="shared" si="14"/>
        <v>0</v>
      </c>
      <c r="BF149" s="194">
        <f t="shared" si="15"/>
        <v>0</v>
      </c>
      <c r="BG149" s="194">
        <f t="shared" si="16"/>
        <v>0</v>
      </c>
      <c r="BH149" s="194">
        <f t="shared" si="17"/>
        <v>0</v>
      </c>
      <c r="BI149" s="194">
        <f t="shared" si="18"/>
        <v>0</v>
      </c>
      <c r="BJ149" s="13" t="s">
        <v>92</v>
      </c>
      <c r="BK149" s="194">
        <f t="shared" si="19"/>
        <v>0</v>
      </c>
      <c r="BL149" s="13" t="s">
        <v>173</v>
      </c>
      <c r="BM149" s="13" t="s">
        <v>1333</v>
      </c>
    </row>
    <row r="150" spans="2:65" s="1" customFormat="1" ht="16.5" customHeight="1">
      <c r="B150" s="31"/>
      <c r="C150" s="183" t="s">
        <v>319</v>
      </c>
      <c r="D150" s="183" t="s">
        <v>169</v>
      </c>
      <c r="E150" s="184" t="s">
        <v>1334</v>
      </c>
      <c r="F150" s="185" t="s">
        <v>1335</v>
      </c>
      <c r="G150" s="186" t="s">
        <v>258</v>
      </c>
      <c r="H150" s="187">
        <v>8.4719999999999995</v>
      </c>
      <c r="I150" s="188"/>
      <c r="J150" s="189">
        <f t="shared" si="10"/>
        <v>0</v>
      </c>
      <c r="K150" s="185" t="s">
        <v>1</v>
      </c>
      <c r="L150" s="35"/>
      <c r="M150" s="190" t="s">
        <v>1</v>
      </c>
      <c r="N150" s="191" t="s">
        <v>52</v>
      </c>
      <c r="O150" s="57"/>
      <c r="P150" s="192">
        <f t="shared" si="11"/>
        <v>0</v>
      </c>
      <c r="Q150" s="192">
        <v>0</v>
      </c>
      <c r="R150" s="192">
        <f t="shared" si="12"/>
        <v>0</v>
      </c>
      <c r="S150" s="192">
        <v>0</v>
      </c>
      <c r="T150" s="193">
        <f t="shared" si="13"/>
        <v>0</v>
      </c>
      <c r="AR150" s="13" t="s">
        <v>173</v>
      </c>
      <c r="AT150" s="13" t="s">
        <v>169</v>
      </c>
      <c r="AU150" s="13" t="s">
        <v>92</v>
      </c>
      <c r="AY150" s="13" t="s">
        <v>167</v>
      </c>
      <c r="BE150" s="194">
        <f t="shared" si="14"/>
        <v>0</v>
      </c>
      <c r="BF150" s="194">
        <f t="shared" si="15"/>
        <v>0</v>
      </c>
      <c r="BG150" s="194">
        <f t="shared" si="16"/>
        <v>0</v>
      </c>
      <c r="BH150" s="194">
        <f t="shared" si="17"/>
        <v>0</v>
      </c>
      <c r="BI150" s="194">
        <f t="shared" si="18"/>
        <v>0</v>
      </c>
      <c r="BJ150" s="13" t="s">
        <v>92</v>
      </c>
      <c r="BK150" s="194">
        <f t="shared" si="19"/>
        <v>0</v>
      </c>
      <c r="BL150" s="13" t="s">
        <v>173</v>
      </c>
      <c r="BM150" s="13" t="s">
        <v>1336</v>
      </c>
    </row>
    <row r="151" spans="2:65" s="1" customFormat="1" ht="16.5" customHeight="1">
      <c r="B151" s="31"/>
      <c r="C151" s="183" t="s">
        <v>323</v>
      </c>
      <c r="D151" s="183" t="s">
        <v>169</v>
      </c>
      <c r="E151" s="184" t="s">
        <v>1337</v>
      </c>
      <c r="F151" s="185" t="s">
        <v>1338</v>
      </c>
      <c r="G151" s="186" t="s">
        <v>172</v>
      </c>
      <c r="H151" s="187">
        <v>53.392000000000003</v>
      </c>
      <c r="I151" s="188"/>
      <c r="J151" s="189">
        <f t="shared" si="10"/>
        <v>0</v>
      </c>
      <c r="K151" s="185" t="s">
        <v>185</v>
      </c>
      <c r="L151" s="35"/>
      <c r="M151" s="190" t="s">
        <v>1</v>
      </c>
      <c r="N151" s="191" t="s">
        <v>52</v>
      </c>
      <c r="O151" s="57"/>
      <c r="P151" s="192">
        <f t="shared" si="11"/>
        <v>0</v>
      </c>
      <c r="Q151" s="192">
        <v>0</v>
      </c>
      <c r="R151" s="192">
        <f t="shared" si="12"/>
        <v>0</v>
      </c>
      <c r="S151" s="192">
        <v>0.183</v>
      </c>
      <c r="T151" s="193">
        <f t="shared" si="13"/>
        <v>9.7707360000000012</v>
      </c>
      <c r="AR151" s="13" t="s">
        <v>173</v>
      </c>
      <c r="AT151" s="13" t="s">
        <v>169</v>
      </c>
      <c r="AU151" s="13" t="s">
        <v>92</v>
      </c>
      <c r="AY151" s="13" t="s">
        <v>167</v>
      </c>
      <c r="BE151" s="194">
        <f t="shared" si="14"/>
        <v>0</v>
      </c>
      <c r="BF151" s="194">
        <f t="shared" si="15"/>
        <v>0</v>
      </c>
      <c r="BG151" s="194">
        <f t="shared" si="16"/>
        <v>0</v>
      </c>
      <c r="BH151" s="194">
        <f t="shared" si="17"/>
        <v>0</v>
      </c>
      <c r="BI151" s="194">
        <f t="shared" si="18"/>
        <v>0</v>
      </c>
      <c r="BJ151" s="13" t="s">
        <v>92</v>
      </c>
      <c r="BK151" s="194">
        <f t="shared" si="19"/>
        <v>0</v>
      </c>
      <c r="BL151" s="13" t="s">
        <v>173</v>
      </c>
      <c r="BM151" s="13" t="s">
        <v>1339</v>
      </c>
    </row>
    <row r="152" spans="2:65" s="1" customFormat="1" ht="16.5" customHeight="1">
      <c r="B152" s="31"/>
      <c r="C152" s="183" t="s">
        <v>327</v>
      </c>
      <c r="D152" s="183" t="s">
        <v>169</v>
      </c>
      <c r="E152" s="184" t="s">
        <v>1340</v>
      </c>
      <c r="F152" s="185" t="s">
        <v>1341</v>
      </c>
      <c r="G152" s="186" t="s">
        <v>241</v>
      </c>
      <c r="H152" s="187">
        <v>37</v>
      </c>
      <c r="I152" s="188"/>
      <c r="J152" s="189">
        <f t="shared" si="10"/>
        <v>0</v>
      </c>
      <c r="K152" s="185" t="s">
        <v>218</v>
      </c>
      <c r="L152" s="35"/>
      <c r="M152" s="190" t="s">
        <v>1</v>
      </c>
      <c r="N152" s="191" t="s">
        <v>52</v>
      </c>
      <c r="O152" s="57"/>
      <c r="P152" s="192">
        <f t="shared" si="11"/>
        <v>0</v>
      </c>
      <c r="Q152" s="192">
        <v>0</v>
      </c>
      <c r="R152" s="192">
        <f t="shared" si="12"/>
        <v>0</v>
      </c>
      <c r="S152" s="192">
        <v>1.2E-2</v>
      </c>
      <c r="T152" s="193">
        <f t="shared" si="13"/>
        <v>0.44400000000000001</v>
      </c>
      <c r="AR152" s="13" t="s">
        <v>173</v>
      </c>
      <c r="AT152" s="13" t="s">
        <v>169</v>
      </c>
      <c r="AU152" s="13" t="s">
        <v>92</v>
      </c>
      <c r="AY152" s="13" t="s">
        <v>167</v>
      </c>
      <c r="BE152" s="194">
        <f t="shared" si="14"/>
        <v>0</v>
      </c>
      <c r="BF152" s="194">
        <f t="shared" si="15"/>
        <v>0</v>
      </c>
      <c r="BG152" s="194">
        <f t="shared" si="16"/>
        <v>0</v>
      </c>
      <c r="BH152" s="194">
        <f t="shared" si="17"/>
        <v>0</v>
      </c>
      <c r="BI152" s="194">
        <f t="shared" si="18"/>
        <v>0</v>
      </c>
      <c r="BJ152" s="13" t="s">
        <v>92</v>
      </c>
      <c r="BK152" s="194">
        <f t="shared" si="19"/>
        <v>0</v>
      </c>
      <c r="BL152" s="13" t="s">
        <v>173</v>
      </c>
      <c r="BM152" s="13" t="s">
        <v>1342</v>
      </c>
    </row>
    <row r="153" spans="2:65" s="1" customFormat="1" ht="16.5" customHeight="1">
      <c r="B153" s="31"/>
      <c r="C153" s="183" t="s">
        <v>331</v>
      </c>
      <c r="D153" s="183" t="s">
        <v>169</v>
      </c>
      <c r="E153" s="184" t="s">
        <v>1343</v>
      </c>
      <c r="F153" s="185" t="s">
        <v>1344</v>
      </c>
      <c r="G153" s="186" t="s">
        <v>241</v>
      </c>
      <c r="H153" s="187">
        <v>21</v>
      </c>
      <c r="I153" s="188"/>
      <c r="J153" s="189">
        <f t="shared" si="10"/>
        <v>0</v>
      </c>
      <c r="K153" s="185" t="s">
        <v>1</v>
      </c>
      <c r="L153" s="35"/>
      <c r="M153" s="190" t="s">
        <v>1</v>
      </c>
      <c r="N153" s="191" t="s">
        <v>52</v>
      </c>
      <c r="O153" s="57"/>
      <c r="P153" s="192">
        <f t="shared" si="11"/>
        <v>0</v>
      </c>
      <c r="Q153" s="192">
        <v>0</v>
      </c>
      <c r="R153" s="192">
        <f t="shared" si="12"/>
        <v>0</v>
      </c>
      <c r="S153" s="192">
        <v>2.4E-2</v>
      </c>
      <c r="T153" s="193">
        <f t="shared" si="13"/>
        <v>0.504</v>
      </c>
      <c r="AR153" s="13" t="s">
        <v>173</v>
      </c>
      <c r="AT153" s="13" t="s">
        <v>169</v>
      </c>
      <c r="AU153" s="13" t="s">
        <v>92</v>
      </c>
      <c r="AY153" s="13" t="s">
        <v>167</v>
      </c>
      <c r="BE153" s="194">
        <f t="shared" si="14"/>
        <v>0</v>
      </c>
      <c r="BF153" s="194">
        <f t="shared" si="15"/>
        <v>0</v>
      </c>
      <c r="BG153" s="194">
        <f t="shared" si="16"/>
        <v>0</v>
      </c>
      <c r="BH153" s="194">
        <f t="shared" si="17"/>
        <v>0</v>
      </c>
      <c r="BI153" s="194">
        <f t="shared" si="18"/>
        <v>0</v>
      </c>
      <c r="BJ153" s="13" t="s">
        <v>92</v>
      </c>
      <c r="BK153" s="194">
        <f t="shared" si="19"/>
        <v>0</v>
      </c>
      <c r="BL153" s="13" t="s">
        <v>173</v>
      </c>
      <c r="BM153" s="13" t="s">
        <v>1345</v>
      </c>
    </row>
    <row r="154" spans="2:65" s="1" customFormat="1" ht="16.5" customHeight="1">
      <c r="B154" s="31"/>
      <c r="C154" s="183" t="s">
        <v>335</v>
      </c>
      <c r="D154" s="183" t="s">
        <v>169</v>
      </c>
      <c r="E154" s="184" t="s">
        <v>1346</v>
      </c>
      <c r="F154" s="185" t="s">
        <v>1347</v>
      </c>
      <c r="G154" s="186" t="s">
        <v>241</v>
      </c>
      <c r="H154" s="187">
        <v>2</v>
      </c>
      <c r="I154" s="188"/>
      <c r="J154" s="189">
        <f t="shared" si="10"/>
        <v>0</v>
      </c>
      <c r="K154" s="185" t="s">
        <v>246</v>
      </c>
      <c r="L154" s="35"/>
      <c r="M154" s="190" t="s">
        <v>1</v>
      </c>
      <c r="N154" s="191" t="s">
        <v>52</v>
      </c>
      <c r="O154" s="57"/>
      <c r="P154" s="192">
        <f t="shared" si="11"/>
        <v>0</v>
      </c>
      <c r="Q154" s="192">
        <v>0</v>
      </c>
      <c r="R154" s="192">
        <f t="shared" si="12"/>
        <v>0</v>
      </c>
      <c r="S154" s="192">
        <v>6.5000000000000002E-2</v>
      </c>
      <c r="T154" s="193">
        <f t="shared" si="13"/>
        <v>0.13</v>
      </c>
      <c r="AR154" s="13" t="s">
        <v>173</v>
      </c>
      <c r="AT154" s="13" t="s">
        <v>169</v>
      </c>
      <c r="AU154" s="13" t="s">
        <v>92</v>
      </c>
      <c r="AY154" s="13" t="s">
        <v>167</v>
      </c>
      <c r="BE154" s="194">
        <f t="shared" si="14"/>
        <v>0</v>
      </c>
      <c r="BF154" s="194">
        <f t="shared" si="15"/>
        <v>0</v>
      </c>
      <c r="BG154" s="194">
        <f t="shared" si="16"/>
        <v>0</v>
      </c>
      <c r="BH154" s="194">
        <f t="shared" si="17"/>
        <v>0</v>
      </c>
      <c r="BI154" s="194">
        <f t="shared" si="18"/>
        <v>0</v>
      </c>
      <c r="BJ154" s="13" t="s">
        <v>92</v>
      </c>
      <c r="BK154" s="194">
        <f t="shared" si="19"/>
        <v>0</v>
      </c>
      <c r="BL154" s="13" t="s">
        <v>173</v>
      </c>
      <c r="BM154" s="13" t="s">
        <v>1348</v>
      </c>
    </row>
    <row r="155" spans="2:65" s="1" customFormat="1" ht="16.5" customHeight="1">
      <c r="B155" s="31"/>
      <c r="C155" s="183" t="s">
        <v>339</v>
      </c>
      <c r="D155" s="183" t="s">
        <v>169</v>
      </c>
      <c r="E155" s="184" t="s">
        <v>1349</v>
      </c>
      <c r="F155" s="185" t="s">
        <v>1350</v>
      </c>
      <c r="G155" s="186" t="s">
        <v>172</v>
      </c>
      <c r="H155" s="187">
        <v>2.6739999999999999</v>
      </c>
      <c r="I155" s="188"/>
      <c r="J155" s="189">
        <f t="shared" si="10"/>
        <v>0</v>
      </c>
      <c r="K155" s="185" t="s">
        <v>246</v>
      </c>
      <c r="L155" s="35"/>
      <c r="M155" s="190" t="s">
        <v>1</v>
      </c>
      <c r="N155" s="191" t="s">
        <v>52</v>
      </c>
      <c r="O155" s="57"/>
      <c r="P155" s="192">
        <f t="shared" si="11"/>
        <v>0</v>
      </c>
      <c r="Q155" s="192">
        <v>0</v>
      </c>
      <c r="R155" s="192">
        <f t="shared" si="12"/>
        <v>0</v>
      </c>
      <c r="S155" s="192">
        <v>4.1000000000000002E-2</v>
      </c>
      <c r="T155" s="193">
        <f t="shared" si="13"/>
        <v>0.109634</v>
      </c>
      <c r="AR155" s="13" t="s">
        <v>173</v>
      </c>
      <c r="AT155" s="13" t="s">
        <v>169</v>
      </c>
      <c r="AU155" s="13" t="s">
        <v>92</v>
      </c>
      <c r="AY155" s="13" t="s">
        <v>167</v>
      </c>
      <c r="BE155" s="194">
        <f t="shared" si="14"/>
        <v>0</v>
      </c>
      <c r="BF155" s="194">
        <f t="shared" si="15"/>
        <v>0</v>
      </c>
      <c r="BG155" s="194">
        <f t="shared" si="16"/>
        <v>0</v>
      </c>
      <c r="BH155" s="194">
        <f t="shared" si="17"/>
        <v>0</v>
      </c>
      <c r="BI155" s="194">
        <f t="shared" si="18"/>
        <v>0</v>
      </c>
      <c r="BJ155" s="13" t="s">
        <v>92</v>
      </c>
      <c r="BK155" s="194">
        <f t="shared" si="19"/>
        <v>0</v>
      </c>
      <c r="BL155" s="13" t="s">
        <v>173</v>
      </c>
      <c r="BM155" s="13" t="s">
        <v>1351</v>
      </c>
    </row>
    <row r="156" spans="2:65" s="1" customFormat="1" ht="16.5" customHeight="1">
      <c r="B156" s="31"/>
      <c r="C156" s="183" t="s">
        <v>343</v>
      </c>
      <c r="D156" s="183" t="s">
        <v>169</v>
      </c>
      <c r="E156" s="184" t="s">
        <v>1352</v>
      </c>
      <c r="F156" s="185" t="s">
        <v>1353</v>
      </c>
      <c r="G156" s="186" t="s">
        <v>172</v>
      </c>
      <c r="H156" s="187">
        <v>3.9449999999999998</v>
      </c>
      <c r="I156" s="188"/>
      <c r="J156" s="189">
        <f t="shared" si="10"/>
        <v>0</v>
      </c>
      <c r="K156" s="185" t="s">
        <v>246</v>
      </c>
      <c r="L156" s="35"/>
      <c r="M156" s="190" t="s">
        <v>1</v>
      </c>
      <c r="N156" s="191" t="s">
        <v>52</v>
      </c>
      <c r="O156" s="57"/>
      <c r="P156" s="192">
        <f t="shared" si="11"/>
        <v>0</v>
      </c>
      <c r="Q156" s="192">
        <v>0</v>
      </c>
      <c r="R156" s="192">
        <f t="shared" si="12"/>
        <v>0</v>
      </c>
      <c r="S156" s="192">
        <v>7.4999999999999997E-2</v>
      </c>
      <c r="T156" s="193">
        <f t="shared" si="13"/>
        <v>0.295875</v>
      </c>
      <c r="AR156" s="13" t="s">
        <v>173</v>
      </c>
      <c r="AT156" s="13" t="s">
        <v>169</v>
      </c>
      <c r="AU156" s="13" t="s">
        <v>92</v>
      </c>
      <c r="AY156" s="13" t="s">
        <v>167</v>
      </c>
      <c r="BE156" s="194">
        <f t="shared" si="14"/>
        <v>0</v>
      </c>
      <c r="BF156" s="194">
        <f t="shared" si="15"/>
        <v>0</v>
      </c>
      <c r="BG156" s="194">
        <f t="shared" si="16"/>
        <v>0</v>
      </c>
      <c r="BH156" s="194">
        <f t="shared" si="17"/>
        <v>0</v>
      </c>
      <c r="BI156" s="194">
        <f t="shared" si="18"/>
        <v>0</v>
      </c>
      <c r="BJ156" s="13" t="s">
        <v>92</v>
      </c>
      <c r="BK156" s="194">
        <f t="shared" si="19"/>
        <v>0</v>
      </c>
      <c r="BL156" s="13" t="s">
        <v>173</v>
      </c>
      <c r="BM156" s="13" t="s">
        <v>1354</v>
      </c>
    </row>
    <row r="157" spans="2:65" s="1" customFormat="1" ht="16.5" customHeight="1">
      <c r="B157" s="31"/>
      <c r="C157" s="183" t="s">
        <v>347</v>
      </c>
      <c r="D157" s="183" t="s">
        <v>169</v>
      </c>
      <c r="E157" s="184" t="s">
        <v>1355</v>
      </c>
      <c r="F157" s="185" t="s">
        <v>1356</v>
      </c>
      <c r="G157" s="186" t="s">
        <v>172</v>
      </c>
      <c r="H157" s="187">
        <v>8.8670000000000009</v>
      </c>
      <c r="I157" s="188"/>
      <c r="J157" s="189">
        <f t="shared" si="10"/>
        <v>0</v>
      </c>
      <c r="K157" s="185" t="s">
        <v>218</v>
      </c>
      <c r="L157" s="35"/>
      <c r="M157" s="190" t="s">
        <v>1</v>
      </c>
      <c r="N157" s="191" t="s">
        <v>52</v>
      </c>
      <c r="O157" s="57"/>
      <c r="P157" s="192">
        <f t="shared" si="11"/>
        <v>0</v>
      </c>
      <c r="Q157" s="192">
        <v>0</v>
      </c>
      <c r="R157" s="192">
        <f t="shared" si="12"/>
        <v>0</v>
      </c>
      <c r="S157" s="192">
        <v>6.2E-2</v>
      </c>
      <c r="T157" s="193">
        <f t="shared" si="13"/>
        <v>0.54975400000000008</v>
      </c>
      <c r="AR157" s="13" t="s">
        <v>173</v>
      </c>
      <c r="AT157" s="13" t="s">
        <v>169</v>
      </c>
      <c r="AU157" s="13" t="s">
        <v>92</v>
      </c>
      <c r="AY157" s="13" t="s">
        <v>167</v>
      </c>
      <c r="BE157" s="194">
        <f t="shared" si="14"/>
        <v>0</v>
      </c>
      <c r="BF157" s="194">
        <f t="shared" si="15"/>
        <v>0</v>
      </c>
      <c r="BG157" s="194">
        <f t="shared" si="16"/>
        <v>0</v>
      </c>
      <c r="BH157" s="194">
        <f t="shared" si="17"/>
        <v>0</v>
      </c>
      <c r="BI157" s="194">
        <f t="shared" si="18"/>
        <v>0</v>
      </c>
      <c r="BJ157" s="13" t="s">
        <v>92</v>
      </c>
      <c r="BK157" s="194">
        <f t="shared" si="19"/>
        <v>0</v>
      </c>
      <c r="BL157" s="13" t="s">
        <v>173</v>
      </c>
      <c r="BM157" s="13" t="s">
        <v>1357</v>
      </c>
    </row>
    <row r="158" spans="2:65" s="1" customFormat="1" ht="16.5" customHeight="1">
      <c r="B158" s="31"/>
      <c r="C158" s="183" t="s">
        <v>351</v>
      </c>
      <c r="D158" s="183" t="s">
        <v>169</v>
      </c>
      <c r="E158" s="184" t="s">
        <v>1358</v>
      </c>
      <c r="F158" s="185" t="s">
        <v>1359</v>
      </c>
      <c r="G158" s="186" t="s">
        <v>172</v>
      </c>
      <c r="H158" s="187">
        <v>18.233000000000001</v>
      </c>
      <c r="I158" s="188"/>
      <c r="J158" s="189">
        <f t="shared" si="10"/>
        <v>0</v>
      </c>
      <c r="K158" s="185" t="s">
        <v>246</v>
      </c>
      <c r="L158" s="35"/>
      <c r="M158" s="190" t="s">
        <v>1</v>
      </c>
      <c r="N158" s="191" t="s">
        <v>52</v>
      </c>
      <c r="O158" s="57"/>
      <c r="P158" s="192">
        <f t="shared" si="11"/>
        <v>0</v>
      </c>
      <c r="Q158" s="192">
        <v>0</v>
      </c>
      <c r="R158" s="192">
        <f t="shared" si="12"/>
        <v>0</v>
      </c>
      <c r="S158" s="192">
        <v>5.3999999999999999E-2</v>
      </c>
      <c r="T158" s="193">
        <f t="shared" si="13"/>
        <v>0.98458200000000007</v>
      </c>
      <c r="AR158" s="13" t="s">
        <v>173</v>
      </c>
      <c r="AT158" s="13" t="s">
        <v>169</v>
      </c>
      <c r="AU158" s="13" t="s">
        <v>92</v>
      </c>
      <c r="AY158" s="13" t="s">
        <v>167</v>
      </c>
      <c r="BE158" s="194">
        <f t="shared" si="14"/>
        <v>0</v>
      </c>
      <c r="BF158" s="194">
        <f t="shared" si="15"/>
        <v>0</v>
      </c>
      <c r="BG158" s="194">
        <f t="shared" si="16"/>
        <v>0</v>
      </c>
      <c r="BH158" s="194">
        <f t="shared" si="17"/>
        <v>0</v>
      </c>
      <c r="BI158" s="194">
        <f t="shared" si="18"/>
        <v>0</v>
      </c>
      <c r="BJ158" s="13" t="s">
        <v>92</v>
      </c>
      <c r="BK158" s="194">
        <f t="shared" si="19"/>
        <v>0</v>
      </c>
      <c r="BL158" s="13" t="s">
        <v>173</v>
      </c>
      <c r="BM158" s="13" t="s">
        <v>1360</v>
      </c>
    </row>
    <row r="159" spans="2:65" s="1" customFormat="1" ht="16.5" customHeight="1">
      <c r="B159" s="31"/>
      <c r="C159" s="183" t="s">
        <v>356</v>
      </c>
      <c r="D159" s="183" t="s">
        <v>169</v>
      </c>
      <c r="E159" s="184" t="s">
        <v>1361</v>
      </c>
      <c r="F159" s="185" t="s">
        <v>1362</v>
      </c>
      <c r="G159" s="186" t="s">
        <v>172</v>
      </c>
      <c r="H159" s="187">
        <v>2.82</v>
      </c>
      <c r="I159" s="188"/>
      <c r="J159" s="189">
        <f t="shared" si="10"/>
        <v>0</v>
      </c>
      <c r="K159" s="185" t="s">
        <v>246</v>
      </c>
      <c r="L159" s="35"/>
      <c r="M159" s="190" t="s">
        <v>1</v>
      </c>
      <c r="N159" s="191" t="s">
        <v>52</v>
      </c>
      <c r="O159" s="57"/>
      <c r="P159" s="192">
        <f t="shared" si="11"/>
        <v>0</v>
      </c>
      <c r="Q159" s="192">
        <v>0</v>
      </c>
      <c r="R159" s="192">
        <f t="shared" si="12"/>
        <v>0</v>
      </c>
      <c r="S159" s="192">
        <v>6.7000000000000004E-2</v>
      </c>
      <c r="T159" s="193">
        <f t="shared" si="13"/>
        <v>0.18894</v>
      </c>
      <c r="AR159" s="13" t="s">
        <v>173</v>
      </c>
      <c r="AT159" s="13" t="s">
        <v>169</v>
      </c>
      <c r="AU159" s="13" t="s">
        <v>92</v>
      </c>
      <c r="AY159" s="13" t="s">
        <v>167</v>
      </c>
      <c r="BE159" s="194">
        <f t="shared" si="14"/>
        <v>0</v>
      </c>
      <c r="BF159" s="194">
        <f t="shared" si="15"/>
        <v>0</v>
      </c>
      <c r="BG159" s="194">
        <f t="shared" si="16"/>
        <v>0</v>
      </c>
      <c r="BH159" s="194">
        <f t="shared" si="17"/>
        <v>0</v>
      </c>
      <c r="BI159" s="194">
        <f t="shared" si="18"/>
        <v>0</v>
      </c>
      <c r="BJ159" s="13" t="s">
        <v>92</v>
      </c>
      <c r="BK159" s="194">
        <f t="shared" si="19"/>
        <v>0</v>
      </c>
      <c r="BL159" s="13" t="s">
        <v>173</v>
      </c>
      <c r="BM159" s="13" t="s">
        <v>1363</v>
      </c>
    </row>
    <row r="160" spans="2:65" s="1" customFormat="1" ht="16.5" customHeight="1">
      <c r="B160" s="31"/>
      <c r="C160" s="183" t="s">
        <v>360</v>
      </c>
      <c r="D160" s="183" t="s">
        <v>169</v>
      </c>
      <c r="E160" s="184" t="s">
        <v>1364</v>
      </c>
      <c r="F160" s="185" t="s">
        <v>1365</v>
      </c>
      <c r="G160" s="186" t="s">
        <v>181</v>
      </c>
      <c r="H160" s="187">
        <v>1.575</v>
      </c>
      <c r="I160" s="188"/>
      <c r="J160" s="189">
        <f t="shared" si="10"/>
        <v>0</v>
      </c>
      <c r="K160" s="185" t="s">
        <v>246</v>
      </c>
      <c r="L160" s="35"/>
      <c r="M160" s="190" t="s">
        <v>1</v>
      </c>
      <c r="N160" s="191" t="s">
        <v>52</v>
      </c>
      <c r="O160" s="57"/>
      <c r="P160" s="192">
        <f t="shared" si="11"/>
        <v>0</v>
      </c>
      <c r="Q160" s="192">
        <v>0</v>
      </c>
      <c r="R160" s="192">
        <f t="shared" si="12"/>
        <v>0</v>
      </c>
      <c r="S160" s="192">
        <v>1.875</v>
      </c>
      <c r="T160" s="193">
        <f t="shared" si="13"/>
        <v>2.953125</v>
      </c>
      <c r="AR160" s="13" t="s">
        <v>173</v>
      </c>
      <c r="AT160" s="13" t="s">
        <v>169</v>
      </c>
      <c r="AU160" s="13" t="s">
        <v>92</v>
      </c>
      <c r="AY160" s="13" t="s">
        <v>167</v>
      </c>
      <c r="BE160" s="194">
        <f t="shared" si="14"/>
        <v>0</v>
      </c>
      <c r="BF160" s="194">
        <f t="shared" si="15"/>
        <v>0</v>
      </c>
      <c r="BG160" s="194">
        <f t="shared" si="16"/>
        <v>0</v>
      </c>
      <c r="BH160" s="194">
        <f t="shared" si="17"/>
        <v>0</v>
      </c>
      <c r="BI160" s="194">
        <f t="shared" si="18"/>
        <v>0</v>
      </c>
      <c r="BJ160" s="13" t="s">
        <v>92</v>
      </c>
      <c r="BK160" s="194">
        <f t="shared" si="19"/>
        <v>0</v>
      </c>
      <c r="BL160" s="13" t="s">
        <v>173</v>
      </c>
      <c r="BM160" s="13" t="s">
        <v>1366</v>
      </c>
    </row>
    <row r="161" spans="2:65" s="1" customFormat="1" ht="16.5" customHeight="1">
      <c r="B161" s="31"/>
      <c r="C161" s="183" t="s">
        <v>364</v>
      </c>
      <c r="D161" s="183" t="s">
        <v>169</v>
      </c>
      <c r="E161" s="184" t="s">
        <v>1367</v>
      </c>
      <c r="F161" s="185" t="s">
        <v>1368</v>
      </c>
      <c r="G161" s="186" t="s">
        <v>172</v>
      </c>
      <c r="H161" s="187">
        <v>271.97500000000002</v>
      </c>
      <c r="I161" s="188"/>
      <c r="J161" s="189">
        <f t="shared" si="10"/>
        <v>0</v>
      </c>
      <c r="K161" s="185" t="s">
        <v>246</v>
      </c>
      <c r="L161" s="35"/>
      <c r="M161" s="190" t="s">
        <v>1</v>
      </c>
      <c r="N161" s="191" t="s">
        <v>52</v>
      </c>
      <c r="O161" s="57"/>
      <c r="P161" s="192">
        <f t="shared" si="11"/>
        <v>0</v>
      </c>
      <c r="Q161" s="192">
        <v>0</v>
      </c>
      <c r="R161" s="192">
        <f t="shared" si="12"/>
        <v>0</v>
      </c>
      <c r="S161" s="192">
        <v>2.9000000000000001E-2</v>
      </c>
      <c r="T161" s="193">
        <f t="shared" si="13"/>
        <v>7.8872750000000007</v>
      </c>
      <c r="AR161" s="13" t="s">
        <v>173</v>
      </c>
      <c r="AT161" s="13" t="s">
        <v>169</v>
      </c>
      <c r="AU161" s="13" t="s">
        <v>92</v>
      </c>
      <c r="AY161" s="13" t="s">
        <v>167</v>
      </c>
      <c r="BE161" s="194">
        <f t="shared" si="14"/>
        <v>0</v>
      </c>
      <c r="BF161" s="194">
        <f t="shared" si="15"/>
        <v>0</v>
      </c>
      <c r="BG161" s="194">
        <f t="shared" si="16"/>
        <v>0</v>
      </c>
      <c r="BH161" s="194">
        <f t="shared" si="17"/>
        <v>0</v>
      </c>
      <c r="BI161" s="194">
        <f t="shared" si="18"/>
        <v>0</v>
      </c>
      <c r="BJ161" s="13" t="s">
        <v>92</v>
      </c>
      <c r="BK161" s="194">
        <f t="shared" si="19"/>
        <v>0</v>
      </c>
      <c r="BL161" s="13" t="s">
        <v>173</v>
      </c>
      <c r="BM161" s="13" t="s">
        <v>1369</v>
      </c>
    </row>
    <row r="162" spans="2:65" s="1" customFormat="1" ht="16.5" customHeight="1">
      <c r="B162" s="31"/>
      <c r="C162" s="183" t="s">
        <v>368</v>
      </c>
      <c r="D162" s="183" t="s">
        <v>169</v>
      </c>
      <c r="E162" s="184" t="s">
        <v>1370</v>
      </c>
      <c r="F162" s="185" t="s">
        <v>1371</v>
      </c>
      <c r="G162" s="186" t="s">
        <v>172</v>
      </c>
      <c r="H162" s="187">
        <v>28.831</v>
      </c>
      <c r="I162" s="188"/>
      <c r="J162" s="189">
        <f t="shared" si="10"/>
        <v>0</v>
      </c>
      <c r="K162" s="185" t="s">
        <v>246</v>
      </c>
      <c r="L162" s="35"/>
      <c r="M162" s="190" t="s">
        <v>1</v>
      </c>
      <c r="N162" s="191" t="s">
        <v>52</v>
      </c>
      <c r="O162" s="57"/>
      <c r="P162" s="192">
        <f t="shared" si="11"/>
        <v>0</v>
      </c>
      <c r="Q162" s="192">
        <v>0</v>
      </c>
      <c r="R162" s="192">
        <f t="shared" si="12"/>
        <v>0</v>
      </c>
      <c r="S162" s="192">
        <v>5.8999999999999997E-2</v>
      </c>
      <c r="T162" s="193">
        <f t="shared" si="13"/>
        <v>1.7010289999999999</v>
      </c>
      <c r="AR162" s="13" t="s">
        <v>173</v>
      </c>
      <c r="AT162" s="13" t="s">
        <v>169</v>
      </c>
      <c r="AU162" s="13" t="s">
        <v>92</v>
      </c>
      <c r="AY162" s="13" t="s">
        <v>167</v>
      </c>
      <c r="BE162" s="194">
        <f t="shared" si="14"/>
        <v>0</v>
      </c>
      <c r="BF162" s="194">
        <f t="shared" si="15"/>
        <v>0</v>
      </c>
      <c r="BG162" s="194">
        <f t="shared" si="16"/>
        <v>0</v>
      </c>
      <c r="BH162" s="194">
        <f t="shared" si="17"/>
        <v>0</v>
      </c>
      <c r="BI162" s="194">
        <f t="shared" si="18"/>
        <v>0</v>
      </c>
      <c r="BJ162" s="13" t="s">
        <v>92</v>
      </c>
      <c r="BK162" s="194">
        <f t="shared" si="19"/>
        <v>0</v>
      </c>
      <c r="BL162" s="13" t="s">
        <v>173</v>
      </c>
      <c r="BM162" s="13" t="s">
        <v>1372</v>
      </c>
    </row>
    <row r="163" spans="2:65" s="1" customFormat="1" ht="16.5" customHeight="1">
      <c r="B163" s="31"/>
      <c r="C163" s="183" t="s">
        <v>372</v>
      </c>
      <c r="D163" s="183" t="s">
        <v>169</v>
      </c>
      <c r="E163" s="184" t="s">
        <v>1373</v>
      </c>
      <c r="F163" s="185" t="s">
        <v>1374</v>
      </c>
      <c r="G163" s="186" t="s">
        <v>172</v>
      </c>
      <c r="H163" s="187">
        <v>175.11500000000001</v>
      </c>
      <c r="I163" s="188"/>
      <c r="J163" s="189">
        <f t="shared" si="10"/>
        <v>0</v>
      </c>
      <c r="K163" s="185" t="s">
        <v>218</v>
      </c>
      <c r="L163" s="35"/>
      <c r="M163" s="190" t="s">
        <v>1</v>
      </c>
      <c r="N163" s="191" t="s">
        <v>52</v>
      </c>
      <c r="O163" s="57"/>
      <c r="P163" s="192">
        <f t="shared" si="11"/>
        <v>0</v>
      </c>
      <c r="Q163" s="192">
        <v>0</v>
      </c>
      <c r="R163" s="192">
        <f t="shared" si="12"/>
        <v>0</v>
      </c>
      <c r="S163" s="192">
        <v>1.4E-2</v>
      </c>
      <c r="T163" s="193">
        <f t="shared" si="13"/>
        <v>2.4516100000000001</v>
      </c>
      <c r="AR163" s="13" t="s">
        <v>173</v>
      </c>
      <c r="AT163" s="13" t="s">
        <v>169</v>
      </c>
      <c r="AU163" s="13" t="s">
        <v>92</v>
      </c>
      <c r="AY163" s="13" t="s">
        <v>167</v>
      </c>
      <c r="BE163" s="194">
        <f t="shared" si="14"/>
        <v>0</v>
      </c>
      <c r="BF163" s="194">
        <f t="shared" si="15"/>
        <v>0</v>
      </c>
      <c r="BG163" s="194">
        <f t="shared" si="16"/>
        <v>0</v>
      </c>
      <c r="BH163" s="194">
        <f t="shared" si="17"/>
        <v>0</v>
      </c>
      <c r="BI163" s="194">
        <f t="shared" si="18"/>
        <v>0</v>
      </c>
      <c r="BJ163" s="13" t="s">
        <v>92</v>
      </c>
      <c r="BK163" s="194">
        <f t="shared" si="19"/>
        <v>0</v>
      </c>
      <c r="BL163" s="13" t="s">
        <v>173</v>
      </c>
      <c r="BM163" s="13" t="s">
        <v>1375</v>
      </c>
    </row>
    <row r="164" spans="2:65" s="1" customFormat="1" ht="16.5" customHeight="1">
      <c r="B164" s="31"/>
      <c r="C164" s="183" t="s">
        <v>376</v>
      </c>
      <c r="D164" s="183" t="s">
        <v>169</v>
      </c>
      <c r="E164" s="184" t="s">
        <v>1376</v>
      </c>
      <c r="F164" s="185" t="s">
        <v>1377</v>
      </c>
      <c r="G164" s="186" t="s">
        <v>172</v>
      </c>
      <c r="H164" s="187">
        <v>53.392000000000003</v>
      </c>
      <c r="I164" s="188"/>
      <c r="J164" s="189">
        <f t="shared" si="10"/>
        <v>0</v>
      </c>
      <c r="K164" s="185" t="s">
        <v>185</v>
      </c>
      <c r="L164" s="35"/>
      <c r="M164" s="190" t="s">
        <v>1</v>
      </c>
      <c r="N164" s="191" t="s">
        <v>52</v>
      </c>
      <c r="O164" s="57"/>
      <c r="P164" s="192">
        <f t="shared" si="11"/>
        <v>0</v>
      </c>
      <c r="Q164" s="192">
        <v>0</v>
      </c>
      <c r="R164" s="192">
        <f t="shared" si="12"/>
        <v>0</v>
      </c>
      <c r="S164" s="192">
        <v>7.2999999999999995E-2</v>
      </c>
      <c r="T164" s="193">
        <f t="shared" si="13"/>
        <v>3.8976160000000002</v>
      </c>
      <c r="AR164" s="13" t="s">
        <v>173</v>
      </c>
      <c r="AT164" s="13" t="s">
        <v>169</v>
      </c>
      <c r="AU164" s="13" t="s">
        <v>92</v>
      </c>
      <c r="AY164" s="13" t="s">
        <v>167</v>
      </c>
      <c r="BE164" s="194">
        <f t="shared" si="14"/>
        <v>0</v>
      </c>
      <c r="BF164" s="194">
        <f t="shared" si="15"/>
        <v>0</v>
      </c>
      <c r="BG164" s="194">
        <f t="shared" si="16"/>
        <v>0</v>
      </c>
      <c r="BH164" s="194">
        <f t="shared" si="17"/>
        <v>0</v>
      </c>
      <c r="BI164" s="194">
        <f t="shared" si="18"/>
        <v>0</v>
      </c>
      <c r="BJ164" s="13" t="s">
        <v>92</v>
      </c>
      <c r="BK164" s="194">
        <f t="shared" si="19"/>
        <v>0</v>
      </c>
      <c r="BL164" s="13" t="s">
        <v>173</v>
      </c>
      <c r="BM164" s="13" t="s">
        <v>1378</v>
      </c>
    </row>
    <row r="165" spans="2:65" s="1" customFormat="1" ht="16.5" customHeight="1">
      <c r="B165" s="31"/>
      <c r="C165" s="183" t="s">
        <v>382</v>
      </c>
      <c r="D165" s="183" t="s">
        <v>169</v>
      </c>
      <c r="E165" s="184" t="s">
        <v>771</v>
      </c>
      <c r="F165" s="185" t="s">
        <v>772</v>
      </c>
      <c r="G165" s="186" t="s">
        <v>224</v>
      </c>
      <c r="H165" s="187">
        <v>55.331000000000003</v>
      </c>
      <c r="I165" s="188"/>
      <c r="J165" s="189">
        <f t="shared" si="10"/>
        <v>0</v>
      </c>
      <c r="K165" s="185" t="s">
        <v>218</v>
      </c>
      <c r="L165" s="35"/>
      <c r="M165" s="190" t="s">
        <v>1</v>
      </c>
      <c r="N165" s="191" t="s">
        <v>52</v>
      </c>
      <c r="O165" s="57"/>
      <c r="P165" s="192">
        <f t="shared" si="11"/>
        <v>0</v>
      </c>
      <c r="Q165" s="192">
        <v>0</v>
      </c>
      <c r="R165" s="192">
        <f t="shared" si="12"/>
        <v>0</v>
      </c>
      <c r="S165" s="192">
        <v>0</v>
      </c>
      <c r="T165" s="193">
        <f t="shared" si="13"/>
        <v>0</v>
      </c>
      <c r="AR165" s="13" t="s">
        <v>173</v>
      </c>
      <c r="AT165" s="13" t="s">
        <v>169</v>
      </c>
      <c r="AU165" s="13" t="s">
        <v>92</v>
      </c>
      <c r="AY165" s="13" t="s">
        <v>167</v>
      </c>
      <c r="BE165" s="194">
        <f t="shared" si="14"/>
        <v>0</v>
      </c>
      <c r="BF165" s="194">
        <f t="shared" si="15"/>
        <v>0</v>
      </c>
      <c r="BG165" s="194">
        <f t="shared" si="16"/>
        <v>0</v>
      </c>
      <c r="BH165" s="194">
        <f t="shared" si="17"/>
        <v>0</v>
      </c>
      <c r="BI165" s="194">
        <f t="shared" si="18"/>
        <v>0</v>
      </c>
      <c r="BJ165" s="13" t="s">
        <v>92</v>
      </c>
      <c r="BK165" s="194">
        <f t="shared" si="19"/>
        <v>0</v>
      </c>
      <c r="BL165" s="13" t="s">
        <v>173</v>
      </c>
      <c r="BM165" s="13" t="s">
        <v>1379</v>
      </c>
    </row>
    <row r="166" spans="2:65" s="1" customFormat="1" ht="16.5" customHeight="1">
      <c r="B166" s="31"/>
      <c r="C166" s="183" t="s">
        <v>386</v>
      </c>
      <c r="D166" s="183" t="s">
        <v>169</v>
      </c>
      <c r="E166" s="184" t="s">
        <v>775</v>
      </c>
      <c r="F166" s="185" t="s">
        <v>776</v>
      </c>
      <c r="G166" s="186" t="s">
        <v>224</v>
      </c>
      <c r="H166" s="187">
        <v>55.331000000000003</v>
      </c>
      <c r="I166" s="188"/>
      <c r="J166" s="189">
        <f t="shared" si="10"/>
        <v>0</v>
      </c>
      <c r="K166" s="185" t="s">
        <v>218</v>
      </c>
      <c r="L166" s="35"/>
      <c r="M166" s="190" t="s">
        <v>1</v>
      </c>
      <c r="N166" s="191" t="s">
        <v>52</v>
      </c>
      <c r="O166" s="57"/>
      <c r="P166" s="192">
        <f t="shared" si="11"/>
        <v>0</v>
      </c>
      <c r="Q166" s="192">
        <v>0</v>
      </c>
      <c r="R166" s="192">
        <f t="shared" si="12"/>
        <v>0</v>
      </c>
      <c r="S166" s="192">
        <v>0</v>
      </c>
      <c r="T166" s="193">
        <f t="shared" si="13"/>
        <v>0</v>
      </c>
      <c r="AR166" s="13" t="s">
        <v>173</v>
      </c>
      <c r="AT166" s="13" t="s">
        <v>169</v>
      </c>
      <c r="AU166" s="13" t="s">
        <v>92</v>
      </c>
      <c r="AY166" s="13" t="s">
        <v>167</v>
      </c>
      <c r="BE166" s="194">
        <f t="shared" si="14"/>
        <v>0</v>
      </c>
      <c r="BF166" s="194">
        <f t="shared" si="15"/>
        <v>0</v>
      </c>
      <c r="BG166" s="194">
        <f t="shared" si="16"/>
        <v>0</v>
      </c>
      <c r="BH166" s="194">
        <f t="shared" si="17"/>
        <v>0</v>
      </c>
      <c r="BI166" s="194">
        <f t="shared" si="18"/>
        <v>0</v>
      </c>
      <c r="BJ166" s="13" t="s">
        <v>92</v>
      </c>
      <c r="BK166" s="194">
        <f t="shared" si="19"/>
        <v>0</v>
      </c>
      <c r="BL166" s="13" t="s">
        <v>173</v>
      </c>
      <c r="BM166" s="13" t="s">
        <v>1380</v>
      </c>
    </row>
    <row r="167" spans="2:65" s="1" customFormat="1" ht="16.5" customHeight="1">
      <c r="B167" s="31"/>
      <c r="C167" s="183" t="s">
        <v>390</v>
      </c>
      <c r="D167" s="183" t="s">
        <v>169</v>
      </c>
      <c r="E167" s="184" t="s">
        <v>779</v>
      </c>
      <c r="F167" s="185" t="s">
        <v>780</v>
      </c>
      <c r="G167" s="186" t="s">
        <v>258</v>
      </c>
      <c r="H167" s="187">
        <v>60</v>
      </c>
      <c r="I167" s="188"/>
      <c r="J167" s="189">
        <f t="shared" si="10"/>
        <v>0</v>
      </c>
      <c r="K167" s="185" t="s">
        <v>218</v>
      </c>
      <c r="L167" s="35"/>
      <c r="M167" s="190" t="s">
        <v>1</v>
      </c>
      <c r="N167" s="191" t="s">
        <v>52</v>
      </c>
      <c r="O167" s="57"/>
      <c r="P167" s="192">
        <f t="shared" si="11"/>
        <v>0</v>
      </c>
      <c r="Q167" s="192">
        <v>1.58E-3</v>
      </c>
      <c r="R167" s="192">
        <f t="shared" si="12"/>
        <v>9.4799999999999995E-2</v>
      </c>
      <c r="S167" s="192">
        <v>0</v>
      </c>
      <c r="T167" s="193">
        <f t="shared" si="13"/>
        <v>0</v>
      </c>
      <c r="AR167" s="13" t="s">
        <v>173</v>
      </c>
      <c r="AT167" s="13" t="s">
        <v>169</v>
      </c>
      <c r="AU167" s="13" t="s">
        <v>92</v>
      </c>
      <c r="AY167" s="13" t="s">
        <v>167</v>
      </c>
      <c r="BE167" s="194">
        <f t="shared" si="14"/>
        <v>0</v>
      </c>
      <c r="BF167" s="194">
        <f t="shared" si="15"/>
        <v>0</v>
      </c>
      <c r="BG167" s="194">
        <f t="shared" si="16"/>
        <v>0</v>
      </c>
      <c r="BH167" s="194">
        <f t="shared" si="17"/>
        <v>0</v>
      </c>
      <c r="BI167" s="194">
        <f t="shared" si="18"/>
        <v>0</v>
      </c>
      <c r="BJ167" s="13" t="s">
        <v>92</v>
      </c>
      <c r="BK167" s="194">
        <f t="shared" si="19"/>
        <v>0</v>
      </c>
      <c r="BL167" s="13" t="s">
        <v>173</v>
      </c>
      <c r="BM167" s="13" t="s">
        <v>1381</v>
      </c>
    </row>
    <row r="168" spans="2:65" s="1" customFormat="1" ht="16.5" customHeight="1">
      <c r="B168" s="31"/>
      <c r="C168" s="183" t="s">
        <v>394</v>
      </c>
      <c r="D168" s="183" t="s">
        <v>169</v>
      </c>
      <c r="E168" s="184" t="s">
        <v>783</v>
      </c>
      <c r="F168" s="185" t="s">
        <v>784</v>
      </c>
      <c r="G168" s="186" t="s">
        <v>258</v>
      </c>
      <c r="H168" s="187">
        <v>75</v>
      </c>
      <c r="I168" s="188"/>
      <c r="J168" s="189">
        <f t="shared" si="10"/>
        <v>0</v>
      </c>
      <c r="K168" s="185" t="s">
        <v>1</v>
      </c>
      <c r="L168" s="35"/>
      <c r="M168" s="190" t="s">
        <v>1</v>
      </c>
      <c r="N168" s="191" t="s">
        <v>52</v>
      </c>
      <c r="O168" s="57"/>
      <c r="P168" s="192">
        <f t="shared" si="11"/>
        <v>0</v>
      </c>
      <c r="Q168" s="192">
        <v>1.3999999999999999E-4</v>
      </c>
      <c r="R168" s="192">
        <f t="shared" si="12"/>
        <v>1.0499999999999999E-2</v>
      </c>
      <c r="S168" s="192">
        <v>0</v>
      </c>
      <c r="T168" s="193">
        <f t="shared" si="13"/>
        <v>0</v>
      </c>
      <c r="AR168" s="13" t="s">
        <v>173</v>
      </c>
      <c r="AT168" s="13" t="s">
        <v>169</v>
      </c>
      <c r="AU168" s="13" t="s">
        <v>92</v>
      </c>
      <c r="AY168" s="13" t="s">
        <v>167</v>
      </c>
      <c r="BE168" s="194">
        <f t="shared" si="14"/>
        <v>0</v>
      </c>
      <c r="BF168" s="194">
        <f t="shared" si="15"/>
        <v>0</v>
      </c>
      <c r="BG168" s="194">
        <f t="shared" si="16"/>
        <v>0</v>
      </c>
      <c r="BH168" s="194">
        <f t="shared" si="17"/>
        <v>0</v>
      </c>
      <c r="BI168" s="194">
        <f t="shared" si="18"/>
        <v>0</v>
      </c>
      <c r="BJ168" s="13" t="s">
        <v>92</v>
      </c>
      <c r="BK168" s="194">
        <f t="shared" si="19"/>
        <v>0</v>
      </c>
      <c r="BL168" s="13" t="s">
        <v>173</v>
      </c>
      <c r="BM168" s="13" t="s">
        <v>1382</v>
      </c>
    </row>
    <row r="169" spans="2:65" s="1" customFormat="1" ht="16.5" customHeight="1">
      <c r="B169" s="31"/>
      <c r="C169" s="183" t="s">
        <v>398</v>
      </c>
      <c r="D169" s="183" t="s">
        <v>169</v>
      </c>
      <c r="E169" s="184" t="s">
        <v>787</v>
      </c>
      <c r="F169" s="185" t="s">
        <v>788</v>
      </c>
      <c r="G169" s="186" t="s">
        <v>258</v>
      </c>
      <c r="H169" s="187">
        <v>135</v>
      </c>
      <c r="I169" s="188"/>
      <c r="J169" s="189">
        <f t="shared" si="10"/>
        <v>0</v>
      </c>
      <c r="K169" s="185" t="s">
        <v>1</v>
      </c>
      <c r="L169" s="35"/>
      <c r="M169" s="190" t="s">
        <v>1</v>
      </c>
      <c r="N169" s="191" t="s">
        <v>52</v>
      </c>
      <c r="O169" s="57"/>
      <c r="P169" s="192">
        <f t="shared" si="11"/>
        <v>0</v>
      </c>
      <c r="Q169" s="192">
        <v>0</v>
      </c>
      <c r="R169" s="192">
        <f t="shared" si="12"/>
        <v>0</v>
      </c>
      <c r="S169" s="192">
        <v>0</v>
      </c>
      <c r="T169" s="193">
        <f t="shared" si="13"/>
        <v>0</v>
      </c>
      <c r="AR169" s="13" t="s">
        <v>173</v>
      </c>
      <c r="AT169" s="13" t="s">
        <v>169</v>
      </c>
      <c r="AU169" s="13" t="s">
        <v>92</v>
      </c>
      <c r="AY169" s="13" t="s">
        <v>167</v>
      </c>
      <c r="BE169" s="194">
        <f t="shared" si="14"/>
        <v>0</v>
      </c>
      <c r="BF169" s="194">
        <f t="shared" si="15"/>
        <v>0</v>
      </c>
      <c r="BG169" s="194">
        <f t="shared" si="16"/>
        <v>0</v>
      </c>
      <c r="BH169" s="194">
        <f t="shared" si="17"/>
        <v>0</v>
      </c>
      <c r="BI169" s="194">
        <f t="shared" si="18"/>
        <v>0</v>
      </c>
      <c r="BJ169" s="13" t="s">
        <v>92</v>
      </c>
      <c r="BK169" s="194">
        <f t="shared" si="19"/>
        <v>0</v>
      </c>
      <c r="BL169" s="13" t="s">
        <v>173</v>
      </c>
      <c r="BM169" s="13" t="s">
        <v>1383</v>
      </c>
    </row>
    <row r="170" spans="2:65" s="1" customFormat="1" ht="16.5" customHeight="1">
      <c r="B170" s="31"/>
      <c r="C170" s="183" t="s">
        <v>402</v>
      </c>
      <c r="D170" s="183" t="s">
        <v>169</v>
      </c>
      <c r="E170" s="184" t="s">
        <v>791</v>
      </c>
      <c r="F170" s="185" t="s">
        <v>792</v>
      </c>
      <c r="G170" s="186" t="s">
        <v>793</v>
      </c>
      <c r="H170" s="187">
        <v>55.331000000000003</v>
      </c>
      <c r="I170" s="188"/>
      <c r="J170" s="189">
        <f t="shared" si="10"/>
        <v>0</v>
      </c>
      <c r="K170" s="185" t="s">
        <v>1</v>
      </c>
      <c r="L170" s="35"/>
      <c r="M170" s="190" t="s">
        <v>1</v>
      </c>
      <c r="N170" s="191" t="s">
        <v>52</v>
      </c>
      <c r="O170" s="57"/>
      <c r="P170" s="192">
        <f t="shared" si="11"/>
        <v>0</v>
      </c>
      <c r="Q170" s="192">
        <v>0</v>
      </c>
      <c r="R170" s="192">
        <f t="shared" si="12"/>
        <v>0</v>
      </c>
      <c r="S170" s="192">
        <v>0</v>
      </c>
      <c r="T170" s="193">
        <f t="shared" si="13"/>
        <v>0</v>
      </c>
      <c r="AR170" s="13" t="s">
        <v>173</v>
      </c>
      <c r="AT170" s="13" t="s">
        <v>169</v>
      </c>
      <c r="AU170" s="13" t="s">
        <v>92</v>
      </c>
      <c r="AY170" s="13" t="s">
        <v>167</v>
      </c>
      <c r="BE170" s="194">
        <f t="shared" si="14"/>
        <v>0</v>
      </c>
      <c r="BF170" s="194">
        <f t="shared" si="15"/>
        <v>0</v>
      </c>
      <c r="BG170" s="194">
        <f t="shared" si="16"/>
        <v>0</v>
      </c>
      <c r="BH170" s="194">
        <f t="shared" si="17"/>
        <v>0</v>
      </c>
      <c r="BI170" s="194">
        <f t="shared" si="18"/>
        <v>0</v>
      </c>
      <c r="BJ170" s="13" t="s">
        <v>92</v>
      </c>
      <c r="BK170" s="194">
        <f t="shared" si="19"/>
        <v>0</v>
      </c>
      <c r="BL170" s="13" t="s">
        <v>173</v>
      </c>
      <c r="BM170" s="13" t="s">
        <v>1384</v>
      </c>
    </row>
    <row r="171" spans="2:65" s="1" customFormat="1" ht="16.5" customHeight="1">
      <c r="B171" s="31"/>
      <c r="C171" s="183" t="s">
        <v>406</v>
      </c>
      <c r="D171" s="183" t="s">
        <v>169</v>
      </c>
      <c r="E171" s="184" t="s">
        <v>796</v>
      </c>
      <c r="F171" s="185" t="s">
        <v>797</v>
      </c>
      <c r="G171" s="186" t="s">
        <v>793</v>
      </c>
      <c r="H171" s="187">
        <v>829.96500000000003</v>
      </c>
      <c r="I171" s="188"/>
      <c r="J171" s="189">
        <f t="shared" si="10"/>
        <v>0</v>
      </c>
      <c r="K171" s="185" t="s">
        <v>1</v>
      </c>
      <c r="L171" s="35"/>
      <c r="M171" s="190" t="s">
        <v>1</v>
      </c>
      <c r="N171" s="191" t="s">
        <v>52</v>
      </c>
      <c r="O171" s="57"/>
      <c r="P171" s="192">
        <f t="shared" si="11"/>
        <v>0</v>
      </c>
      <c r="Q171" s="192">
        <v>0</v>
      </c>
      <c r="R171" s="192">
        <f t="shared" si="12"/>
        <v>0</v>
      </c>
      <c r="S171" s="192">
        <v>0</v>
      </c>
      <c r="T171" s="193">
        <f t="shared" si="13"/>
        <v>0</v>
      </c>
      <c r="AR171" s="13" t="s">
        <v>173</v>
      </c>
      <c r="AT171" s="13" t="s">
        <v>169</v>
      </c>
      <c r="AU171" s="13" t="s">
        <v>92</v>
      </c>
      <c r="AY171" s="13" t="s">
        <v>167</v>
      </c>
      <c r="BE171" s="194">
        <f t="shared" si="14"/>
        <v>0</v>
      </c>
      <c r="BF171" s="194">
        <f t="shared" si="15"/>
        <v>0</v>
      </c>
      <c r="BG171" s="194">
        <f t="shared" si="16"/>
        <v>0</v>
      </c>
      <c r="BH171" s="194">
        <f t="shared" si="17"/>
        <v>0</v>
      </c>
      <c r="BI171" s="194">
        <f t="shared" si="18"/>
        <v>0</v>
      </c>
      <c r="BJ171" s="13" t="s">
        <v>92</v>
      </c>
      <c r="BK171" s="194">
        <f t="shared" si="19"/>
        <v>0</v>
      </c>
      <c r="BL171" s="13" t="s">
        <v>173</v>
      </c>
      <c r="BM171" s="13" t="s">
        <v>1385</v>
      </c>
    </row>
    <row r="172" spans="2:65" s="1" customFormat="1" ht="16.5" customHeight="1">
      <c r="B172" s="31"/>
      <c r="C172" s="183" t="s">
        <v>410</v>
      </c>
      <c r="D172" s="183" t="s">
        <v>169</v>
      </c>
      <c r="E172" s="184" t="s">
        <v>800</v>
      </c>
      <c r="F172" s="185" t="s">
        <v>801</v>
      </c>
      <c r="G172" s="186" t="s">
        <v>793</v>
      </c>
      <c r="H172" s="187">
        <v>55.331000000000003</v>
      </c>
      <c r="I172" s="188"/>
      <c r="J172" s="189">
        <f t="shared" si="10"/>
        <v>0</v>
      </c>
      <c r="K172" s="185" t="s">
        <v>1</v>
      </c>
      <c r="L172" s="35"/>
      <c r="M172" s="190" t="s">
        <v>1</v>
      </c>
      <c r="N172" s="191" t="s">
        <v>52</v>
      </c>
      <c r="O172" s="57"/>
      <c r="P172" s="192">
        <f t="shared" si="11"/>
        <v>0</v>
      </c>
      <c r="Q172" s="192">
        <v>0</v>
      </c>
      <c r="R172" s="192">
        <f t="shared" si="12"/>
        <v>0</v>
      </c>
      <c r="S172" s="192">
        <v>0</v>
      </c>
      <c r="T172" s="193">
        <f t="shared" si="13"/>
        <v>0</v>
      </c>
      <c r="AR172" s="13" t="s">
        <v>173</v>
      </c>
      <c r="AT172" s="13" t="s">
        <v>169</v>
      </c>
      <c r="AU172" s="13" t="s">
        <v>92</v>
      </c>
      <c r="AY172" s="13" t="s">
        <v>167</v>
      </c>
      <c r="BE172" s="194">
        <f t="shared" si="14"/>
        <v>0</v>
      </c>
      <c r="BF172" s="194">
        <f t="shared" si="15"/>
        <v>0</v>
      </c>
      <c r="BG172" s="194">
        <f t="shared" si="16"/>
        <v>0</v>
      </c>
      <c r="BH172" s="194">
        <f t="shared" si="17"/>
        <v>0</v>
      </c>
      <c r="BI172" s="194">
        <f t="shared" si="18"/>
        <v>0</v>
      </c>
      <c r="BJ172" s="13" t="s">
        <v>92</v>
      </c>
      <c r="BK172" s="194">
        <f t="shared" si="19"/>
        <v>0</v>
      </c>
      <c r="BL172" s="13" t="s">
        <v>173</v>
      </c>
      <c r="BM172" s="13" t="s">
        <v>1386</v>
      </c>
    </row>
    <row r="173" spans="2:65" s="1" customFormat="1" ht="16.5" customHeight="1">
      <c r="B173" s="31"/>
      <c r="C173" s="183" t="s">
        <v>414</v>
      </c>
      <c r="D173" s="183" t="s">
        <v>169</v>
      </c>
      <c r="E173" s="184" t="s">
        <v>804</v>
      </c>
      <c r="F173" s="185" t="s">
        <v>805</v>
      </c>
      <c r="G173" s="186" t="s">
        <v>793</v>
      </c>
      <c r="H173" s="187">
        <v>442.64800000000002</v>
      </c>
      <c r="I173" s="188"/>
      <c r="J173" s="189">
        <f t="shared" si="10"/>
        <v>0</v>
      </c>
      <c r="K173" s="185" t="s">
        <v>1</v>
      </c>
      <c r="L173" s="35"/>
      <c r="M173" s="190" t="s">
        <v>1</v>
      </c>
      <c r="N173" s="191" t="s">
        <v>52</v>
      </c>
      <c r="O173" s="57"/>
      <c r="P173" s="192">
        <f t="shared" si="11"/>
        <v>0</v>
      </c>
      <c r="Q173" s="192">
        <v>0</v>
      </c>
      <c r="R173" s="192">
        <f t="shared" si="12"/>
        <v>0</v>
      </c>
      <c r="S173" s="192">
        <v>0</v>
      </c>
      <c r="T173" s="193">
        <f t="shared" si="13"/>
        <v>0</v>
      </c>
      <c r="AR173" s="13" t="s">
        <v>173</v>
      </c>
      <c r="AT173" s="13" t="s">
        <v>169</v>
      </c>
      <c r="AU173" s="13" t="s">
        <v>92</v>
      </c>
      <c r="AY173" s="13" t="s">
        <v>167</v>
      </c>
      <c r="BE173" s="194">
        <f t="shared" si="14"/>
        <v>0</v>
      </c>
      <c r="BF173" s="194">
        <f t="shared" si="15"/>
        <v>0</v>
      </c>
      <c r="BG173" s="194">
        <f t="shared" si="16"/>
        <v>0</v>
      </c>
      <c r="BH173" s="194">
        <f t="shared" si="17"/>
        <v>0</v>
      </c>
      <c r="BI173" s="194">
        <f t="shared" si="18"/>
        <v>0</v>
      </c>
      <c r="BJ173" s="13" t="s">
        <v>92</v>
      </c>
      <c r="BK173" s="194">
        <f t="shared" si="19"/>
        <v>0</v>
      </c>
      <c r="BL173" s="13" t="s">
        <v>173</v>
      </c>
      <c r="BM173" s="13" t="s">
        <v>1387</v>
      </c>
    </row>
    <row r="174" spans="2:65" s="1" customFormat="1" ht="16.5" customHeight="1">
      <c r="B174" s="31"/>
      <c r="C174" s="183" t="s">
        <v>418</v>
      </c>
      <c r="D174" s="183" t="s">
        <v>169</v>
      </c>
      <c r="E174" s="184" t="s">
        <v>808</v>
      </c>
      <c r="F174" s="185" t="s">
        <v>809</v>
      </c>
      <c r="G174" s="186" t="s">
        <v>224</v>
      </c>
      <c r="H174" s="187">
        <v>55.331000000000003</v>
      </c>
      <c r="I174" s="188"/>
      <c r="J174" s="189">
        <f t="shared" si="10"/>
        <v>0</v>
      </c>
      <c r="K174" s="185" t="s">
        <v>1</v>
      </c>
      <c r="L174" s="35"/>
      <c r="M174" s="190" t="s">
        <v>1</v>
      </c>
      <c r="N174" s="191" t="s">
        <v>52</v>
      </c>
      <c r="O174" s="57"/>
      <c r="P174" s="192">
        <f t="shared" si="11"/>
        <v>0</v>
      </c>
      <c r="Q174" s="192">
        <v>0</v>
      </c>
      <c r="R174" s="192">
        <f t="shared" si="12"/>
        <v>0</v>
      </c>
      <c r="S174" s="192">
        <v>0</v>
      </c>
      <c r="T174" s="193">
        <f t="shared" si="13"/>
        <v>0</v>
      </c>
      <c r="AR174" s="13" t="s">
        <v>173</v>
      </c>
      <c r="AT174" s="13" t="s">
        <v>169</v>
      </c>
      <c r="AU174" s="13" t="s">
        <v>92</v>
      </c>
      <c r="AY174" s="13" t="s">
        <v>167</v>
      </c>
      <c r="BE174" s="194">
        <f t="shared" si="14"/>
        <v>0</v>
      </c>
      <c r="BF174" s="194">
        <f t="shared" si="15"/>
        <v>0</v>
      </c>
      <c r="BG174" s="194">
        <f t="shared" si="16"/>
        <v>0</v>
      </c>
      <c r="BH174" s="194">
        <f t="shared" si="17"/>
        <v>0</v>
      </c>
      <c r="BI174" s="194">
        <f t="shared" si="18"/>
        <v>0</v>
      </c>
      <c r="BJ174" s="13" t="s">
        <v>92</v>
      </c>
      <c r="BK174" s="194">
        <f t="shared" si="19"/>
        <v>0</v>
      </c>
      <c r="BL174" s="13" t="s">
        <v>173</v>
      </c>
      <c r="BM174" s="13" t="s">
        <v>1388</v>
      </c>
    </row>
    <row r="175" spans="2:65" s="11" customFormat="1" ht="22.9" customHeight="1">
      <c r="B175" s="167"/>
      <c r="C175" s="168"/>
      <c r="D175" s="169" t="s">
        <v>79</v>
      </c>
      <c r="E175" s="181" t="s">
        <v>572</v>
      </c>
      <c r="F175" s="181" t="s">
        <v>811</v>
      </c>
      <c r="G175" s="168"/>
      <c r="H175" s="168"/>
      <c r="I175" s="171"/>
      <c r="J175" s="182">
        <f>BK175</f>
        <v>0</v>
      </c>
      <c r="K175" s="168"/>
      <c r="L175" s="173"/>
      <c r="M175" s="174"/>
      <c r="N175" s="175"/>
      <c r="O175" s="175"/>
      <c r="P175" s="176">
        <f>P176</f>
        <v>0</v>
      </c>
      <c r="Q175" s="175"/>
      <c r="R175" s="176">
        <f>R176</f>
        <v>0</v>
      </c>
      <c r="S175" s="175"/>
      <c r="T175" s="177">
        <f>T176</f>
        <v>0</v>
      </c>
      <c r="AR175" s="178" t="s">
        <v>87</v>
      </c>
      <c r="AT175" s="179" t="s">
        <v>79</v>
      </c>
      <c r="AU175" s="179" t="s">
        <v>87</v>
      </c>
      <c r="AY175" s="178" t="s">
        <v>167</v>
      </c>
      <c r="BK175" s="180">
        <f>BK176</f>
        <v>0</v>
      </c>
    </row>
    <row r="176" spans="2:65" s="1" customFormat="1" ht="16.5" customHeight="1">
      <c r="B176" s="31"/>
      <c r="C176" s="183" t="s">
        <v>422</v>
      </c>
      <c r="D176" s="183" t="s">
        <v>169</v>
      </c>
      <c r="E176" s="184" t="s">
        <v>813</v>
      </c>
      <c r="F176" s="185" t="s">
        <v>814</v>
      </c>
      <c r="G176" s="186" t="s">
        <v>793</v>
      </c>
      <c r="H176" s="187">
        <v>48.603000000000002</v>
      </c>
      <c r="I176" s="188"/>
      <c r="J176" s="189">
        <f>ROUND(I176*H176,2)</f>
        <v>0</v>
      </c>
      <c r="K176" s="185" t="s">
        <v>1</v>
      </c>
      <c r="L176" s="35"/>
      <c r="M176" s="190" t="s">
        <v>1</v>
      </c>
      <c r="N176" s="191" t="s">
        <v>52</v>
      </c>
      <c r="O176" s="57"/>
      <c r="P176" s="192">
        <f>O176*H176</f>
        <v>0</v>
      </c>
      <c r="Q176" s="192">
        <v>0</v>
      </c>
      <c r="R176" s="192">
        <f>Q176*H176</f>
        <v>0</v>
      </c>
      <c r="S176" s="192">
        <v>0</v>
      </c>
      <c r="T176" s="193">
        <f>S176*H176</f>
        <v>0</v>
      </c>
      <c r="AR176" s="13" t="s">
        <v>173</v>
      </c>
      <c r="AT176" s="13" t="s">
        <v>169</v>
      </c>
      <c r="AU176" s="13" t="s">
        <v>92</v>
      </c>
      <c r="AY176" s="13" t="s">
        <v>167</v>
      </c>
      <c r="BE176" s="194">
        <f>IF(N176="základná",J176,0)</f>
        <v>0</v>
      </c>
      <c r="BF176" s="194">
        <f>IF(N176="znížená",J176,0)</f>
        <v>0</v>
      </c>
      <c r="BG176" s="194">
        <f>IF(N176="zákl. prenesená",J176,0)</f>
        <v>0</v>
      </c>
      <c r="BH176" s="194">
        <f>IF(N176="zníž. prenesená",J176,0)</f>
        <v>0</v>
      </c>
      <c r="BI176" s="194">
        <f>IF(N176="nulová",J176,0)</f>
        <v>0</v>
      </c>
      <c r="BJ176" s="13" t="s">
        <v>92</v>
      </c>
      <c r="BK176" s="194">
        <f>ROUND(I176*H176,2)</f>
        <v>0</v>
      </c>
      <c r="BL176" s="13" t="s">
        <v>173</v>
      </c>
      <c r="BM176" s="13" t="s">
        <v>1389</v>
      </c>
    </row>
    <row r="177" spans="2:65" s="11" customFormat="1" ht="25.9" customHeight="1">
      <c r="B177" s="167"/>
      <c r="C177" s="168"/>
      <c r="D177" s="169" t="s">
        <v>79</v>
      </c>
      <c r="E177" s="170" t="s">
        <v>816</v>
      </c>
      <c r="F177" s="170" t="s">
        <v>817</v>
      </c>
      <c r="G177" s="168"/>
      <c r="H177" s="168"/>
      <c r="I177" s="171"/>
      <c r="J177" s="172">
        <f>BK177</f>
        <v>0</v>
      </c>
      <c r="K177" s="168"/>
      <c r="L177" s="173"/>
      <c r="M177" s="174"/>
      <c r="N177" s="175"/>
      <c r="O177" s="175"/>
      <c r="P177" s="176">
        <f>P178+P188+P201+P225+P229+P243+P248+P263+P268</f>
        <v>0</v>
      </c>
      <c r="Q177" s="175"/>
      <c r="R177" s="176">
        <f>R178+R188+R201+R225+R229+R243+R248+R263+R268</f>
        <v>35.553538142400001</v>
      </c>
      <c r="S177" s="175"/>
      <c r="T177" s="177">
        <f>T178+T188+T201+T225+T229+T243+T248+T263+T268</f>
        <v>23.462941400000002</v>
      </c>
      <c r="AR177" s="178" t="s">
        <v>92</v>
      </c>
      <c r="AT177" s="179" t="s">
        <v>79</v>
      </c>
      <c r="AU177" s="179" t="s">
        <v>80</v>
      </c>
      <c r="AY177" s="178" t="s">
        <v>167</v>
      </c>
      <c r="BK177" s="180">
        <f>BK178+BK188+BK201+BK225+BK229+BK243+BK248+BK263+BK268</f>
        <v>0</v>
      </c>
    </row>
    <row r="178" spans="2:65" s="11" customFormat="1" ht="22.9" customHeight="1">
      <c r="B178" s="167"/>
      <c r="C178" s="168"/>
      <c r="D178" s="169" t="s">
        <v>79</v>
      </c>
      <c r="E178" s="181" t="s">
        <v>1390</v>
      </c>
      <c r="F178" s="181" t="s">
        <v>1391</v>
      </c>
      <c r="G178" s="168"/>
      <c r="H178" s="168"/>
      <c r="I178" s="171"/>
      <c r="J178" s="182">
        <f>BK178</f>
        <v>0</v>
      </c>
      <c r="K178" s="168"/>
      <c r="L178" s="173"/>
      <c r="M178" s="174"/>
      <c r="N178" s="175"/>
      <c r="O178" s="175"/>
      <c r="P178" s="176">
        <f>SUM(P179:P187)</f>
        <v>0</v>
      </c>
      <c r="Q178" s="175"/>
      <c r="R178" s="176">
        <f>SUM(R179:R187)</f>
        <v>1.7393711950000001</v>
      </c>
      <c r="S178" s="175"/>
      <c r="T178" s="177">
        <f>SUM(T179:T187)</f>
        <v>0</v>
      </c>
      <c r="AR178" s="178" t="s">
        <v>92</v>
      </c>
      <c r="AT178" s="179" t="s">
        <v>79</v>
      </c>
      <c r="AU178" s="179" t="s">
        <v>87</v>
      </c>
      <c r="AY178" s="178" t="s">
        <v>167</v>
      </c>
      <c r="BK178" s="180">
        <f>SUM(BK179:BK187)</f>
        <v>0</v>
      </c>
    </row>
    <row r="179" spans="2:65" s="1" customFormat="1" ht="16.5" customHeight="1">
      <c r="B179" s="31"/>
      <c r="C179" s="183" t="s">
        <v>426</v>
      </c>
      <c r="D179" s="183" t="s">
        <v>169</v>
      </c>
      <c r="E179" s="184" t="s">
        <v>1392</v>
      </c>
      <c r="F179" s="185" t="s">
        <v>1393</v>
      </c>
      <c r="G179" s="186" t="s">
        <v>172</v>
      </c>
      <c r="H179" s="187">
        <v>153.36000000000001</v>
      </c>
      <c r="I179" s="188"/>
      <c r="J179" s="189">
        <f t="shared" ref="J179:J187" si="20">ROUND(I179*H179,2)</f>
        <v>0</v>
      </c>
      <c r="K179" s="185" t="s">
        <v>218</v>
      </c>
      <c r="L179" s="35"/>
      <c r="M179" s="190" t="s">
        <v>1</v>
      </c>
      <c r="N179" s="191" t="s">
        <v>52</v>
      </c>
      <c r="O179" s="57"/>
      <c r="P179" s="192">
        <f t="shared" ref="P179:P187" si="21">O179*H179</f>
        <v>0</v>
      </c>
      <c r="Q179" s="192">
        <v>4.1999999999999997E-3</v>
      </c>
      <c r="R179" s="192">
        <f t="shared" ref="R179:R187" si="22">Q179*H179</f>
        <v>0.64411200000000002</v>
      </c>
      <c r="S179" s="192">
        <v>0</v>
      </c>
      <c r="T179" s="193">
        <f t="shared" ref="T179:T187" si="23">S179*H179</f>
        <v>0</v>
      </c>
      <c r="AR179" s="13" t="s">
        <v>233</v>
      </c>
      <c r="AT179" s="13" t="s">
        <v>169</v>
      </c>
      <c r="AU179" s="13" t="s">
        <v>92</v>
      </c>
      <c r="AY179" s="13" t="s">
        <v>167</v>
      </c>
      <c r="BE179" s="194">
        <f t="shared" ref="BE179:BE187" si="24">IF(N179="základná",J179,0)</f>
        <v>0</v>
      </c>
      <c r="BF179" s="194">
        <f t="shared" ref="BF179:BF187" si="25">IF(N179="znížená",J179,0)</f>
        <v>0</v>
      </c>
      <c r="BG179" s="194">
        <f t="shared" ref="BG179:BG187" si="26">IF(N179="zákl. prenesená",J179,0)</f>
        <v>0</v>
      </c>
      <c r="BH179" s="194">
        <f t="shared" ref="BH179:BH187" si="27">IF(N179="zníž. prenesená",J179,0)</f>
        <v>0</v>
      </c>
      <c r="BI179" s="194">
        <f t="shared" ref="BI179:BI187" si="28">IF(N179="nulová",J179,0)</f>
        <v>0</v>
      </c>
      <c r="BJ179" s="13" t="s">
        <v>92</v>
      </c>
      <c r="BK179" s="194">
        <f t="shared" ref="BK179:BK187" si="29">ROUND(I179*H179,2)</f>
        <v>0</v>
      </c>
      <c r="BL179" s="13" t="s">
        <v>233</v>
      </c>
      <c r="BM179" s="13" t="s">
        <v>1394</v>
      </c>
    </row>
    <row r="180" spans="2:65" s="1" customFormat="1" ht="16.5" customHeight="1">
      <c r="B180" s="31"/>
      <c r="C180" s="183" t="s">
        <v>430</v>
      </c>
      <c r="D180" s="183" t="s">
        <v>169</v>
      </c>
      <c r="E180" s="184" t="s">
        <v>1395</v>
      </c>
      <c r="F180" s="185" t="s">
        <v>1396</v>
      </c>
      <c r="G180" s="186" t="s">
        <v>172</v>
      </c>
      <c r="H180" s="187">
        <v>56.061999999999998</v>
      </c>
      <c r="I180" s="188"/>
      <c r="J180" s="189">
        <f t="shared" si="20"/>
        <v>0</v>
      </c>
      <c r="K180" s="185" t="s">
        <v>185</v>
      </c>
      <c r="L180" s="35"/>
      <c r="M180" s="190" t="s">
        <v>1</v>
      </c>
      <c r="N180" s="191" t="s">
        <v>52</v>
      </c>
      <c r="O180" s="57"/>
      <c r="P180" s="192">
        <f t="shared" si="21"/>
        <v>0</v>
      </c>
      <c r="Q180" s="192">
        <v>0</v>
      </c>
      <c r="R180" s="192">
        <f t="shared" si="22"/>
        <v>0</v>
      </c>
      <c r="S180" s="192">
        <v>0</v>
      </c>
      <c r="T180" s="193">
        <f t="shared" si="23"/>
        <v>0</v>
      </c>
      <c r="AR180" s="13" t="s">
        <v>233</v>
      </c>
      <c r="AT180" s="13" t="s">
        <v>169</v>
      </c>
      <c r="AU180" s="13" t="s">
        <v>92</v>
      </c>
      <c r="AY180" s="13" t="s">
        <v>167</v>
      </c>
      <c r="BE180" s="194">
        <f t="shared" si="24"/>
        <v>0</v>
      </c>
      <c r="BF180" s="194">
        <f t="shared" si="25"/>
        <v>0</v>
      </c>
      <c r="BG180" s="194">
        <f t="shared" si="26"/>
        <v>0</v>
      </c>
      <c r="BH180" s="194">
        <f t="shared" si="27"/>
        <v>0</v>
      </c>
      <c r="BI180" s="194">
        <f t="shared" si="28"/>
        <v>0</v>
      </c>
      <c r="BJ180" s="13" t="s">
        <v>92</v>
      </c>
      <c r="BK180" s="194">
        <f t="shared" si="29"/>
        <v>0</v>
      </c>
      <c r="BL180" s="13" t="s">
        <v>233</v>
      </c>
      <c r="BM180" s="13" t="s">
        <v>1397</v>
      </c>
    </row>
    <row r="181" spans="2:65" s="1" customFormat="1" ht="22.5" customHeight="1">
      <c r="B181" s="31"/>
      <c r="C181" s="195" t="s">
        <v>434</v>
      </c>
      <c r="D181" s="195" t="s">
        <v>221</v>
      </c>
      <c r="E181" s="196" t="s">
        <v>1398</v>
      </c>
      <c r="F181" s="197" t="s">
        <v>1399</v>
      </c>
      <c r="G181" s="198" t="s">
        <v>172</v>
      </c>
      <c r="H181" s="199">
        <v>64.471000000000004</v>
      </c>
      <c r="I181" s="200"/>
      <c r="J181" s="201">
        <f t="shared" si="20"/>
        <v>0</v>
      </c>
      <c r="K181" s="197" t="s">
        <v>218</v>
      </c>
      <c r="L181" s="202"/>
      <c r="M181" s="203" t="s">
        <v>1</v>
      </c>
      <c r="N181" s="204" t="s">
        <v>52</v>
      </c>
      <c r="O181" s="57"/>
      <c r="P181" s="192">
        <f t="shared" si="21"/>
        <v>0</v>
      </c>
      <c r="Q181" s="192">
        <v>4.0000000000000002E-4</v>
      </c>
      <c r="R181" s="192">
        <f t="shared" si="22"/>
        <v>2.5788400000000003E-2</v>
      </c>
      <c r="S181" s="192">
        <v>0</v>
      </c>
      <c r="T181" s="193">
        <f t="shared" si="23"/>
        <v>0</v>
      </c>
      <c r="AR181" s="13" t="s">
        <v>298</v>
      </c>
      <c r="AT181" s="13" t="s">
        <v>221</v>
      </c>
      <c r="AU181" s="13" t="s">
        <v>92</v>
      </c>
      <c r="AY181" s="13" t="s">
        <v>167</v>
      </c>
      <c r="BE181" s="194">
        <f t="shared" si="24"/>
        <v>0</v>
      </c>
      <c r="BF181" s="194">
        <f t="shared" si="25"/>
        <v>0</v>
      </c>
      <c r="BG181" s="194">
        <f t="shared" si="26"/>
        <v>0</v>
      </c>
      <c r="BH181" s="194">
        <f t="shared" si="27"/>
        <v>0</v>
      </c>
      <c r="BI181" s="194">
        <f t="shared" si="28"/>
        <v>0</v>
      </c>
      <c r="BJ181" s="13" t="s">
        <v>92</v>
      </c>
      <c r="BK181" s="194">
        <f t="shared" si="29"/>
        <v>0</v>
      </c>
      <c r="BL181" s="13" t="s">
        <v>233</v>
      </c>
      <c r="BM181" s="13" t="s">
        <v>1400</v>
      </c>
    </row>
    <row r="182" spans="2:65" s="1" customFormat="1" ht="16.5" customHeight="1">
      <c r="B182" s="31"/>
      <c r="C182" s="183" t="s">
        <v>438</v>
      </c>
      <c r="D182" s="183" t="s">
        <v>169</v>
      </c>
      <c r="E182" s="184" t="s">
        <v>1401</v>
      </c>
      <c r="F182" s="185" t="s">
        <v>1402</v>
      </c>
      <c r="G182" s="186" t="s">
        <v>172</v>
      </c>
      <c r="H182" s="187">
        <v>153.36000000000001</v>
      </c>
      <c r="I182" s="188"/>
      <c r="J182" s="189">
        <f t="shared" si="20"/>
        <v>0</v>
      </c>
      <c r="K182" s="185" t="s">
        <v>177</v>
      </c>
      <c r="L182" s="35"/>
      <c r="M182" s="190" t="s">
        <v>1</v>
      </c>
      <c r="N182" s="191" t="s">
        <v>52</v>
      </c>
      <c r="O182" s="57"/>
      <c r="P182" s="192">
        <f t="shared" si="21"/>
        <v>0</v>
      </c>
      <c r="Q182" s="192">
        <v>1E-4</v>
      </c>
      <c r="R182" s="192">
        <f t="shared" si="22"/>
        <v>1.5336000000000002E-2</v>
      </c>
      <c r="S182" s="192">
        <v>0</v>
      </c>
      <c r="T182" s="193">
        <f t="shared" si="23"/>
        <v>0</v>
      </c>
      <c r="AR182" s="13" t="s">
        <v>233</v>
      </c>
      <c r="AT182" s="13" t="s">
        <v>169</v>
      </c>
      <c r="AU182" s="13" t="s">
        <v>92</v>
      </c>
      <c r="AY182" s="13" t="s">
        <v>167</v>
      </c>
      <c r="BE182" s="194">
        <f t="shared" si="24"/>
        <v>0</v>
      </c>
      <c r="BF182" s="194">
        <f t="shared" si="25"/>
        <v>0</v>
      </c>
      <c r="BG182" s="194">
        <f t="shared" si="26"/>
        <v>0</v>
      </c>
      <c r="BH182" s="194">
        <f t="shared" si="27"/>
        <v>0</v>
      </c>
      <c r="BI182" s="194">
        <f t="shared" si="28"/>
        <v>0</v>
      </c>
      <c r="BJ182" s="13" t="s">
        <v>92</v>
      </c>
      <c r="BK182" s="194">
        <f t="shared" si="29"/>
        <v>0</v>
      </c>
      <c r="BL182" s="13" t="s">
        <v>233</v>
      </c>
      <c r="BM182" s="13" t="s">
        <v>1403</v>
      </c>
    </row>
    <row r="183" spans="2:65" s="1" customFormat="1" ht="16.5" customHeight="1">
      <c r="B183" s="31"/>
      <c r="C183" s="183" t="s">
        <v>442</v>
      </c>
      <c r="D183" s="183" t="s">
        <v>169</v>
      </c>
      <c r="E183" s="184" t="s">
        <v>1404</v>
      </c>
      <c r="F183" s="185" t="s">
        <v>1405</v>
      </c>
      <c r="G183" s="186" t="s">
        <v>172</v>
      </c>
      <c r="H183" s="187">
        <v>53.392000000000003</v>
      </c>
      <c r="I183" s="188"/>
      <c r="J183" s="189">
        <f t="shared" si="20"/>
        <v>0</v>
      </c>
      <c r="K183" s="185" t="s">
        <v>1</v>
      </c>
      <c r="L183" s="35"/>
      <c r="M183" s="190" t="s">
        <v>1</v>
      </c>
      <c r="N183" s="191" t="s">
        <v>52</v>
      </c>
      <c r="O183" s="57"/>
      <c r="P183" s="192">
        <f t="shared" si="21"/>
        <v>0</v>
      </c>
      <c r="Q183" s="192">
        <v>1.1E-4</v>
      </c>
      <c r="R183" s="192">
        <f t="shared" si="22"/>
        <v>5.8731200000000008E-3</v>
      </c>
      <c r="S183" s="192">
        <v>0</v>
      </c>
      <c r="T183" s="193">
        <f t="shared" si="23"/>
        <v>0</v>
      </c>
      <c r="AR183" s="13" t="s">
        <v>233</v>
      </c>
      <c r="AT183" s="13" t="s">
        <v>169</v>
      </c>
      <c r="AU183" s="13" t="s">
        <v>92</v>
      </c>
      <c r="AY183" s="13" t="s">
        <v>167</v>
      </c>
      <c r="BE183" s="194">
        <f t="shared" si="24"/>
        <v>0</v>
      </c>
      <c r="BF183" s="194">
        <f t="shared" si="25"/>
        <v>0</v>
      </c>
      <c r="BG183" s="194">
        <f t="shared" si="26"/>
        <v>0</v>
      </c>
      <c r="BH183" s="194">
        <f t="shared" si="27"/>
        <v>0</v>
      </c>
      <c r="BI183" s="194">
        <f t="shared" si="28"/>
        <v>0</v>
      </c>
      <c r="BJ183" s="13" t="s">
        <v>92</v>
      </c>
      <c r="BK183" s="194">
        <f t="shared" si="29"/>
        <v>0</v>
      </c>
      <c r="BL183" s="13" t="s">
        <v>233</v>
      </c>
      <c r="BM183" s="13" t="s">
        <v>1406</v>
      </c>
    </row>
    <row r="184" spans="2:65" s="1" customFormat="1" ht="16.5" customHeight="1">
      <c r="B184" s="31"/>
      <c r="C184" s="183" t="s">
        <v>447</v>
      </c>
      <c r="D184" s="183" t="s">
        <v>169</v>
      </c>
      <c r="E184" s="184" t="s">
        <v>1407</v>
      </c>
      <c r="F184" s="185" t="s">
        <v>1408</v>
      </c>
      <c r="G184" s="186" t="s">
        <v>172</v>
      </c>
      <c r="H184" s="187">
        <v>53.392000000000003</v>
      </c>
      <c r="I184" s="188"/>
      <c r="J184" s="189">
        <f t="shared" si="20"/>
        <v>0</v>
      </c>
      <c r="K184" s="185" t="s">
        <v>185</v>
      </c>
      <c r="L184" s="35"/>
      <c r="M184" s="190" t="s">
        <v>1</v>
      </c>
      <c r="N184" s="191" t="s">
        <v>52</v>
      </c>
      <c r="O184" s="57"/>
      <c r="P184" s="192">
        <f t="shared" si="21"/>
        <v>0</v>
      </c>
      <c r="Q184" s="192">
        <v>8.3999999999999995E-3</v>
      </c>
      <c r="R184" s="192">
        <f t="shared" si="22"/>
        <v>0.44849280000000002</v>
      </c>
      <c r="S184" s="192">
        <v>0</v>
      </c>
      <c r="T184" s="193">
        <f t="shared" si="23"/>
        <v>0</v>
      </c>
      <c r="AR184" s="13" t="s">
        <v>233</v>
      </c>
      <c r="AT184" s="13" t="s">
        <v>169</v>
      </c>
      <c r="AU184" s="13" t="s">
        <v>92</v>
      </c>
      <c r="AY184" s="13" t="s">
        <v>167</v>
      </c>
      <c r="BE184" s="194">
        <f t="shared" si="24"/>
        <v>0</v>
      </c>
      <c r="BF184" s="194">
        <f t="shared" si="25"/>
        <v>0</v>
      </c>
      <c r="BG184" s="194">
        <f t="shared" si="26"/>
        <v>0</v>
      </c>
      <c r="BH184" s="194">
        <f t="shared" si="27"/>
        <v>0</v>
      </c>
      <c r="BI184" s="194">
        <f t="shared" si="28"/>
        <v>0</v>
      </c>
      <c r="BJ184" s="13" t="s">
        <v>92</v>
      </c>
      <c r="BK184" s="194">
        <f t="shared" si="29"/>
        <v>0</v>
      </c>
      <c r="BL184" s="13" t="s">
        <v>233</v>
      </c>
      <c r="BM184" s="13" t="s">
        <v>1409</v>
      </c>
    </row>
    <row r="185" spans="2:65" s="1" customFormat="1" ht="16.5" customHeight="1">
      <c r="B185" s="31"/>
      <c r="C185" s="183" t="s">
        <v>451</v>
      </c>
      <c r="D185" s="183" t="s">
        <v>169</v>
      </c>
      <c r="E185" s="184" t="s">
        <v>1410</v>
      </c>
      <c r="F185" s="185" t="s">
        <v>1411</v>
      </c>
      <c r="G185" s="186" t="s">
        <v>172</v>
      </c>
      <c r="H185" s="187">
        <v>175.11500000000001</v>
      </c>
      <c r="I185" s="188"/>
      <c r="J185" s="189">
        <f t="shared" si="20"/>
        <v>0</v>
      </c>
      <c r="K185" s="185" t="s">
        <v>1</v>
      </c>
      <c r="L185" s="35"/>
      <c r="M185" s="190" t="s">
        <v>1</v>
      </c>
      <c r="N185" s="191" t="s">
        <v>52</v>
      </c>
      <c r="O185" s="57"/>
      <c r="P185" s="192">
        <f t="shared" si="21"/>
        <v>0</v>
      </c>
      <c r="Q185" s="192">
        <v>3.0249999999999999E-3</v>
      </c>
      <c r="R185" s="192">
        <f t="shared" si="22"/>
        <v>0.52972287500000004</v>
      </c>
      <c r="S185" s="192">
        <v>0</v>
      </c>
      <c r="T185" s="193">
        <f t="shared" si="23"/>
        <v>0</v>
      </c>
      <c r="AR185" s="13" t="s">
        <v>233</v>
      </c>
      <c r="AT185" s="13" t="s">
        <v>169</v>
      </c>
      <c r="AU185" s="13" t="s">
        <v>92</v>
      </c>
      <c r="AY185" s="13" t="s">
        <v>167</v>
      </c>
      <c r="BE185" s="194">
        <f t="shared" si="24"/>
        <v>0</v>
      </c>
      <c r="BF185" s="194">
        <f t="shared" si="25"/>
        <v>0</v>
      </c>
      <c r="BG185" s="194">
        <f t="shared" si="26"/>
        <v>0</v>
      </c>
      <c r="BH185" s="194">
        <f t="shared" si="27"/>
        <v>0</v>
      </c>
      <c r="BI185" s="194">
        <f t="shared" si="28"/>
        <v>0</v>
      </c>
      <c r="BJ185" s="13" t="s">
        <v>92</v>
      </c>
      <c r="BK185" s="194">
        <f t="shared" si="29"/>
        <v>0</v>
      </c>
      <c r="BL185" s="13" t="s">
        <v>233</v>
      </c>
      <c r="BM185" s="13" t="s">
        <v>1412</v>
      </c>
    </row>
    <row r="186" spans="2:65" s="1" customFormat="1" ht="16.5" customHeight="1">
      <c r="B186" s="31"/>
      <c r="C186" s="183" t="s">
        <v>455</v>
      </c>
      <c r="D186" s="183" t="s">
        <v>169</v>
      </c>
      <c r="E186" s="184" t="s">
        <v>1413</v>
      </c>
      <c r="F186" s="185" t="s">
        <v>1414</v>
      </c>
      <c r="G186" s="186" t="s">
        <v>172</v>
      </c>
      <c r="H186" s="187">
        <v>175.11500000000001</v>
      </c>
      <c r="I186" s="188"/>
      <c r="J186" s="189">
        <f t="shared" si="20"/>
        <v>0</v>
      </c>
      <c r="K186" s="185" t="s">
        <v>1</v>
      </c>
      <c r="L186" s="35"/>
      <c r="M186" s="190" t="s">
        <v>1</v>
      </c>
      <c r="N186" s="191" t="s">
        <v>52</v>
      </c>
      <c r="O186" s="57"/>
      <c r="P186" s="192">
        <f t="shared" si="21"/>
        <v>0</v>
      </c>
      <c r="Q186" s="192">
        <v>4.0000000000000002E-4</v>
      </c>
      <c r="R186" s="192">
        <f t="shared" si="22"/>
        <v>7.0046000000000011E-2</v>
      </c>
      <c r="S186" s="192">
        <v>0</v>
      </c>
      <c r="T186" s="193">
        <f t="shared" si="23"/>
        <v>0</v>
      </c>
      <c r="AR186" s="13" t="s">
        <v>233</v>
      </c>
      <c r="AT186" s="13" t="s">
        <v>169</v>
      </c>
      <c r="AU186" s="13" t="s">
        <v>92</v>
      </c>
      <c r="AY186" s="13" t="s">
        <v>167</v>
      </c>
      <c r="BE186" s="194">
        <f t="shared" si="24"/>
        <v>0</v>
      </c>
      <c r="BF186" s="194">
        <f t="shared" si="25"/>
        <v>0</v>
      </c>
      <c r="BG186" s="194">
        <f t="shared" si="26"/>
        <v>0</v>
      </c>
      <c r="BH186" s="194">
        <f t="shared" si="27"/>
        <v>0</v>
      </c>
      <c r="BI186" s="194">
        <f t="shared" si="28"/>
        <v>0</v>
      </c>
      <c r="BJ186" s="13" t="s">
        <v>92</v>
      </c>
      <c r="BK186" s="194">
        <f t="shared" si="29"/>
        <v>0</v>
      </c>
      <c r="BL186" s="13" t="s">
        <v>233</v>
      </c>
      <c r="BM186" s="13" t="s">
        <v>1415</v>
      </c>
    </row>
    <row r="187" spans="2:65" s="1" customFormat="1" ht="16.5" customHeight="1">
      <c r="B187" s="31"/>
      <c r="C187" s="183" t="s">
        <v>460</v>
      </c>
      <c r="D187" s="183" t="s">
        <v>169</v>
      </c>
      <c r="E187" s="184" t="s">
        <v>1416</v>
      </c>
      <c r="F187" s="185" t="s">
        <v>1417</v>
      </c>
      <c r="G187" s="186" t="s">
        <v>853</v>
      </c>
      <c r="H187" s="205"/>
      <c r="I187" s="188"/>
      <c r="J187" s="189">
        <f t="shared" si="20"/>
        <v>0</v>
      </c>
      <c r="K187" s="185" t="s">
        <v>1</v>
      </c>
      <c r="L187" s="35"/>
      <c r="M187" s="190" t="s">
        <v>1</v>
      </c>
      <c r="N187" s="191" t="s">
        <v>52</v>
      </c>
      <c r="O187" s="57"/>
      <c r="P187" s="192">
        <f t="shared" si="21"/>
        <v>0</v>
      </c>
      <c r="Q187" s="192">
        <v>0</v>
      </c>
      <c r="R187" s="192">
        <f t="shared" si="22"/>
        <v>0</v>
      </c>
      <c r="S187" s="192">
        <v>0</v>
      </c>
      <c r="T187" s="193">
        <f t="shared" si="23"/>
        <v>0</v>
      </c>
      <c r="AR187" s="13" t="s">
        <v>233</v>
      </c>
      <c r="AT187" s="13" t="s">
        <v>169</v>
      </c>
      <c r="AU187" s="13" t="s">
        <v>92</v>
      </c>
      <c r="AY187" s="13" t="s">
        <v>167</v>
      </c>
      <c r="BE187" s="194">
        <f t="shared" si="24"/>
        <v>0</v>
      </c>
      <c r="BF187" s="194">
        <f t="shared" si="25"/>
        <v>0</v>
      </c>
      <c r="BG187" s="194">
        <f t="shared" si="26"/>
        <v>0</v>
      </c>
      <c r="BH187" s="194">
        <f t="shared" si="27"/>
        <v>0</v>
      </c>
      <c r="BI187" s="194">
        <f t="shared" si="28"/>
        <v>0</v>
      </c>
      <c r="BJ187" s="13" t="s">
        <v>92</v>
      </c>
      <c r="BK187" s="194">
        <f t="shared" si="29"/>
        <v>0</v>
      </c>
      <c r="BL187" s="13" t="s">
        <v>233</v>
      </c>
      <c r="BM187" s="13" t="s">
        <v>1418</v>
      </c>
    </row>
    <row r="188" spans="2:65" s="11" customFormat="1" ht="22.9" customHeight="1">
      <c r="B188" s="167"/>
      <c r="C188" s="168"/>
      <c r="D188" s="169" t="s">
        <v>79</v>
      </c>
      <c r="E188" s="181" t="s">
        <v>1419</v>
      </c>
      <c r="F188" s="181" t="s">
        <v>1420</v>
      </c>
      <c r="G188" s="168"/>
      <c r="H188" s="168"/>
      <c r="I188" s="171"/>
      <c r="J188" s="182">
        <f>BK188</f>
        <v>0</v>
      </c>
      <c r="K188" s="168"/>
      <c r="L188" s="173"/>
      <c r="M188" s="174"/>
      <c r="N188" s="175"/>
      <c r="O188" s="175"/>
      <c r="P188" s="176">
        <f>SUM(P189:P200)</f>
        <v>0</v>
      </c>
      <c r="Q188" s="175"/>
      <c r="R188" s="176">
        <f>SUM(R189:R200)</f>
        <v>7.515506499999999</v>
      </c>
      <c r="S188" s="175"/>
      <c r="T188" s="177">
        <f>SUM(T189:T200)</f>
        <v>0</v>
      </c>
      <c r="AR188" s="178" t="s">
        <v>92</v>
      </c>
      <c r="AT188" s="179" t="s">
        <v>79</v>
      </c>
      <c r="AU188" s="179" t="s">
        <v>87</v>
      </c>
      <c r="AY188" s="178" t="s">
        <v>167</v>
      </c>
      <c r="BK188" s="180">
        <f>SUM(BK189:BK200)</f>
        <v>0</v>
      </c>
    </row>
    <row r="189" spans="2:65" s="1" customFormat="1" ht="16.5" customHeight="1">
      <c r="B189" s="31"/>
      <c r="C189" s="183" t="s">
        <v>464</v>
      </c>
      <c r="D189" s="183" t="s">
        <v>169</v>
      </c>
      <c r="E189" s="184" t="s">
        <v>1421</v>
      </c>
      <c r="F189" s="185" t="s">
        <v>1422</v>
      </c>
      <c r="G189" s="186" t="s">
        <v>172</v>
      </c>
      <c r="H189" s="187">
        <v>145.26</v>
      </c>
      <c r="I189" s="188"/>
      <c r="J189" s="189">
        <f t="shared" ref="J189:J200" si="30">ROUND(I189*H189,2)</f>
        <v>0</v>
      </c>
      <c r="K189" s="185" t="s">
        <v>246</v>
      </c>
      <c r="L189" s="35"/>
      <c r="M189" s="190" t="s">
        <v>1</v>
      </c>
      <c r="N189" s="191" t="s">
        <v>52</v>
      </c>
      <c r="O189" s="57"/>
      <c r="P189" s="192">
        <f t="shared" ref="P189:P200" si="31">O189*H189</f>
        <v>0</v>
      </c>
      <c r="Q189" s="192">
        <v>0</v>
      </c>
      <c r="R189" s="192">
        <f t="shared" ref="R189:R200" si="32">Q189*H189</f>
        <v>0</v>
      </c>
      <c r="S189" s="192">
        <v>0</v>
      </c>
      <c r="T189" s="193">
        <f t="shared" ref="T189:T200" si="33">S189*H189</f>
        <v>0</v>
      </c>
      <c r="AR189" s="13" t="s">
        <v>233</v>
      </c>
      <c r="AT189" s="13" t="s">
        <v>169</v>
      </c>
      <c r="AU189" s="13" t="s">
        <v>92</v>
      </c>
      <c r="AY189" s="13" t="s">
        <v>167</v>
      </c>
      <c r="BE189" s="194">
        <f t="shared" ref="BE189:BE200" si="34">IF(N189="základná",J189,0)</f>
        <v>0</v>
      </c>
      <c r="BF189" s="194">
        <f t="shared" ref="BF189:BF200" si="35">IF(N189="znížená",J189,0)</f>
        <v>0</v>
      </c>
      <c r="BG189" s="194">
        <f t="shared" ref="BG189:BG200" si="36">IF(N189="zákl. prenesená",J189,0)</f>
        <v>0</v>
      </c>
      <c r="BH189" s="194">
        <f t="shared" ref="BH189:BH200" si="37">IF(N189="zníž. prenesená",J189,0)</f>
        <v>0</v>
      </c>
      <c r="BI189" s="194">
        <f t="shared" ref="BI189:BI200" si="38">IF(N189="nulová",J189,0)</f>
        <v>0</v>
      </c>
      <c r="BJ189" s="13" t="s">
        <v>92</v>
      </c>
      <c r="BK189" s="194">
        <f t="shared" ref="BK189:BK200" si="39">ROUND(I189*H189,2)</f>
        <v>0</v>
      </c>
      <c r="BL189" s="13" t="s">
        <v>233</v>
      </c>
      <c r="BM189" s="13" t="s">
        <v>1423</v>
      </c>
    </row>
    <row r="190" spans="2:65" s="1" customFormat="1" ht="22.5" customHeight="1">
      <c r="B190" s="31"/>
      <c r="C190" s="195" t="s">
        <v>468</v>
      </c>
      <c r="D190" s="195" t="s">
        <v>221</v>
      </c>
      <c r="E190" s="196" t="s">
        <v>1424</v>
      </c>
      <c r="F190" s="197" t="s">
        <v>1425</v>
      </c>
      <c r="G190" s="198" t="s">
        <v>172</v>
      </c>
      <c r="H190" s="199">
        <v>148.16499999999999</v>
      </c>
      <c r="I190" s="200"/>
      <c r="J190" s="201">
        <f t="shared" si="30"/>
        <v>0</v>
      </c>
      <c r="K190" s="197" t="s">
        <v>246</v>
      </c>
      <c r="L190" s="202"/>
      <c r="M190" s="203" t="s">
        <v>1</v>
      </c>
      <c r="N190" s="204" t="s">
        <v>52</v>
      </c>
      <c r="O190" s="57"/>
      <c r="P190" s="192">
        <f t="shared" si="31"/>
        <v>0</v>
      </c>
      <c r="Q190" s="192">
        <v>4.4999999999999997E-3</v>
      </c>
      <c r="R190" s="192">
        <f t="shared" si="32"/>
        <v>0.6667424999999999</v>
      </c>
      <c r="S190" s="192">
        <v>0</v>
      </c>
      <c r="T190" s="193">
        <f t="shared" si="33"/>
        <v>0</v>
      </c>
      <c r="AR190" s="13" t="s">
        <v>298</v>
      </c>
      <c r="AT190" s="13" t="s">
        <v>221</v>
      </c>
      <c r="AU190" s="13" t="s">
        <v>92</v>
      </c>
      <c r="AY190" s="13" t="s">
        <v>167</v>
      </c>
      <c r="BE190" s="194">
        <f t="shared" si="34"/>
        <v>0</v>
      </c>
      <c r="BF190" s="194">
        <f t="shared" si="35"/>
        <v>0</v>
      </c>
      <c r="BG190" s="194">
        <f t="shared" si="36"/>
        <v>0</v>
      </c>
      <c r="BH190" s="194">
        <f t="shared" si="37"/>
        <v>0</v>
      </c>
      <c r="BI190" s="194">
        <f t="shared" si="38"/>
        <v>0</v>
      </c>
      <c r="BJ190" s="13" t="s">
        <v>92</v>
      </c>
      <c r="BK190" s="194">
        <f t="shared" si="39"/>
        <v>0</v>
      </c>
      <c r="BL190" s="13" t="s">
        <v>233</v>
      </c>
      <c r="BM190" s="13" t="s">
        <v>1426</v>
      </c>
    </row>
    <row r="191" spans="2:65" s="1" customFormat="1" ht="16.5" customHeight="1">
      <c r="B191" s="31"/>
      <c r="C191" s="183" t="s">
        <v>472</v>
      </c>
      <c r="D191" s="183" t="s">
        <v>169</v>
      </c>
      <c r="E191" s="184" t="s">
        <v>1427</v>
      </c>
      <c r="F191" s="185" t="s">
        <v>1428</v>
      </c>
      <c r="G191" s="186" t="s">
        <v>172</v>
      </c>
      <c r="H191" s="187">
        <v>149.86000000000001</v>
      </c>
      <c r="I191" s="188"/>
      <c r="J191" s="189">
        <f t="shared" si="30"/>
        <v>0</v>
      </c>
      <c r="K191" s="185" t="s">
        <v>1</v>
      </c>
      <c r="L191" s="35"/>
      <c r="M191" s="190" t="s">
        <v>1</v>
      </c>
      <c r="N191" s="191" t="s">
        <v>52</v>
      </c>
      <c r="O191" s="57"/>
      <c r="P191" s="192">
        <f t="shared" si="31"/>
        <v>0</v>
      </c>
      <c r="Q191" s="192">
        <v>0</v>
      </c>
      <c r="R191" s="192">
        <f t="shared" si="32"/>
        <v>0</v>
      </c>
      <c r="S191" s="192">
        <v>0</v>
      </c>
      <c r="T191" s="193">
        <f t="shared" si="33"/>
        <v>0</v>
      </c>
      <c r="AR191" s="13" t="s">
        <v>233</v>
      </c>
      <c r="AT191" s="13" t="s">
        <v>169</v>
      </c>
      <c r="AU191" s="13" t="s">
        <v>92</v>
      </c>
      <c r="AY191" s="13" t="s">
        <v>167</v>
      </c>
      <c r="BE191" s="194">
        <f t="shared" si="34"/>
        <v>0</v>
      </c>
      <c r="BF191" s="194">
        <f t="shared" si="35"/>
        <v>0</v>
      </c>
      <c r="BG191" s="194">
        <f t="shared" si="36"/>
        <v>0</v>
      </c>
      <c r="BH191" s="194">
        <f t="shared" si="37"/>
        <v>0</v>
      </c>
      <c r="BI191" s="194">
        <f t="shared" si="38"/>
        <v>0</v>
      </c>
      <c r="BJ191" s="13" t="s">
        <v>92</v>
      </c>
      <c r="BK191" s="194">
        <f t="shared" si="39"/>
        <v>0</v>
      </c>
      <c r="BL191" s="13" t="s">
        <v>233</v>
      </c>
      <c r="BM191" s="13" t="s">
        <v>1429</v>
      </c>
    </row>
    <row r="192" spans="2:65" s="1" customFormat="1" ht="22.5" customHeight="1">
      <c r="B192" s="31"/>
      <c r="C192" s="195" t="s">
        <v>476</v>
      </c>
      <c r="D192" s="195" t="s">
        <v>221</v>
      </c>
      <c r="E192" s="196" t="s">
        <v>1430</v>
      </c>
      <c r="F192" s="197" t="s">
        <v>1431</v>
      </c>
      <c r="G192" s="198" t="s">
        <v>172</v>
      </c>
      <c r="H192" s="199">
        <v>305.714</v>
      </c>
      <c r="I192" s="200"/>
      <c r="J192" s="201">
        <f t="shared" si="30"/>
        <v>0</v>
      </c>
      <c r="K192" s="197" t="s">
        <v>246</v>
      </c>
      <c r="L192" s="202"/>
      <c r="M192" s="203" t="s">
        <v>1</v>
      </c>
      <c r="N192" s="204" t="s">
        <v>52</v>
      </c>
      <c r="O192" s="57"/>
      <c r="P192" s="192">
        <f t="shared" si="31"/>
        <v>0</v>
      </c>
      <c r="Q192" s="192">
        <v>7.4999999999999997E-3</v>
      </c>
      <c r="R192" s="192">
        <f t="shared" si="32"/>
        <v>2.2928549999999999</v>
      </c>
      <c r="S192" s="192">
        <v>0</v>
      </c>
      <c r="T192" s="193">
        <f t="shared" si="33"/>
        <v>0</v>
      </c>
      <c r="AR192" s="13" t="s">
        <v>298</v>
      </c>
      <c r="AT192" s="13" t="s">
        <v>221</v>
      </c>
      <c r="AU192" s="13" t="s">
        <v>92</v>
      </c>
      <c r="AY192" s="13" t="s">
        <v>167</v>
      </c>
      <c r="BE192" s="194">
        <f t="shared" si="34"/>
        <v>0</v>
      </c>
      <c r="BF192" s="194">
        <f t="shared" si="35"/>
        <v>0</v>
      </c>
      <c r="BG192" s="194">
        <f t="shared" si="36"/>
        <v>0</v>
      </c>
      <c r="BH192" s="194">
        <f t="shared" si="37"/>
        <v>0</v>
      </c>
      <c r="BI192" s="194">
        <f t="shared" si="38"/>
        <v>0</v>
      </c>
      <c r="BJ192" s="13" t="s">
        <v>92</v>
      </c>
      <c r="BK192" s="194">
        <f t="shared" si="39"/>
        <v>0</v>
      </c>
      <c r="BL192" s="13" t="s">
        <v>233</v>
      </c>
      <c r="BM192" s="13" t="s">
        <v>1432</v>
      </c>
    </row>
    <row r="193" spans="2:65" s="1" customFormat="1" ht="16.5" customHeight="1">
      <c r="B193" s="31"/>
      <c r="C193" s="183" t="s">
        <v>480</v>
      </c>
      <c r="D193" s="183" t="s">
        <v>169</v>
      </c>
      <c r="E193" s="184" t="s">
        <v>1433</v>
      </c>
      <c r="F193" s="185" t="s">
        <v>1434</v>
      </c>
      <c r="G193" s="186" t="s">
        <v>172</v>
      </c>
      <c r="H193" s="187">
        <v>215.29</v>
      </c>
      <c r="I193" s="188"/>
      <c r="J193" s="189">
        <f t="shared" si="30"/>
        <v>0</v>
      </c>
      <c r="K193" s="185" t="s">
        <v>1</v>
      </c>
      <c r="L193" s="35"/>
      <c r="M193" s="190" t="s">
        <v>1</v>
      </c>
      <c r="N193" s="191" t="s">
        <v>52</v>
      </c>
      <c r="O193" s="57"/>
      <c r="P193" s="192">
        <f t="shared" si="31"/>
        <v>0</v>
      </c>
      <c r="Q193" s="192">
        <v>2.4000000000000001E-4</v>
      </c>
      <c r="R193" s="192">
        <f t="shared" si="32"/>
        <v>5.1669599999999996E-2</v>
      </c>
      <c r="S193" s="192">
        <v>0</v>
      </c>
      <c r="T193" s="193">
        <f t="shared" si="33"/>
        <v>0</v>
      </c>
      <c r="AR193" s="13" t="s">
        <v>233</v>
      </c>
      <c r="AT193" s="13" t="s">
        <v>169</v>
      </c>
      <c r="AU193" s="13" t="s">
        <v>92</v>
      </c>
      <c r="AY193" s="13" t="s">
        <v>167</v>
      </c>
      <c r="BE193" s="194">
        <f t="shared" si="34"/>
        <v>0</v>
      </c>
      <c r="BF193" s="194">
        <f t="shared" si="35"/>
        <v>0</v>
      </c>
      <c r="BG193" s="194">
        <f t="shared" si="36"/>
        <v>0</v>
      </c>
      <c r="BH193" s="194">
        <f t="shared" si="37"/>
        <v>0</v>
      </c>
      <c r="BI193" s="194">
        <f t="shared" si="38"/>
        <v>0</v>
      </c>
      <c r="BJ193" s="13" t="s">
        <v>92</v>
      </c>
      <c r="BK193" s="194">
        <f t="shared" si="39"/>
        <v>0</v>
      </c>
      <c r="BL193" s="13" t="s">
        <v>233</v>
      </c>
      <c r="BM193" s="13" t="s">
        <v>1435</v>
      </c>
    </row>
    <row r="194" spans="2:65" s="1" customFormat="1" ht="22.5" customHeight="1">
      <c r="B194" s="31"/>
      <c r="C194" s="195" t="s">
        <v>484</v>
      </c>
      <c r="D194" s="195" t="s">
        <v>221</v>
      </c>
      <c r="E194" s="196" t="s">
        <v>1436</v>
      </c>
      <c r="F194" s="197" t="s">
        <v>1437</v>
      </c>
      <c r="G194" s="198" t="s">
        <v>172</v>
      </c>
      <c r="H194" s="199">
        <v>219.596</v>
      </c>
      <c r="I194" s="200"/>
      <c r="J194" s="201">
        <f t="shared" si="30"/>
        <v>0</v>
      </c>
      <c r="K194" s="197" t="s">
        <v>218</v>
      </c>
      <c r="L194" s="202"/>
      <c r="M194" s="203" t="s">
        <v>1</v>
      </c>
      <c r="N194" s="204" t="s">
        <v>52</v>
      </c>
      <c r="O194" s="57"/>
      <c r="P194" s="192">
        <f t="shared" si="31"/>
        <v>0</v>
      </c>
      <c r="Q194" s="192">
        <v>8.6400000000000001E-3</v>
      </c>
      <c r="R194" s="192">
        <f t="shared" si="32"/>
        <v>1.8973094400000001</v>
      </c>
      <c r="S194" s="192">
        <v>0</v>
      </c>
      <c r="T194" s="193">
        <f t="shared" si="33"/>
        <v>0</v>
      </c>
      <c r="AR194" s="13" t="s">
        <v>298</v>
      </c>
      <c r="AT194" s="13" t="s">
        <v>221</v>
      </c>
      <c r="AU194" s="13" t="s">
        <v>92</v>
      </c>
      <c r="AY194" s="13" t="s">
        <v>167</v>
      </c>
      <c r="BE194" s="194">
        <f t="shared" si="34"/>
        <v>0</v>
      </c>
      <c r="BF194" s="194">
        <f t="shared" si="35"/>
        <v>0</v>
      </c>
      <c r="BG194" s="194">
        <f t="shared" si="36"/>
        <v>0</v>
      </c>
      <c r="BH194" s="194">
        <f t="shared" si="37"/>
        <v>0</v>
      </c>
      <c r="BI194" s="194">
        <f t="shared" si="38"/>
        <v>0</v>
      </c>
      <c r="BJ194" s="13" t="s">
        <v>92</v>
      </c>
      <c r="BK194" s="194">
        <f t="shared" si="39"/>
        <v>0</v>
      </c>
      <c r="BL194" s="13" t="s">
        <v>233</v>
      </c>
      <c r="BM194" s="13" t="s">
        <v>1438</v>
      </c>
    </row>
    <row r="195" spans="2:65" s="1" customFormat="1" ht="16.5" customHeight="1">
      <c r="B195" s="31"/>
      <c r="C195" s="183" t="s">
        <v>488</v>
      </c>
      <c r="D195" s="183" t="s">
        <v>169</v>
      </c>
      <c r="E195" s="184" t="s">
        <v>1439</v>
      </c>
      <c r="F195" s="185" t="s">
        <v>1440</v>
      </c>
      <c r="G195" s="186" t="s">
        <v>172</v>
      </c>
      <c r="H195" s="187">
        <v>215.29</v>
      </c>
      <c r="I195" s="188"/>
      <c r="J195" s="189">
        <f t="shared" si="30"/>
        <v>0</v>
      </c>
      <c r="K195" s="185" t="s">
        <v>1</v>
      </c>
      <c r="L195" s="35"/>
      <c r="M195" s="190" t="s">
        <v>1</v>
      </c>
      <c r="N195" s="191" t="s">
        <v>52</v>
      </c>
      <c r="O195" s="57"/>
      <c r="P195" s="192">
        <f t="shared" si="31"/>
        <v>0</v>
      </c>
      <c r="Q195" s="192">
        <v>5.2999999999999998E-4</v>
      </c>
      <c r="R195" s="192">
        <f t="shared" si="32"/>
        <v>0.11410369999999999</v>
      </c>
      <c r="S195" s="192">
        <v>0</v>
      </c>
      <c r="T195" s="193">
        <f t="shared" si="33"/>
        <v>0</v>
      </c>
      <c r="AR195" s="13" t="s">
        <v>233</v>
      </c>
      <c r="AT195" s="13" t="s">
        <v>169</v>
      </c>
      <c r="AU195" s="13" t="s">
        <v>92</v>
      </c>
      <c r="AY195" s="13" t="s">
        <v>167</v>
      </c>
      <c r="BE195" s="194">
        <f t="shared" si="34"/>
        <v>0</v>
      </c>
      <c r="BF195" s="194">
        <f t="shared" si="35"/>
        <v>0</v>
      </c>
      <c r="BG195" s="194">
        <f t="shared" si="36"/>
        <v>0</v>
      </c>
      <c r="BH195" s="194">
        <f t="shared" si="37"/>
        <v>0</v>
      </c>
      <c r="BI195" s="194">
        <f t="shared" si="38"/>
        <v>0</v>
      </c>
      <c r="BJ195" s="13" t="s">
        <v>92</v>
      </c>
      <c r="BK195" s="194">
        <f t="shared" si="39"/>
        <v>0</v>
      </c>
      <c r="BL195" s="13" t="s">
        <v>233</v>
      </c>
      <c r="BM195" s="13" t="s">
        <v>1441</v>
      </c>
    </row>
    <row r="196" spans="2:65" s="1" customFormat="1" ht="22.5" customHeight="1">
      <c r="B196" s="31"/>
      <c r="C196" s="195" t="s">
        <v>492</v>
      </c>
      <c r="D196" s="195" t="s">
        <v>221</v>
      </c>
      <c r="E196" s="196" t="s">
        <v>1442</v>
      </c>
      <c r="F196" s="197" t="s">
        <v>1443</v>
      </c>
      <c r="G196" s="198" t="s">
        <v>172</v>
      </c>
      <c r="H196" s="199">
        <v>219.596</v>
      </c>
      <c r="I196" s="200"/>
      <c r="J196" s="201">
        <f t="shared" si="30"/>
        <v>0</v>
      </c>
      <c r="K196" s="197" t="s">
        <v>246</v>
      </c>
      <c r="L196" s="202"/>
      <c r="M196" s="203" t="s">
        <v>1</v>
      </c>
      <c r="N196" s="204" t="s">
        <v>52</v>
      </c>
      <c r="O196" s="57"/>
      <c r="P196" s="192">
        <f t="shared" si="31"/>
        <v>0</v>
      </c>
      <c r="Q196" s="192">
        <v>9.7199999999999995E-3</v>
      </c>
      <c r="R196" s="192">
        <f t="shared" si="32"/>
        <v>2.13447312</v>
      </c>
      <c r="S196" s="192">
        <v>0</v>
      </c>
      <c r="T196" s="193">
        <f t="shared" si="33"/>
        <v>0</v>
      </c>
      <c r="AR196" s="13" t="s">
        <v>298</v>
      </c>
      <c r="AT196" s="13" t="s">
        <v>221</v>
      </c>
      <c r="AU196" s="13" t="s">
        <v>92</v>
      </c>
      <c r="AY196" s="13" t="s">
        <v>167</v>
      </c>
      <c r="BE196" s="194">
        <f t="shared" si="34"/>
        <v>0</v>
      </c>
      <c r="BF196" s="194">
        <f t="shared" si="35"/>
        <v>0</v>
      </c>
      <c r="BG196" s="194">
        <f t="shared" si="36"/>
        <v>0</v>
      </c>
      <c r="BH196" s="194">
        <f t="shared" si="37"/>
        <v>0</v>
      </c>
      <c r="BI196" s="194">
        <f t="shared" si="38"/>
        <v>0</v>
      </c>
      <c r="BJ196" s="13" t="s">
        <v>92</v>
      </c>
      <c r="BK196" s="194">
        <f t="shared" si="39"/>
        <v>0</v>
      </c>
      <c r="BL196" s="13" t="s">
        <v>233</v>
      </c>
      <c r="BM196" s="13" t="s">
        <v>1444</v>
      </c>
    </row>
    <row r="197" spans="2:65" s="1" customFormat="1" ht="16.5" customHeight="1">
      <c r="B197" s="31"/>
      <c r="C197" s="183" t="s">
        <v>496</v>
      </c>
      <c r="D197" s="183" t="s">
        <v>169</v>
      </c>
      <c r="E197" s="184" t="s">
        <v>1445</v>
      </c>
      <c r="F197" s="185" t="s">
        <v>1446</v>
      </c>
      <c r="G197" s="186" t="s">
        <v>241</v>
      </c>
      <c r="H197" s="187">
        <v>1</v>
      </c>
      <c r="I197" s="188"/>
      <c r="J197" s="189">
        <f t="shared" si="30"/>
        <v>0</v>
      </c>
      <c r="K197" s="185" t="s">
        <v>246</v>
      </c>
      <c r="L197" s="35"/>
      <c r="M197" s="190" t="s">
        <v>1</v>
      </c>
      <c r="N197" s="191" t="s">
        <v>52</v>
      </c>
      <c r="O197" s="57"/>
      <c r="P197" s="192">
        <f t="shared" si="31"/>
        <v>0</v>
      </c>
      <c r="Q197" s="192">
        <v>0</v>
      </c>
      <c r="R197" s="192">
        <f t="shared" si="32"/>
        <v>0</v>
      </c>
      <c r="S197" s="192">
        <v>0</v>
      </c>
      <c r="T197" s="193">
        <f t="shared" si="33"/>
        <v>0</v>
      </c>
      <c r="AR197" s="13" t="s">
        <v>233</v>
      </c>
      <c r="AT197" s="13" t="s">
        <v>169</v>
      </c>
      <c r="AU197" s="13" t="s">
        <v>92</v>
      </c>
      <c r="AY197" s="13" t="s">
        <v>167</v>
      </c>
      <c r="BE197" s="194">
        <f t="shared" si="34"/>
        <v>0</v>
      </c>
      <c r="BF197" s="194">
        <f t="shared" si="35"/>
        <v>0</v>
      </c>
      <c r="BG197" s="194">
        <f t="shared" si="36"/>
        <v>0</v>
      </c>
      <c r="BH197" s="194">
        <f t="shared" si="37"/>
        <v>0</v>
      </c>
      <c r="BI197" s="194">
        <f t="shared" si="38"/>
        <v>0</v>
      </c>
      <c r="BJ197" s="13" t="s">
        <v>92</v>
      </c>
      <c r="BK197" s="194">
        <f t="shared" si="39"/>
        <v>0</v>
      </c>
      <c r="BL197" s="13" t="s">
        <v>233</v>
      </c>
      <c r="BM197" s="13" t="s">
        <v>1447</v>
      </c>
    </row>
    <row r="198" spans="2:65" s="1" customFormat="1" ht="22.5" customHeight="1">
      <c r="B198" s="31"/>
      <c r="C198" s="183" t="s">
        <v>500</v>
      </c>
      <c r="D198" s="183" t="s">
        <v>169</v>
      </c>
      <c r="E198" s="184" t="s">
        <v>1448</v>
      </c>
      <c r="F198" s="185" t="s">
        <v>1449</v>
      </c>
      <c r="G198" s="186" t="s">
        <v>172</v>
      </c>
      <c r="H198" s="187">
        <v>295.12</v>
      </c>
      <c r="I198" s="188"/>
      <c r="J198" s="189">
        <f t="shared" si="30"/>
        <v>0</v>
      </c>
      <c r="K198" s="185" t="s">
        <v>1</v>
      </c>
      <c r="L198" s="35"/>
      <c r="M198" s="190" t="s">
        <v>1</v>
      </c>
      <c r="N198" s="191" t="s">
        <v>52</v>
      </c>
      <c r="O198" s="57"/>
      <c r="P198" s="192">
        <f t="shared" si="31"/>
        <v>0</v>
      </c>
      <c r="Q198" s="192">
        <v>1.175E-3</v>
      </c>
      <c r="R198" s="192">
        <f t="shared" si="32"/>
        <v>0.34676600000000002</v>
      </c>
      <c r="S198" s="192">
        <v>0</v>
      </c>
      <c r="T198" s="193">
        <f t="shared" si="33"/>
        <v>0</v>
      </c>
      <c r="AR198" s="13" t="s">
        <v>233</v>
      </c>
      <c r="AT198" s="13" t="s">
        <v>169</v>
      </c>
      <c r="AU198" s="13" t="s">
        <v>92</v>
      </c>
      <c r="AY198" s="13" t="s">
        <v>167</v>
      </c>
      <c r="BE198" s="194">
        <f t="shared" si="34"/>
        <v>0</v>
      </c>
      <c r="BF198" s="194">
        <f t="shared" si="35"/>
        <v>0</v>
      </c>
      <c r="BG198" s="194">
        <f t="shared" si="36"/>
        <v>0</v>
      </c>
      <c r="BH198" s="194">
        <f t="shared" si="37"/>
        <v>0</v>
      </c>
      <c r="BI198" s="194">
        <f t="shared" si="38"/>
        <v>0</v>
      </c>
      <c r="BJ198" s="13" t="s">
        <v>92</v>
      </c>
      <c r="BK198" s="194">
        <f t="shared" si="39"/>
        <v>0</v>
      </c>
      <c r="BL198" s="13" t="s">
        <v>233</v>
      </c>
      <c r="BM198" s="13" t="s">
        <v>1450</v>
      </c>
    </row>
    <row r="199" spans="2:65" s="1" customFormat="1" ht="16.5" customHeight="1">
      <c r="B199" s="31"/>
      <c r="C199" s="183" t="s">
        <v>504</v>
      </c>
      <c r="D199" s="183" t="s">
        <v>169</v>
      </c>
      <c r="E199" s="184" t="s">
        <v>1451</v>
      </c>
      <c r="F199" s="185" t="s">
        <v>1452</v>
      </c>
      <c r="G199" s="186" t="s">
        <v>258</v>
      </c>
      <c r="H199" s="187">
        <v>386.238</v>
      </c>
      <c r="I199" s="188"/>
      <c r="J199" s="189">
        <f t="shared" si="30"/>
        <v>0</v>
      </c>
      <c r="K199" s="185" t="s">
        <v>246</v>
      </c>
      <c r="L199" s="35"/>
      <c r="M199" s="190" t="s">
        <v>1</v>
      </c>
      <c r="N199" s="191" t="s">
        <v>52</v>
      </c>
      <c r="O199" s="57"/>
      <c r="P199" s="192">
        <f t="shared" si="31"/>
        <v>0</v>
      </c>
      <c r="Q199" s="192">
        <v>3.0000000000000001E-5</v>
      </c>
      <c r="R199" s="192">
        <f t="shared" si="32"/>
        <v>1.1587140000000001E-2</v>
      </c>
      <c r="S199" s="192">
        <v>0</v>
      </c>
      <c r="T199" s="193">
        <f t="shared" si="33"/>
        <v>0</v>
      </c>
      <c r="AR199" s="13" t="s">
        <v>233</v>
      </c>
      <c r="AT199" s="13" t="s">
        <v>169</v>
      </c>
      <c r="AU199" s="13" t="s">
        <v>92</v>
      </c>
      <c r="AY199" s="13" t="s">
        <v>167</v>
      </c>
      <c r="BE199" s="194">
        <f t="shared" si="34"/>
        <v>0</v>
      </c>
      <c r="BF199" s="194">
        <f t="shared" si="35"/>
        <v>0</v>
      </c>
      <c r="BG199" s="194">
        <f t="shared" si="36"/>
        <v>0</v>
      </c>
      <c r="BH199" s="194">
        <f t="shared" si="37"/>
        <v>0</v>
      </c>
      <c r="BI199" s="194">
        <f t="shared" si="38"/>
        <v>0</v>
      </c>
      <c r="BJ199" s="13" t="s">
        <v>92</v>
      </c>
      <c r="BK199" s="194">
        <f t="shared" si="39"/>
        <v>0</v>
      </c>
      <c r="BL199" s="13" t="s">
        <v>233</v>
      </c>
      <c r="BM199" s="13" t="s">
        <v>1453</v>
      </c>
    </row>
    <row r="200" spans="2:65" s="1" customFormat="1" ht="16.5" customHeight="1">
      <c r="B200" s="31"/>
      <c r="C200" s="183" t="s">
        <v>508</v>
      </c>
      <c r="D200" s="183" t="s">
        <v>169</v>
      </c>
      <c r="E200" s="184" t="s">
        <v>1454</v>
      </c>
      <c r="F200" s="185" t="s">
        <v>1455</v>
      </c>
      <c r="G200" s="186" t="s">
        <v>853</v>
      </c>
      <c r="H200" s="205"/>
      <c r="I200" s="188"/>
      <c r="J200" s="189">
        <f t="shared" si="30"/>
        <v>0</v>
      </c>
      <c r="K200" s="185" t="s">
        <v>1</v>
      </c>
      <c r="L200" s="35"/>
      <c r="M200" s="190" t="s">
        <v>1</v>
      </c>
      <c r="N200" s="191" t="s">
        <v>52</v>
      </c>
      <c r="O200" s="57"/>
      <c r="P200" s="192">
        <f t="shared" si="31"/>
        <v>0</v>
      </c>
      <c r="Q200" s="192">
        <v>0</v>
      </c>
      <c r="R200" s="192">
        <f t="shared" si="32"/>
        <v>0</v>
      </c>
      <c r="S200" s="192">
        <v>0</v>
      </c>
      <c r="T200" s="193">
        <f t="shared" si="33"/>
        <v>0</v>
      </c>
      <c r="AR200" s="13" t="s">
        <v>233</v>
      </c>
      <c r="AT200" s="13" t="s">
        <v>169</v>
      </c>
      <c r="AU200" s="13" t="s">
        <v>92</v>
      </c>
      <c r="AY200" s="13" t="s">
        <v>167</v>
      </c>
      <c r="BE200" s="194">
        <f t="shared" si="34"/>
        <v>0</v>
      </c>
      <c r="BF200" s="194">
        <f t="shared" si="35"/>
        <v>0</v>
      </c>
      <c r="BG200" s="194">
        <f t="shared" si="36"/>
        <v>0</v>
      </c>
      <c r="BH200" s="194">
        <f t="shared" si="37"/>
        <v>0</v>
      </c>
      <c r="BI200" s="194">
        <f t="shared" si="38"/>
        <v>0</v>
      </c>
      <c r="BJ200" s="13" t="s">
        <v>92</v>
      </c>
      <c r="BK200" s="194">
        <f t="shared" si="39"/>
        <v>0</v>
      </c>
      <c r="BL200" s="13" t="s">
        <v>233</v>
      </c>
      <c r="BM200" s="13" t="s">
        <v>1456</v>
      </c>
    </row>
    <row r="201" spans="2:65" s="11" customFormat="1" ht="22.9" customHeight="1">
      <c r="B201" s="167"/>
      <c r="C201" s="168"/>
      <c r="D201" s="169" t="s">
        <v>79</v>
      </c>
      <c r="E201" s="181" t="s">
        <v>818</v>
      </c>
      <c r="F201" s="181" t="s">
        <v>819</v>
      </c>
      <c r="G201" s="168"/>
      <c r="H201" s="168"/>
      <c r="I201" s="171"/>
      <c r="J201" s="182">
        <f>BK201</f>
        <v>0</v>
      </c>
      <c r="K201" s="168"/>
      <c r="L201" s="173"/>
      <c r="M201" s="174"/>
      <c r="N201" s="175"/>
      <c r="O201" s="175"/>
      <c r="P201" s="176">
        <f>SUM(P202:P224)</f>
        <v>0</v>
      </c>
      <c r="Q201" s="175"/>
      <c r="R201" s="176">
        <f>SUM(R202:R224)</f>
        <v>6.0419550600000003</v>
      </c>
      <c r="S201" s="175"/>
      <c r="T201" s="177">
        <f>SUM(T202:T224)</f>
        <v>7.369675</v>
      </c>
      <c r="AR201" s="178" t="s">
        <v>92</v>
      </c>
      <c r="AT201" s="179" t="s">
        <v>79</v>
      </c>
      <c r="AU201" s="179" t="s">
        <v>87</v>
      </c>
      <c r="AY201" s="178" t="s">
        <v>167</v>
      </c>
      <c r="BK201" s="180">
        <f>SUM(BK202:BK224)</f>
        <v>0</v>
      </c>
    </row>
    <row r="202" spans="2:65" s="1" customFormat="1" ht="16.5" customHeight="1">
      <c r="B202" s="31"/>
      <c r="C202" s="183" t="s">
        <v>512</v>
      </c>
      <c r="D202" s="183" t="s">
        <v>169</v>
      </c>
      <c r="E202" s="184" t="s">
        <v>1457</v>
      </c>
      <c r="F202" s="185" t="s">
        <v>1458</v>
      </c>
      <c r="G202" s="186" t="s">
        <v>258</v>
      </c>
      <c r="H202" s="187">
        <v>25.678000000000001</v>
      </c>
      <c r="I202" s="188"/>
      <c r="J202" s="189">
        <f t="shared" ref="J202:J224" si="40">ROUND(I202*H202,2)</f>
        <v>0</v>
      </c>
      <c r="K202" s="185" t="s">
        <v>1</v>
      </c>
      <c r="L202" s="35"/>
      <c r="M202" s="190" t="s">
        <v>1</v>
      </c>
      <c r="N202" s="191" t="s">
        <v>52</v>
      </c>
      <c r="O202" s="57"/>
      <c r="P202" s="192">
        <f t="shared" ref="P202:P224" si="41">O202*H202</f>
        <v>0</v>
      </c>
      <c r="Q202" s="192">
        <v>0</v>
      </c>
      <c r="R202" s="192">
        <f t="shared" ref="R202:R224" si="42">Q202*H202</f>
        <v>0</v>
      </c>
      <c r="S202" s="192">
        <v>8.0000000000000002E-3</v>
      </c>
      <c r="T202" s="193">
        <f t="shared" ref="T202:T224" si="43">S202*H202</f>
        <v>0.20542400000000002</v>
      </c>
      <c r="AR202" s="13" t="s">
        <v>233</v>
      </c>
      <c r="AT202" s="13" t="s">
        <v>169</v>
      </c>
      <c r="AU202" s="13" t="s">
        <v>92</v>
      </c>
      <c r="AY202" s="13" t="s">
        <v>167</v>
      </c>
      <c r="BE202" s="194">
        <f t="shared" ref="BE202:BE224" si="44">IF(N202="základná",J202,0)</f>
        <v>0</v>
      </c>
      <c r="BF202" s="194">
        <f t="shared" ref="BF202:BF224" si="45">IF(N202="znížená",J202,0)</f>
        <v>0</v>
      </c>
      <c r="BG202" s="194">
        <f t="shared" ref="BG202:BG224" si="46">IF(N202="zákl. prenesená",J202,0)</f>
        <v>0</v>
      </c>
      <c r="BH202" s="194">
        <f t="shared" ref="BH202:BH224" si="47">IF(N202="zníž. prenesená",J202,0)</f>
        <v>0</v>
      </c>
      <c r="BI202" s="194">
        <f t="shared" ref="BI202:BI224" si="48">IF(N202="nulová",J202,0)</f>
        <v>0</v>
      </c>
      <c r="BJ202" s="13" t="s">
        <v>92</v>
      </c>
      <c r="BK202" s="194">
        <f t="shared" ref="BK202:BK224" si="49">ROUND(I202*H202,2)</f>
        <v>0</v>
      </c>
      <c r="BL202" s="13" t="s">
        <v>233</v>
      </c>
      <c r="BM202" s="13" t="s">
        <v>1459</v>
      </c>
    </row>
    <row r="203" spans="2:65" s="1" customFormat="1" ht="16.5" customHeight="1">
      <c r="B203" s="31"/>
      <c r="C203" s="183" t="s">
        <v>516</v>
      </c>
      <c r="D203" s="183" t="s">
        <v>169</v>
      </c>
      <c r="E203" s="184" t="s">
        <v>1460</v>
      </c>
      <c r="F203" s="185" t="s">
        <v>1461</v>
      </c>
      <c r="G203" s="186" t="s">
        <v>258</v>
      </c>
      <c r="H203" s="187">
        <v>212.07</v>
      </c>
      <c r="I203" s="188"/>
      <c r="J203" s="189">
        <f t="shared" si="40"/>
        <v>0</v>
      </c>
      <c r="K203" s="185" t="s">
        <v>1</v>
      </c>
      <c r="L203" s="35"/>
      <c r="M203" s="190" t="s">
        <v>1</v>
      </c>
      <c r="N203" s="191" t="s">
        <v>52</v>
      </c>
      <c r="O203" s="57"/>
      <c r="P203" s="192">
        <f t="shared" si="41"/>
        <v>0</v>
      </c>
      <c r="Q203" s="192">
        <v>0</v>
      </c>
      <c r="R203" s="192">
        <f t="shared" si="42"/>
        <v>0</v>
      </c>
      <c r="S203" s="192">
        <v>2.4E-2</v>
      </c>
      <c r="T203" s="193">
        <f t="shared" si="43"/>
        <v>5.0896799999999995</v>
      </c>
      <c r="AR203" s="13" t="s">
        <v>233</v>
      </c>
      <c r="AT203" s="13" t="s">
        <v>169</v>
      </c>
      <c r="AU203" s="13" t="s">
        <v>92</v>
      </c>
      <c r="AY203" s="13" t="s">
        <v>167</v>
      </c>
      <c r="BE203" s="194">
        <f t="shared" si="44"/>
        <v>0</v>
      </c>
      <c r="BF203" s="194">
        <f t="shared" si="45"/>
        <v>0</v>
      </c>
      <c r="BG203" s="194">
        <f t="shared" si="46"/>
        <v>0</v>
      </c>
      <c r="BH203" s="194">
        <f t="shared" si="47"/>
        <v>0</v>
      </c>
      <c r="BI203" s="194">
        <f t="shared" si="48"/>
        <v>0</v>
      </c>
      <c r="BJ203" s="13" t="s">
        <v>92</v>
      </c>
      <c r="BK203" s="194">
        <f t="shared" si="49"/>
        <v>0</v>
      </c>
      <c r="BL203" s="13" t="s">
        <v>233</v>
      </c>
      <c r="BM203" s="13" t="s">
        <v>1462</v>
      </c>
    </row>
    <row r="204" spans="2:65" s="1" customFormat="1" ht="16.5" customHeight="1">
      <c r="B204" s="31"/>
      <c r="C204" s="183" t="s">
        <v>520</v>
      </c>
      <c r="D204" s="183" t="s">
        <v>169</v>
      </c>
      <c r="E204" s="184" t="s">
        <v>1463</v>
      </c>
      <c r="F204" s="185" t="s">
        <v>1464</v>
      </c>
      <c r="G204" s="186" t="s">
        <v>258</v>
      </c>
      <c r="H204" s="187">
        <v>108.21</v>
      </c>
      <c r="I204" s="188"/>
      <c r="J204" s="189">
        <f t="shared" si="40"/>
        <v>0</v>
      </c>
      <c r="K204" s="185" t="s">
        <v>225</v>
      </c>
      <c r="L204" s="35"/>
      <c r="M204" s="190" t="s">
        <v>1</v>
      </c>
      <c r="N204" s="191" t="s">
        <v>52</v>
      </c>
      <c r="O204" s="57"/>
      <c r="P204" s="192">
        <f t="shared" si="41"/>
        <v>0</v>
      </c>
      <c r="Q204" s="192">
        <v>2.5999999999999998E-4</v>
      </c>
      <c r="R204" s="192">
        <f t="shared" si="42"/>
        <v>2.8134599999999996E-2</v>
      </c>
      <c r="S204" s="192">
        <v>0</v>
      </c>
      <c r="T204" s="193">
        <f t="shared" si="43"/>
        <v>0</v>
      </c>
      <c r="AR204" s="13" t="s">
        <v>233</v>
      </c>
      <c r="AT204" s="13" t="s">
        <v>169</v>
      </c>
      <c r="AU204" s="13" t="s">
        <v>92</v>
      </c>
      <c r="AY204" s="13" t="s">
        <v>167</v>
      </c>
      <c r="BE204" s="194">
        <f t="shared" si="44"/>
        <v>0</v>
      </c>
      <c r="BF204" s="194">
        <f t="shared" si="45"/>
        <v>0</v>
      </c>
      <c r="BG204" s="194">
        <f t="shared" si="46"/>
        <v>0</v>
      </c>
      <c r="BH204" s="194">
        <f t="shared" si="47"/>
        <v>0</v>
      </c>
      <c r="BI204" s="194">
        <f t="shared" si="48"/>
        <v>0</v>
      </c>
      <c r="BJ204" s="13" t="s">
        <v>92</v>
      </c>
      <c r="BK204" s="194">
        <f t="shared" si="49"/>
        <v>0</v>
      </c>
      <c r="BL204" s="13" t="s">
        <v>233</v>
      </c>
      <c r="BM204" s="13" t="s">
        <v>1465</v>
      </c>
    </row>
    <row r="205" spans="2:65" s="1" customFormat="1" ht="16.5" customHeight="1">
      <c r="B205" s="31"/>
      <c r="C205" s="195" t="s">
        <v>524</v>
      </c>
      <c r="D205" s="195" t="s">
        <v>221</v>
      </c>
      <c r="E205" s="196" t="s">
        <v>1466</v>
      </c>
      <c r="F205" s="197" t="s">
        <v>1467</v>
      </c>
      <c r="G205" s="198" t="s">
        <v>181</v>
      </c>
      <c r="H205" s="199">
        <v>1.097</v>
      </c>
      <c r="I205" s="200"/>
      <c r="J205" s="201">
        <f t="shared" si="40"/>
        <v>0</v>
      </c>
      <c r="K205" s="197" t="s">
        <v>1</v>
      </c>
      <c r="L205" s="202"/>
      <c r="M205" s="203" t="s">
        <v>1</v>
      </c>
      <c r="N205" s="204" t="s">
        <v>52</v>
      </c>
      <c r="O205" s="57"/>
      <c r="P205" s="192">
        <f t="shared" si="41"/>
        <v>0</v>
      </c>
      <c r="Q205" s="192">
        <v>0.55000000000000004</v>
      </c>
      <c r="R205" s="192">
        <f t="shared" si="42"/>
        <v>0.60335000000000005</v>
      </c>
      <c r="S205" s="192">
        <v>0</v>
      </c>
      <c r="T205" s="193">
        <f t="shared" si="43"/>
        <v>0</v>
      </c>
      <c r="AR205" s="13" t="s">
        <v>298</v>
      </c>
      <c r="AT205" s="13" t="s">
        <v>221</v>
      </c>
      <c r="AU205" s="13" t="s">
        <v>92</v>
      </c>
      <c r="AY205" s="13" t="s">
        <v>167</v>
      </c>
      <c r="BE205" s="194">
        <f t="shared" si="44"/>
        <v>0</v>
      </c>
      <c r="BF205" s="194">
        <f t="shared" si="45"/>
        <v>0</v>
      </c>
      <c r="BG205" s="194">
        <f t="shared" si="46"/>
        <v>0</v>
      </c>
      <c r="BH205" s="194">
        <f t="shared" si="47"/>
        <v>0</v>
      </c>
      <c r="BI205" s="194">
        <f t="shared" si="48"/>
        <v>0</v>
      </c>
      <c r="BJ205" s="13" t="s">
        <v>92</v>
      </c>
      <c r="BK205" s="194">
        <f t="shared" si="49"/>
        <v>0</v>
      </c>
      <c r="BL205" s="13" t="s">
        <v>233</v>
      </c>
      <c r="BM205" s="13" t="s">
        <v>1468</v>
      </c>
    </row>
    <row r="206" spans="2:65" s="1" customFormat="1" ht="16.5" customHeight="1">
      <c r="B206" s="31"/>
      <c r="C206" s="183" t="s">
        <v>528</v>
      </c>
      <c r="D206" s="183" t="s">
        <v>169</v>
      </c>
      <c r="E206" s="184" t="s">
        <v>1469</v>
      </c>
      <c r="F206" s="185" t="s">
        <v>1470</v>
      </c>
      <c r="G206" s="186" t="s">
        <v>258</v>
      </c>
      <c r="H206" s="187">
        <v>104.15</v>
      </c>
      <c r="I206" s="188"/>
      <c r="J206" s="189">
        <f t="shared" si="40"/>
        <v>0</v>
      </c>
      <c r="K206" s="185" t="s">
        <v>225</v>
      </c>
      <c r="L206" s="35"/>
      <c r="M206" s="190" t="s">
        <v>1</v>
      </c>
      <c r="N206" s="191" t="s">
        <v>52</v>
      </c>
      <c r="O206" s="57"/>
      <c r="P206" s="192">
        <f t="shared" si="41"/>
        <v>0</v>
      </c>
      <c r="Q206" s="192">
        <v>2.5999999999999998E-4</v>
      </c>
      <c r="R206" s="192">
        <f t="shared" si="42"/>
        <v>2.7078999999999999E-2</v>
      </c>
      <c r="S206" s="192">
        <v>0</v>
      </c>
      <c r="T206" s="193">
        <f t="shared" si="43"/>
        <v>0</v>
      </c>
      <c r="AR206" s="13" t="s">
        <v>233</v>
      </c>
      <c r="AT206" s="13" t="s">
        <v>169</v>
      </c>
      <c r="AU206" s="13" t="s">
        <v>92</v>
      </c>
      <c r="AY206" s="13" t="s">
        <v>167</v>
      </c>
      <c r="BE206" s="194">
        <f t="shared" si="44"/>
        <v>0</v>
      </c>
      <c r="BF206" s="194">
        <f t="shared" si="45"/>
        <v>0</v>
      </c>
      <c r="BG206" s="194">
        <f t="shared" si="46"/>
        <v>0</v>
      </c>
      <c r="BH206" s="194">
        <f t="shared" si="47"/>
        <v>0</v>
      </c>
      <c r="BI206" s="194">
        <f t="shared" si="48"/>
        <v>0</v>
      </c>
      <c r="BJ206" s="13" t="s">
        <v>92</v>
      </c>
      <c r="BK206" s="194">
        <f t="shared" si="49"/>
        <v>0</v>
      </c>
      <c r="BL206" s="13" t="s">
        <v>233</v>
      </c>
      <c r="BM206" s="13" t="s">
        <v>1471</v>
      </c>
    </row>
    <row r="207" spans="2:65" s="1" customFormat="1" ht="16.5" customHeight="1">
      <c r="B207" s="31"/>
      <c r="C207" s="195" t="s">
        <v>532</v>
      </c>
      <c r="D207" s="195" t="s">
        <v>221</v>
      </c>
      <c r="E207" s="196" t="s">
        <v>1472</v>
      </c>
      <c r="F207" s="197" t="s">
        <v>1473</v>
      </c>
      <c r="G207" s="198" t="s">
        <v>181</v>
      </c>
      <c r="H207" s="199">
        <v>1.748</v>
      </c>
      <c r="I207" s="200"/>
      <c r="J207" s="201">
        <f t="shared" si="40"/>
        <v>0</v>
      </c>
      <c r="K207" s="197" t="s">
        <v>225</v>
      </c>
      <c r="L207" s="202"/>
      <c r="M207" s="203" t="s">
        <v>1</v>
      </c>
      <c r="N207" s="204" t="s">
        <v>52</v>
      </c>
      <c r="O207" s="57"/>
      <c r="P207" s="192">
        <f t="shared" si="41"/>
        <v>0</v>
      </c>
      <c r="Q207" s="192">
        <v>0.55000000000000004</v>
      </c>
      <c r="R207" s="192">
        <f t="shared" si="42"/>
        <v>0.96140000000000003</v>
      </c>
      <c r="S207" s="192">
        <v>0</v>
      </c>
      <c r="T207" s="193">
        <f t="shared" si="43"/>
        <v>0</v>
      </c>
      <c r="AR207" s="13" t="s">
        <v>298</v>
      </c>
      <c r="AT207" s="13" t="s">
        <v>221</v>
      </c>
      <c r="AU207" s="13" t="s">
        <v>92</v>
      </c>
      <c r="AY207" s="13" t="s">
        <v>167</v>
      </c>
      <c r="BE207" s="194">
        <f t="shared" si="44"/>
        <v>0</v>
      </c>
      <c r="BF207" s="194">
        <f t="shared" si="45"/>
        <v>0</v>
      </c>
      <c r="BG207" s="194">
        <f t="shared" si="46"/>
        <v>0</v>
      </c>
      <c r="BH207" s="194">
        <f t="shared" si="47"/>
        <v>0</v>
      </c>
      <c r="BI207" s="194">
        <f t="shared" si="48"/>
        <v>0</v>
      </c>
      <c r="BJ207" s="13" t="s">
        <v>92</v>
      </c>
      <c r="BK207" s="194">
        <f t="shared" si="49"/>
        <v>0</v>
      </c>
      <c r="BL207" s="13" t="s">
        <v>233</v>
      </c>
      <c r="BM207" s="13" t="s">
        <v>1474</v>
      </c>
    </row>
    <row r="208" spans="2:65" s="1" customFormat="1" ht="16.5" customHeight="1">
      <c r="B208" s="31"/>
      <c r="C208" s="183" t="s">
        <v>536</v>
      </c>
      <c r="D208" s="183" t="s">
        <v>169</v>
      </c>
      <c r="E208" s="184" t="s">
        <v>1475</v>
      </c>
      <c r="F208" s="185" t="s">
        <v>1476</v>
      </c>
      <c r="G208" s="186" t="s">
        <v>258</v>
      </c>
      <c r="H208" s="187">
        <v>33.4</v>
      </c>
      <c r="I208" s="188"/>
      <c r="J208" s="189">
        <f t="shared" si="40"/>
        <v>0</v>
      </c>
      <c r="K208" s="185" t="s">
        <v>225</v>
      </c>
      <c r="L208" s="35"/>
      <c r="M208" s="190" t="s">
        <v>1</v>
      </c>
      <c r="N208" s="191" t="s">
        <v>52</v>
      </c>
      <c r="O208" s="57"/>
      <c r="P208" s="192">
        <f t="shared" si="41"/>
        <v>0</v>
      </c>
      <c r="Q208" s="192">
        <v>2.5999999999999998E-4</v>
      </c>
      <c r="R208" s="192">
        <f t="shared" si="42"/>
        <v>8.683999999999999E-3</v>
      </c>
      <c r="S208" s="192">
        <v>0</v>
      </c>
      <c r="T208" s="193">
        <f t="shared" si="43"/>
        <v>0</v>
      </c>
      <c r="AR208" s="13" t="s">
        <v>233</v>
      </c>
      <c r="AT208" s="13" t="s">
        <v>169</v>
      </c>
      <c r="AU208" s="13" t="s">
        <v>92</v>
      </c>
      <c r="AY208" s="13" t="s">
        <v>167</v>
      </c>
      <c r="BE208" s="194">
        <f t="shared" si="44"/>
        <v>0</v>
      </c>
      <c r="BF208" s="194">
        <f t="shared" si="45"/>
        <v>0</v>
      </c>
      <c r="BG208" s="194">
        <f t="shared" si="46"/>
        <v>0</v>
      </c>
      <c r="BH208" s="194">
        <f t="shared" si="47"/>
        <v>0</v>
      </c>
      <c r="BI208" s="194">
        <f t="shared" si="48"/>
        <v>0</v>
      </c>
      <c r="BJ208" s="13" t="s">
        <v>92</v>
      </c>
      <c r="BK208" s="194">
        <f t="shared" si="49"/>
        <v>0</v>
      </c>
      <c r="BL208" s="13" t="s">
        <v>233</v>
      </c>
      <c r="BM208" s="13" t="s">
        <v>1477</v>
      </c>
    </row>
    <row r="209" spans="2:65" s="1" customFormat="1" ht="16.5" customHeight="1">
      <c r="B209" s="31"/>
      <c r="C209" s="195" t="s">
        <v>540</v>
      </c>
      <c r="D209" s="195" t="s">
        <v>221</v>
      </c>
      <c r="E209" s="196" t="s">
        <v>1472</v>
      </c>
      <c r="F209" s="197" t="s">
        <v>1473</v>
      </c>
      <c r="G209" s="198" t="s">
        <v>181</v>
      </c>
      <c r="H209" s="199">
        <v>0.89</v>
      </c>
      <c r="I209" s="200"/>
      <c r="J209" s="201">
        <f t="shared" si="40"/>
        <v>0</v>
      </c>
      <c r="K209" s="197" t="s">
        <v>225</v>
      </c>
      <c r="L209" s="202"/>
      <c r="M209" s="203" t="s">
        <v>1</v>
      </c>
      <c r="N209" s="204" t="s">
        <v>52</v>
      </c>
      <c r="O209" s="57"/>
      <c r="P209" s="192">
        <f t="shared" si="41"/>
        <v>0</v>
      </c>
      <c r="Q209" s="192">
        <v>0.55000000000000004</v>
      </c>
      <c r="R209" s="192">
        <f t="shared" si="42"/>
        <v>0.48950000000000005</v>
      </c>
      <c r="S209" s="192">
        <v>0</v>
      </c>
      <c r="T209" s="193">
        <f t="shared" si="43"/>
        <v>0</v>
      </c>
      <c r="AR209" s="13" t="s">
        <v>298</v>
      </c>
      <c r="AT209" s="13" t="s">
        <v>221</v>
      </c>
      <c r="AU209" s="13" t="s">
        <v>92</v>
      </c>
      <c r="AY209" s="13" t="s">
        <v>167</v>
      </c>
      <c r="BE209" s="194">
        <f t="shared" si="44"/>
        <v>0</v>
      </c>
      <c r="BF209" s="194">
        <f t="shared" si="45"/>
        <v>0</v>
      </c>
      <c r="BG209" s="194">
        <f t="shared" si="46"/>
        <v>0</v>
      </c>
      <c r="BH209" s="194">
        <f t="shared" si="47"/>
        <v>0</v>
      </c>
      <c r="BI209" s="194">
        <f t="shared" si="48"/>
        <v>0</v>
      </c>
      <c r="BJ209" s="13" t="s">
        <v>92</v>
      </c>
      <c r="BK209" s="194">
        <f t="shared" si="49"/>
        <v>0</v>
      </c>
      <c r="BL209" s="13" t="s">
        <v>233</v>
      </c>
      <c r="BM209" s="13" t="s">
        <v>1478</v>
      </c>
    </row>
    <row r="210" spans="2:65" s="1" customFormat="1" ht="16.5" customHeight="1">
      <c r="B210" s="31"/>
      <c r="C210" s="183" t="s">
        <v>544</v>
      </c>
      <c r="D210" s="183" t="s">
        <v>169</v>
      </c>
      <c r="E210" s="184" t="s">
        <v>1479</v>
      </c>
      <c r="F210" s="185" t="s">
        <v>1480</v>
      </c>
      <c r="G210" s="186" t="s">
        <v>258</v>
      </c>
      <c r="H210" s="187">
        <v>58.09</v>
      </c>
      <c r="I210" s="188"/>
      <c r="J210" s="189">
        <f t="shared" si="40"/>
        <v>0</v>
      </c>
      <c r="K210" s="185" t="s">
        <v>225</v>
      </c>
      <c r="L210" s="35"/>
      <c r="M210" s="190" t="s">
        <v>1</v>
      </c>
      <c r="N210" s="191" t="s">
        <v>52</v>
      </c>
      <c r="O210" s="57"/>
      <c r="P210" s="192">
        <f t="shared" si="41"/>
        <v>0</v>
      </c>
      <c r="Q210" s="192">
        <v>2.5999999999999998E-4</v>
      </c>
      <c r="R210" s="192">
        <f t="shared" si="42"/>
        <v>1.5103399999999999E-2</v>
      </c>
      <c r="S210" s="192">
        <v>0</v>
      </c>
      <c r="T210" s="193">
        <f t="shared" si="43"/>
        <v>0</v>
      </c>
      <c r="AR210" s="13" t="s">
        <v>233</v>
      </c>
      <c r="AT210" s="13" t="s">
        <v>169</v>
      </c>
      <c r="AU210" s="13" t="s">
        <v>92</v>
      </c>
      <c r="AY210" s="13" t="s">
        <v>167</v>
      </c>
      <c r="BE210" s="194">
        <f t="shared" si="44"/>
        <v>0</v>
      </c>
      <c r="BF210" s="194">
        <f t="shared" si="45"/>
        <v>0</v>
      </c>
      <c r="BG210" s="194">
        <f t="shared" si="46"/>
        <v>0</v>
      </c>
      <c r="BH210" s="194">
        <f t="shared" si="47"/>
        <v>0</v>
      </c>
      <c r="BI210" s="194">
        <f t="shared" si="48"/>
        <v>0</v>
      </c>
      <c r="BJ210" s="13" t="s">
        <v>92</v>
      </c>
      <c r="BK210" s="194">
        <f t="shared" si="49"/>
        <v>0</v>
      </c>
      <c r="BL210" s="13" t="s">
        <v>233</v>
      </c>
      <c r="BM210" s="13" t="s">
        <v>1481</v>
      </c>
    </row>
    <row r="211" spans="2:65" s="1" customFormat="1" ht="16.5" customHeight="1">
      <c r="B211" s="31"/>
      <c r="C211" s="195" t="s">
        <v>548</v>
      </c>
      <c r="D211" s="195" t="s">
        <v>221</v>
      </c>
      <c r="E211" s="196" t="s">
        <v>1472</v>
      </c>
      <c r="F211" s="197" t="s">
        <v>1473</v>
      </c>
      <c r="G211" s="198" t="s">
        <v>181</v>
      </c>
      <c r="H211" s="199">
        <v>0.72399999999999998</v>
      </c>
      <c r="I211" s="200"/>
      <c r="J211" s="201">
        <f t="shared" si="40"/>
        <v>0</v>
      </c>
      <c r="K211" s="197" t="s">
        <v>225</v>
      </c>
      <c r="L211" s="202"/>
      <c r="M211" s="203" t="s">
        <v>1</v>
      </c>
      <c r="N211" s="204" t="s">
        <v>52</v>
      </c>
      <c r="O211" s="57"/>
      <c r="P211" s="192">
        <f t="shared" si="41"/>
        <v>0</v>
      </c>
      <c r="Q211" s="192">
        <v>0.55000000000000004</v>
      </c>
      <c r="R211" s="192">
        <f t="shared" si="42"/>
        <v>0.3982</v>
      </c>
      <c r="S211" s="192">
        <v>0</v>
      </c>
      <c r="T211" s="193">
        <f t="shared" si="43"/>
        <v>0</v>
      </c>
      <c r="AR211" s="13" t="s">
        <v>298</v>
      </c>
      <c r="AT211" s="13" t="s">
        <v>221</v>
      </c>
      <c r="AU211" s="13" t="s">
        <v>92</v>
      </c>
      <c r="AY211" s="13" t="s">
        <v>167</v>
      </c>
      <c r="BE211" s="194">
        <f t="shared" si="44"/>
        <v>0</v>
      </c>
      <c r="BF211" s="194">
        <f t="shared" si="45"/>
        <v>0</v>
      </c>
      <c r="BG211" s="194">
        <f t="shared" si="46"/>
        <v>0</v>
      </c>
      <c r="BH211" s="194">
        <f t="shared" si="47"/>
        <v>0</v>
      </c>
      <c r="BI211" s="194">
        <f t="shared" si="48"/>
        <v>0</v>
      </c>
      <c r="BJ211" s="13" t="s">
        <v>92</v>
      </c>
      <c r="BK211" s="194">
        <f t="shared" si="49"/>
        <v>0</v>
      </c>
      <c r="BL211" s="13" t="s">
        <v>233</v>
      </c>
      <c r="BM211" s="13" t="s">
        <v>1482</v>
      </c>
    </row>
    <row r="212" spans="2:65" s="1" customFormat="1" ht="16.5" customHeight="1">
      <c r="B212" s="31"/>
      <c r="C212" s="195" t="s">
        <v>552</v>
      </c>
      <c r="D212" s="195" t="s">
        <v>221</v>
      </c>
      <c r="E212" s="196" t="s">
        <v>1483</v>
      </c>
      <c r="F212" s="197" t="s">
        <v>1484</v>
      </c>
      <c r="G212" s="198" t="s">
        <v>181</v>
      </c>
      <c r="H212" s="199">
        <v>1.718</v>
      </c>
      <c r="I212" s="200"/>
      <c r="J212" s="201">
        <f t="shared" si="40"/>
        <v>0</v>
      </c>
      <c r="K212" s="197" t="s">
        <v>225</v>
      </c>
      <c r="L212" s="202"/>
      <c r="M212" s="203" t="s">
        <v>1</v>
      </c>
      <c r="N212" s="204" t="s">
        <v>52</v>
      </c>
      <c r="O212" s="57"/>
      <c r="P212" s="192">
        <f t="shared" si="41"/>
        <v>0</v>
      </c>
      <c r="Q212" s="192">
        <v>0.55000000000000004</v>
      </c>
      <c r="R212" s="192">
        <f t="shared" si="42"/>
        <v>0.94490000000000007</v>
      </c>
      <c r="S212" s="192">
        <v>0</v>
      </c>
      <c r="T212" s="193">
        <f t="shared" si="43"/>
        <v>0</v>
      </c>
      <c r="AR212" s="13" t="s">
        <v>298</v>
      </c>
      <c r="AT212" s="13" t="s">
        <v>221</v>
      </c>
      <c r="AU212" s="13" t="s">
        <v>92</v>
      </c>
      <c r="AY212" s="13" t="s">
        <v>167</v>
      </c>
      <c r="BE212" s="194">
        <f t="shared" si="44"/>
        <v>0</v>
      </c>
      <c r="BF212" s="194">
        <f t="shared" si="45"/>
        <v>0</v>
      </c>
      <c r="BG212" s="194">
        <f t="shared" si="46"/>
        <v>0</v>
      </c>
      <c r="BH212" s="194">
        <f t="shared" si="47"/>
        <v>0</v>
      </c>
      <c r="BI212" s="194">
        <f t="shared" si="48"/>
        <v>0</v>
      </c>
      <c r="BJ212" s="13" t="s">
        <v>92</v>
      </c>
      <c r="BK212" s="194">
        <f t="shared" si="49"/>
        <v>0</v>
      </c>
      <c r="BL212" s="13" t="s">
        <v>233</v>
      </c>
      <c r="BM212" s="13" t="s">
        <v>1485</v>
      </c>
    </row>
    <row r="213" spans="2:65" s="1" customFormat="1" ht="16.5" customHeight="1">
      <c r="B213" s="31"/>
      <c r="C213" s="183" t="s">
        <v>556</v>
      </c>
      <c r="D213" s="183" t="s">
        <v>169</v>
      </c>
      <c r="E213" s="184" t="s">
        <v>1486</v>
      </c>
      <c r="F213" s="185" t="s">
        <v>1487</v>
      </c>
      <c r="G213" s="186" t="s">
        <v>172</v>
      </c>
      <c r="H213" s="187">
        <v>16.02</v>
      </c>
      <c r="I213" s="188"/>
      <c r="J213" s="189">
        <f t="shared" si="40"/>
        <v>0</v>
      </c>
      <c r="K213" s="185" t="s">
        <v>246</v>
      </c>
      <c r="L213" s="35"/>
      <c r="M213" s="190" t="s">
        <v>1</v>
      </c>
      <c r="N213" s="191" t="s">
        <v>52</v>
      </c>
      <c r="O213" s="57"/>
      <c r="P213" s="192">
        <f t="shared" si="41"/>
        <v>0</v>
      </c>
      <c r="Q213" s="192">
        <v>0</v>
      </c>
      <c r="R213" s="192">
        <f t="shared" si="42"/>
        <v>0</v>
      </c>
      <c r="S213" s="192">
        <v>0</v>
      </c>
      <c r="T213" s="193">
        <f t="shared" si="43"/>
        <v>0</v>
      </c>
      <c r="AR213" s="13" t="s">
        <v>233</v>
      </c>
      <c r="AT213" s="13" t="s">
        <v>169</v>
      </c>
      <c r="AU213" s="13" t="s">
        <v>92</v>
      </c>
      <c r="AY213" s="13" t="s">
        <v>167</v>
      </c>
      <c r="BE213" s="194">
        <f t="shared" si="44"/>
        <v>0</v>
      </c>
      <c r="BF213" s="194">
        <f t="shared" si="45"/>
        <v>0</v>
      </c>
      <c r="BG213" s="194">
        <f t="shared" si="46"/>
        <v>0</v>
      </c>
      <c r="BH213" s="194">
        <f t="shared" si="47"/>
        <v>0</v>
      </c>
      <c r="BI213" s="194">
        <f t="shared" si="48"/>
        <v>0</v>
      </c>
      <c r="BJ213" s="13" t="s">
        <v>92</v>
      </c>
      <c r="BK213" s="194">
        <f t="shared" si="49"/>
        <v>0</v>
      </c>
      <c r="BL213" s="13" t="s">
        <v>233</v>
      </c>
      <c r="BM213" s="13" t="s">
        <v>1488</v>
      </c>
    </row>
    <row r="214" spans="2:65" s="1" customFormat="1" ht="16.5" customHeight="1">
      <c r="B214" s="31"/>
      <c r="C214" s="195" t="s">
        <v>560</v>
      </c>
      <c r="D214" s="195" t="s">
        <v>221</v>
      </c>
      <c r="E214" s="196" t="s">
        <v>1489</v>
      </c>
      <c r="F214" s="197" t="s">
        <v>1490</v>
      </c>
      <c r="G214" s="198" t="s">
        <v>172</v>
      </c>
      <c r="H214" s="199">
        <v>17.622</v>
      </c>
      <c r="I214" s="200"/>
      <c r="J214" s="201">
        <f t="shared" si="40"/>
        <v>0</v>
      </c>
      <c r="K214" s="197" t="s">
        <v>246</v>
      </c>
      <c r="L214" s="202"/>
      <c r="M214" s="203" t="s">
        <v>1</v>
      </c>
      <c r="N214" s="204" t="s">
        <v>52</v>
      </c>
      <c r="O214" s="57"/>
      <c r="P214" s="192">
        <f t="shared" si="41"/>
        <v>0</v>
      </c>
      <c r="Q214" s="192">
        <v>1.0999999999999999E-2</v>
      </c>
      <c r="R214" s="192">
        <f t="shared" si="42"/>
        <v>0.19384199999999999</v>
      </c>
      <c r="S214" s="192">
        <v>0</v>
      </c>
      <c r="T214" s="193">
        <f t="shared" si="43"/>
        <v>0</v>
      </c>
      <c r="AR214" s="13" t="s">
        <v>298</v>
      </c>
      <c r="AT214" s="13" t="s">
        <v>221</v>
      </c>
      <c r="AU214" s="13" t="s">
        <v>92</v>
      </c>
      <c r="AY214" s="13" t="s">
        <v>167</v>
      </c>
      <c r="BE214" s="194">
        <f t="shared" si="44"/>
        <v>0</v>
      </c>
      <c r="BF214" s="194">
        <f t="shared" si="45"/>
        <v>0</v>
      </c>
      <c r="BG214" s="194">
        <f t="shared" si="46"/>
        <v>0</v>
      </c>
      <c r="BH214" s="194">
        <f t="shared" si="47"/>
        <v>0</v>
      </c>
      <c r="BI214" s="194">
        <f t="shared" si="48"/>
        <v>0</v>
      </c>
      <c r="BJ214" s="13" t="s">
        <v>92</v>
      </c>
      <c r="BK214" s="194">
        <f t="shared" si="49"/>
        <v>0</v>
      </c>
      <c r="BL214" s="13" t="s">
        <v>233</v>
      </c>
      <c r="BM214" s="13" t="s">
        <v>1491</v>
      </c>
    </row>
    <row r="215" spans="2:65" s="1" customFormat="1" ht="16.5" customHeight="1">
      <c r="B215" s="31"/>
      <c r="C215" s="183" t="s">
        <v>564</v>
      </c>
      <c r="D215" s="183" t="s">
        <v>169</v>
      </c>
      <c r="E215" s="184" t="s">
        <v>1492</v>
      </c>
      <c r="F215" s="185" t="s">
        <v>1493</v>
      </c>
      <c r="G215" s="186" t="s">
        <v>258</v>
      </c>
      <c r="H215" s="187">
        <v>923.07899999999995</v>
      </c>
      <c r="I215" s="188"/>
      <c r="J215" s="189">
        <f t="shared" si="40"/>
        <v>0</v>
      </c>
      <c r="K215" s="185" t="s">
        <v>246</v>
      </c>
      <c r="L215" s="35"/>
      <c r="M215" s="190" t="s">
        <v>1</v>
      </c>
      <c r="N215" s="191" t="s">
        <v>52</v>
      </c>
      <c r="O215" s="57"/>
      <c r="P215" s="192">
        <f t="shared" si="41"/>
        <v>0</v>
      </c>
      <c r="Q215" s="192">
        <v>0</v>
      </c>
      <c r="R215" s="192">
        <f t="shared" si="42"/>
        <v>0</v>
      </c>
      <c r="S215" s="192">
        <v>0</v>
      </c>
      <c r="T215" s="193">
        <f t="shared" si="43"/>
        <v>0</v>
      </c>
      <c r="AR215" s="13" t="s">
        <v>233</v>
      </c>
      <c r="AT215" s="13" t="s">
        <v>169</v>
      </c>
      <c r="AU215" s="13" t="s">
        <v>92</v>
      </c>
      <c r="AY215" s="13" t="s">
        <v>167</v>
      </c>
      <c r="BE215" s="194">
        <f t="shared" si="44"/>
        <v>0</v>
      </c>
      <c r="BF215" s="194">
        <f t="shared" si="45"/>
        <v>0</v>
      </c>
      <c r="BG215" s="194">
        <f t="shared" si="46"/>
        <v>0</v>
      </c>
      <c r="BH215" s="194">
        <f t="shared" si="47"/>
        <v>0</v>
      </c>
      <c r="BI215" s="194">
        <f t="shared" si="48"/>
        <v>0</v>
      </c>
      <c r="BJ215" s="13" t="s">
        <v>92</v>
      </c>
      <c r="BK215" s="194">
        <f t="shared" si="49"/>
        <v>0</v>
      </c>
      <c r="BL215" s="13" t="s">
        <v>233</v>
      </c>
      <c r="BM215" s="13" t="s">
        <v>1494</v>
      </c>
    </row>
    <row r="216" spans="2:65" s="1" customFormat="1" ht="16.5" customHeight="1">
      <c r="B216" s="31"/>
      <c r="C216" s="195" t="s">
        <v>568</v>
      </c>
      <c r="D216" s="195" t="s">
        <v>221</v>
      </c>
      <c r="E216" s="196" t="s">
        <v>1495</v>
      </c>
      <c r="F216" s="197" t="s">
        <v>1496</v>
      </c>
      <c r="G216" s="198" t="s">
        <v>181</v>
      </c>
      <c r="H216" s="199">
        <v>1.7769999999999999</v>
      </c>
      <c r="I216" s="200"/>
      <c r="J216" s="201">
        <f t="shared" si="40"/>
        <v>0</v>
      </c>
      <c r="K216" s="197" t="s">
        <v>225</v>
      </c>
      <c r="L216" s="202"/>
      <c r="M216" s="203" t="s">
        <v>1</v>
      </c>
      <c r="N216" s="204" t="s">
        <v>52</v>
      </c>
      <c r="O216" s="57"/>
      <c r="P216" s="192">
        <f t="shared" si="41"/>
        <v>0</v>
      </c>
      <c r="Q216" s="192">
        <v>0.55000000000000004</v>
      </c>
      <c r="R216" s="192">
        <f t="shared" si="42"/>
        <v>0.97735000000000005</v>
      </c>
      <c r="S216" s="192">
        <v>0</v>
      </c>
      <c r="T216" s="193">
        <f t="shared" si="43"/>
        <v>0</v>
      </c>
      <c r="AR216" s="13" t="s">
        <v>298</v>
      </c>
      <c r="AT216" s="13" t="s">
        <v>221</v>
      </c>
      <c r="AU216" s="13" t="s">
        <v>92</v>
      </c>
      <c r="AY216" s="13" t="s">
        <v>167</v>
      </c>
      <c r="BE216" s="194">
        <f t="shared" si="44"/>
        <v>0</v>
      </c>
      <c r="BF216" s="194">
        <f t="shared" si="45"/>
        <v>0</v>
      </c>
      <c r="BG216" s="194">
        <f t="shared" si="46"/>
        <v>0</v>
      </c>
      <c r="BH216" s="194">
        <f t="shared" si="47"/>
        <v>0</v>
      </c>
      <c r="BI216" s="194">
        <f t="shared" si="48"/>
        <v>0</v>
      </c>
      <c r="BJ216" s="13" t="s">
        <v>92</v>
      </c>
      <c r="BK216" s="194">
        <f t="shared" si="49"/>
        <v>0</v>
      </c>
      <c r="BL216" s="13" t="s">
        <v>233</v>
      </c>
      <c r="BM216" s="13" t="s">
        <v>1497</v>
      </c>
    </row>
    <row r="217" spans="2:65" s="1" customFormat="1" ht="16.5" customHeight="1">
      <c r="B217" s="31"/>
      <c r="C217" s="183" t="s">
        <v>572</v>
      </c>
      <c r="D217" s="183" t="s">
        <v>169</v>
      </c>
      <c r="E217" s="184" t="s">
        <v>1498</v>
      </c>
      <c r="F217" s="185" t="s">
        <v>1499</v>
      </c>
      <c r="G217" s="186" t="s">
        <v>258</v>
      </c>
      <c r="H217" s="187">
        <v>317.94900000000001</v>
      </c>
      <c r="I217" s="188"/>
      <c r="J217" s="189">
        <f t="shared" si="40"/>
        <v>0</v>
      </c>
      <c r="K217" s="185" t="s">
        <v>225</v>
      </c>
      <c r="L217" s="35"/>
      <c r="M217" s="190" t="s">
        <v>1</v>
      </c>
      <c r="N217" s="191" t="s">
        <v>52</v>
      </c>
      <c r="O217" s="57"/>
      <c r="P217" s="192">
        <f t="shared" si="41"/>
        <v>0</v>
      </c>
      <c r="Q217" s="192">
        <v>0</v>
      </c>
      <c r="R217" s="192">
        <f t="shared" si="42"/>
        <v>0</v>
      </c>
      <c r="S217" s="192">
        <v>0</v>
      </c>
      <c r="T217" s="193">
        <f t="shared" si="43"/>
        <v>0</v>
      </c>
      <c r="AR217" s="13" t="s">
        <v>233</v>
      </c>
      <c r="AT217" s="13" t="s">
        <v>169</v>
      </c>
      <c r="AU217" s="13" t="s">
        <v>92</v>
      </c>
      <c r="AY217" s="13" t="s">
        <v>167</v>
      </c>
      <c r="BE217" s="194">
        <f t="shared" si="44"/>
        <v>0</v>
      </c>
      <c r="BF217" s="194">
        <f t="shared" si="45"/>
        <v>0</v>
      </c>
      <c r="BG217" s="194">
        <f t="shared" si="46"/>
        <v>0</v>
      </c>
      <c r="BH217" s="194">
        <f t="shared" si="47"/>
        <v>0</v>
      </c>
      <c r="BI217" s="194">
        <f t="shared" si="48"/>
        <v>0</v>
      </c>
      <c r="BJ217" s="13" t="s">
        <v>92</v>
      </c>
      <c r="BK217" s="194">
        <f t="shared" si="49"/>
        <v>0</v>
      </c>
      <c r="BL217" s="13" t="s">
        <v>233</v>
      </c>
      <c r="BM217" s="13" t="s">
        <v>1500</v>
      </c>
    </row>
    <row r="218" spans="2:65" s="1" customFormat="1" ht="16.5" customHeight="1">
      <c r="B218" s="31"/>
      <c r="C218" s="195" t="s">
        <v>577</v>
      </c>
      <c r="D218" s="195" t="s">
        <v>221</v>
      </c>
      <c r="E218" s="196" t="s">
        <v>1495</v>
      </c>
      <c r="F218" s="197" t="s">
        <v>1496</v>
      </c>
      <c r="G218" s="198" t="s">
        <v>181</v>
      </c>
      <c r="H218" s="199">
        <v>0.61199999999999999</v>
      </c>
      <c r="I218" s="200"/>
      <c r="J218" s="201">
        <f t="shared" si="40"/>
        <v>0</v>
      </c>
      <c r="K218" s="197" t="s">
        <v>225</v>
      </c>
      <c r="L218" s="202"/>
      <c r="M218" s="203" t="s">
        <v>1</v>
      </c>
      <c r="N218" s="204" t="s">
        <v>52</v>
      </c>
      <c r="O218" s="57"/>
      <c r="P218" s="192">
        <f t="shared" si="41"/>
        <v>0</v>
      </c>
      <c r="Q218" s="192">
        <v>0.55000000000000004</v>
      </c>
      <c r="R218" s="192">
        <f t="shared" si="42"/>
        <v>0.33660000000000001</v>
      </c>
      <c r="S218" s="192">
        <v>0</v>
      </c>
      <c r="T218" s="193">
        <f t="shared" si="43"/>
        <v>0</v>
      </c>
      <c r="AR218" s="13" t="s">
        <v>298</v>
      </c>
      <c r="AT218" s="13" t="s">
        <v>221</v>
      </c>
      <c r="AU218" s="13" t="s">
        <v>92</v>
      </c>
      <c r="AY218" s="13" t="s">
        <v>167</v>
      </c>
      <c r="BE218" s="194">
        <f t="shared" si="44"/>
        <v>0</v>
      </c>
      <c r="BF218" s="194">
        <f t="shared" si="45"/>
        <v>0</v>
      </c>
      <c r="BG218" s="194">
        <f t="shared" si="46"/>
        <v>0</v>
      </c>
      <c r="BH218" s="194">
        <f t="shared" si="47"/>
        <v>0</v>
      </c>
      <c r="BI218" s="194">
        <f t="shared" si="48"/>
        <v>0</v>
      </c>
      <c r="BJ218" s="13" t="s">
        <v>92</v>
      </c>
      <c r="BK218" s="194">
        <f t="shared" si="49"/>
        <v>0</v>
      </c>
      <c r="BL218" s="13" t="s">
        <v>233</v>
      </c>
      <c r="BM218" s="13" t="s">
        <v>1501</v>
      </c>
    </row>
    <row r="219" spans="2:65" s="1" customFormat="1" ht="22.5" customHeight="1">
      <c r="B219" s="31"/>
      <c r="C219" s="183" t="s">
        <v>581</v>
      </c>
      <c r="D219" s="183" t="s">
        <v>169</v>
      </c>
      <c r="E219" s="184" t="s">
        <v>1502</v>
      </c>
      <c r="F219" s="185" t="s">
        <v>1503</v>
      </c>
      <c r="G219" s="186" t="s">
        <v>181</v>
      </c>
      <c r="H219" s="187">
        <v>9.5389999999999997</v>
      </c>
      <c r="I219" s="188"/>
      <c r="J219" s="189">
        <f t="shared" si="40"/>
        <v>0</v>
      </c>
      <c r="K219" s="185" t="s">
        <v>218</v>
      </c>
      <c r="L219" s="35"/>
      <c r="M219" s="190" t="s">
        <v>1</v>
      </c>
      <c r="N219" s="191" t="s">
        <v>52</v>
      </c>
      <c r="O219" s="57"/>
      <c r="P219" s="192">
        <f t="shared" si="41"/>
        <v>0</v>
      </c>
      <c r="Q219" s="192">
        <v>2.3099999999999999E-2</v>
      </c>
      <c r="R219" s="192">
        <f t="shared" si="42"/>
        <v>0.22035089999999999</v>
      </c>
      <c r="S219" s="192">
        <v>0</v>
      </c>
      <c r="T219" s="193">
        <f t="shared" si="43"/>
        <v>0</v>
      </c>
      <c r="AR219" s="13" t="s">
        <v>233</v>
      </c>
      <c r="AT219" s="13" t="s">
        <v>169</v>
      </c>
      <c r="AU219" s="13" t="s">
        <v>92</v>
      </c>
      <c r="AY219" s="13" t="s">
        <v>167</v>
      </c>
      <c r="BE219" s="194">
        <f t="shared" si="44"/>
        <v>0</v>
      </c>
      <c r="BF219" s="194">
        <f t="shared" si="45"/>
        <v>0</v>
      </c>
      <c r="BG219" s="194">
        <f t="shared" si="46"/>
        <v>0</v>
      </c>
      <c r="BH219" s="194">
        <f t="shared" si="47"/>
        <v>0</v>
      </c>
      <c r="BI219" s="194">
        <f t="shared" si="48"/>
        <v>0</v>
      </c>
      <c r="BJ219" s="13" t="s">
        <v>92</v>
      </c>
      <c r="BK219" s="194">
        <f t="shared" si="49"/>
        <v>0</v>
      </c>
      <c r="BL219" s="13" t="s">
        <v>233</v>
      </c>
      <c r="BM219" s="13" t="s">
        <v>1504</v>
      </c>
    </row>
    <row r="220" spans="2:65" s="1" customFormat="1" ht="16.5" customHeight="1">
      <c r="B220" s="31"/>
      <c r="C220" s="183" t="s">
        <v>585</v>
      </c>
      <c r="D220" s="183" t="s">
        <v>169</v>
      </c>
      <c r="E220" s="184" t="s">
        <v>1505</v>
      </c>
      <c r="F220" s="185" t="s">
        <v>1506</v>
      </c>
      <c r="G220" s="186" t="s">
        <v>172</v>
      </c>
      <c r="H220" s="187">
        <v>71.334000000000003</v>
      </c>
      <c r="I220" s="188"/>
      <c r="J220" s="189">
        <f t="shared" si="40"/>
        <v>0</v>
      </c>
      <c r="K220" s="185" t="s">
        <v>1</v>
      </c>
      <c r="L220" s="35"/>
      <c r="M220" s="190" t="s">
        <v>1</v>
      </c>
      <c r="N220" s="191" t="s">
        <v>52</v>
      </c>
      <c r="O220" s="57"/>
      <c r="P220" s="192">
        <f t="shared" si="41"/>
        <v>0</v>
      </c>
      <c r="Q220" s="192">
        <v>1.174E-2</v>
      </c>
      <c r="R220" s="192">
        <f t="shared" si="42"/>
        <v>0.83746116000000004</v>
      </c>
      <c r="S220" s="192">
        <v>0</v>
      </c>
      <c r="T220" s="193">
        <f t="shared" si="43"/>
        <v>0</v>
      </c>
      <c r="AR220" s="13" t="s">
        <v>233</v>
      </c>
      <c r="AT220" s="13" t="s">
        <v>169</v>
      </c>
      <c r="AU220" s="13" t="s">
        <v>92</v>
      </c>
      <c r="AY220" s="13" t="s">
        <v>167</v>
      </c>
      <c r="BE220" s="194">
        <f t="shared" si="44"/>
        <v>0</v>
      </c>
      <c r="BF220" s="194">
        <f t="shared" si="45"/>
        <v>0</v>
      </c>
      <c r="BG220" s="194">
        <f t="shared" si="46"/>
        <v>0</v>
      </c>
      <c r="BH220" s="194">
        <f t="shared" si="47"/>
        <v>0</v>
      </c>
      <c r="BI220" s="194">
        <f t="shared" si="48"/>
        <v>0</v>
      </c>
      <c r="BJ220" s="13" t="s">
        <v>92</v>
      </c>
      <c r="BK220" s="194">
        <f t="shared" si="49"/>
        <v>0</v>
      </c>
      <c r="BL220" s="13" t="s">
        <v>233</v>
      </c>
      <c r="BM220" s="13" t="s">
        <v>1507</v>
      </c>
    </row>
    <row r="221" spans="2:65" s="1" customFormat="1" ht="16.5" customHeight="1">
      <c r="B221" s="31"/>
      <c r="C221" s="183" t="s">
        <v>589</v>
      </c>
      <c r="D221" s="183" t="s">
        <v>169</v>
      </c>
      <c r="E221" s="184" t="s">
        <v>1508</v>
      </c>
      <c r="F221" s="185" t="s">
        <v>1509</v>
      </c>
      <c r="G221" s="186" t="s">
        <v>172</v>
      </c>
      <c r="H221" s="187">
        <v>32.289000000000001</v>
      </c>
      <c r="I221" s="188"/>
      <c r="J221" s="189">
        <f t="shared" si="40"/>
        <v>0</v>
      </c>
      <c r="K221" s="185" t="s">
        <v>1</v>
      </c>
      <c r="L221" s="35"/>
      <c r="M221" s="190" t="s">
        <v>1</v>
      </c>
      <c r="N221" s="191" t="s">
        <v>52</v>
      </c>
      <c r="O221" s="57"/>
      <c r="P221" s="192">
        <f t="shared" si="41"/>
        <v>0</v>
      </c>
      <c r="Q221" s="192">
        <v>0</v>
      </c>
      <c r="R221" s="192">
        <f t="shared" si="42"/>
        <v>0</v>
      </c>
      <c r="S221" s="192">
        <v>1.4E-2</v>
      </c>
      <c r="T221" s="193">
        <f t="shared" si="43"/>
        <v>0.452046</v>
      </c>
      <c r="AR221" s="13" t="s">
        <v>233</v>
      </c>
      <c r="AT221" s="13" t="s">
        <v>169</v>
      </c>
      <c r="AU221" s="13" t="s">
        <v>92</v>
      </c>
      <c r="AY221" s="13" t="s">
        <v>167</v>
      </c>
      <c r="BE221" s="194">
        <f t="shared" si="44"/>
        <v>0</v>
      </c>
      <c r="BF221" s="194">
        <f t="shared" si="45"/>
        <v>0</v>
      </c>
      <c r="BG221" s="194">
        <f t="shared" si="46"/>
        <v>0</v>
      </c>
      <c r="BH221" s="194">
        <f t="shared" si="47"/>
        <v>0</v>
      </c>
      <c r="BI221" s="194">
        <f t="shared" si="48"/>
        <v>0</v>
      </c>
      <c r="BJ221" s="13" t="s">
        <v>92</v>
      </c>
      <c r="BK221" s="194">
        <f t="shared" si="49"/>
        <v>0</v>
      </c>
      <c r="BL221" s="13" t="s">
        <v>233</v>
      </c>
      <c r="BM221" s="13" t="s">
        <v>1510</v>
      </c>
    </row>
    <row r="222" spans="2:65" s="1" customFormat="1" ht="16.5" customHeight="1">
      <c r="B222" s="31"/>
      <c r="C222" s="183" t="s">
        <v>593</v>
      </c>
      <c r="D222" s="183" t="s">
        <v>169</v>
      </c>
      <c r="E222" s="184" t="s">
        <v>1511</v>
      </c>
      <c r="F222" s="185" t="s">
        <v>1512</v>
      </c>
      <c r="G222" s="186" t="s">
        <v>258</v>
      </c>
      <c r="H222" s="187">
        <v>35.877000000000002</v>
      </c>
      <c r="I222" s="188"/>
      <c r="J222" s="189">
        <f t="shared" si="40"/>
        <v>0</v>
      </c>
      <c r="K222" s="185" t="s">
        <v>1</v>
      </c>
      <c r="L222" s="35"/>
      <c r="M222" s="190" t="s">
        <v>1</v>
      </c>
      <c r="N222" s="191" t="s">
        <v>52</v>
      </c>
      <c r="O222" s="57"/>
      <c r="P222" s="192">
        <f t="shared" si="41"/>
        <v>0</v>
      </c>
      <c r="Q222" s="192">
        <v>0</v>
      </c>
      <c r="R222" s="192">
        <f t="shared" si="42"/>
        <v>0</v>
      </c>
      <c r="S222" s="192">
        <v>2.5000000000000001E-2</v>
      </c>
      <c r="T222" s="193">
        <f t="shared" si="43"/>
        <v>0.89692500000000008</v>
      </c>
      <c r="AR222" s="13" t="s">
        <v>233</v>
      </c>
      <c r="AT222" s="13" t="s">
        <v>169</v>
      </c>
      <c r="AU222" s="13" t="s">
        <v>92</v>
      </c>
      <c r="AY222" s="13" t="s">
        <v>167</v>
      </c>
      <c r="BE222" s="194">
        <f t="shared" si="44"/>
        <v>0</v>
      </c>
      <c r="BF222" s="194">
        <f t="shared" si="45"/>
        <v>0</v>
      </c>
      <c r="BG222" s="194">
        <f t="shared" si="46"/>
        <v>0</v>
      </c>
      <c r="BH222" s="194">
        <f t="shared" si="47"/>
        <v>0</v>
      </c>
      <c r="BI222" s="194">
        <f t="shared" si="48"/>
        <v>0</v>
      </c>
      <c r="BJ222" s="13" t="s">
        <v>92</v>
      </c>
      <c r="BK222" s="194">
        <f t="shared" si="49"/>
        <v>0</v>
      </c>
      <c r="BL222" s="13" t="s">
        <v>233</v>
      </c>
      <c r="BM222" s="13" t="s">
        <v>1513</v>
      </c>
    </row>
    <row r="223" spans="2:65" s="1" customFormat="1" ht="16.5" customHeight="1">
      <c r="B223" s="31"/>
      <c r="C223" s="183" t="s">
        <v>597</v>
      </c>
      <c r="D223" s="183" t="s">
        <v>169</v>
      </c>
      <c r="E223" s="184" t="s">
        <v>1514</v>
      </c>
      <c r="F223" s="185" t="s">
        <v>1515</v>
      </c>
      <c r="G223" s="186" t="s">
        <v>172</v>
      </c>
      <c r="H223" s="187">
        <v>18.14</v>
      </c>
      <c r="I223" s="188"/>
      <c r="J223" s="189">
        <f t="shared" si="40"/>
        <v>0</v>
      </c>
      <c r="K223" s="185" t="s">
        <v>246</v>
      </c>
      <c r="L223" s="35"/>
      <c r="M223" s="190" t="s">
        <v>1</v>
      </c>
      <c r="N223" s="191" t="s">
        <v>52</v>
      </c>
      <c r="O223" s="57"/>
      <c r="P223" s="192">
        <f t="shared" si="41"/>
        <v>0</v>
      </c>
      <c r="Q223" s="192">
        <v>0</v>
      </c>
      <c r="R223" s="192">
        <f t="shared" si="42"/>
        <v>0</v>
      </c>
      <c r="S223" s="192">
        <v>0.04</v>
      </c>
      <c r="T223" s="193">
        <f t="shared" si="43"/>
        <v>0.72560000000000002</v>
      </c>
      <c r="AR223" s="13" t="s">
        <v>233</v>
      </c>
      <c r="AT223" s="13" t="s">
        <v>169</v>
      </c>
      <c r="AU223" s="13" t="s">
        <v>92</v>
      </c>
      <c r="AY223" s="13" t="s">
        <v>167</v>
      </c>
      <c r="BE223" s="194">
        <f t="shared" si="44"/>
        <v>0</v>
      </c>
      <c r="BF223" s="194">
        <f t="shared" si="45"/>
        <v>0</v>
      </c>
      <c r="BG223" s="194">
        <f t="shared" si="46"/>
        <v>0</v>
      </c>
      <c r="BH223" s="194">
        <f t="shared" si="47"/>
        <v>0</v>
      </c>
      <c r="BI223" s="194">
        <f t="shared" si="48"/>
        <v>0</v>
      </c>
      <c r="BJ223" s="13" t="s">
        <v>92</v>
      </c>
      <c r="BK223" s="194">
        <f t="shared" si="49"/>
        <v>0</v>
      </c>
      <c r="BL223" s="13" t="s">
        <v>233</v>
      </c>
      <c r="BM223" s="13" t="s">
        <v>1516</v>
      </c>
    </row>
    <row r="224" spans="2:65" s="1" customFormat="1" ht="16.5" customHeight="1">
      <c r="B224" s="31"/>
      <c r="C224" s="183" t="s">
        <v>601</v>
      </c>
      <c r="D224" s="183" t="s">
        <v>169</v>
      </c>
      <c r="E224" s="184" t="s">
        <v>1517</v>
      </c>
      <c r="F224" s="185" t="s">
        <v>1518</v>
      </c>
      <c r="G224" s="186" t="s">
        <v>853</v>
      </c>
      <c r="H224" s="205"/>
      <c r="I224" s="188"/>
      <c r="J224" s="189">
        <f t="shared" si="40"/>
        <v>0</v>
      </c>
      <c r="K224" s="185" t="s">
        <v>1</v>
      </c>
      <c r="L224" s="35"/>
      <c r="M224" s="190" t="s">
        <v>1</v>
      </c>
      <c r="N224" s="191" t="s">
        <v>52</v>
      </c>
      <c r="O224" s="57"/>
      <c r="P224" s="192">
        <f t="shared" si="41"/>
        <v>0</v>
      </c>
      <c r="Q224" s="192">
        <v>0</v>
      </c>
      <c r="R224" s="192">
        <f t="shared" si="42"/>
        <v>0</v>
      </c>
      <c r="S224" s="192">
        <v>0</v>
      </c>
      <c r="T224" s="193">
        <f t="shared" si="43"/>
        <v>0</v>
      </c>
      <c r="AR224" s="13" t="s">
        <v>233</v>
      </c>
      <c r="AT224" s="13" t="s">
        <v>169</v>
      </c>
      <c r="AU224" s="13" t="s">
        <v>92</v>
      </c>
      <c r="AY224" s="13" t="s">
        <v>167</v>
      </c>
      <c r="BE224" s="194">
        <f t="shared" si="44"/>
        <v>0</v>
      </c>
      <c r="BF224" s="194">
        <f t="shared" si="45"/>
        <v>0</v>
      </c>
      <c r="BG224" s="194">
        <f t="shared" si="46"/>
        <v>0</v>
      </c>
      <c r="BH224" s="194">
        <f t="shared" si="47"/>
        <v>0</v>
      </c>
      <c r="BI224" s="194">
        <f t="shared" si="48"/>
        <v>0</v>
      </c>
      <c r="BJ224" s="13" t="s">
        <v>92</v>
      </c>
      <c r="BK224" s="194">
        <f t="shared" si="49"/>
        <v>0</v>
      </c>
      <c r="BL224" s="13" t="s">
        <v>233</v>
      </c>
      <c r="BM224" s="13" t="s">
        <v>1519</v>
      </c>
    </row>
    <row r="225" spans="2:65" s="11" customFormat="1" ht="22.9" customHeight="1">
      <c r="B225" s="167"/>
      <c r="C225" s="168"/>
      <c r="D225" s="169" t="s">
        <v>79</v>
      </c>
      <c r="E225" s="181" t="s">
        <v>1520</v>
      </c>
      <c r="F225" s="181" t="s">
        <v>1521</v>
      </c>
      <c r="G225" s="168"/>
      <c r="H225" s="168"/>
      <c r="I225" s="171"/>
      <c r="J225" s="182">
        <f>BK225</f>
        <v>0</v>
      </c>
      <c r="K225" s="168"/>
      <c r="L225" s="173"/>
      <c r="M225" s="174"/>
      <c r="N225" s="175"/>
      <c r="O225" s="175"/>
      <c r="P225" s="176">
        <f>SUM(P226:P228)</f>
        <v>0</v>
      </c>
      <c r="Q225" s="175"/>
      <c r="R225" s="176">
        <f>SUM(R226:R228)</f>
        <v>3.8730240600000001</v>
      </c>
      <c r="S225" s="175"/>
      <c r="T225" s="177">
        <f>SUM(T226:T228)</f>
        <v>0</v>
      </c>
      <c r="AR225" s="178" t="s">
        <v>92</v>
      </c>
      <c r="AT225" s="179" t="s">
        <v>79</v>
      </c>
      <c r="AU225" s="179" t="s">
        <v>87</v>
      </c>
      <c r="AY225" s="178" t="s">
        <v>167</v>
      </c>
      <c r="BK225" s="180">
        <f>SUM(BK226:BK228)</f>
        <v>0</v>
      </c>
    </row>
    <row r="226" spans="2:65" s="1" customFormat="1" ht="22.5" customHeight="1">
      <c r="B226" s="31"/>
      <c r="C226" s="183" t="s">
        <v>605</v>
      </c>
      <c r="D226" s="183" t="s">
        <v>169</v>
      </c>
      <c r="E226" s="184" t="s">
        <v>1522</v>
      </c>
      <c r="F226" s="185" t="s">
        <v>1523</v>
      </c>
      <c r="G226" s="186" t="s">
        <v>172</v>
      </c>
      <c r="H226" s="187">
        <v>169.69399999999999</v>
      </c>
      <c r="I226" s="188"/>
      <c r="J226" s="189">
        <f>ROUND(I226*H226,2)</f>
        <v>0</v>
      </c>
      <c r="K226" s="185" t="s">
        <v>225</v>
      </c>
      <c r="L226" s="35"/>
      <c r="M226" s="190" t="s">
        <v>1</v>
      </c>
      <c r="N226" s="191" t="s">
        <v>52</v>
      </c>
      <c r="O226" s="57"/>
      <c r="P226" s="192">
        <f>O226*H226</f>
        <v>0</v>
      </c>
      <c r="Q226" s="192">
        <v>2.0590000000000001E-2</v>
      </c>
      <c r="R226" s="192">
        <f>Q226*H226</f>
        <v>3.4939994599999999</v>
      </c>
      <c r="S226" s="192">
        <v>0</v>
      </c>
      <c r="T226" s="193">
        <f>S226*H226</f>
        <v>0</v>
      </c>
      <c r="AR226" s="13" t="s">
        <v>233</v>
      </c>
      <c r="AT226" s="13" t="s">
        <v>169</v>
      </c>
      <c r="AU226" s="13" t="s">
        <v>92</v>
      </c>
      <c r="AY226" s="13" t="s">
        <v>167</v>
      </c>
      <c r="BE226" s="194">
        <f>IF(N226="základná",J226,0)</f>
        <v>0</v>
      </c>
      <c r="BF226" s="194">
        <f>IF(N226="znížená",J226,0)</f>
        <v>0</v>
      </c>
      <c r="BG226" s="194">
        <f>IF(N226="zákl. prenesená",J226,0)</f>
        <v>0</v>
      </c>
      <c r="BH226" s="194">
        <f>IF(N226="zníž. prenesená",J226,0)</f>
        <v>0</v>
      </c>
      <c r="BI226" s="194">
        <f>IF(N226="nulová",J226,0)</f>
        <v>0</v>
      </c>
      <c r="BJ226" s="13" t="s">
        <v>92</v>
      </c>
      <c r="BK226" s="194">
        <f>ROUND(I226*H226,2)</f>
        <v>0</v>
      </c>
      <c r="BL226" s="13" t="s">
        <v>233</v>
      </c>
      <c r="BM226" s="13" t="s">
        <v>1524</v>
      </c>
    </row>
    <row r="227" spans="2:65" s="1" customFormat="1" ht="22.5" customHeight="1">
      <c r="B227" s="31"/>
      <c r="C227" s="183" t="s">
        <v>608</v>
      </c>
      <c r="D227" s="183" t="s">
        <v>169</v>
      </c>
      <c r="E227" s="184" t="s">
        <v>1525</v>
      </c>
      <c r="F227" s="185" t="s">
        <v>1526</v>
      </c>
      <c r="G227" s="186" t="s">
        <v>172</v>
      </c>
      <c r="H227" s="187">
        <v>17.515000000000001</v>
      </c>
      <c r="I227" s="188"/>
      <c r="J227" s="189">
        <f>ROUND(I227*H227,2)</f>
        <v>0</v>
      </c>
      <c r="K227" s="185" t="s">
        <v>225</v>
      </c>
      <c r="L227" s="35"/>
      <c r="M227" s="190" t="s">
        <v>1</v>
      </c>
      <c r="N227" s="191" t="s">
        <v>52</v>
      </c>
      <c r="O227" s="57"/>
      <c r="P227" s="192">
        <f>O227*H227</f>
        <v>0</v>
      </c>
      <c r="Q227" s="192">
        <v>2.164E-2</v>
      </c>
      <c r="R227" s="192">
        <f>Q227*H227</f>
        <v>0.37902459999999999</v>
      </c>
      <c r="S227" s="192">
        <v>0</v>
      </c>
      <c r="T227" s="193">
        <f>S227*H227</f>
        <v>0</v>
      </c>
      <c r="AR227" s="13" t="s">
        <v>233</v>
      </c>
      <c r="AT227" s="13" t="s">
        <v>169</v>
      </c>
      <c r="AU227" s="13" t="s">
        <v>92</v>
      </c>
      <c r="AY227" s="13" t="s">
        <v>167</v>
      </c>
      <c r="BE227" s="194">
        <f>IF(N227="základná",J227,0)</f>
        <v>0</v>
      </c>
      <c r="BF227" s="194">
        <f>IF(N227="znížená",J227,0)</f>
        <v>0</v>
      </c>
      <c r="BG227" s="194">
        <f>IF(N227="zákl. prenesená",J227,0)</f>
        <v>0</v>
      </c>
      <c r="BH227" s="194">
        <f>IF(N227="zníž. prenesená",J227,0)</f>
        <v>0</v>
      </c>
      <c r="BI227" s="194">
        <f>IF(N227="nulová",J227,0)</f>
        <v>0</v>
      </c>
      <c r="BJ227" s="13" t="s">
        <v>92</v>
      </c>
      <c r="BK227" s="194">
        <f>ROUND(I227*H227,2)</f>
        <v>0</v>
      </c>
      <c r="BL227" s="13" t="s">
        <v>233</v>
      </c>
      <c r="BM227" s="13" t="s">
        <v>1527</v>
      </c>
    </row>
    <row r="228" spans="2:65" s="1" customFormat="1" ht="16.5" customHeight="1">
      <c r="B228" s="31"/>
      <c r="C228" s="183" t="s">
        <v>612</v>
      </c>
      <c r="D228" s="183" t="s">
        <v>169</v>
      </c>
      <c r="E228" s="184" t="s">
        <v>1528</v>
      </c>
      <c r="F228" s="185" t="s">
        <v>1529</v>
      </c>
      <c r="G228" s="186" t="s">
        <v>853</v>
      </c>
      <c r="H228" s="205"/>
      <c r="I228" s="188"/>
      <c r="J228" s="189">
        <f>ROUND(I228*H228,2)</f>
        <v>0</v>
      </c>
      <c r="K228" s="185" t="s">
        <v>246</v>
      </c>
      <c r="L228" s="35"/>
      <c r="M228" s="190" t="s">
        <v>1</v>
      </c>
      <c r="N228" s="191" t="s">
        <v>52</v>
      </c>
      <c r="O228" s="57"/>
      <c r="P228" s="192">
        <f>O228*H228</f>
        <v>0</v>
      </c>
      <c r="Q228" s="192">
        <v>0</v>
      </c>
      <c r="R228" s="192">
        <f>Q228*H228</f>
        <v>0</v>
      </c>
      <c r="S228" s="192">
        <v>0</v>
      </c>
      <c r="T228" s="193">
        <f>S228*H228</f>
        <v>0</v>
      </c>
      <c r="AR228" s="13" t="s">
        <v>233</v>
      </c>
      <c r="AT228" s="13" t="s">
        <v>169</v>
      </c>
      <c r="AU228" s="13" t="s">
        <v>92</v>
      </c>
      <c r="AY228" s="13" t="s">
        <v>167</v>
      </c>
      <c r="BE228" s="194">
        <f>IF(N228="základná",J228,0)</f>
        <v>0</v>
      </c>
      <c r="BF228" s="194">
        <f>IF(N228="znížená",J228,0)</f>
        <v>0</v>
      </c>
      <c r="BG228" s="194">
        <f>IF(N228="zákl. prenesená",J228,0)</f>
        <v>0</v>
      </c>
      <c r="BH228" s="194">
        <f>IF(N228="zníž. prenesená",J228,0)</f>
        <v>0</v>
      </c>
      <c r="BI228" s="194">
        <f>IF(N228="nulová",J228,0)</f>
        <v>0</v>
      </c>
      <c r="BJ228" s="13" t="s">
        <v>92</v>
      </c>
      <c r="BK228" s="194">
        <f>ROUND(I228*H228,2)</f>
        <v>0</v>
      </c>
      <c r="BL228" s="13" t="s">
        <v>233</v>
      </c>
      <c r="BM228" s="13" t="s">
        <v>1530</v>
      </c>
    </row>
    <row r="229" spans="2:65" s="11" customFormat="1" ht="22.9" customHeight="1">
      <c r="B229" s="167"/>
      <c r="C229" s="168"/>
      <c r="D229" s="169" t="s">
        <v>79</v>
      </c>
      <c r="E229" s="181" t="s">
        <v>1531</v>
      </c>
      <c r="F229" s="181" t="s">
        <v>1532</v>
      </c>
      <c r="G229" s="168"/>
      <c r="H229" s="168"/>
      <c r="I229" s="171"/>
      <c r="J229" s="182">
        <f>BK229</f>
        <v>0</v>
      </c>
      <c r="K229" s="168"/>
      <c r="L229" s="173"/>
      <c r="M229" s="174"/>
      <c r="N229" s="175"/>
      <c r="O229" s="175"/>
      <c r="P229" s="176">
        <f>SUM(P230:P242)</f>
        <v>0</v>
      </c>
      <c r="Q229" s="175"/>
      <c r="R229" s="176">
        <f>SUM(R230:R242)</f>
        <v>1.3858068884000001</v>
      </c>
      <c r="S229" s="175"/>
      <c r="T229" s="177">
        <f>SUM(T230:T242)</f>
        <v>0.11726639999999999</v>
      </c>
      <c r="AR229" s="178" t="s">
        <v>92</v>
      </c>
      <c r="AT229" s="179" t="s">
        <v>79</v>
      </c>
      <c r="AU229" s="179" t="s">
        <v>87</v>
      </c>
      <c r="AY229" s="178" t="s">
        <v>167</v>
      </c>
      <c r="BK229" s="180">
        <f>SUM(BK230:BK242)</f>
        <v>0</v>
      </c>
    </row>
    <row r="230" spans="2:65" s="1" customFormat="1" ht="16.5" customHeight="1">
      <c r="B230" s="31"/>
      <c r="C230" s="183" t="s">
        <v>616</v>
      </c>
      <c r="D230" s="183" t="s">
        <v>169</v>
      </c>
      <c r="E230" s="184" t="s">
        <v>1533</v>
      </c>
      <c r="F230" s="185" t="s">
        <v>1534</v>
      </c>
      <c r="G230" s="186" t="s">
        <v>172</v>
      </c>
      <c r="H230" s="187">
        <v>16.02</v>
      </c>
      <c r="I230" s="188"/>
      <c r="J230" s="189">
        <f t="shared" ref="J230:J242" si="50">ROUND(I230*H230,2)</f>
        <v>0</v>
      </c>
      <c r="K230" s="185" t="s">
        <v>246</v>
      </c>
      <c r="L230" s="35"/>
      <c r="M230" s="190" t="s">
        <v>1</v>
      </c>
      <c r="N230" s="191" t="s">
        <v>52</v>
      </c>
      <c r="O230" s="57"/>
      <c r="P230" s="192">
        <f t="shared" ref="P230:P242" si="51">O230*H230</f>
        <v>0</v>
      </c>
      <c r="Q230" s="192">
        <v>0</v>
      </c>
      <c r="R230" s="192">
        <f t="shared" ref="R230:R242" si="52">Q230*H230</f>
        <v>0</v>
      </c>
      <c r="S230" s="192">
        <v>7.3200000000000001E-3</v>
      </c>
      <c r="T230" s="193">
        <f t="shared" ref="T230:T242" si="53">S230*H230</f>
        <v>0.11726639999999999</v>
      </c>
      <c r="AR230" s="13" t="s">
        <v>233</v>
      </c>
      <c r="AT230" s="13" t="s">
        <v>169</v>
      </c>
      <c r="AU230" s="13" t="s">
        <v>92</v>
      </c>
      <c r="AY230" s="13" t="s">
        <v>167</v>
      </c>
      <c r="BE230" s="194">
        <f t="shared" ref="BE230:BE242" si="54">IF(N230="základná",J230,0)</f>
        <v>0</v>
      </c>
      <c r="BF230" s="194">
        <f t="shared" ref="BF230:BF242" si="55">IF(N230="znížená",J230,0)</f>
        <v>0</v>
      </c>
      <c r="BG230" s="194">
        <f t="shared" ref="BG230:BG242" si="56">IF(N230="zákl. prenesená",J230,0)</f>
        <v>0</v>
      </c>
      <c r="BH230" s="194">
        <f t="shared" ref="BH230:BH242" si="57">IF(N230="zníž. prenesená",J230,0)</f>
        <v>0</v>
      </c>
      <c r="BI230" s="194">
        <f t="shared" ref="BI230:BI242" si="58">IF(N230="nulová",J230,0)</f>
        <v>0</v>
      </c>
      <c r="BJ230" s="13" t="s">
        <v>92</v>
      </c>
      <c r="BK230" s="194">
        <f t="shared" ref="BK230:BK242" si="59">ROUND(I230*H230,2)</f>
        <v>0</v>
      </c>
      <c r="BL230" s="13" t="s">
        <v>233</v>
      </c>
      <c r="BM230" s="13" t="s">
        <v>1535</v>
      </c>
    </row>
    <row r="231" spans="2:65" s="1" customFormat="1" ht="16.5" customHeight="1">
      <c r="B231" s="31"/>
      <c r="C231" s="183" t="s">
        <v>620</v>
      </c>
      <c r="D231" s="183" t="s">
        <v>169</v>
      </c>
      <c r="E231" s="184" t="s">
        <v>1536</v>
      </c>
      <c r="F231" s="185" t="s">
        <v>1537</v>
      </c>
      <c r="G231" s="186" t="s">
        <v>172</v>
      </c>
      <c r="H231" s="187">
        <v>16.02</v>
      </c>
      <c r="I231" s="188"/>
      <c r="J231" s="189">
        <f t="shared" si="50"/>
        <v>0</v>
      </c>
      <c r="K231" s="185" t="s">
        <v>218</v>
      </c>
      <c r="L231" s="35"/>
      <c r="M231" s="190" t="s">
        <v>1</v>
      </c>
      <c r="N231" s="191" t="s">
        <v>52</v>
      </c>
      <c r="O231" s="57"/>
      <c r="P231" s="192">
        <f t="shared" si="51"/>
        <v>0</v>
      </c>
      <c r="Q231" s="192">
        <v>4.6999999999999999E-4</v>
      </c>
      <c r="R231" s="192">
        <f t="shared" si="52"/>
        <v>7.5293999999999995E-3</v>
      </c>
      <c r="S231" s="192">
        <v>0</v>
      </c>
      <c r="T231" s="193">
        <f t="shared" si="53"/>
        <v>0</v>
      </c>
      <c r="AR231" s="13" t="s">
        <v>233</v>
      </c>
      <c r="AT231" s="13" t="s">
        <v>169</v>
      </c>
      <c r="AU231" s="13" t="s">
        <v>92</v>
      </c>
      <c r="AY231" s="13" t="s">
        <v>167</v>
      </c>
      <c r="BE231" s="194">
        <f t="shared" si="54"/>
        <v>0</v>
      </c>
      <c r="BF231" s="194">
        <f t="shared" si="55"/>
        <v>0</v>
      </c>
      <c r="BG231" s="194">
        <f t="shared" si="56"/>
        <v>0</v>
      </c>
      <c r="BH231" s="194">
        <f t="shared" si="57"/>
        <v>0</v>
      </c>
      <c r="BI231" s="194">
        <f t="shared" si="58"/>
        <v>0</v>
      </c>
      <c r="BJ231" s="13" t="s">
        <v>92</v>
      </c>
      <c r="BK231" s="194">
        <f t="shared" si="59"/>
        <v>0</v>
      </c>
      <c r="BL231" s="13" t="s">
        <v>233</v>
      </c>
      <c r="BM231" s="13" t="s">
        <v>1538</v>
      </c>
    </row>
    <row r="232" spans="2:65" s="1" customFormat="1" ht="16.5" customHeight="1">
      <c r="B232" s="31"/>
      <c r="C232" s="183" t="s">
        <v>624</v>
      </c>
      <c r="D232" s="183" t="s">
        <v>169</v>
      </c>
      <c r="E232" s="184" t="s">
        <v>1539</v>
      </c>
      <c r="F232" s="185" t="s">
        <v>1540</v>
      </c>
      <c r="G232" s="186" t="s">
        <v>172</v>
      </c>
      <c r="H232" s="187">
        <v>16.02</v>
      </c>
      <c r="I232" s="188"/>
      <c r="J232" s="189">
        <f t="shared" si="50"/>
        <v>0</v>
      </c>
      <c r="K232" s="185" t="s">
        <v>246</v>
      </c>
      <c r="L232" s="35"/>
      <c r="M232" s="190" t="s">
        <v>1</v>
      </c>
      <c r="N232" s="191" t="s">
        <v>52</v>
      </c>
      <c r="O232" s="57"/>
      <c r="P232" s="192">
        <f t="shared" si="51"/>
        <v>0</v>
      </c>
      <c r="Q232" s="192">
        <v>6.4099999999999999E-3</v>
      </c>
      <c r="R232" s="192">
        <f t="shared" si="52"/>
        <v>0.10268819999999999</v>
      </c>
      <c r="S232" s="192">
        <v>0</v>
      </c>
      <c r="T232" s="193">
        <f t="shared" si="53"/>
        <v>0</v>
      </c>
      <c r="AR232" s="13" t="s">
        <v>233</v>
      </c>
      <c r="AT232" s="13" t="s">
        <v>169</v>
      </c>
      <c r="AU232" s="13" t="s">
        <v>92</v>
      </c>
      <c r="AY232" s="13" t="s">
        <v>167</v>
      </c>
      <c r="BE232" s="194">
        <f t="shared" si="54"/>
        <v>0</v>
      </c>
      <c r="BF232" s="194">
        <f t="shared" si="55"/>
        <v>0</v>
      </c>
      <c r="BG232" s="194">
        <f t="shared" si="56"/>
        <v>0</v>
      </c>
      <c r="BH232" s="194">
        <f t="shared" si="57"/>
        <v>0</v>
      </c>
      <c r="BI232" s="194">
        <f t="shared" si="58"/>
        <v>0</v>
      </c>
      <c r="BJ232" s="13" t="s">
        <v>92</v>
      </c>
      <c r="BK232" s="194">
        <f t="shared" si="59"/>
        <v>0</v>
      </c>
      <c r="BL232" s="13" t="s">
        <v>233</v>
      </c>
      <c r="BM232" s="13" t="s">
        <v>1541</v>
      </c>
    </row>
    <row r="233" spans="2:65" s="1" customFormat="1" ht="22.5" customHeight="1">
      <c r="B233" s="31"/>
      <c r="C233" s="183" t="s">
        <v>628</v>
      </c>
      <c r="D233" s="183" t="s">
        <v>169</v>
      </c>
      <c r="E233" s="184" t="s">
        <v>1542</v>
      </c>
      <c r="F233" s="185" t="s">
        <v>1543</v>
      </c>
      <c r="G233" s="186" t="s">
        <v>258</v>
      </c>
      <c r="H233" s="187">
        <v>28.35</v>
      </c>
      <c r="I233" s="188"/>
      <c r="J233" s="189">
        <f t="shared" si="50"/>
        <v>0</v>
      </c>
      <c r="K233" s="185" t="s">
        <v>246</v>
      </c>
      <c r="L233" s="35"/>
      <c r="M233" s="190" t="s">
        <v>1</v>
      </c>
      <c r="N233" s="191" t="s">
        <v>52</v>
      </c>
      <c r="O233" s="57"/>
      <c r="P233" s="192">
        <f t="shared" si="51"/>
        <v>0</v>
      </c>
      <c r="Q233" s="192">
        <v>5.3800000000000002E-3</v>
      </c>
      <c r="R233" s="192">
        <f t="shared" si="52"/>
        <v>0.15252300000000002</v>
      </c>
      <c r="S233" s="192">
        <v>0</v>
      </c>
      <c r="T233" s="193">
        <f t="shared" si="53"/>
        <v>0</v>
      </c>
      <c r="AR233" s="13" t="s">
        <v>233</v>
      </c>
      <c r="AT233" s="13" t="s">
        <v>169</v>
      </c>
      <c r="AU233" s="13" t="s">
        <v>92</v>
      </c>
      <c r="AY233" s="13" t="s">
        <v>167</v>
      </c>
      <c r="BE233" s="194">
        <f t="shared" si="54"/>
        <v>0</v>
      </c>
      <c r="BF233" s="194">
        <f t="shared" si="55"/>
        <v>0</v>
      </c>
      <c r="BG233" s="194">
        <f t="shared" si="56"/>
        <v>0</v>
      </c>
      <c r="BH233" s="194">
        <f t="shared" si="57"/>
        <v>0</v>
      </c>
      <c r="BI233" s="194">
        <f t="shared" si="58"/>
        <v>0</v>
      </c>
      <c r="BJ233" s="13" t="s">
        <v>92</v>
      </c>
      <c r="BK233" s="194">
        <f t="shared" si="59"/>
        <v>0</v>
      </c>
      <c r="BL233" s="13" t="s">
        <v>233</v>
      </c>
      <c r="BM233" s="13" t="s">
        <v>1544</v>
      </c>
    </row>
    <row r="234" spans="2:65" s="1" customFormat="1" ht="22.5" customHeight="1">
      <c r="B234" s="31"/>
      <c r="C234" s="183" t="s">
        <v>632</v>
      </c>
      <c r="D234" s="183" t="s">
        <v>169</v>
      </c>
      <c r="E234" s="184" t="s">
        <v>1545</v>
      </c>
      <c r="F234" s="185" t="s">
        <v>1546</v>
      </c>
      <c r="G234" s="186" t="s">
        <v>258</v>
      </c>
      <c r="H234" s="187">
        <v>28.9</v>
      </c>
      <c r="I234" s="188"/>
      <c r="J234" s="189">
        <f t="shared" si="50"/>
        <v>0</v>
      </c>
      <c r="K234" s="185" t="s">
        <v>218</v>
      </c>
      <c r="L234" s="35"/>
      <c r="M234" s="190" t="s">
        <v>1</v>
      </c>
      <c r="N234" s="191" t="s">
        <v>52</v>
      </c>
      <c r="O234" s="57"/>
      <c r="P234" s="192">
        <f t="shared" si="51"/>
        <v>0</v>
      </c>
      <c r="Q234" s="192">
        <v>1.7440000000000001E-2</v>
      </c>
      <c r="R234" s="192">
        <f t="shared" si="52"/>
        <v>0.50401600000000002</v>
      </c>
      <c r="S234" s="192">
        <v>0</v>
      </c>
      <c r="T234" s="193">
        <f t="shared" si="53"/>
        <v>0</v>
      </c>
      <c r="AR234" s="13" t="s">
        <v>233</v>
      </c>
      <c r="AT234" s="13" t="s">
        <v>169</v>
      </c>
      <c r="AU234" s="13" t="s">
        <v>92</v>
      </c>
      <c r="AY234" s="13" t="s">
        <v>167</v>
      </c>
      <c r="BE234" s="194">
        <f t="shared" si="54"/>
        <v>0</v>
      </c>
      <c r="BF234" s="194">
        <f t="shared" si="55"/>
        <v>0</v>
      </c>
      <c r="BG234" s="194">
        <f t="shared" si="56"/>
        <v>0</v>
      </c>
      <c r="BH234" s="194">
        <f t="shared" si="57"/>
        <v>0</v>
      </c>
      <c r="BI234" s="194">
        <f t="shared" si="58"/>
        <v>0</v>
      </c>
      <c r="BJ234" s="13" t="s">
        <v>92</v>
      </c>
      <c r="BK234" s="194">
        <f t="shared" si="59"/>
        <v>0</v>
      </c>
      <c r="BL234" s="13" t="s">
        <v>233</v>
      </c>
      <c r="BM234" s="13" t="s">
        <v>1547</v>
      </c>
    </row>
    <row r="235" spans="2:65" s="1" customFormat="1" ht="16.5" customHeight="1">
      <c r="B235" s="31"/>
      <c r="C235" s="183" t="s">
        <v>636</v>
      </c>
      <c r="D235" s="183" t="s">
        <v>169</v>
      </c>
      <c r="E235" s="184" t="s">
        <v>1548</v>
      </c>
      <c r="F235" s="185" t="s">
        <v>1549</v>
      </c>
      <c r="G235" s="186" t="s">
        <v>258</v>
      </c>
      <c r="H235" s="187">
        <v>45</v>
      </c>
      <c r="I235" s="188"/>
      <c r="J235" s="189">
        <f t="shared" si="50"/>
        <v>0</v>
      </c>
      <c r="K235" s="185" t="s">
        <v>218</v>
      </c>
      <c r="L235" s="35"/>
      <c r="M235" s="190" t="s">
        <v>1</v>
      </c>
      <c r="N235" s="191" t="s">
        <v>52</v>
      </c>
      <c r="O235" s="57"/>
      <c r="P235" s="192">
        <f t="shared" si="51"/>
        <v>0</v>
      </c>
      <c r="Q235" s="192">
        <v>5.1799999999999997E-3</v>
      </c>
      <c r="R235" s="192">
        <f t="shared" si="52"/>
        <v>0.23309999999999997</v>
      </c>
      <c r="S235" s="192">
        <v>0</v>
      </c>
      <c r="T235" s="193">
        <f t="shared" si="53"/>
        <v>0</v>
      </c>
      <c r="AR235" s="13" t="s">
        <v>233</v>
      </c>
      <c r="AT235" s="13" t="s">
        <v>169</v>
      </c>
      <c r="AU235" s="13" t="s">
        <v>92</v>
      </c>
      <c r="AY235" s="13" t="s">
        <v>167</v>
      </c>
      <c r="BE235" s="194">
        <f t="shared" si="54"/>
        <v>0</v>
      </c>
      <c r="BF235" s="194">
        <f t="shared" si="55"/>
        <v>0</v>
      </c>
      <c r="BG235" s="194">
        <f t="shared" si="56"/>
        <v>0</v>
      </c>
      <c r="BH235" s="194">
        <f t="shared" si="57"/>
        <v>0</v>
      </c>
      <c r="BI235" s="194">
        <f t="shared" si="58"/>
        <v>0</v>
      </c>
      <c r="BJ235" s="13" t="s">
        <v>92</v>
      </c>
      <c r="BK235" s="194">
        <f t="shared" si="59"/>
        <v>0</v>
      </c>
      <c r="BL235" s="13" t="s">
        <v>233</v>
      </c>
      <c r="BM235" s="13" t="s">
        <v>1550</v>
      </c>
    </row>
    <row r="236" spans="2:65" s="1" customFormat="1" ht="22.5" customHeight="1">
      <c r="B236" s="31"/>
      <c r="C236" s="183" t="s">
        <v>640</v>
      </c>
      <c r="D236" s="183" t="s">
        <v>169</v>
      </c>
      <c r="E236" s="184" t="s">
        <v>1551</v>
      </c>
      <c r="F236" s="185" t="s">
        <v>1552</v>
      </c>
      <c r="G236" s="186" t="s">
        <v>258</v>
      </c>
      <c r="H236" s="187">
        <v>3.7</v>
      </c>
      <c r="I236" s="188"/>
      <c r="J236" s="189">
        <f t="shared" si="50"/>
        <v>0</v>
      </c>
      <c r="K236" s="185" t="s">
        <v>1</v>
      </c>
      <c r="L236" s="35"/>
      <c r="M236" s="190" t="s">
        <v>1</v>
      </c>
      <c r="N236" s="191" t="s">
        <v>52</v>
      </c>
      <c r="O236" s="57"/>
      <c r="P236" s="192">
        <f t="shared" si="51"/>
        <v>0</v>
      </c>
      <c r="Q236" s="192">
        <v>9.2441199999999998E-3</v>
      </c>
      <c r="R236" s="192">
        <f t="shared" si="52"/>
        <v>3.4203244000000001E-2</v>
      </c>
      <c r="S236" s="192">
        <v>0</v>
      </c>
      <c r="T236" s="193">
        <f t="shared" si="53"/>
        <v>0</v>
      </c>
      <c r="AR236" s="13" t="s">
        <v>233</v>
      </c>
      <c r="AT236" s="13" t="s">
        <v>169</v>
      </c>
      <c r="AU236" s="13" t="s">
        <v>92</v>
      </c>
      <c r="AY236" s="13" t="s">
        <v>167</v>
      </c>
      <c r="BE236" s="194">
        <f t="shared" si="54"/>
        <v>0</v>
      </c>
      <c r="BF236" s="194">
        <f t="shared" si="55"/>
        <v>0</v>
      </c>
      <c r="BG236" s="194">
        <f t="shared" si="56"/>
        <v>0</v>
      </c>
      <c r="BH236" s="194">
        <f t="shared" si="57"/>
        <v>0</v>
      </c>
      <c r="BI236" s="194">
        <f t="shared" si="58"/>
        <v>0</v>
      </c>
      <c r="BJ236" s="13" t="s">
        <v>92</v>
      </c>
      <c r="BK236" s="194">
        <f t="shared" si="59"/>
        <v>0</v>
      </c>
      <c r="BL236" s="13" t="s">
        <v>233</v>
      </c>
      <c r="BM236" s="13" t="s">
        <v>1553</v>
      </c>
    </row>
    <row r="237" spans="2:65" s="1" customFormat="1" ht="16.5" customHeight="1">
      <c r="B237" s="31"/>
      <c r="C237" s="183" t="s">
        <v>644</v>
      </c>
      <c r="D237" s="183" t="s">
        <v>169</v>
      </c>
      <c r="E237" s="184" t="s">
        <v>1554</v>
      </c>
      <c r="F237" s="185" t="s">
        <v>1555</v>
      </c>
      <c r="G237" s="186" t="s">
        <v>258</v>
      </c>
      <c r="H237" s="187">
        <v>15.6</v>
      </c>
      <c r="I237" s="188"/>
      <c r="J237" s="189">
        <f t="shared" si="50"/>
        <v>0</v>
      </c>
      <c r="K237" s="185" t="s">
        <v>246</v>
      </c>
      <c r="L237" s="35"/>
      <c r="M237" s="190" t="s">
        <v>1</v>
      </c>
      <c r="N237" s="191" t="s">
        <v>52</v>
      </c>
      <c r="O237" s="57"/>
      <c r="P237" s="192">
        <f t="shared" si="51"/>
        <v>0</v>
      </c>
      <c r="Q237" s="192">
        <v>2.1900000000000001E-3</v>
      </c>
      <c r="R237" s="192">
        <f t="shared" si="52"/>
        <v>3.4164E-2</v>
      </c>
      <c r="S237" s="192">
        <v>0</v>
      </c>
      <c r="T237" s="193">
        <f t="shared" si="53"/>
        <v>0</v>
      </c>
      <c r="AR237" s="13" t="s">
        <v>233</v>
      </c>
      <c r="AT237" s="13" t="s">
        <v>169</v>
      </c>
      <c r="AU237" s="13" t="s">
        <v>92</v>
      </c>
      <c r="AY237" s="13" t="s">
        <v>167</v>
      </c>
      <c r="BE237" s="194">
        <f t="shared" si="54"/>
        <v>0</v>
      </c>
      <c r="BF237" s="194">
        <f t="shared" si="55"/>
        <v>0</v>
      </c>
      <c r="BG237" s="194">
        <f t="shared" si="56"/>
        <v>0</v>
      </c>
      <c r="BH237" s="194">
        <f t="shared" si="57"/>
        <v>0</v>
      </c>
      <c r="BI237" s="194">
        <f t="shared" si="58"/>
        <v>0</v>
      </c>
      <c r="BJ237" s="13" t="s">
        <v>92</v>
      </c>
      <c r="BK237" s="194">
        <f t="shared" si="59"/>
        <v>0</v>
      </c>
      <c r="BL237" s="13" t="s">
        <v>233</v>
      </c>
      <c r="BM237" s="13" t="s">
        <v>1556</v>
      </c>
    </row>
    <row r="238" spans="2:65" s="1" customFormat="1" ht="16.5" customHeight="1">
      <c r="B238" s="31"/>
      <c r="C238" s="183" t="s">
        <v>649</v>
      </c>
      <c r="D238" s="183" t="s">
        <v>169</v>
      </c>
      <c r="E238" s="184" t="s">
        <v>1557</v>
      </c>
      <c r="F238" s="185" t="s">
        <v>1558</v>
      </c>
      <c r="G238" s="186" t="s">
        <v>258</v>
      </c>
      <c r="H238" s="187">
        <v>18.399999999999999</v>
      </c>
      <c r="I238" s="188"/>
      <c r="J238" s="189">
        <f t="shared" si="50"/>
        <v>0</v>
      </c>
      <c r="K238" s="185" t="s">
        <v>246</v>
      </c>
      <c r="L238" s="35"/>
      <c r="M238" s="190" t="s">
        <v>1</v>
      </c>
      <c r="N238" s="191" t="s">
        <v>52</v>
      </c>
      <c r="O238" s="57"/>
      <c r="P238" s="192">
        <f t="shared" si="51"/>
        <v>0</v>
      </c>
      <c r="Q238" s="192">
        <v>9.7800000000000005E-3</v>
      </c>
      <c r="R238" s="192">
        <f t="shared" si="52"/>
        <v>0.179952</v>
      </c>
      <c r="S238" s="192">
        <v>0</v>
      </c>
      <c r="T238" s="193">
        <f t="shared" si="53"/>
        <v>0</v>
      </c>
      <c r="AR238" s="13" t="s">
        <v>233</v>
      </c>
      <c r="AT238" s="13" t="s">
        <v>169</v>
      </c>
      <c r="AU238" s="13" t="s">
        <v>92</v>
      </c>
      <c r="AY238" s="13" t="s">
        <v>167</v>
      </c>
      <c r="BE238" s="194">
        <f t="shared" si="54"/>
        <v>0</v>
      </c>
      <c r="BF238" s="194">
        <f t="shared" si="55"/>
        <v>0</v>
      </c>
      <c r="BG238" s="194">
        <f t="shared" si="56"/>
        <v>0</v>
      </c>
      <c r="BH238" s="194">
        <f t="shared" si="57"/>
        <v>0</v>
      </c>
      <c r="BI238" s="194">
        <f t="shared" si="58"/>
        <v>0</v>
      </c>
      <c r="BJ238" s="13" t="s">
        <v>92</v>
      </c>
      <c r="BK238" s="194">
        <f t="shared" si="59"/>
        <v>0</v>
      </c>
      <c r="BL238" s="13" t="s">
        <v>233</v>
      </c>
      <c r="BM238" s="13" t="s">
        <v>1559</v>
      </c>
    </row>
    <row r="239" spans="2:65" s="1" customFormat="1" ht="16.5" customHeight="1">
      <c r="B239" s="31"/>
      <c r="C239" s="183" t="s">
        <v>653</v>
      </c>
      <c r="D239" s="183" t="s">
        <v>169</v>
      </c>
      <c r="E239" s="184" t="s">
        <v>1560</v>
      </c>
      <c r="F239" s="185" t="s">
        <v>1561</v>
      </c>
      <c r="G239" s="186" t="s">
        <v>258</v>
      </c>
      <c r="H239" s="187">
        <v>18.37</v>
      </c>
      <c r="I239" s="188"/>
      <c r="J239" s="189">
        <f t="shared" si="50"/>
        <v>0</v>
      </c>
      <c r="K239" s="185" t="s">
        <v>1</v>
      </c>
      <c r="L239" s="35"/>
      <c r="M239" s="190" t="s">
        <v>1</v>
      </c>
      <c r="N239" s="191" t="s">
        <v>52</v>
      </c>
      <c r="O239" s="57"/>
      <c r="P239" s="192">
        <f t="shared" si="51"/>
        <v>0</v>
      </c>
      <c r="Q239" s="192">
        <v>3.0899999999999999E-3</v>
      </c>
      <c r="R239" s="192">
        <f t="shared" si="52"/>
        <v>5.6763300000000003E-2</v>
      </c>
      <c r="S239" s="192">
        <v>0</v>
      </c>
      <c r="T239" s="193">
        <f t="shared" si="53"/>
        <v>0</v>
      </c>
      <c r="AR239" s="13" t="s">
        <v>233</v>
      </c>
      <c r="AT239" s="13" t="s">
        <v>169</v>
      </c>
      <c r="AU239" s="13" t="s">
        <v>92</v>
      </c>
      <c r="AY239" s="13" t="s">
        <v>167</v>
      </c>
      <c r="BE239" s="194">
        <f t="shared" si="54"/>
        <v>0</v>
      </c>
      <c r="BF239" s="194">
        <f t="shared" si="55"/>
        <v>0</v>
      </c>
      <c r="BG239" s="194">
        <f t="shared" si="56"/>
        <v>0</v>
      </c>
      <c r="BH239" s="194">
        <f t="shared" si="57"/>
        <v>0</v>
      </c>
      <c r="BI239" s="194">
        <f t="shared" si="58"/>
        <v>0</v>
      </c>
      <c r="BJ239" s="13" t="s">
        <v>92</v>
      </c>
      <c r="BK239" s="194">
        <f t="shared" si="59"/>
        <v>0</v>
      </c>
      <c r="BL239" s="13" t="s">
        <v>233</v>
      </c>
      <c r="BM239" s="13" t="s">
        <v>1562</v>
      </c>
    </row>
    <row r="240" spans="2:65" s="1" customFormat="1" ht="16.5" customHeight="1">
      <c r="B240" s="31"/>
      <c r="C240" s="183" t="s">
        <v>657</v>
      </c>
      <c r="D240" s="183" t="s">
        <v>169</v>
      </c>
      <c r="E240" s="184" t="s">
        <v>1563</v>
      </c>
      <c r="F240" s="185" t="s">
        <v>1564</v>
      </c>
      <c r="G240" s="186" t="s">
        <v>258</v>
      </c>
      <c r="H240" s="187">
        <v>9.9</v>
      </c>
      <c r="I240" s="188"/>
      <c r="J240" s="189">
        <f t="shared" si="50"/>
        <v>0</v>
      </c>
      <c r="K240" s="185" t="s">
        <v>1</v>
      </c>
      <c r="L240" s="35"/>
      <c r="M240" s="190" t="s">
        <v>1</v>
      </c>
      <c r="N240" s="191" t="s">
        <v>52</v>
      </c>
      <c r="O240" s="57"/>
      <c r="P240" s="192">
        <f t="shared" si="51"/>
        <v>0</v>
      </c>
      <c r="Q240" s="192">
        <v>2.9881560000000001E-3</v>
      </c>
      <c r="R240" s="192">
        <f t="shared" si="52"/>
        <v>2.9582744400000003E-2</v>
      </c>
      <c r="S240" s="192">
        <v>0</v>
      </c>
      <c r="T240" s="193">
        <f t="shared" si="53"/>
        <v>0</v>
      </c>
      <c r="AR240" s="13" t="s">
        <v>233</v>
      </c>
      <c r="AT240" s="13" t="s">
        <v>169</v>
      </c>
      <c r="AU240" s="13" t="s">
        <v>92</v>
      </c>
      <c r="AY240" s="13" t="s">
        <v>167</v>
      </c>
      <c r="BE240" s="194">
        <f t="shared" si="54"/>
        <v>0</v>
      </c>
      <c r="BF240" s="194">
        <f t="shared" si="55"/>
        <v>0</v>
      </c>
      <c r="BG240" s="194">
        <f t="shared" si="56"/>
        <v>0</v>
      </c>
      <c r="BH240" s="194">
        <f t="shared" si="57"/>
        <v>0</v>
      </c>
      <c r="BI240" s="194">
        <f t="shared" si="58"/>
        <v>0</v>
      </c>
      <c r="BJ240" s="13" t="s">
        <v>92</v>
      </c>
      <c r="BK240" s="194">
        <f t="shared" si="59"/>
        <v>0</v>
      </c>
      <c r="BL240" s="13" t="s">
        <v>233</v>
      </c>
      <c r="BM240" s="13" t="s">
        <v>1565</v>
      </c>
    </row>
    <row r="241" spans="2:65" s="1" customFormat="1" ht="16.5" customHeight="1">
      <c r="B241" s="31"/>
      <c r="C241" s="183" t="s">
        <v>661</v>
      </c>
      <c r="D241" s="183" t="s">
        <v>169</v>
      </c>
      <c r="E241" s="184" t="s">
        <v>1566</v>
      </c>
      <c r="F241" s="185" t="s">
        <v>1567</v>
      </c>
      <c r="G241" s="186" t="s">
        <v>258</v>
      </c>
      <c r="H241" s="187">
        <v>19.5</v>
      </c>
      <c r="I241" s="188"/>
      <c r="J241" s="189">
        <f t="shared" si="50"/>
        <v>0</v>
      </c>
      <c r="K241" s="185" t="s">
        <v>246</v>
      </c>
      <c r="L241" s="35"/>
      <c r="M241" s="190" t="s">
        <v>1</v>
      </c>
      <c r="N241" s="191" t="s">
        <v>52</v>
      </c>
      <c r="O241" s="57"/>
      <c r="P241" s="192">
        <f t="shared" si="51"/>
        <v>0</v>
      </c>
      <c r="Q241" s="192">
        <v>2.63E-3</v>
      </c>
      <c r="R241" s="192">
        <f t="shared" si="52"/>
        <v>5.1284999999999997E-2</v>
      </c>
      <c r="S241" s="192">
        <v>0</v>
      </c>
      <c r="T241" s="193">
        <f t="shared" si="53"/>
        <v>0</v>
      </c>
      <c r="AR241" s="13" t="s">
        <v>233</v>
      </c>
      <c r="AT241" s="13" t="s">
        <v>169</v>
      </c>
      <c r="AU241" s="13" t="s">
        <v>92</v>
      </c>
      <c r="AY241" s="13" t="s">
        <v>167</v>
      </c>
      <c r="BE241" s="194">
        <f t="shared" si="54"/>
        <v>0</v>
      </c>
      <c r="BF241" s="194">
        <f t="shared" si="55"/>
        <v>0</v>
      </c>
      <c r="BG241" s="194">
        <f t="shared" si="56"/>
        <v>0</v>
      </c>
      <c r="BH241" s="194">
        <f t="shared" si="57"/>
        <v>0</v>
      </c>
      <c r="BI241" s="194">
        <f t="shared" si="58"/>
        <v>0</v>
      </c>
      <c r="BJ241" s="13" t="s">
        <v>92</v>
      </c>
      <c r="BK241" s="194">
        <f t="shared" si="59"/>
        <v>0</v>
      </c>
      <c r="BL241" s="13" t="s">
        <v>233</v>
      </c>
      <c r="BM241" s="13" t="s">
        <v>1568</v>
      </c>
    </row>
    <row r="242" spans="2:65" s="1" customFormat="1" ht="16.5" customHeight="1">
      <c r="B242" s="31"/>
      <c r="C242" s="183" t="s">
        <v>665</v>
      </c>
      <c r="D242" s="183" t="s">
        <v>169</v>
      </c>
      <c r="E242" s="184" t="s">
        <v>1569</v>
      </c>
      <c r="F242" s="185" t="s">
        <v>1570</v>
      </c>
      <c r="G242" s="186" t="s">
        <v>853</v>
      </c>
      <c r="H242" s="205"/>
      <c r="I242" s="188"/>
      <c r="J242" s="189">
        <f t="shared" si="50"/>
        <v>0</v>
      </c>
      <c r="K242" s="185" t="s">
        <v>1</v>
      </c>
      <c r="L242" s="35"/>
      <c r="M242" s="190" t="s">
        <v>1</v>
      </c>
      <c r="N242" s="191" t="s">
        <v>52</v>
      </c>
      <c r="O242" s="57"/>
      <c r="P242" s="192">
        <f t="shared" si="51"/>
        <v>0</v>
      </c>
      <c r="Q242" s="192">
        <v>0</v>
      </c>
      <c r="R242" s="192">
        <f t="shared" si="52"/>
        <v>0</v>
      </c>
      <c r="S242" s="192">
        <v>0</v>
      </c>
      <c r="T242" s="193">
        <f t="shared" si="53"/>
        <v>0</v>
      </c>
      <c r="AR242" s="13" t="s">
        <v>233</v>
      </c>
      <c r="AT242" s="13" t="s">
        <v>169</v>
      </c>
      <c r="AU242" s="13" t="s">
        <v>92</v>
      </c>
      <c r="AY242" s="13" t="s">
        <v>167</v>
      </c>
      <c r="BE242" s="194">
        <f t="shared" si="54"/>
        <v>0</v>
      </c>
      <c r="BF242" s="194">
        <f t="shared" si="55"/>
        <v>0</v>
      </c>
      <c r="BG242" s="194">
        <f t="shared" si="56"/>
        <v>0</v>
      </c>
      <c r="BH242" s="194">
        <f t="shared" si="57"/>
        <v>0</v>
      </c>
      <c r="BI242" s="194">
        <f t="shared" si="58"/>
        <v>0</v>
      </c>
      <c r="BJ242" s="13" t="s">
        <v>92</v>
      </c>
      <c r="BK242" s="194">
        <f t="shared" si="59"/>
        <v>0</v>
      </c>
      <c r="BL242" s="13" t="s">
        <v>233</v>
      </c>
      <c r="BM242" s="13" t="s">
        <v>1571</v>
      </c>
    </row>
    <row r="243" spans="2:65" s="11" customFormat="1" ht="22.9" customHeight="1">
      <c r="B243" s="167"/>
      <c r="C243" s="168"/>
      <c r="D243" s="169" t="s">
        <v>79</v>
      </c>
      <c r="E243" s="181" t="s">
        <v>1572</v>
      </c>
      <c r="F243" s="181" t="s">
        <v>1573</v>
      </c>
      <c r="G243" s="168"/>
      <c r="H243" s="168"/>
      <c r="I243" s="171"/>
      <c r="J243" s="182">
        <f>BK243</f>
        <v>0</v>
      </c>
      <c r="K243" s="168"/>
      <c r="L243" s="173"/>
      <c r="M243" s="174"/>
      <c r="N243" s="175"/>
      <c r="O243" s="175"/>
      <c r="P243" s="176">
        <f>SUM(P244:P247)</f>
        <v>0</v>
      </c>
      <c r="Q243" s="175"/>
      <c r="R243" s="176">
        <f>SUM(R244:R247)</f>
        <v>13.124115339000001</v>
      </c>
      <c r="S243" s="175"/>
      <c r="T243" s="177">
        <f>SUM(T244:T247)</f>
        <v>15.891</v>
      </c>
      <c r="AR243" s="178" t="s">
        <v>92</v>
      </c>
      <c r="AT243" s="179" t="s">
        <v>79</v>
      </c>
      <c r="AU243" s="179" t="s">
        <v>87</v>
      </c>
      <c r="AY243" s="178" t="s">
        <v>167</v>
      </c>
      <c r="BK243" s="180">
        <f>SUM(BK244:BK247)</f>
        <v>0</v>
      </c>
    </row>
    <row r="244" spans="2:65" s="1" customFormat="1" ht="22.5" customHeight="1">
      <c r="B244" s="31"/>
      <c r="C244" s="183" t="s">
        <v>669</v>
      </c>
      <c r="D244" s="183" t="s">
        <v>169</v>
      </c>
      <c r="E244" s="184" t="s">
        <v>1574</v>
      </c>
      <c r="F244" s="185" t="s">
        <v>1575</v>
      </c>
      <c r="G244" s="186" t="s">
        <v>172</v>
      </c>
      <c r="H244" s="187">
        <v>264.85000000000002</v>
      </c>
      <c r="I244" s="188"/>
      <c r="J244" s="189">
        <f>ROUND(I244*H244,2)</f>
        <v>0</v>
      </c>
      <c r="K244" s="185" t="s">
        <v>1</v>
      </c>
      <c r="L244" s="35"/>
      <c r="M244" s="190" t="s">
        <v>1</v>
      </c>
      <c r="N244" s="191" t="s">
        <v>52</v>
      </c>
      <c r="O244" s="57"/>
      <c r="P244" s="192">
        <f>O244*H244</f>
        <v>0</v>
      </c>
      <c r="Q244" s="192">
        <v>0</v>
      </c>
      <c r="R244" s="192">
        <f>Q244*H244</f>
        <v>0</v>
      </c>
      <c r="S244" s="192">
        <v>0.06</v>
      </c>
      <c r="T244" s="193">
        <f>S244*H244</f>
        <v>15.891</v>
      </c>
      <c r="AR244" s="13" t="s">
        <v>233</v>
      </c>
      <c r="AT244" s="13" t="s">
        <v>169</v>
      </c>
      <c r="AU244" s="13" t="s">
        <v>92</v>
      </c>
      <c r="AY244" s="13" t="s">
        <v>167</v>
      </c>
      <c r="BE244" s="194">
        <f>IF(N244="základná",J244,0)</f>
        <v>0</v>
      </c>
      <c r="BF244" s="194">
        <f>IF(N244="znížená",J244,0)</f>
        <v>0</v>
      </c>
      <c r="BG244" s="194">
        <f>IF(N244="zákl. prenesená",J244,0)</f>
        <v>0</v>
      </c>
      <c r="BH244" s="194">
        <f>IF(N244="zníž. prenesená",J244,0)</f>
        <v>0</v>
      </c>
      <c r="BI244" s="194">
        <f>IF(N244="nulová",J244,0)</f>
        <v>0</v>
      </c>
      <c r="BJ244" s="13" t="s">
        <v>92</v>
      </c>
      <c r="BK244" s="194">
        <f>ROUND(I244*H244,2)</f>
        <v>0</v>
      </c>
      <c r="BL244" s="13" t="s">
        <v>233</v>
      </c>
      <c r="BM244" s="13" t="s">
        <v>1576</v>
      </c>
    </row>
    <row r="245" spans="2:65" s="1" customFormat="1" ht="22.5" customHeight="1">
      <c r="B245" s="31"/>
      <c r="C245" s="183" t="s">
        <v>673</v>
      </c>
      <c r="D245" s="183" t="s">
        <v>169</v>
      </c>
      <c r="E245" s="184" t="s">
        <v>1577</v>
      </c>
      <c r="F245" s="185" t="s">
        <v>1578</v>
      </c>
      <c r="G245" s="186" t="s">
        <v>172</v>
      </c>
      <c r="H245" s="187">
        <v>248.83</v>
      </c>
      <c r="I245" s="188"/>
      <c r="J245" s="189">
        <f>ROUND(I245*H245,2)</f>
        <v>0</v>
      </c>
      <c r="K245" s="185" t="s">
        <v>1</v>
      </c>
      <c r="L245" s="35"/>
      <c r="M245" s="190" t="s">
        <v>1</v>
      </c>
      <c r="N245" s="191" t="s">
        <v>52</v>
      </c>
      <c r="O245" s="57"/>
      <c r="P245" s="192">
        <f>O245*H245</f>
        <v>0</v>
      </c>
      <c r="Q245" s="192">
        <v>5.2243299999999999E-2</v>
      </c>
      <c r="R245" s="192">
        <f>Q245*H245</f>
        <v>12.999700339</v>
      </c>
      <c r="S245" s="192">
        <v>0</v>
      </c>
      <c r="T245" s="193">
        <f>S245*H245</f>
        <v>0</v>
      </c>
      <c r="AR245" s="13" t="s">
        <v>233</v>
      </c>
      <c r="AT245" s="13" t="s">
        <v>169</v>
      </c>
      <c r="AU245" s="13" t="s">
        <v>92</v>
      </c>
      <c r="AY245" s="13" t="s">
        <v>167</v>
      </c>
      <c r="BE245" s="194">
        <f>IF(N245="základná",J245,0)</f>
        <v>0</v>
      </c>
      <c r="BF245" s="194">
        <f>IF(N245="znížená",J245,0)</f>
        <v>0</v>
      </c>
      <c r="BG245" s="194">
        <f>IF(N245="zákl. prenesená",J245,0)</f>
        <v>0</v>
      </c>
      <c r="BH245" s="194">
        <f>IF(N245="zníž. prenesená",J245,0)</f>
        <v>0</v>
      </c>
      <c r="BI245" s="194">
        <f>IF(N245="nulová",J245,0)</f>
        <v>0</v>
      </c>
      <c r="BJ245" s="13" t="s">
        <v>92</v>
      </c>
      <c r="BK245" s="194">
        <f>ROUND(I245*H245,2)</f>
        <v>0</v>
      </c>
      <c r="BL245" s="13" t="s">
        <v>233</v>
      </c>
      <c r="BM245" s="13" t="s">
        <v>1579</v>
      </c>
    </row>
    <row r="246" spans="2:65" s="1" customFormat="1" ht="16.5" customHeight="1">
      <c r="B246" s="31"/>
      <c r="C246" s="183" t="s">
        <v>677</v>
      </c>
      <c r="D246" s="183" t="s">
        <v>169</v>
      </c>
      <c r="E246" s="184" t="s">
        <v>1580</v>
      </c>
      <c r="F246" s="185" t="s">
        <v>1581</v>
      </c>
      <c r="G246" s="186" t="s">
        <v>172</v>
      </c>
      <c r="H246" s="187">
        <v>248.83</v>
      </c>
      <c r="I246" s="188"/>
      <c r="J246" s="189">
        <f>ROUND(I246*H246,2)</f>
        <v>0</v>
      </c>
      <c r="K246" s="185" t="s">
        <v>246</v>
      </c>
      <c r="L246" s="35"/>
      <c r="M246" s="190" t="s">
        <v>1</v>
      </c>
      <c r="N246" s="191" t="s">
        <v>52</v>
      </c>
      <c r="O246" s="57"/>
      <c r="P246" s="192">
        <f>O246*H246</f>
        <v>0</v>
      </c>
      <c r="Q246" s="192">
        <v>5.0000000000000001E-4</v>
      </c>
      <c r="R246" s="192">
        <f>Q246*H246</f>
        <v>0.12441500000000001</v>
      </c>
      <c r="S246" s="192">
        <v>0</v>
      </c>
      <c r="T246" s="193">
        <f>S246*H246</f>
        <v>0</v>
      </c>
      <c r="AR246" s="13" t="s">
        <v>233</v>
      </c>
      <c r="AT246" s="13" t="s">
        <v>169</v>
      </c>
      <c r="AU246" s="13" t="s">
        <v>92</v>
      </c>
      <c r="AY246" s="13" t="s">
        <v>167</v>
      </c>
      <c r="BE246" s="194">
        <f>IF(N246="základná",J246,0)</f>
        <v>0</v>
      </c>
      <c r="BF246" s="194">
        <f>IF(N246="znížená",J246,0)</f>
        <v>0</v>
      </c>
      <c r="BG246" s="194">
        <f>IF(N246="zákl. prenesená",J246,0)</f>
        <v>0</v>
      </c>
      <c r="BH246" s="194">
        <f>IF(N246="zníž. prenesená",J246,0)</f>
        <v>0</v>
      </c>
      <c r="BI246" s="194">
        <f>IF(N246="nulová",J246,0)</f>
        <v>0</v>
      </c>
      <c r="BJ246" s="13" t="s">
        <v>92</v>
      </c>
      <c r="BK246" s="194">
        <f>ROUND(I246*H246,2)</f>
        <v>0</v>
      </c>
      <c r="BL246" s="13" t="s">
        <v>233</v>
      </c>
      <c r="BM246" s="13" t="s">
        <v>1582</v>
      </c>
    </row>
    <row r="247" spans="2:65" s="1" customFormat="1" ht="16.5" customHeight="1">
      <c r="B247" s="31"/>
      <c r="C247" s="183" t="s">
        <v>681</v>
      </c>
      <c r="D247" s="183" t="s">
        <v>169</v>
      </c>
      <c r="E247" s="184" t="s">
        <v>1583</v>
      </c>
      <c r="F247" s="185" t="s">
        <v>1584</v>
      </c>
      <c r="G247" s="186" t="s">
        <v>853</v>
      </c>
      <c r="H247" s="205"/>
      <c r="I247" s="188"/>
      <c r="J247" s="189">
        <f>ROUND(I247*H247,2)</f>
        <v>0</v>
      </c>
      <c r="K247" s="185" t="s">
        <v>1</v>
      </c>
      <c r="L247" s="35"/>
      <c r="M247" s="190" t="s">
        <v>1</v>
      </c>
      <c r="N247" s="191" t="s">
        <v>52</v>
      </c>
      <c r="O247" s="57"/>
      <c r="P247" s="192">
        <f>O247*H247</f>
        <v>0</v>
      </c>
      <c r="Q247" s="192">
        <v>0</v>
      </c>
      <c r="R247" s="192">
        <f>Q247*H247</f>
        <v>0</v>
      </c>
      <c r="S247" s="192">
        <v>0</v>
      </c>
      <c r="T247" s="193">
        <f>S247*H247</f>
        <v>0</v>
      </c>
      <c r="AR247" s="13" t="s">
        <v>233</v>
      </c>
      <c r="AT247" s="13" t="s">
        <v>169</v>
      </c>
      <c r="AU247" s="13" t="s">
        <v>92</v>
      </c>
      <c r="AY247" s="13" t="s">
        <v>167</v>
      </c>
      <c r="BE247" s="194">
        <f>IF(N247="základná",J247,0)</f>
        <v>0</v>
      </c>
      <c r="BF247" s="194">
        <f>IF(N247="znížená",J247,0)</f>
        <v>0</v>
      </c>
      <c r="BG247" s="194">
        <f>IF(N247="zákl. prenesená",J247,0)</f>
        <v>0</v>
      </c>
      <c r="BH247" s="194">
        <f>IF(N247="zníž. prenesená",J247,0)</f>
        <v>0</v>
      </c>
      <c r="BI247" s="194">
        <f>IF(N247="nulová",J247,0)</f>
        <v>0</v>
      </c>
      <c r="BJ247" s="13" t="s">
        <v>92</v>
      </c>
      <c r="BK247" s="194">
        <f>ROUND(I247*H247,2)</f>
        <v>0</v>
      </c>
      <c r="BL247" s="13" t="s">
        <v>233</v>
      </c>
      <c r="BM247" s="13" t="s">
        <v>1585</v>
      </c>
    </row>
    <row r="248" spans="2:65" s="11" customFormat="1" ht="22.9" customHeight="1">
      <c r="B248" s="167"/>
      <c r="C248" s="168"/>
      <c r="D248" s="169" t="s">
        <v>79</v>
      </c>
      <c r="E248" s="181" t="s">
        <v>824</v>
      </c>
      <c r="F248" s="181" t="s">
        <v>825</v>
      </c>
      <c r="G248" s="168"/>
      <c r="H248" s="168"/>
      <c r="I248" s="171"/>
      <c r="J248" s="182">
        <f>BK248</f>
        <v>0</v>
      </c>
      <c r="K248" s="168"/>
      <c r="L248" s="173"/>
      <c r="M248" s="174"/>
      <c r="N248" s="175"/>
      <c r="O248" s="175"/>
      <c r="P248" s="176">
        <f>SUM(P249:P262)</f>
        <v>0</v>
      </c>
      <c r="Q248" s="175"/>
      <c r="R248" s="176">
        <f>SUM(R249:R262)</f>
        <v>1.6775465999999999</v>
      </c>
      <c r="S248" s="175"/>
      <c r="T248" s="177">
        <f>SUM(T249:T262)</f>
        <v>0</v>
      </c>
      <c r="AR248" s="178" t="s">
        <v>92</v>
      </c>
      <c r="AT248" s="179" t="s">
        <v>79</v>
      </c>
      <c r="AU248" s="179" t="s">
        <v>87</v>
      </c>
      <c r="AY248" s="178" t="s">
        <v>167</v>
      </c>
      <c r="BK248" s="180">
        <f>SUM(BK249:BK262)</f>
        <v>0</v>
      </c>
    </row>
    <row r="249" spans="2:65" s="1" customFormat="1" ht="16.5" customHeight="1">
      <c r="B249" s="31"/>
      <c r="C249" s="183" t="s">
        <v>685</v>
      </c>
      <c r="D249" s="183" t="s">
        <v>169</v>
      </c>
      <c r="E249" s="184" t="s">
        <v>1586</v>
      </c>
      <c r="F249" s="185" t="s">
        <v>1587</v>
      </c>
      <c r="G249" s="186" t="s">
        <v>241</v>
      </c>
      <c r="H249" s="187">
        <v>1</v>
      </c>
      <c r="I249" s="188"/>
      <c r="J249" s="189">
        <f t="shared" ref="J249:J262" si="60">ROUND(I249*H249,2)</f>
        <v>0</v>
      </c>
      <c r="K249" s="185" t="s">
        <v>218</v>
      </c>
      <c r="L249" s="35"/>
      <c r="M249" s="190" t="s">
        <v>1</v>
      </c>
      <c r="N249" s="191" t="s">
        <v>52</v>
      </c>
      <c r="O249" s="57"/>
      <c r="P249" s="192">
        <f t="shared" ref="P249:P262" si="61">O249*H249</f>
        <v>0</v>
      </c>
      <c r="Q249" s="192">
        <v>3.8000000000000002E-4</v>
      </c>
      <c r="R249" s="192">
        <f t="shared" ref="R249:R262" si="62">Q249*H249</f>
        <v>3.8000000000000002E-4</v>
      </c>
      <c r="S249" s="192">
        <v>0</v>
      </c>
      <c r="T249" s="193">
        <f t="shared" ref="T249:T262" si="63">S249*H249</f>
        <v>0</v>
      </c>
      <c r="AR249" s="13" t="s">
        <v>233</v>
      </c>
      <c r="AT249" s="13" t="s">
        <v>169</v>
      </c>
      <c r="AU249" s="13" t="s">
        <v>92</v>
      </c>
      <c r="AY249" s="13" t="s">
        <v>167</v>
      </c>
      <c r="BE249" s="194">
        <f t="shared" ref="BE249:BE262" si="64">IF(N249="základná",J249,0)</f>
        <v>0</v>
      </c>
      <c r="BF249" s="194">
        <f t="shared" ref="BF249:BF262" si="65">IF(N249="znížená",J249,0)</f>
        <v>0</v>
      </c>
      <c r="BG249" s="194">
        <f t="shared" ref="BG249:BG262" si="66">IF(N249="zákl. prenesená",J249,0)</f>
        <v>0</v>
      </c>
      <c r="BH249" s="194">
        <f t="shared" ref="BH249:BH262" si="67">IF(N249="zníž. prenesená",J249,0)</f>
        <v>0</v>
      </c>
      <c r="BI249" s="194">
        <f t="shared" ref="BI249:BI262" si="68">IF(N249="nulová",J249,0)</f>
        <v>0</v>
      </c>
      <c r="BJ249" s="13" t="s">
        <v>92</v>
      </c>
      <c r="BK249" s="194">
        <f t="shared" ref="BK249:BK262" si="69">ROUND(I249*H249,2)</f>
        <v>0</v>
      </c>
      <c r="BL249" s="13" t="s">
        <v>233</v>
      </c>
      <c r="BM249" s="13" t="s">
        <v>1588</v>
      </c>
    </row>
    <row r="250" spans="2:65" s="1" customFormat="1" ht="16.5" customHeight="1">
      <c r="B250" s="31"/>
      <c r="C250" s="195" t="s">
        <v>690</v>
      </c>
      <c r="D250" s="195" t="s">
        <v>221</v>
      </c>
      <c r="E250" s="196" t="s">
        <v>1589</v>
      </c>
      <c r="F250" s="197" t="s">
        <v>1590</v>
      </c>
      <c r="G250" s="198" t="s">
        <v>241</v>
      </c>
      <c r="H250" s="199">
        <v>1</v>
      </c>
      <c r="I250" s="200"/>
      <c r="J250" s="201">
        <f t="shared" si="60"/>
        <v>0</v>
      </c>
      <c r="K250" s="197" t="s">
        <v>1</v>
      </c>
      <c r="L250" s="202"/>
      <c r="M250" s="203" t="s">
        <v>1</v>
      </c>
      <c r="N250" s="204" t="s">
        <v>52</v>
      </c>
      <c r="O250" s="57"/>
      <c r="P250" s="192">
        <f t="shared" si="61"/>
        <v>0</v>
      </c>
      <c r="Q250" s="192">
        <v>6.2E-2</v>
      </c>
      <c r="R250" s="192">
        <f t="shared" si="62"/>
        <v>6.2E-2</v>
      </c>
      <c r="S250" s="192">
        <v>0</v>
      </c>
      <c r="T250" s="193">
        <f t="shared" si="63"/>
        <v>0</v>
      </c>
      <c r="AR250" s="13" t="s">
        <v>298</v>
      </c>
      <c r="AT250" s="13" t="s">
        <v>221</v>
      </c>
      <c r="AU250" s="13" t="s">
        <v>92</v>
      </c>
      <c r="AY250" s="13" t="s">
        <v>167</v>
      </c>
      <c r="BE250" s="194">
        <f t="shared" si="64"/>
        <v>0</v>
      </c>
      <c r="BF250" s="194">
        <f t="shared" si="65"/>
        <v>0</v>
      </c>
      <c r="BG250" s="194">
        <f t="shared" si="66"/>
        <v>0</v>
      </c>
      <c r="BH250" s="194">
        <f t="shared" si="67"/>
        <v>0</v>
      </c>
      <c r="BI250" s="194">
        <f t="shared" si="68"/>
        <v>0</v>
      </c>
      <c r="BJ250" s="13" t="s">
        <v>92</v>
      </c>
      <c r="BK250" s="194">
        <f t="shared" si="69"/>
        <v>0</v>
      </c>
      <c r="BL250" s="13" t="s">
        <v>233</v>
      </c>
      <c r="BM250" s="13" t="s">
        <v>1591</v>
      </c>
    </row>
    <row r="251" spans="2:65" s="1" customFormat="1" ht="16.5" customHeight="1">
      <c r="B251" s="31"/>
      <c r="C251" s="183" t="s">
        <v>694</v>
      </c>
      <c r="D251" s="183" t="s">
        <v>169</v>
      </c>
      <c r="E251" s="184" t="s">
        <v>1592</v>
      </c>
      <c r="F251" s="185" t="s">
        <v>1593</v>
      </c>
      <c r="G251" s="186" t="s">
        <v>258</v>
      </c>
      <c r="H251" s="187">
        <v>195.9</v>
      </c>
      <c r="I251" s="188"/>
      <c r="J251" s="189">
        <f t="shared" si="60"/>
        <v>0</v>
      </c>
      <c r="K251" s="185" t="s">
        <v>225</v>
      </c>
      <c r="L251" s="35"/>
      <c r="M251" s="190" t="s">
        <v>1</v>
      </c>
      <c r="N251" s="191" t="s">
        <v>52</v>
      </c>
      <c r="O251" s="57"/>
      <c r="P251" s="192">
        <f t="shared" si="61"/>
        <v>0</v>
      </c>
      <c r="Q251" s="192">
        <v>6.0000000000000002E-5</v>
      </c>
      <c r="R251" s="192">
        <f t="shared" si="62"/>
        <v>1.1754000000000001E-2</v>
      </c>
      <c r="S251" s="192">
        <v>0</v>
      </c>
      <c r="T251" s="193">
        <f t="shared" si="63"/>
        <v>0</v>
      </c>
      <c r="AR251" s="13" t="s">
        <v>233</v>
      </c>
      <c r="AT251" s="13" t="s">
        <v>169</v>
      </c>
      <c r="AU251" s="13" t="s">
        <v>92</v>
      </c>
      <c r="AY251" s="13" t="s">
        <v>167</v>
      </c>
      <c r="BE251" s="194">
        <f t="shared" si="64"/>
        <v>0</v>
      </c>
      <c r="BF251" s="194">
        <f t="shared" si="65"/>
        <v>0</v>
      </c>
      <c r="BG251" s="194">
        <f t="shared" si="66"/>
        <v>0</v>
      </c>
      <c r="BH251" s="194">
        <f t="shared" si="67"/>
        <v>0</v>
      </c>
      <c r="BI251" s="194">
        <f t="shared" si="68"/>
        <v>0</v>
      </c>
      <c r="BJ251" s="13" t="s">
        <v>92</v>
      </c>
      <c r="BK251" s="194">
        <f t="shared" si="69"/>
        <v>0</v>
      </c>
      <c r="BL251" s="13" t="s">
        <v>233</v>
      </c>
      <c r="BM251" s="13" t="s">
        <v>1594</v>
      </c>
    </row>
    <row r="252" spans="2:65" s="1" customFormat="1" ht="16.5" customHeight="1">
      <c r="B252" s="31"/>
      <c r="C252" s="195" t="s">
        <v>698</v>
      </c>
      <c r="D252" s="195" t="s">
        <v>221</v>
      </c>
      <c r="E252" s="196" t="s">
        <v>1495</v>
      </c>
      <c r="F252" s="197" t="s">
        <v>1496</v>
      </c>
      <c r="G252" s="198" t="s">
        <v>181</v>
      </c>
      <c r="H252" s="199">
        <v>0.35699999999999998</v>
      </c>
      <c r="I252" s="200"/>
      <c r="J252" s="201">
        <f t="shared" si="60"/>
        <v>0</v>
      </c>
      <c r="K252" s="197" t="s">
        <v>225</v>
      </c>
      <c r="L252" s="202"/>
      <c r="M252" s="203" t="s">
        <v>1</v>
      </c>
      <c r="N252" s="204" t="s">
        <v>52</v>
      </c>
      <c r="O252" s="57"/>
      <c r="P252" s="192">
        <f t="shared" si="61"/>
        <v>0</v>
      </c>
      <c r="Q252" s="192">
        <v>0.55000000000000004</v>
      </c>
      <c r="R252" s="192">
        <f t="shared" si="62"/>
        <v>0.19635</v>
      </c>
      <c r="S252" s="192">
        <v>0</v>
      </c>
      <c r="T252" s="193">
        <f t="shared" si="63"/>
        <v>0</v>
      </c>
      <c r="AR252" s="13" t="s">
        <v>298</v>
      </c>
      <c r="AT252" s="13" t="s">
        <v>221</v>
      </c>
      <c r="AU252" s="13" t="s">
        <v>92</v>
      </c>
      <c r="AY252" s="13" t="s">
        <v>167</v>
      </c>
      <c r="BE252" s="194">
        <f t="shared" si="64"/>
        <v>0</v>
      </c>
      <c r="BF252" s="194">
        <f t="shared" si="65"/>
        <v>0</v>
      </c>
      <c r="BG252" s="194">
        <f t="shared" si="66"/>
        <v>0</v>
      </c>
      <c r="BH252" s="194">
        <f t="shared" si="67"/>
        <v>0</v>
      </c>
      <c r="BI252" s="194">
        <f t="shared" si="68"/>
        <v>0</v>
      </c>
      <c r="BJ252" s="13" t="s">
        <v>92</v>
      </c>
      <c r="BK252" s="194">
        <f t="shared" si="69"/>
        <v>0</v>
      </c>
      <c r="BL252" s="13" t="s">
        <v>233</v>
      </c>
      <c r="BM252" s="13" t="s">
        <v>1595</v>
      </c>
    </row>
    <row r="253" spans="2:65" s="1" customFormat="1" ht="16.5" customHeight="1">
      <c r="B253" s="31"/>
      <c r="C253" s="183" t="s">
        <v>702</v>
      </c>
      <c r="D253" s="183" t="s">
        <v>169</v>
      </c>
      <c r="E253" s="184" t="s">
        <v>1596</v>
      </c>
      <c r="F253" s="185" t="s">
        <v>1597</v>
      </c>
      <c r="G253" s="186" t="s">
        <v>258</v>
      </c>
      <c r="H253" s="187">
        <v>105.4</v>
      </c>
      <c r="I253" s="188"/>
      <c r="J253" s="189">
        <f t="shared" si="60"/>
        <v>0</v>
      </c>
      <c r="K253" s="185" t="s">
        <v>1</v>
      </c>
      <c r="L253" s="35"/>
      <c r="M253" s="190" t="s">
        <v>1</v>
      </c>
      <c r="N253" s="191" t="s">
        <v>52</v>
      </c>
      <c r="O253" s="57"/>
      <c r="P253" s="192">
        <f t="shared" si="61"/>
        <v>0</v>
      </c>
      <c r="Q253" s="192">
        <v>2.3499999999999999E-4</v>
      </c>
      <c r="R253" s="192">
        <f t="shared" si="62"/>
        <v>2.4768999999999999E-2</v>
      </c>
      <c r="S253" s="192">
        <v>0</v>
      </c>
      <c r="T253" s="193">
        <f t="shared" si="63"/>
        <v>0</v>
      </c>
      <c r="AR253" s="13" t="s">
        <v>233</v>
      </c>
      <c r="AT253" s="13" t="s">
        <v>169</v>
      </c>
      <c r="AU253" s="13" t="s">
        <v>92</v>
      </c>
      <c r="AY253" s="13" t="s">
        <v>167</v>
      </c>
      <c r="BE253" s="194">
        <f t="shared" si="64"/>
        <v>0</v>
      </c>
      <c r="BF253" s="194">
        <f t="shared" si="65"/>
        <v>0</v>
      </c>
      <c r="BG253" s="194">
        <f t="shared" si="66"/>
        <v>0</v>
      </c>
      <c r="BH253" s="194">
        <f t="shared" si="67"/>
        <v>0</v>
      </c>
      <c r="BI253" s="194">
        <f t="shared" si="68"/>
        <v>0</v>
      </c>
      <c r="BJ253" s="13" t="s">
        <v>92</v>
      </c>
      <c r="BK253" s="194">
        <f t="shared" si="69"/>
        <v>0</v>
      </c>
      <c r="BL253" s="13" t="s">
        <v>233</v>
      </c>
      <c r="BM253" s="13" t="s">
        <v>1598</v>
      </c>
    </row>
    <row r="254" spans="2:65" s="1" customFormat="1" ht="22.5" customHeight="1">
      <c r="B254" s="31"/>
      <c r="C254" s="195" t="s">
        <v>706</v>
      </c>
      <c r="D254" s="195" t="s">
        <v>221</v>
      </c>
      <c r="E254" s="196" t="s">
        <v>1599</v>
      </c>
      <c r="F254" s="197" t="s">
        <v>1600</v>
      </c>
      <c r="G254" s="198" t="s">
        <v>258</v>
      </c>
      <c r="H254" s="199">
        <v>105.4</v>
      </c>
      <c r="I254" s="200"/>
      <c r="J254" s="201">
        <f t="shared" si="60"/>
        <v>0</v>
      </c>
      <c r="K254" s="197" t="s">
        <v>246</v>
      </c>
      <c r="L254" s="202"/>
      <c r="M254" s="203" t="s">
        <v>1</v>
      </c>
      <c r="N254" s="204" t="s">
        <v>52</v>
      </c>
      <c r="O254" s="57"/>
      <c r="P254" s="192">
        <f t="shared" si="61"/>
        <v>0</v>
      </c>
      <c r="Q254" s="192">
        <v>1E-4</v>
      </c>
      <c r="R254" s="192">
        <f t="shared" si="62"/>
        <v>1.0540000000000001E-2</v>
      </c>
      <c r="S254" s="192">
        <v>0</v>
      </c>
      <c r="T254" s="193">
        <f t="shared" si="63"/>
        <v>0</v>
      </c>
      <c r="AR254" s="13" t="s">
        <v>298</v>
      </c>
      <c r="AT254" s="13" t="s">
        <v>221</v>
      </c>
      <c r="AU254" s="13" t="s">
        <v>92</v>
      </c>
      <c r="AY254" s="13" t="s">
        <v>167</v>
      </c>
      <c r="BE254" s="194">
        <f t="shared" si="64"/>
        <v>0</v>
      </c>
      <c r="BF254" s="194">
        <f t="shared" si="65"/>
        <v>0</v>
      </c>
      <c r="BG254" s="194">
        <f t="shared" si="66"/>
        <v>0</v>
      </c>
      <c r="BH254" s="194">
        <f t="shared" si="67"/>
        <v>0</v>
      </c>
      <c r="BI254" s="194">
        <f t="shared" si="68"/>
        <v>0</v>
      </c>
      <c r="BJ254" s="13" t="s">
        <v>92</v>
      </c>
      <c r="BK254" s="194">
        <f t="shared" si="69"/>
        <v>0</v>
      </c>
      <c r="BL254" s="13" t="s">
        <v>233</v>
      </c>
      <c r="BM254" s="13" t="s">
        <v>1601</v>
      </c>
    </row>
    <row r="255" spans="2:65" s="1" customFormat="1" ht="22.5" customHeight="1">
      <c r="B255" s="31"/>
      <c r="C255" s="195" t="s">
        <v>710</v>
      </c>
      <c r="D255" s="195" t="s">
        <v>221</v>
      </c>
      <c r="E255" s="196" t="s">
        <v>1602</v>
      </c>
      <c r="F255" s="197" t="s">
        <v>1603</v>
      </c>
      <c r="G255" s="198" t="s">
        <v>258</v>
      </c>
      <c r="H255" s="199">
        <v>105.4</v>
      </c>
      <c r="I255" s="200"/>
      <c r="J255" s="201">
        <f t="shared" si="60"/>
        <v>0</v>
      </c>
      <c r="K255" s="197" t="s">
        <v>246</v>
      </c>
      <c r="L255" s="202"/>
      <c r="M255" s="203" t="s">
        <v>1</v>
      </c>
      <c r="N255" s="204" t="s">
        <v>52</v>
      </c>
      <c r="O255" s="57"/>
      <c r="P255" s="192">
        <f t="shared" si="61"/>
        <v>0</v>
      </c>
      <c r="Q255" s="192">
        <v>1E-4</v>
      </c>
      <c r="R255" s="192">
        <f t="shared" si="62"/>
        <v>1.0540000000000001E-2</v>
      </c>
      <c r="S255" s="192">
        <v>0</v>
      </c>
      <c r="T255" s="193">
        <f t="shared" si="63"/>
        <v>0</v>
      </c>
      <c r="AR255" s="13" t="s">
        <v>298</v>
      </c>
      <c r="AT255" s="13" t="s">
        <v>221</v>
      </c>
      <c r="AU255" s="13" t="s">
        <v>92</v>
      </c>
      <c r="AY255" s="13" t="s">
        <v>167</v>
      </c>
      <c r="BE255" s="194">
        <f t="shared" si="64"/>
        <v>0</v>
      </c>
      <c r="BF255" s="194">
        <f t="shared" si="65"/>
        <v>0</v>
      </c>
      <c r="BG255" s="194">
        <f t="shared" si="66"/>
        <v>0</v>
      </c>
      <c r="BH255" s="194">
        <f t="shared" si="67"/>
        <v>0</v>
      </c>
      <c r="BI255" s="194">
        <f t="shared" si="68"/>
        <v>0</v>
      </c>
      <c r="BJ255" s="13" t="s">
        <v>92</v>
      </c>
      <c r="BK255" s="194">
        <f t="shared" si="69"/>
        <v>0</v>
      </c>
      <c r="BL255" s="13" t="s">
        <v>233</v>
      </c>
      <c r="BM255" s="13" t="s">
        <v>1604</v>
      </c>
    </row>
    <row r="256" spans="2:65" s="1" customFormat="1" ht="16.5" customHeight="1">
      <c r="B256" s="31"/>
      <c r="C256" s="195" t="s">
        <v>714</v>
      </c>
      <c r="D256" s="195" t="s">
        <v>221</v>
      </c>
      <c r="E256" s="196" t="s">
        <v>1605</v>
      </c>
      <c r="F256" s="197" t="s">
        <v>1606</v>
      </c>
      <c r="G256" s="198" t="s">
        <v>172</v>
      </c>
      <c r="H256" s="199">
        <v>36.26</v>
      </c>
      <c r="I256" s="200"/>
      <c r="J256" s="201">
        <f t="shared" si="60"/>
        <v>0</v>
      </c>
      <c r="K256" s="197" t="s">
        <v>1</v>
      </c>
      <c r="L256" s="202"/>
      <c r="M256" s="203" t="s">
        <v>1</v>
      </c>
      <c r="N256" s="204" t="s">
        <v>52</v>
      </c>
      <c r="O256" s="57"/>
      <c r="P256" s="192">
        <f t="shared" si="61"/>
        <v>0</v>
      </c>
      <c r="Q256" s="192">
        <v>2.886E-2</v>
      </c>
      <c r="R256" s="192">
        <f t="shared" si="62"/>
        <v>1.0464636</v>
      </c>
      <c r="S256" s="192">
        <v>0</v>
      </c>
      <c r="T256" s="193">
        <f t="shared" si="63"/>
        <v>0</v>
      </c>
      <c r="AR256" s="13" t="s">
        <v>298</v>
      </c>
      <c r="AT256" s="13" t="s">
        <v>221</v>
      </c>
      <c r="AU256" s="13" t="s">
        <v>92</v>
      </c>
      <c r="AY256" s="13" t="s">
        <v>167</v>
      </c>
      <c r="BE256" s="194">
        <f t="shared" si="64"/>
        <v>0</v>
      </c>
      <c r="BF256" s="194">
        <f t="shared" si="65"/>
        <v>0</v>
      </c>
      <c r="BG256" s="194">
        <f t="shared" si="66"/>
        <v>0</v>
      </c>
      <c r="BH256" s="194">
        <f t="shared" si="67"/>
        <v>0</v>
      </c>
      <c r="BI256" s="194">
        <f t="shared" si="68"/>
        <v>0</v>
      </c>
      <c r="BJ256" s="13" t="s">
        <v>92</v>
      </c>
      <c r="BK256" s="194">
        <f t="shared" si="69"/>
        <v>0</v>
      </c>
      <c r="BL256" s="13" t="s">
        <v>233</v>
      </c>
      <c r="BM256" s="13" t="s">
        <v>1607</v>
      </c>
    </row>
    <row r="257" spans="2:65" s="1" customFormat="1" ht="16.5" customHeight="1">
      <c r="B257" s="31"/>
      <c r="C257" s="183" t="s">
        <v>718</v>
      </c>
      <c r="D257" s="183" t="s">
        <v>169</v>
      </c>
      <c r="E257" s="184" t="s">
        <v>1608</v>
      </c>
      <c r="F257" s="185" t="s">
        <v>1609</v>
      </c>
      <c r="G257" s="186" t="s">
        <v>241</v>
      </c>
      <c r="H257" s="187">
        <v>4</v>
      </c>
      <c r="I257" s="188"/>
      <c r="J257" s="189">
        <f t="shared" si="60"/>
        <v>0</v>
      </c>
      <c r="K257" s="185" t="s">
        <v>1</v>
      </c>
      <c r="L257" s="35"/>
      <c r="M257" s="190" t="s">
        <v>1</v>
      </c>
      <c r="N257" s="191" t="s">
        <v>52</v>
      </c>
      <c r="O257" s="57"/>
      <c r="P257" s="192">
        <f t="shared" si="61"/>
        <v>0</v>
      </c>
      <c r="Q257" s="192">
        <v>1.1999999999999999E-3</v>
      </c>
      <c r="R257" s="192">
        <f t="shared" si="62"/>
        <v>4.7999999999999996E-3</v>
      </c>
      <c r="S257" s="192">
        <v>0</v>
      </c>
      <c r="T257" s="193">
        <f t="shared" si="63"/>
        <v>0</v>
      </c>
      <c r="AR257" s="13" t="s">
        <v>233</v>
      </c>
      <c r="AT257" s="13" t="s">
        <v>169</v>
      </c>
      <c r="AU257" s="13" t="s">
        <v>92</v>
      </c>
      <c r="AY257" s="13" t="s">
        <v>167</v>
      </c>
      <c r="BE257" s="194">
        <f t="shared" si="64"/>
        <v>0</v>
      </c>
      <c r="BF257" s="194">
        <f t="shared" si="65"/>
        <v>0</v>
      </c>
      <c r="BG257" s="194">
        <f t="shared" si="66"/>
        <v>0</v>
      </c>
      <c r="BH257" s="194">
        <f t="shared" si="67"/>
        <v>0</v>
      </c>
      <c r="BI257" s="194">
        <f t="shared" si="68"/>
        <v>0</v>
      </c>
      <c r="BJ257" s="13" t="s">
        <v>92</v>
      </c>
      <c r="BK257" s="194">
        <f t="shared" si="69"/>
        <v>0</v>
      </c>
      <c r="BL257" s="13" t="s">
        <v>233</v>
      </c>
      <c r="BM257" s="13" t="s">
        <v>1610</v>
      </c>
    </row>
    <row r="258" spans="2:65" s="1" customFormat="1" ht="22.5" customHeight="1">
      <c r="B258" s="31"/>
      <c r="C258" s="195" t="s">
        <v>722</v>
      </c>
      <c r="D258" s="195" t="s">
        <v>221</v>
      </c>
      <c r="E258" s="196" t="s">
        <v>1611</v>
      </c>
      <c r="F258" s="197" t="s">
        <v>1612</v>
      </c>
      <c r="G258" s="198" t="s">
        <v>241</v>
      </c>
      <c r="H258" s="199">
        <v>1</v>
      </c>
      <c r="I258" s="200"/>
      <c r="J258" s="201">
        <f t="shared" si="60"/>
        <v>0</v>
      </c>
      <c r="K258" s="197" t="s">
        <v>1</v>
      </c>
      <c r="L258" s="202"/>
      <c r="M258" s="203" t="s">
        <v>1</v>
      </c>
      <c r="N258" s="204" t="s">
        <v>52</v>
      </c>
      <c r="O258" s="57"/>
      <c r="P258" s="192">
        <f t="shared" si="61"/>
        <v>0</v>
      </c>
      <c r="Q258" s="192">
        <v>8.1500000000000003E-2</v>
      </c>
      <c r="R258" s="192">
        <f t="shared" si="62"/>
        <v>8.1500000000000003E-2</v>
      </c>
      <c r="S258" s="192">
        <v>0</v>
      </c>
      <c r="T258" s="193">
        <f t="shared" si="63"/>
        <v>0</v>
      </c>
      <c r="AR258" s="13" t="s">
        <v>298</v>
      </c>
      <c r="AT258" s="13" t="s">
        <v>221</v>
      </c>
      <c r="AU258" s="13" t="s">
        <v>92</v>
      </c>
      <c r="AY258" s="13" t="s">
        <v>167</v>
      </c>
      <c r="BE258" s="194">
        <f t="shared" si="64"/>
        <v>0</v>
      </c>
      <c r="BF258" s="194">
        <f t="shared" si="65"/>
        <v>0</v>
      </c>
      <c r="BG258" s="194">
        <f t="shared" si="66"/>
        <v>0</v>
      </c>
      <c r="BH258" s="194">
        <f t="shared" si="67"/>
        <v>0</v>
      </c>
      <c r="BI258" s="194">
        <f t="shared" si="68"/>
        <v>0</v>
      </c>
      <c r="BJ258" s="13" t="s">
        <v>92</v>
      </c>
      <c r="BK258" s="194">
        <f t="shared" si="69"/>
        <v>0</v>
      </c>
      <c r="BL258" s="13" t="s">
        <v>233</v>
      </c>
      <c r="BM258" s="13" t="s">
        <v>1613</v>
      </c>
    </row>
    <row r="259" spans="2:65" s="1" customFormat="1" ht="22.5" customHeight="1">
      <c r="B259" s="31"/>
      <c r="C259" s="195" t="s">
        <v>726</v>
      </c>
      <c r="D259" s="195" t="s">
        <v>221</v>
      </c>
      <c r="E259" s="196" t="s">
        <v>1614</v>
      </c>
      <c r="F259" s="197" t="s">
        <v>1615</v>
      </c>
      <c r="G259" s="198" t="s">
        <v>241</v>
      </c>
      <c r="H259" s="199">
        <v>1</v>
      </c>
      <c r="I259" s="200"/>
      <c r="J259" s="201">
        <f t="shared" si="60"/>
        <v>0</v>
      </c>
      <c r="K259" s="197" t="s">
        <v>1</v>
      </c>
      <c r="L259" s="202"/>
      <c r="M259" s="203" t="s">
        <v>1</v>
      </c>
      <c r="N259" s="204" t="s">
        <v>52</v>
      </c>
      <c r="O259" s="57"/>
      <c r="P259" s="192">
        <f t="shared" si="61"/>
        <v>0</v>
      </c>
      <c r="Q259" s="192">
        <v>7.4499999999999997E-2</v>
      </c>
      <c r="R259" s="192">
        <f t="shared" si="62"/>
        <v>7.4499999999999997E-2</v>
      </c>
      <c r="S259" s="192">
        <v>0</v>
      </c>
      <c r="T259" s="193">
        <f t="shared" si="63"/>
        <v>0</v>
      </c>
      <c r="AR259" s="13" t="s">
        <v>298</v>
      </c>
      <c r="AT259" s="13" t="s">
        <v>221</v>
      </c>
      <c r="AU259" s="13" t="s">
        <v>92</v>
      </c>
      <c r="AY259" s="13" t="s">
        <v>167</v>
      </c>
      <c r="BE259" s="194">
        <f t="shared" si="64"/>
        <v>0</v>
      </c>
      <c r="BF259" s="194">
        <f t="shared" si="65"/>
        <v>0</v>
      </c>
      <c r="BG259" s="194">
        <f t="shared" si="66"/>
        <v>0</v>
      </c>
      <c r="BH259" s="194">
        <f t="shared" si="67"/>
        <v>0</v>
      </c>
      <c r="BI259" s="194">
        <f t="shared" si="68"/>
        <v>0</v>
      </c>
      <c r="BJ259" s="13" t="s">
        <v>92</v>
      </c>
      <c r="BK259" s="194">
        <f t="shared" si="69"/>
        <v>0</v>
      </c>
      <c r="BL259" s="13" t="s">
        <v>233</v>
      </c>
      <c r="BM259" s="13" t="s">
        <v>1616</v>
      </c>
    </row>
    <row r="260" spans="2:65" s="1" customFormat="1" ht="22.5" customHeight="1">
      <c r="B260" s="31"/>
      <c r="C260" s="195" t="s">
        <v>730</v>
      </c>
      <c r="D260" s="195" t="s">
        <v>221</v>
      </c>
      <c r="E260" s="196" t="s">
        <v>1617</v>
      </c>
      <c r="F260" s="197" t="s">
        <v>1618</v>
      </c>
      <c r="G260" s="198" t="s">
        <v>241</v>
      </c>
      <c r="H260" s="199">
        <v>1</v>
      </c>
      <c r="I260" s="200"/>
      <c r="J260" s="201">
        <f t="shared" si="60"/>
        <v>0</v>
      </c>
      <c r="K260" s="197" t="s">
        <v>1</v>
      </c>
      <c r="L260" s="202"/>
      <c r="M260" s="203" t="s">
        <v>1</v>
      </c>
      <c r="N260" s="204" t="s">
        <v>52</v>
      </c>
      <c r="O260" s="57"/>
      <c r="P260" s="192">
        <f t="shared" si="61"/>
        <v>0</v>
      </c>
      <c r="Q260" s="192">
        <v>9.9449999999999997E-2</v>
      </c>
      <c r="R260" s="192">
        <f t="shared" si="62"/>
        <v>9.9449999999999997E-2</v>
      </c>
      <c r="S260" s="192">
        <v>0</v>
      </c>
      <c r="T260" s="193">
        <f t="shared" si="63"/>
        <v>0</v>
      </c>
      <c r="AR260" s="13" t="s">
        <v>298</v>
      </c>
      <c r="AT260" s="13" t="s">
        <v>221</v>
      </c>
      <c r="AU260" s="13" t="s">
        <v>92</v>
      </c>
      <c r="AY260" s="13" t="s">
        <v>167</v>
      </c>
      <c r="BE260" s="194">
        <f t="shared" si="64"/>
        <v>0</v>
      </c>
      <c r="BF260" s="194">
        <f t="shared" si="65"/>
        <v>0</v>
      </c>
      <c r="BG260" s="194">
        <f t="shared" si="66"/>
        <v>0</v>
      </c>
      <c r="BH260" s="194">
        <f t="shared" si="67"/>
        <v>0</v>
      </c>
      <c r="BI260" s="194">
        <f t="shared" si="68"/>
        <v>0</v>
      </c>
      <c r="BJ260" s="13" t="s">
        <v>92</v>
      </c>
      <c r="BK260" s="194">
        <f t="shared" si="69"/>
        <v>0</v>
      </c>
      <c r="BL260" s="13" t="s">
        <v>233</v>
      </c>
      <c r="BM260" s="13" t="s">
        <v>1619</v>
      </c>
    </row>
    <row r="261" spans="2:65" s="1" customFormat="1" ht="22.5" customHeight="1">
      <c r="B261" s="31"/>
      <c r="C261" s="195" t="s">
        <v>734</v>
      </c>
      <c r="D261" s="195" t="s">
        <v>221</v>
      </c>
      <c r="E261" s="196" t="s">
        <v>1620</v>
      </c>
      <c r="F261" s="197" t="s">
        <v>1621</v>
      </c>
      <c r="G261" s="198" t="s">
        <v>241</v>
      </c>
      <c r="H261" s="199">
        <v>1</v>
      </c>
      <c r="I261" s="200"/>
      <c r="J261" s="201">
        <f t="shared" si="60"/>
        <v>0</v>
      </c>
      <c r="K261" s="197" t="s">
        <v>1</v>
      </c>
      <c r="L261" s="202"/>
      <c r="M261" s="203" t="s">
        <v>1</v>
      </c>
      <c r="N261" s="204" t="s">
        <v>52</v>
      </c>
      <c r="O261" s="57"/>
      <c r="P261" s="192">
        <f t="shared" si="61"/>
        <v>0</v>
      </c>
      <c r="Q261" s="192">
        <v>5.45E-2</v>
      </c>
      <c r="R261" s="192">
        <f t="shared" si="62"/>
        <v>5.45E-2</v>
      </c>
      <c r="S261" s="192">
        <v>0</v>
      </c>
      <c r="T261" s="193">
        <f t="shared" si="63"/>
        <v>0</v>
      </c>
      <c r="AR261" s="13" t="s">
        <v>298</v>
      </c>
      <c r="AT261" s="13" t="s">
        <v>221</v>
      </c>
      <c r="AU261" s="13" t="s">
        <v>92</v>
      </c>
      <c r="AY261" s="13" t="s">
        <v>167</v>
      </c>
      <c r="BE261" s="194">
        <f t="shared" si="64"/>
        <v>0</v>
      </c>
      <c r="BF261" s="194">
        <f t="shared" si="65"/>
        <v>0</v>
      </c>
      <c r="BG261" s="194">
        <f t="shared" si="66"/>
        <v>0</v>
      </c>
      <c r="BH261" s="194">
        <f t="shared" si="67"/>
        <v>0</v>
      </c>
      <c r="BI261" s="194">
        <f t="shared" si="68"/>
        <v>0</v>
      </c>
      <c r="BJ261" s="13" t="s">
        <v>92</v>
      </c>
      <c r="BK261" s="194">
        <f t="shared" si="69"/>
        <v>0</v>
      </c>
      <c r="BL261" s="13" t="s">
        <v>233</v>
      </c>
      <c r="BM261" s="13" t="s">
        <v>1622</v>
      </c>
    </row>
    <row r="262" spans="2:65" s="1" customFormat="1" ht="16.5" customHeight="1">
      <c r="B262" s="31"/>
      <c r="C262" s="183" t="s">
        <v>738</v>
      </c>
      <c r="D262" s="183" t="s">
        <v>169</v>
      </c>
      <c r="E262" s="184" t="s">
        <v>851</v>
      </c>
      <c r="F262" s="185" t="s">
        <v>852</v>
      </c>
      <c r="G262" s="186" t="s">
        <v>853</v>
      </c>
      <c r="H262" s="205"/>
      <c r="I262" s="188"/>
      <c r="J262" s="189">
        <f t="shared" si="60"/>
        <v>0</v>
      </c>
      <c r="K262" s="185" t="s">
        <v>1</v>
      </c>
      <c r="L262" s="35"/>
      <c r="M262" s="190" t="s">
        <v>1</v>
      </c>
      <c r="N262" s="191" t="s">
        <v>52</v>
      </c>
      <c r="O262" s="57"/>
      <c r="P262" s="192">
        <f t="shared" si="61"/>
        <v>0</v>
      </c>
      <c r="Q262" s="192">
        <v>0</v>
      </c>
      <c r="R262" s="192">
        <f t="shared" si="62"/>
        <v>0</v>
      </c>
      <c r="S262" s="192">
        <v>0</v>
      </c>
      <c r="T262" s="193">
        <f t="shared" si="63"/>
        <v>0</v>
      </c>
      <c r="AR262" s="13" t="s">
        <v>233</v>
      </c>
      <c r="AT262" s="13" t="s">
        <v>169</v>
      </c>
      <c r="AU262" s="13" t="s">
        <v>92</v>
      </c>
      <c r="AY262" s="13" t="s">
        <v>167</v>
      </c>
      <c r="BE262" s="194">
        <f t="shared" si="64"/>
        <v>0</v>
      </c>
      <c r="BF262" s="194">
        <f t="shared" si="65"/>
        <v>0</v>
      </c>
      <c r="BG262" s="194">
        <f t="shared" si="66"/>
        <v>0</v>
      </c>
      <c r="BH262" s="194">
        <f t="shared" si="67"/>
        <v>0</v>
      </c>
      <c r="BI262" s="194">
        <f t="shared" si="68"/>
        <v>0</v>
      </c>
      <c r="BJ262" s="13" t="s">
        <v>92</v>
      </c>
      <c r="BK262" s="194">
        <f t="shared" si="69"/>
        <v>0</v>
      </c>
      <c r="BL262" s="13" t="s">
        <v>233</v>
      </c>
      <c r="BM262" s="13" t="s">
        <v>1623</v>
      </c>
    </row>
    <row r="263" spans="2:65" s="11" customFormat="1" ht="22.9" customHeight="1">
      <c r="B263" s="167"/>
      <c r="C263" s="168"/>
      <c r="D263" s="169" t="s">
        <v>79</v>
      </c>
      <c r="E263" s="181" t="s">
        <v>855</v>
      </c>
      <c r="F263" s="181" t="s">
        <v>856</v>
      </c>
      <c r="G263" s="168"/>
      <c r="H263" s="168"/>
      <c r="I263" s="171"/>
      <c r="J263" s="182">
        <f>BK263</f>
        <v>0</v>
      </c>
      <c r="K263" s="168"/>
      <c r="L263" s="173"/>
      <c r="M263" s="174"/>
      <c r="N263" s="175"/>
      <c r="O263" s="175"/>
      <c r="P263" s="176">
        <f>SUM(P264:P267)</f>
        <v>0</v>
      </c>
      <c r="Q263" s="175"/>
      <c r="R263" s="176">
        <f>SUM(R264:R267)</f>
        <v>1.5049999999999999E-2</v>
      </c>
      <c r="S263" s="175"/>
      <c r="T263" s="177">
        <f>SUM(T264:T267)</f>
        <v>8.5000000000000006E-2</v>
      </c>
      <c r="AR263" s="178" t="s">
        <v>92</v>
      </c>
      <c r="AT263" s="179" t="s">
        <v>79</v>
      </c>
      <c r="AU263" s="179" t="s">
        <v>87</v>
      </c>
      <c r="AY263" s="178" t="s">
        <v>167</v>
      </c>
      <c r="BK263" s="180">
        <f>SUM(BK264:BK267)</f>
        <v>0</v>
      </c>
    </row>
    <row r="264" spans="2:65" s="1" customFormat="1" ht="16.5" customHeight="1">
      <c r="B264" s="31"/>
      <c r="C264" s="183" t="s">
        <v>742</v>
      </c>
      <c r="D264" s="183" t="s">
        <v>169</v>
      </c>
      <c r="E264" s="184" t="s">
        <v>1624</v>
      </c>
      <c r="F264" s="185" t="s">
        <v>1625</v>
      </c>
      <c r="G264" s="186" t="s">
        <v>241</v>
      </c>
      <c r="H264" s="187">
        <v>1</v>
      </c>
      <c r="I264" s="188"/>
      <c r="J264" s="189">
        <f>ROUND(I264*H264,2)</f>
        <v>0</v>
      </c>
      <c r="K264" s="185" t="s">
        <v>246</v>
      </c>
      <c r="L264" s="35"/>
      <c r="M264" s="190" t="s">
        <v>1</v>
      </c>
      <c r="N264" s="191" t="s">
        <v>52</v>
      </c>
      <c r="O264" s="57"/>
      <c r="P264" s="192">
        <f>O264*H264</f>
        <v>0</v>
      </c>
      <c r="Q264" s="192">
        <v>5.0000000000000002E-5</v>
      </c>
      <c r="R264" s="192">
        <f>Q264*H264</f>
        <v>5.0000000000000002E-5</v>
      </c>
      <c r="S264" s="192">
        <v>0</v>
      </c>
      <c r="T264" s="193">
        <f>S264*H264</f>
        <v>0</v>
      </c>
      <c r="AR264" s="13" t="s">
        <v>233</v>
      </c>
      <c r="AT264" s="13" t="s">
        <v>169</v>
      </c>
      <c r="AU264" s="13" t="s">
        <v>92</v>
      </c>
      <c r="AY264" s="13" t="s">
        <v>167</v>
      </c>
      <c r="BE264" s="194">
        <f>IF(N264="základná",J264,0)</f>
        <v>0</v>
      </c>
      <c r="BF264" s="194">
        <f>IF(N264="znížená",J264,0)</f>
        <v>0</v>
      </c>
      <c r="BG264" s="194">
        <f>IF(N264="zákl. prenesená",J264,0)</f>
        <v>0</v>
      </c>
      <c r="BH264" s="194">
        <f>IF(N264="zníž. prenesená",J264,0)</f>
        <v>0</v>
      </c>
      <c r="BI264" s="194">
        <f>IF(N264="nulová",J264,0)</f>
        <v>0</v>
      </c>
      <c r="BJ264" s="13" t="s">
        <v>92</v>
      </c>
      <c r="BK264" s="194">
        <f>ROUND(I264*H264,2)</f>
        <v>0</v>
      </c>
      <c r="BL264" s="13" t="s">
        <v>233</v>
      </c>
      <c r="BM264" s="13" t="s">
        <v>1626</v>
      </c>
    </row>
    <row r="265" spans="2:65" s="1" customFormat="1" ht="16.5" customHeight="1">
      <c r="B265" s="31"/>
      <c r="C265" s="195" t="s">
        <v>746</v>
      </c>
      <c r="D265" s="195" t="s">
        <v>221</v>
      </c>
      <c r="E265" s="196" t="s">
        <v>1627</v>
      </c>
      <c r="F265" s="197" t="s">
        <v>1628</v>
      </c>
      <c r="G265" s="198" t="s">
        <v>241</v>
      </c>
      <c r="H265" s="199">
        <v>1</v>
      </c>
      <c r="I265" s="200"/>
      <c r="J265" s="201">
        <f>ROUND(I265*H265,2)</f>
        <v>0</v>
      </c>
      <c r="K265" s="197" t="s">
        <v>246</v>
      </c>
      <c r="L265" s="202"/>
      <c r="M265" s="203" t="s">
        <v>1</v>
      </c>
      <c r="N265" s="204" t="s">
        <v>52</v>
      </c>
      <c r="O265" s="57"/>
      <c r="P265" s="192">
        <f>O265*H265</f>
        <v>0</v>
      </c>
      <c r="Q265" s="192">
        <v>1.4999999999999999E-2</v>
      </c>
      <c r="R265" s="192">
        <f>Q265*H265</f>
        <v>1.4999999999999999E-2</v>
      </c>
      <c r="S265" s="192">
        <v>0</v>
      </c>
      <c r="T265" s="193">
        <f>S265*H265</f>
        <v>0</v>
      </c>
      <c r="AR265" s="13" t="s">
        <v>298</v>
      </c>
      <c r="AT265" s="13" t="s">
        <v>221</v>
      </c>
      <c r="AU265" s="13" t="s">
        <v>92</v>
      </c>
      <c r="AY265" s="13" t="s">
        <v>167</v>
      </c>
      <c r="BE265" s="194">
        <f>IF(N265="základná",J265,0)</f>
        <v>0</v>
      </c>
      <c r="BF265" s="194">
        <f>IF(N265="znížená",J265,0)</f>
        <v>0</v>
      </c>
      <c r="BG265" s="194">
        <f>IF(N265="zákl. prenesená",J265,0)</f>
        <v>0</v>
      </c>
      <c r="BH265" s="194">
        <f>IF(N265="zníž. prenesená",J265,0)</f>
        <v>0</v>
      </c>
      <c r="BI265" s="194">
        <f>IF(N265="nulová",J265,0)</f>
        <v>0</v>
      </c>
      <c r="BJ265" s="13" t="s">
        <v>92</v>
      </c>
      <c r="BK265" s="194">
        <f>ROUND(I265*H265,2)</f>
        <v>0</v>
      </c>
      <c r="BL265" s="13" t="s">
        <v>233</v>
      </c>
      <c r="BM265" s="13" t="s">
        <v>1629</v>
      </c>
    </row>
    <row r="266" spans="2:65" s="1" customFormat="1" ht="22.5" customHeight="1">
      <c r="B266" s="31"/>
      <c r="C266" s="183" t="s">
        <v>750</v>
      </c>
      <c r="D266" s="183" t="s">
        <v>169</v>
      </c>
      <c r="E266" s="184" t="s">
        <v>1630</v>
      </c>
      <c r="F266" s="185" t="s">
        <v>1631</v>
      </c>
      <c r="G266" s="186" t="s">
        <v>241</v>
      </c>
      <c r="H266" s="187">
        <v>1</v>
      </c>
      <c r="I266" s="188"/>
      <c r="J266" s="189">
        <f>ROUND(I266*H266,2)</f>
        <v>0</v>
      </c>
      <c r="K266" s="185" t="s">
        <v>1</v>
      </c>
      <c r="L266" s="35"/>
      <c r="M266" s="190" t="s">
        <v>1</v>
      </c>
      <c r="N266" s="191" t="s">
        <v>52</v>
      </c>
      <c r="O266" s="57"/>
      <c r="P266" s="192">
        <f>O266*H266</f>
        <v>0</v>
      </c>
      <c r="Q266" s="192">
        <v>0</v>
      </c>
      <c r="R266" s="192">
        <f>Q266*H266</f>
        <v>0</v>
      </c>
      <c r="S266" s="192">
        <v>8.5000000000000006E-2</v>
      </c>
      <c r="T266" s="193">
        <f>S266*H266</f>
        <v>8.5000000000000006E-2</v>
      </c>
      <c r="AR266" s="13" t="s">
        <v>233</v>
      </c>
      <c r="AT266" s="13" t="s">
        <v>169</v>
      </c>
      <c r="AU266" s="13" t="s">
        <v>92</v>
      </c>
      <c r="AY266" s="13" t="s">
        <v>167</v>
      </c>
      <c r="BE266" s="194">
        <f>IF(N266="základná",J266,0)</f>
        <v>0</v>
      </c>
      <c r="BF266" s="194">
        <f>IF(N266="znížená",J266,0)</f>
        <v>0</v>
      </c>
      <c r="BG266" s="194">
        <f>IF(N266="zákl. prenesená",J266,0)</f>
        <v>0</v>
      </c>
      <c r="BH266" s="194">
        <f>IF(N266="zníž. prenesená",J266,0)</f>
        <v>0</v>
      </c>
      <c r="BI266" s="194">
        <f>IF(N266="nulová",J266,0)</f>
        <v>0</v>
      </c>
      <c r="BJ266" s="13" t="s">
        <v>92</v>
      </c>
      <c r="BK266" s="194">
        <f>ROUND(I266*H266,2)</f>
        <v>0</v>
      </c>
      <c r="BL266" s="13" t="s">
        <v>233</v>
      </c>
      <c r="BM266" s="13" t="s">
        <v>1632</v>
      </c>
    </row>
    <row r="267" spans="2:65" s="1" customFormat="1" ht="16.5" customHeight="1">
      <c r="B267" s="31"/>
      <c r="C267" s="183" t="s">
        <v>754</v>
      </c>
      <c r="D267" s="183" t="s">
        <v>169</v>
      </c>
      <c r="E267" s="184" t="s">
        <v>874</v>
      </c>
      <c r="F267" s="185" t="s">
        <v>875</v>
      </c>
      <c r="G267" s="186" t="s">
        <v>853</v>
      </c>
      <c r="H267" s="205"/>
      <c r="I267" s="188"/>
      <c r="J267" s="189">
        <f>ROUND(I267*H267,2)</f>
        <v>0</v>
      </c>
      <c r="K267" s="185" t="s">
        <v>246</v>
      </c>
      <c r="L267" s="35"/>
      <c r="M267" s="190" t="s">
        <v>1</v>
      </c>
      <c r="N267" s="191" t="s">
        <v>52</v>
      </c>
      <c r="O267" s="57"/>
      <c r="P267" s="192">
        <f>O267*H267</f>
        <v>0</v>
      </c>
      <c r="Q267" s="192">
        <v>0</v>
      </c>
      <c r="R267" s="192">
        <f>Q267*H267</f>
        <v>0</v>
      </c>
      <c r="S267" s="192">
        <v>0</v>
      </c>
      <c r="T267" s="193">
        <f>S267*H267</f>
        <v>0</v>
      </c>
      <c r="AR267" s="13" t="s">
        <v>233</v>
      </c>
      <c r="AT267" s="13" t="s">
        <v>169</v>
      </c>
      <c r="AU267" s="13" t="s">
        <v>92</v>
      </c>
      <c r="AY267" s="13" t="s">
        <v>167</v>
      </c>
      <c r="BE267" s="194">
        <f>IF(N267="základná",J267,0)</f>
        <v>0</v>
      </c>
      <c r="BF267" s="194">
        <f>IF(N267="znížená",J267,0)</f>
        <v>0</v>
      </c>
      <c r="BG267" s="194">
        <f>IF(N267="zákl. prenesená",J267,0)</f>
        <v>0</v>
      </c>
      <c r="BH267" s="194">
        <f>IF(N267="zníž. prenesená",J267,0)</f>
        <v>0</v>
      </c>
      <c r="BI267" s="194">
        <f>IF(N267="nulová",J267,0)</f>
        <v>0</v>
      </c>
      <c r="BJ267" s="13" t="s">
        <v>92</v>
      </c>
      <c r="BK267" s="194">
        <f>ROUND(I267*H267,2)</f>
        <v>0</v>
      </c>
      <c r="BL267" s="13" t="s">
        <v>233</v>
      </c>
      <c r="BM267" s="13" t="s">
        <v>1633</v>
      </c>
    </row>
    <row r="268" spans="2:65" s="11" customFormat="1" ht="22.9" customHeight="1">
      <c r="B268" s="167"/>
      <c r="C268" s="168"/>
      <c r="D268" s="169" t="s">
        <v>79</v>
      </c>
      <c r="E268" s="181" t="s">
        <v>985</v>
      </c>
      <c r="F268" s="181" t="s">
        <v>986</v>
      </c>
      <c r="G268" s="168"/>
      <c r="H268" s="168"/>
      <c r="I268" s="171"/>
      <c r="J268" s="182">
        <f>BK268</f>
        <v>0</v>
      </c>
      <c r="K268" s="168"/>
      <c r="L268" s="173"/>
      <c r="M268" s="174"/>
      <c r="N268" s="175"/>
      <c r="O268" s="175"/>
      <c r="P268" s="176">
        <f>SUM(P269:P271)</f>
        <v>0</v>
      </c>
      <c r="Q268" s="175"/>
      <c r="R268" s="176">
        <f>SUM(R269:R271)</f>
        <v>0.1811625</v>
      </c>
      <c r="S268" s="175"/>
      <c r="T268" s="177">
        <f>SUM(T269:T271)</f>
        <v>0</v>
      </c>
      <c r="AR268" s="178" t="s">
        <v>92</v>
      </c>
      <c r="AT268" s="179" t="s">
        <v>79</v>
      </c>
      <c r="AU268" s="179" t="s">
        <v>87</v>
      </c>
      <c r="AY268" s="178" t="s">
        <v>167</v>
      </c>
      <c r="BK268" s="180">
        <f>SUM(BK269:BK271)</f>
        <v>0</v>
      </c>
    </row>
    <row r="269" spans="2:65" s="1" customFormat="1" ht="16.5" customHeight="1">
      <c r="B269" s="31"/>
      <c r="C269" s="183" t="s">
        <v>758</v>
      </c>
      <c r="D269" s="183" t="s">
        <v>169</v>
      </c>
      <c r="E269" s="184" t="s">
        <v>1634</v>
      </c>
      <c r="F269" s="185" t="s">
        <v>1635</v>
      </c>
      <c r="G269" s="186" t="s">
        <v>172</v>
      </c>
      <c r="H269" s="187">
        <v>175.11500000000001</v>
      </c>
      <c r="I269" s="188"/>
      <c r="J269" s="189">
        <f>ROUND(I269*H269,2)</f>
        <v>0</v>
      </c>
      <c r="K269" s="185" t="s">
        <v>1</v>
      </c>
      <c r="L269" s="35"/>
      <c r="M269" s="190" t="s">
        <v>1</v>
      </c>
      <c r="N269" s="191" t="s">
        <v>52</v>
      </c>
      <c r="O269" s="57"/>
      <c r="P269" s="192">
        <f>O269*H269</f>
        <v>0</v>
      </c>
      <c r="Q269" s="192">
        <v>0</v>
      </c>
      <c r="R269" s="192">
        <f>Q269*H269</f>
        <v>0</v>
      </c>
      <c r="S269" s="192">
        <v>0</v>
      </c>
      <c r="T269" s="193">
        <f>S269*H269</f>
        <v>0</v>
      </c>
      <c r="AR269" s="13" t="s">
        <v>233</v>
      </c>
      <c r="AT269" s="13" t="s">
        <v>169</v>
      </c>
      <c r="AU269" s="13" t="s">
        <v>92</v>
      </c>
      <c r="AY269" s="13" t="s">
        <v>167</v>
      </c>
      <c r="BE269" s="194">
        <f>IF(N269="základná",J269,0)</f>
        <v>0</v>
      </c>
      <c r="BF269" s="194">
        <f>IF(N269="znížená",J269,0)</f>
        <v>0</v>
      </c>
      <c r="BG269" s="194">
        <f>IF(N269="zákl. prenesená",J269,0)</f>
        <v>0</v>
      </c>
      <c r="BH269" s="194">
        <f>IF(N269="zníž. prenesená",J269,0)</f>
        <v>0</v>
      </c>
      <c r="BI269" s="194">
        <f>IF(N269="nulová",J269,0)</f>
        <v>0</v>
      </c>
      <c r="BJ269" s="13" t="s">
        <v>92</v>
      </c>
      <c r="BK269" s="194">
        <f>ROUND(I269*H269,2)</f>
        <v>0</v>
      </c>
      <c r="BL269" s="13" t="s">
        <v>233</v>
      </c>
      <c r="BM269" s="13" t="s">
        <v>1636</v>
      </c>
    </row>
    <row r="270" spans="2:65" s="1" customFormat="1" ht="16.5" customHeight="1">
      <c r="B270" s="31"/>
      <c r="C270" s="195" t="s">
        <v>762</v>
      </c>
      <c r="D270" s="195" t="s">
        <v>221</v>
      </c>
      <c r="E270" s="196" t="s">
        <v>1637</v>
      </c>
      <c r="F270" s="197" t="s">
        <v>1638</v>
      </c>
      <c r="G270" s="198" t="s">
        <v>1098</v>
      </c>
      <c r="H270" s="199">
        <v>87.558000000000007</v>
      </c>
      <c r="I270" s="200"/>
      <c r="J270" s="201">
        <f>ROUND(I270*H270,2)</f>
        <v>0</v>
      </c>
      <c r="K270" s="197" t="s">
        <v>218</v>
      </c>
      <c r="L270" s="202"/>
      <c r="M270" s="203" t="s">
        <v>1</v>
      </c>
      <c r="N270" s="204" t="s">
        <v>52</v>
      </c>
      <c r="O270" s="57"/>
      <c r="P270" s="192">
        <f>O270*H270</f>
        <v>0</v>
      </c>
      <c r="Q270" s="192">
        <v>1E-3</v>
      </c>
      <c r="R270" s="192">
        <f>Q270*H270</f>
        <v>8.7558000000000011E-2</v>
      </c>
      <c r="S270" s="192">
        <v>0</v>
      </c>
      <c r="T270" s="193">
        <f>S270*H270</f>
        <v>0</v>
      </c>
      <c r="AR270" s="13" t="s">
        <v>298</v>
      </c>
      <c r="AT270" s="13" t="s">
        <v>221</v>
      </c>
      <c r="AU270" s="13" t="s">
        <v>92</v>
      </c>
      <c r="AY270" s="13" t="s">
        <v>167</v>
      </c>
      <c r="BE270" s="194">
        <f>IF(N270="základná",J270,0)</f>
        <v>0</v>
      </c>
      <c r="BF270" s="194">
        <f>IF(N270="znížená",J270,0)</f>
        <v>0</v>
      </c>
      <c r="BG270" s="194">
        <f>IF(N270="zákl. prenesená",J270,0)</f>
        <v>0</v>
      </c>
      <c r="BH270" s="194">
        <f>IF(N270="zníž. prenesená",J270,0)</f>
        <v>0</v>
      </c>
      <c r="BI270" s="194">
        <f>IF(N270="nulová",J270,0)</f>
        <v>0</v>
      </c>
      <c r="BJ270" s="13" t="s">
        <v>92</v>
      </c>
      <c r="BK270" s="194">
        <f>ROUND(I270*H270,2)</f>
        <v>0</v>
      </c>
      <c r="BL270" s="13" t="s">
        <v>233</v>
      </c>
      <c r="BM270" s="13" t="s">
        <v>1639</v>
      </c>
    </row>
    <row r="271" spans="2:65" s="1" customFormat="1" ht="16.5" customHeight="1">
      <c r="B271" s="31"/>
      <c r="C271" s="183" t="s">
        <v>766</v>
      </c>
      <c r="D271" s="183" t="s">
        <v>169</v>
      </c>
      <c r="E271" s="184" t="s">
        <v>1640</v>
      </c>
      <c r="F271" s="185" t="s">
        <v>1641</v>
      </c>
      <c r="G271" s="186" t="s">
        <v>172</v>
      </c>
      <c r="H271" s="187">
        <v>187.209</v>
      </c>
      <c r="I271" s="188"/>
      <c r="J271" s="189">
        <f>ROUND(I271*H271,2)</f>
        <v>0</v>
      </c>
      <c r="K271" s="185" t="s">
        <v>225</v>
      </c>
      <c r="L271" s="35"/>
      <c r="M271" s="190" t="s">
        <v>1</v>
      </c>
      <c r="N271" s="191" t="s">
        <v>52</v>
      </c>
      <c r="O271" s="57"/>
      <c r="P271" s="192">
        <f>O271*H271</f>
        <v>0</v>
      </c>
      <c r="Q271" s="192">
        <v>5.0000000000000001E-4</v>
      </c>
      <c r="R271" s="192">
        <f>Q271*H271</f>
        <v>9.3604500000000007E-2</v>
      </c>
      <c r="S271" s="192">
        <v>0</v>
      </c>
      <c r="T271" s="193">
        <f>S271*H271</f>
        <v>0</v>
      </c>
      <c r="AR271" s="13" t="s">
        <v>233</v>
      </c>
      <c r="AT271" s="13" t="s">
        <v>169</v>
      </c>
      <c r="AU271" s="13" t="s">
        <v>92</v>
      </c>
      <c r="AY271" s="13" t="s">
        <v>167</v>
      </c>
      <c r="BE271" s="194">
        <f>IF(N271="základná",J271,0)</f>
        <v>0</v>
      </c>
      <c r="BF271" s="194">
        <f>IF(N271="znížená",J271,0)</f>
        <v>0</v>
      </c>
      <c r="BG271" s="194">
        <f>IF(N271="zákl. prenesená",J271,0)</f>
        <v>0</v>
      </c>
      <c r="BH271" s="194">
        <f>IF(N271="zníž. prenesená",J271,0)</f>
        <v>0</v>
      </c>
      <c r="BI271" s="194">
        <f>IF(N271="nulová",J271,0)</f>
        <v>0</v>
      </c>
      <c r="BJ271" s="13" t="s">
        <v>92</v>
      </c>
      <c r="BK271" s="194">
        <f>ROUND(I271*H271,2)</f>
        <v>0</v>
      </c>
      <c r="BL271" s="13" t="s">
        <v>233</v>
      </c>
      <c r="BM271" s="13" t="s">
        <v>1642</v>
      </c>
    </row>
    <row r="272" spans="2:65" s="11" customFormat="1" ht="25.9" customHeight="1">
      <c r="B272" s="167"/>
      <c r="C272" s="168"/>
      <c r="D272" s="169" t="s">
        <v>79</v>
      </c>
      <c r="E272" s="170" t="s">
        <v>1643</v>
      </c>
      <c r="F272" s="170" t="s">
        <v>1644</v>
      </c>
      <c r="G272" s="168"/>
      <c r="H272" s="168"/>
      <c r="I272" s="171"/>
      <c r="J272" s="172">
        <f>BK272</f>
        <v>0</v>
      </c>
      <c r="K272" s="168"/>
      <c r="L272" s="173"/>
      <c r="M272" s="174"/>
      <c r="N272" s="175"/>
      <c r="O272" s="175"/>
      <c r="P272" s="176">
        <f>P273</f>
        <v>0</v>
      </c>
      <c r="Q272" s="175"/>
      <c r="R272" s="176">
        <f>R273</f>
        <v>0</v>
      </c>
      <c r="S272" s="175"/>
      <c r="T272" s="177">
        <f>T273</f>
        <v>0</v>
      </c>
      <c r="AR272" s="178" t="s">
        <v>173</v>
      </c>
      <c r="AT272" s="179" t="s">
        <v>79</v>
      </c>
      <c r="AU272" s="179" t="s">
        <v>80</v>
      </c>
      <c r="AY272" s="178" t="s">
        <v>167</v>
      </c>
      <c r="BK272" s="180">
        <f>BK273</f>
        <v>0</v>
      </c>
    </row>
    <row r="273" spans="2:65" s="1" customFormat="1" ht="22.5" customHeight="1">
      <c r="B273" s="31"/>
      <c r="C273" s="183" t="s">
        <v>770</v>
      </c>
      <c r="D273" s="183" t="s">
        <v>169</v>
      </c>
      <c r="E273" s="184" t="s">
        <v>1645</v>
      </c>
      <c r="F273" s="185" t="s">
        <v>1646</v>
      </c>
      <c r="G273" s="186" t="s">
        <v>688</v>
      </c>
      <c r="H273" s="187">
        <v>96</v>
      </c>
      <c r="I273" s="188"/>
      <c r="J273" s="189">
        <f>ROUND(I273*H273,2)</f>
        <v>0</v>
      </c>
      <c r="K273" s="185" t="s">
        <v>1</v>
      </c>
      <c r="L273" s="35"/>
      <c r="M273" s="206" t="s">
        <v>1</v>
      </c>
      <c r="N273" s="207" t="s">
        <v>52</v>
      </c>
      <c r="O273" s="208"/>
      <c r="P273" s="209">
        <f>O273*H273</f>
        <v>0</v>
      </c>
      <c r="Q273" s="209">
        <v>0</v>
      </c>
      <c r="R273" s="209">
        <f>Q273*H273</f>
        <v>0</v>
      </c>
      <c r="S273" s="209">
        <v>0</v>
      </c>
      <c r="T273" s="210">
        <f>S273*H273</f>
        <v>0</v>
      </c>
      <c r="AR273" s="13" t="s">
        <v>1647</v>
      </c>
      <c r="AT273" s="13" t="s">
        <v>169</v>
      </c>
      <c r="AU273" s="13" t="s">
        <v>87</v>
      </c>
      <c r="AY273" s="13" t="s">
        <v>167</v>
      </c>
      <c r="BE273" s="194">
        <f>IF(N273="základná",J273,0)</f>
        <v>0</v>
      </c>
      <c r="BF273" s="194">
        <f>IF(N273="znížená",J273,0)</f>
        <v>0</v>
      </c>
      <c r="BG273" s="194">
        <f>IF(N273="zákl. prenesená",J273,0)</f>
        <v>0</v>
      </c>
      <c r="BH273" s="194">
        <f>IF(N273="zníž. prenesená",J273,0)</f>
        <v>0</v>
      </c>
      <c r="BI273" s="194">
        <f>IF(N273="nulová",J273,0)</f>
        <v>0</v>
      </c>
      <c r="BJ273" s="13" t="s">
        <v>92</v>
      </c>
      <c r="BK273" s="194">
        <f>ROUND(I273*H273,2)</f>
        <v>0</v>
      </c>
      <c r="BL273" s="13" t="s">
        <v>1647</v>
      </c>
      <c r="BM273" s="13" t="s">
        <v>1648</v>
      </c>
    </row>
    <row r="274" spans="2:65" s="1" customFormat="1" ht="6.95" customHeight="1">
      <c r="B274" s="43"/>
      <c r="C274" s="44"/>
      <c r="D274" s="44"/>
      <c r="E274" s="44"/>
      <c r="F274" s="44"/>
      <c r="G274" s="44"/>
      <c r="H274" s="44"/>
      <c r="I274" s="134"/>
      <c r="J274" s="44"/>
      <c r="K274" s="44"/>
      <c r="L274" s="35"/>
    </row>
  </sheetData>
  <sheetProtection algorithmName="SHA-512" hashValue="i3jDDrquPro96Ih0yGeyHW/Ow2q0N55A0aaFkMVlyf6qxRJc6BtZxKmNSMOF0A0hsiS/DNmarKkZygxzlKcipw==" saltValue="bOoWSD+Mbb1S4QrvUfmx9dAegjfDBBz6Y5cdgrwuS/Rfdu3dm9l2rMBBzxyNmIMaAaP0e8n943YiONF1IwIKEQ==" spinCount="100000" sheet="1" objects="1" scenarios="1" formatColumns="0" formatRows="0" autoFilter="0"/>
  <autoFilter ref="C107:K273"/>
  <mergeCells count="15">
    <mergeCell ref="E94:H94"/>
    <mergeCell ref="E98:H98"/>
    <mergeCell ref="E96:H96"/>
    <mergeCell ref="E100:H100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23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103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3" t="s">
        <v>112</v>
      </c>
    </row>
    <row r="3" spans="2:46" ht="6.95" customHeight="1">
      <c r="B3" s="104"/>
      <c r="C3" s="105"/>
      <c r="D3" s="105"/>
      <c r="E3" s="105"/>
      <c r="F3" s="105"/>
      <c r="G3" s="105"/>
      <c r="H3" s="105"/>
      <c r="I3" s="106"/>
      <c r="J3" s="105"/>
      <c r="K3" s="105"/>
      <c r="L3" s="16"/>
      <c r="AT3" s="13" t="s">
        <v>80</v>
      </c>
    </row>
    <row r="4" spans="2:46" ht="24.95" customHeight="1">
      <c r="B4" s="16"/>
      <c r="D4" s="107" t="s">
        <v>119</v>
      </c>
      <c r="L4" s="16"/>
      <c r="M4" s="20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108" t="s">
        <v>15</v>
      </c>
      <c r="L6" s="16"/>
    </row>
    <row r="7" spans="2:46" ht="16.5" customHeight="1">
      <c r="B7" s="16"/>
      <c r="E7" s="261" t="str">
        <f>'Rekapitulácia stavby'!K6</f>
        <v>Zavŕšenie transformačného procesu s cieľom sociálnej integrácie občanov s mentálnym postihnutím v DSS Slatinka</v>
      </c>
      <c r="F7" s="262"/>
      <c r="G7" s="262"/>
      <c r="H7" s="262"/>
      <c r="L7" s="16"/>
    </row>
    <row r="8" spans="2:46">
      <c r="B8" s="16"/>
      <c r="D8" s="108" t="s">
        <v>120</v>
      </c>
      <c r="L8" s="16"/>
    </row>
    <row r="9" spans="2:46" ht="16.5" customHeight="1">
      <c r="B9" s="16"/>
      <c r="E9" s="261" t="s">
        <v>121</v>
      </c>
      <c r="F9" s="234"/>
      <c r="G9" s="234"/>
      <c r="H9" s="234"/>
      <c r="L9" s="16"/>
    </row>
    <row r="10" spans="2:46" ht="12" customHeight="1">
      <c r="B10" s="16"/>
      <c r="D10" s="108" t="s">
        <v>122</v>
      </c>
      <c r="L10" s="16"/>
    </row>
    <row r="11" spans="2:46" s="1" customFormat="1" ht="16.5" customHeight="1">
      <c r="B11" s="35"/>
      <c r="E11" s="262" t="s">
        <v>1228</v>
      </c>
      <c r="F11" s="263"/>
      <c r="G11" s="263"/>
      <c r="H11" s="263"/>
      <c r="I11" s="109"/>
      <c r="L11" s="35"/>
    </row>
    <row r="12" spans="2:46" s="1" customFormat="1" ht="12" customHeight="1">
      <c r="B12" s="35"/>
      <c r="D12" s="108" t="s">
        <v>124</v>
      </c>
      <c r="I12" s="109"/>
      <c r="L12" s="35"/>
    </row>
    <row r="13" spans="2:46" s="1" customFormat="1" ht="36.950000000000003" customHeight="1">
      <c r="B13" s="35"/>
      <c r="E13" s="264" t="s">
        <v>1649</v>
      </c>
      <c r="F13" s="263"/>
      <c r="G13" s="263"/>
      <c r="H13" s="263"/>
      <c r="I13" s="109"/>
      <c r="L13" s="35"/>
    </row>
    <row r="14" spans="2:46" s="1" customFormat="1">
      <c r="B14" s="35"/>
      <c r="I14" s="109"/>
      <c r="L14" s="35"/>
    </row>
    <row r="15" spans="2:46" s="1" customFormat="1" ht="12" customHeight="1">
      <c r="B15" s="35"/>
      <c r="D15" s="108" t="s">
        <v>17</v>
      </c>
      <c r="F15" s="13" t="s">
        <v>18</v>
      </c>
      <c r="I15" s="110" t="s">
        <v>19</v>
      </c>
      <c r="J15" s="13" t="s">
        <v>20</v>
      </c>
      <c r="L15" s="35"/>
    </row>
    <row r="16" spans="2:46" s="1" customFormat="1" ht="12" customHeight="1">
      <c r="B16" s="35"/>
      <c r="D16" s="108" t="s">
        <v>21</v>
      </c>
      <c r="F16" s="13" t="s">
        <v>22</v>
      </c>
      <c r="I16" s="110" t="s">
        <v>23</v>
      </c>
      <c r="J16" s="111" t="str">
        <f>'Rekapitulácia stavby'!AN8</f>
        <v>21. 1. 2019</v>
      </c>
      <c r="L16" s="35"/>
    </row>
    <row r="17" spans="2:12" s="1" customFormat="1" ht="21.75" customHeight="1">
      <c r="B17" s="35"/>
      <c r="D17" s="112" t="s">
        <v>25</v>
      </c>
      <c r="F17" s="113" t="s">
        <v>26</v>
      </c>
      <c r="I17" s="114" t="s">
        <v>27</v>
      </c>
      <c r="J17" s="113" t="s">
        <v>28</v>
      </c>
      <c r="L17" s="35"/>
    </row>
    <row r="18" spans="2:12" s="1" customFormat="1" ht="12" customHeight="1">
      <c r="B18" s="35"/>
      <c r="D18" s="108" t="s">
        <v>29</v>
      </c>
      <c r="I18" s="110" t="s">
        <v>30</v>
      </c>
      <c r="J18" s="13" t="s">
        <v>31</v>
      </c>
      <c r="L18" s="35"/>
    </row>
    <row r="19" spans="2:12" s="1" customFormat="1" ht="18" customHeight="1">
      <c r="B19" s="35"/>
      <c r="E19" s="13" t="s">
        <v>32</v>
      </c>
      <c r="I19" s="110" t="s">
        <v>33</v>
      </c>
      <c r="J19" s="13" t="s">
        <v>34</v>
      </c>
      <c r="L19" s="35"/>
    </row>
    <row r="20" spans="2:12" s="1" customFormat="1" ht="6.95" customHeight="1">
      <c r="B20" s="35"/>
      <c r="I20" s="109"/>
      <c r="L20" s="35"/>
    </row>
    <row r="21" spans="2:12" s="1" customFormat="1" ht="12" customHeight="1">
      <c r="B21" s="35"/>
      <c r="D21" s="108" t="s">
        <v>35</v>
      </c>
      <c r="I21" s="110" t="s">
        <v>30</v>
      </c>
      <c r="J21" s="26" t="str">
        <f>'Rekapitulácia stavby'!AN13</f>
        <v>Vyplň údaj</v>
      </c>
      <c r="L21" s="35"/>
    </row>
    <row r="22" spans="2:12" s="1" customFormat="1" ht="18" customHeight="1">
      <c r="B22" s="35"/>
      <c r="E22" s="265" t="str">
        <f>'Rekapitulácia stavby'!E14</f>
        <v>Vyplň údaj</v>
      </c>
      <c r="F22" s="266"/>
      <c r="G22" s="266"/>
      <c r="H22" s="266"/>
      <c r="I22" s="110" t="s">
        <v>33</v>
      </c>
      <c r="J22" s="26" t="str">
        <f>'Rekapitulácia stavby'!AN14</f>
        <v>Vyplň údaj</v>
      </c>
      <c r="L22" s="35"/>
    </row>
    <row r="23" spans="2:12" s="1" customFormat="1" ht="6.95" customHeight="1">
      <c r="B23" s="35"/>
      <c r="I23" s="109"/>
      <c r="L23" s="35"/>
    </row>
    <row r="24" spans="2:12" s="1" customFormat="1" ht="12" customHeight="1">
      <c r="B24" s="35"/>
      <c r="D24" s="108" t="s">
        <v>37</v>
      </c>
      <c r="I24" s="110" t="s">
        <v>30</v>
      </c>
      <c r="J24" s="13" t="s">
        <v>38</v>
      </c>
      <c r="L24" s="35"/>
    </row>
    <row r="25" spans="2:12" s="1" customFormat="1" ht="18" customHeight="1">
      <c r="B25" s="35"/>
      <c r="E25" s="13" t="s">
        <v>39</v>
      </c>
      <c r="I25" s="110" t="s">
        <v>33</v>
      </c>
      <c r="J25" s="13" t="s">
        <v>40</v>
      </c>
      <c r="L25" s="35"/>
    </row>
    <row r="26" spans="2:12" s="1" customFormat="1" ht="6.95" customHeight="1">
      <c r="B26" s="35"/>
      <c r="I26" s="109"/>
      <c r="L26" s="35"/>
    </row>
    <row r="27" spans="2:12" s="1" customFormat="1" ht="12" customHeight="1">
      <c r="B27" s="35"/>
      <c r="D27" s="108" t="s">
        <v>41</v>
      </c>
      <c r="I27" s="110" t="s">
        <v>30</v>
      </c>
      <c r="J27" s="13" t="s">
        <v>42</v>
      </c>
      <c r="L27" s="35"/>
    </row>
    <row r="28" spans="2:12" s="1" customFormat="1" ht="18" customHeight="1">
      <c r="B28" s="35"/>
      <c r="E28" s="13" t="s">
        <v>43</v>
      </c>
      <c r="I28" s="110" t="s">
        <v>33</v>
      </c>
      <c r="J28" s="13" t="s">
        <v>42</v>
      </c>
      <c r="L28" s="35"/>
    </row>
    <row r="29" spans="2:12" s="1" customFormat="1" ht="6.95" customHeight="1">
      <c r="B29" s="35"/>
      <c r="I29" s="109"/>
      <c r="L29" s="35"/>
    </row>
    <row r="30" spans="2:12" s="1" customFormat="1" ht="12" customHeight="1">
      <c r="B30" s="35"/>
      <c r="D30" s="108" t="s">
        <v>45</v>
      </c>
      <c r="I30" s="109"/>
      <c r="L30" s="35"/>
    </row>
    <row r="31" spans="2:12" s="7" customFormat="1" ht="16.5" customHeight="1">
      <c r="B31" s="115"/>
      <c r="E31" s="260" t="s">
        <v>1</v>
      </c>
      <c r="F31" s="260"/>
      <c r="G31" s="260"/>
      <c r="H31" s="260"/>
      <c r="I31" s="116"/>
      <c r="L31" s="115"/>
    </row>
    <row r="32" spans="2:12" s="1" customFormat="1" ht="6.95" customHeight="1">
      <c r="B32" s="35"/>
      <c r="I32" s="109"/>
      <c r="L32" s="35"/>
    </row>
    <row r="33" spans="2:12" s="1" customFormat="1" ht="6.95" customHeight="1">
      <c r="B33" s="35"/>
      <c r="D33" s="53"/>
      <c r="E33" s="53"/>
      <c r="F33" s="53"/>
      <c r="G33" s="53"/>
      <c r="H33" s="53"/>
      <c r="I33" s="117"/>
      <c r="J33" s="53"/>
      <c r="K33" s="53"/>
      <c r="L33" s="35"/>
    </row>
    <row r="34" spans="2:12" s="1" customFormat="1" ht="25.35" customHeight="1">
      <c r="B34" s="35"/>
      <c r="D34" s="118" t="s">
        <v>46</v>
      </c>
      <c r="I34" s="109"/>
      <c r="J34" s="119">
        <f>ROUND(J102, 2)</f>
        <v>0</v>
      </c>
      <c r="L34" s="35"/>
    </row>
    <row r="35" spans="2:12" s="1" customFormat="1" ht="6.95" customHeight="1">
      <c r="B35" s="35"/>
      <c r="D35" s="53"/>
      <c r="E35" s="53"/>
      <c r="F35" s="53"/>
      <c r="G35" s="53"/>
      <c r="H35" s="53"/>
      <c r="I35" s="117"/>
      <c r="J35" s="53"/>
      <c r="K35" s="53"/>
      <c r="L35" s="35"/>
    </row>
    <row r="36" spans="2:12" s="1" customFormat="1" ht="14.45" customHeight="1">
      <c r="B36" s="35"/>
      <c r="F36" s="120" t="s">
        <v>48</v>
      </c>
      <c r="I36" s="121" t="s">
        <v>47</v>
      </c>
      <c r="J36" s="120" t="s">
        <v>49</v>
      </c>
      <c r="L36" s="35"/>
    </row>
    <row r="37" spans="2:12" s="1" customFormat="1" ht="14.45" customHeight="1">
      <c r="B37" s="35"/>
      <c r="D37" s="108" t="s">
        <v>50</v>
      </c>
      <c r="E37" s="108" t="s">
        <v>51</v>
      </c>
      <c r="F37" s="122">
        <f>ROUND((SUM(BE102:BE222)),  2)</f>
        <v>0</v>
      </c>
      <c r="I37" s="123">
        <v>0.2</v>
      </c>
      <c r="J37" s="122">
        <f>ROUND(((SUM(BE102:BE222))*I37),  2)</f>
        <v>0</v>
      </c>
      <c r="L37" s="35"/>
    </row>
    <row r="38" spans="2:12" s="1" customFormat="1" ht="14.45" customHeight="1">
      <c r="B38" s="35"/>
      <c r="E38" s="108" t="s">
        <v>52</v>
      </c>
      <c r="F38" s="122">
        <f>ROUND((SUM(BF102:BF222)),  2)</f>
        <v>0</v>
      </c>
      <c r="I38" s="123">
        <v>0.2</v>
      </c>
      <c r="J38" s="122">
        <f>ROUND(((SUM(BF102:BF222))*I38),  2)</f>
        <v>0</v>
      </c>
      <c r="L38" s="35"/>
    </row>
    <row r="39" spans="2:12" s="1" customFormat="1" ht="14.45" hidden="1" customHeight="1">
      <c r="B39" s="35"/>
      <c r="E39" s="108" t="s">
        <v>53</v>
      </c>
      <c r="F39" s="122">
        <f>ROUND((SUM(BG102:BG222)),  2)</f>
        <v>0</v>
      </c>
      <c r="I39" s="123">
        <v>0.2</v>
      </c>
      <c r="J39" s="122">
        <f>0</f>
        <v>0</v>
      </c>
      <c r="L39" s="35"/>
    </row>
    <row r="40" spans="2:12" s="1" customFormat="1" ht="14.45" hidden="1" customHeight="1">
      <c r="B40" s="35"/>
      <c r="E40" s="108" t="s">
        <v>54</v>
      </c>
      <c r="F40" s="122">
        <f>ROUND((SUM(BH102:BH222)),  2)</f>
        <v>0</v>
      </c>
      <c r="I40" s="123">
        <v>0.2</v>
      </c>
      <c r="J40" s="122">
        <f>0</f>
        <v>0</v>
      </c>
      <c r="L40" s="35"/>
    </row>
    <row r="41" spans="2:12" s="1" customFormat="1" ht="14.45" hidden="1" customHeight="1">
      <c r="B41" s="35"/>
      <c r="E41" s="108" t="s">
        <v>55</v>
      </c>
      <c r="F41" s="122">
        <f>ROUND((SUM(BI102:BI222)),  2)</f>
        <v>0</v>
      </c>
      <c r="I41" s="123">
        <v>0</v>
      </c>
      <c r="J41" s="122">
        <f>0</f>
        <v>0</v>
      </c>
      <c r="L41" s="35"/>
    </row>
    <row r="42" spans="2:12" s="1" customFormat="1" ht="6.95" customHeight="1">
      <c r="B42" s="35"/>
      <c r="I42" s="109"/>
      <c r="L42" s="35"/>
    </row>
    <row r="43" spans="2:12" s="1" customFormat="1" ht="25.35" customHeight="1">
      <c r="B43" s="35"/>
      <c r="C43" s="124"/>
      <c r="D43" s="125" t="s">
        <v>56</v>
      </c>
      <c r="E43" s="126"/>
      <c r="F43" s="126"/>
      <c r="G43" s="127" t="s">
        <v>57</v>
      </c>
      <c r="H43" s="128" t="s">
        <v>58</v>
      </c>
      <c r="I43" s="129"/>
      <c r="J43" s="130">
        <f>SUM(J34:J41)</f>
        <v>0</v>
      </c>
      <c r="K43" s="131"/>
      <c r="L43" s="35"/>
    </row>
    <row r="44" spans="2:12" s="1" customFormat="1" ht="14.45" customHeight="1">
      <c r="B44" s="132"/>
      <c r="C44" s="133"/>
      <c r="D44" s="133"/>
      <c r="E44" s="133"/>
      <c r="F44" s="133"/>
      <c r="G44" s="133"/>
      <c r="H44" s="133"/>
      <c r="I44" s="134"/>
      <c r="J44" s="133"/>
      <c r="K44" s="133"/>
      <c r="L44" s="35"/>
    </row>
    <row r="48" spans="2:12" s="1" customFormat="1" ht="6.95" customHeight="1">
      <c r="B48" s="135"/>
      <c r="C48" s="136"/>
      <c r="D48" s="136"/>
      <c r="E48" s="136"/>
      <c r="F48" s="136"/>
      <c r="G48" s="136"/>
      <c r="H48" s="136"/>
      <c r="I48" s="137"/>
      <c r="J48" s="136"/>
      <c r="K48" s="136"/>
      <c r="L48" s="35"/>
    </row>
    <row r="49" spans="2:12" s="1" customFormat="1" ht="24.95" customHeight="1">
      <c r="B49" s="31"/>
      <c r="C49" s="19" t="s">
        <v>126</v>
      </c>
      <c r="D49" s="32"/>
      <c r="E49" s="32"/>
      <c r="F49" s="32"/>
      <c r="G49" s="32"/>
      <c r="H49" s="32"/>
      <c r="I49" s="109"/>
      <c r="J49" s="32"/>
      <c r="K49" s="32"/>
      <c r="L49" s="35"/>
    </row>
    <row r="50" spans="2:12" s="1" customFormat="1" ht="6.95" customHeight="1">
      <c r="B50" s="31"/>
      <c r="C50" s="32"/>
      <c r="D50" s="32"/>
      <c r="E50" s="32"/>
      <c r="F50" s="32"/>
      <c r="G50" s="32"/>
      <c r="H50" s="32"/>
      <c r="I50" s="109"/>
      <c r="J50" s="32"/>
      <c r="K50" s="32"/>
      <c r="L50" s="35"/>
    </row>
    <row r="51" spans="2:12" s="1" customFormat="1" ht="12" customHeight="1">
      <c r="B51" s="31"/>
      <c r="C51" s="25" t="s">
        <v>15</v>
      </c>
      <c r="D51" s="32"/>
      <c r="E51" s="32"/>
      <c r="F51" s="32"/>
      <c r="G51" s="32"/>
      <c r="H51" s="32"/>
      <c r="I51" s="109"/>
      <c r="J51" s="32"/>
      <c r="K51" s="32"/>
      <c r="L51" s="35"/>
    </row>
    <row r="52" spans="2:12" s="1" customFormat="1" ht="16.5" customHeight="1">
      <c r="B52" s="31"/>
      <c r="C52" s="32"/>
      <c r="D52" s="32"/>
      <c r="E52" s="258" t="str">
        <f>E7</f>
        <v>Zavŕšenie transformačného procesu s cieľom sociálnej integrácie občanov s mentálnym postihnutím v DSS Slatinka</v>
      </c>
      <c r="F52" s="259"/>
      <c r="G52" s="259"/>
      <c r="H52" s="259"/>
      <c r="I52" s="109"/>
      <c r="J52" s="32"/>
      <c r="K52" s="32"/>
      <c r="L52" s="35"/>
    </row>
    <row r="53" spans="2:12" ht="12" customHeight="1">
      <c r="B53" s="17"/>
      <c r="C53" s="25" t="s">
        <v>120</v>
      </c>
      <c r="D53" s="18"/>
      <c r="E53" s="18"/>
      <c r="F53" s="18"/>
      <c r="G53" s="18"/>
      <c r="H53" s="18"/>
      <c r="J53" s="18"/>
      <c r="K53" s="18"/>
      <c r="L53" s="16"/>
    </row>
    <row r="54" spans="2:12" ht="16.5" customHeight="1">
      <c r="B54" s="17"/>
      <c r="C54" s="18"/>
      <c r="D54" s="18"/>
      <c r="E54" s="258" t="s">
        <v>121</v>
      </c>
      <c r="F54" s="247"/>
      <c r="G54" s="247"/>
      <c r="H54" s="247"/>
      <c r="J54" s="18"/>
      <c r="K54" s="18"/>
      <c r="L54" s="16"/>
    </row>
    <row r="55" spans="2:12" ht="12" customHeight="1">
      <c r="B55" s="17"/>
      <c r="C55" s="25" t="s">
        <v>122</v>
      </c>
      <c r="D55" s="18"/>
      <c r="E55" s="18"/>
      <c r="F55" s="18"/>
      <c r="G55" s="18"/>
      <c r="H55" s="18"/>
      <c r="J55" s="18"/>
      <c r="K55" s="18"/>
      <c r="L55" s="16"/>
    </row>
    <row r="56" spans="2:12" s="1" customFormat="1" ht="16.5" customHeight="1">
      <c r="B56" s="31"/>
      <c r="C56" s="32"/>
      <c r="D56" s="32"/>
      <c r="E56" s="259" t="s">
        <v>1228</v>
      </c>
      <c r="F56" s="242"/>
      <c r="G56" s="242"/>
      <c r="H56" s="242"/>
      <c r="I56" s="109"/>
      <c r="J56" s="32"/>
      <c r="K56" s="32"/>
      <c r="L56" s="35"/>
    </row>
    <row r="57" spans="2:12" s="1" customFormat="1" ht="12" customHeight="1">
      <c r="B57" s="31"/>
      <c r="C57" s="25" t="s">
        <v>124</v>
      </c>
      <c r="D57" s="32"/>
      <c r="E57" s="32"/>
      <c r="F57" s="32"/>
      <c r="G57" s="32"/>
      <c r="H57" s="32"/>
      <c r="I57" s="109"/>
      <c r="J57" s="32"/>
      <c r="K57" s="32"/>
      <c r="L57" s="35"/>
    </row>
    <row r="58" spans="2:12" s="1" customFormat="1" ht="16.5" customHeight="1">
      <c r="B58" s="31"/>
      <c r="C58" s="32"/>
      <c r="D58" s="32"/>
      <c r="E58" s="243" t="str">
        <f>E13</f>
        <v>2018004.5B.2 - Zdravotechnika</v>
      </c>
      <c r="F58" s="242"/>
      <c r="G58" s="242"/>
      <c r="H58" s="242"/>
      <c r="I58" s="109"/>
      <c r="J58" s="32"/>
      <c r="K58" s="32"/>
      <c r="L58" s="35"/>
    </row>
    <row r="59" spans="2:12" s="1" customFormat="1" ht="6.95" customHeight="1">
      <c r="B59" s="31"/>
      <c r="C59" s="32"/>
      <c r="D59" s="32"/>
      <c r="E59" s="32"/>
      <c r="F59" s="32"/>
      <c r="G59" s="32"/>
      <c r="H59" s="32"/>
      <c r="I59" s="109"/>
      <c r="J59" s="32"/>
      <c r="K59" s="32"/>
      <c r="L59" s="35"/>
    </row>
    <row r="60" spans="2:12" s="1" customFormat="1" ht="12" customHeight="1">
      <c r="B60" s="31"/>
      <c r="C60" s="25" t="s">
        <v>21</v>
      </c>
      <c r="D60" s="32"/>
      <c r="E60" s="32"/>
      <c r="F60" s="23" t="str">
        <f>F16</f>
        <v>Lučenec</v>
      </c>
      <c r="G60" s="32"/>
      <c r="H60" s="32"/>
      <c r="I60" s="110" t="s">
        <v>23</v>
      </c>
      <c r="J60" s="52" t="str">
        <f>IF(J16="","",J16)</f>
        <v>21. 1. 2019</v>
      </c>
      <c r="K60" s="32"/>
      <c r="L60" s="35"/>
    </row>
    <row r="61" spans="2:12" s="1" customFormat="1" ht="6.95" customHeight="1">
      <c r="B61" s="31"/>
      <c r="C61" s="32"/>
      <c r="D61" s="32"/>
      <c r="E61" s="32"/>
      <c r="F61" s="32"/>
      <c r="G61" s="32"/>
      <c r="H61" s="32"/>
      <c r="I61" s="109"/>
      <c r="J61" s="32"/>
      <c r="K61" s="32"/>
      <c r="L61" s="35"/>
    </row>
    <row r="62" spans="2:12" s="1" customFormat="1" ht="13.7" customHeight="1">
      <c r="B62" s="31"/>
      <c r="C62" s="25" t="s">
        <v>29</v>
      </c>
      <c r="D62" s="32"/>
      <c r="E62" s="32"/>
      <c r="F62" s="23" t="str">
        <f>E19</f>
        <v>Domov sociálnych služieb SLATINKA</v>
      </c>
      <c r="G62" s="32"/>
      <c r="H62" s="32"/>
      <c r="I62" s="110" t="s">
        <v>37</v>
      </c>
      <c r="J62" s="29" t="str">
        <f>E25</f>
        <v>PROMOST s.r.o.</v>
      </c>
      <c r="K62" s="32"/>
      <c r="L62" s="35"/>
    </row>
    <row r="63" spans="2:12" s="1" customFormat="1" ht="13.7" customHeight="1">
      <c r="B63" s="31"/>
      <c r="C63" s="25" t="s">
        <v>35</v>
      </c>
      <c r="D63" s="32"/>
      <c r="E63" s="32"/>
      <c r="F63" s="23" t="str">
        <f>IF(E22="","",E22)</f>
        <v>Vyplň údaj</v>
      </c>
      <c r="G63" s="32"/>
      <c r="H63" s="32"/>
      <c r="I63" s="110" t="s">
        <v>41</v>
      </c>
      <c r="J63" s="29" t="str">
        <f>E28</f>
        <v>Ing. Michal Slobodník</v>
      </c>
      <c r="K63" s="32"/>
      <c r="L63" s="35"/>
    </row>
    <row r="64" spans="2:12" s="1" customFormat="1" ht="10.35" customHeight="1">
      <c r="B64" s="31"/>
      <c r="C64" s="32"/>
      <c r="D64" s="32"/>
      <c r="E64" s="32"/>
      <c r="F64" s="32"/>
      <c r="G64" s="32"/>
      <c r="H64" s="32"/>
      <c r="I64" s="109"/>
      <c r="J64" s="32"/>
      <c r="K64" s="32"/>
      <c r="L64" s="35"/>
    </row>
    <row r="65" spans="2:47" s="1" customFormat="1" ht="29.25" customHeight="1">
      <c r="B65" s="31"/>
      <c r="C65" s="138" t="s">
        <v>127</v>
      </c>
      <c r="D65" s="139"/>
      <c r="E65" s="139"/>
      <c r="F65" s="139"/>
      <c r="G65" s="139"/>
      <c r="H65" s="139"/>
      <c r="I65" s="140"/>
      <c r="J65" s="141" t="s">
        <v>128</v>
      </c>
      <c r="K65" s="139"/>
      <c r="L65" s="35"/>
    </row>
    <row r="66" spans="2:47" s="1" customFormat="1" ht="10.35" customHeight="1">
      <c r="B66" s="31"/>
      <c r="C66" s="32"/>
      <c r="D66" s="32"/>
      <c r="E66" s="32"/>
      <c r="F66" s="32"/>
      <c r="G66" s="32"/>
      <c r="H66" s="32"/>
      <c r="I66" s="109"/>
      <c r="J66" s="32"/>
      <c r="K66" s="32"/>
      <c r="L66" s="35"/>
    </row>
    <row r="67" spans="2:47" s="1" customFormat="1" ht="22.9" customHeight="1">
      <c r="B67" s="31"/>
      <c r="C67" s="142" t="s">
        <v>129</v>
      </c>
      <c r="D67" s="32"/>
      <c r="E67" s="32"/>
      <c r="F67" s="32"/>
      <c r="G67" s="32"/>
      <c r="H67" s="32"/>
      <c r="I67" s="109"/>
      <c r="J67" s="70">
        <f>J102</f>
        <v>0</v>
      </c>
      <c r="K67" s="32"/>
      <c r="L67" s="35"/>
      <c r="AU67" s="13" t="s">
        <v>130</v>
      </c>
    </row>
    <row r="68" spans="2:47" s="8" customFormat="1" ht="24.95" customHeight="1">
      <c r="B68" s="143"/>
      <c r="C68" s="144"/>
      <c r="D68" s="145" t="s">
        <v>131</v>
      </c>
      <c r="E68" s="146"/>
      <c r="F68" s="146"/>
      <c r="G68" s="146"/>
      <c r="H68" s="146"/>
      <c r="I68" s="147"/>
      <c r="J68" s="148">
        <f>J103</f>
        <v>0</v>
      </c>
      <c r="K68" s="144"/>
      <c r="L68" s="149"/>
    </row>
    <row r="69" spans="2:47" s="9" customFormat="1" ht="19.899999999999999" customHeight="1">
      <c r="B69" s="150"/>
      <c r="C69" s="90"/>
      <c r="D69" s="151" t="s">
        <v>132</v>
      </c>
      <c r="E69" s="152"/>
      <c r="F69" s="152"/>
      <c r="G69" s="152"/>
      <c r="H69" s="152"/>
      <c r="I69" s="153"/>
      <c r="J69" s="154">
        <f>J104</f>
        <v>0</v>
      </c>
      <c r="K69" s="90"/>
      <c r="L69" s="155"/>
    </row>
    <row r="70" spans="2:47" s="9" customFormat="1" ht="19.899999999999999" customHeight="1">
      <c r="B70" s="150"/>
      <c r="C70" s="90"/>
      <c r="D70" s="151" t="s">
        <v>135</v>
      </c>
      <c r="E70" s="152"/>
      <c r="F70" s="152"/>
      <c r="G70" s="152"/>
      <c r="H70" s="152"/>
      <c r="I70" s="153"/>
      <c r="J70" s="154">
        <f>J109</f>
        <v>0</v>
      </c>
      <c r="K70" s="90"/>
      <c r="L70" s="155"/>
    </row>
    <row r="71" spans="2:47" s="9" customFormat="1" ht="19.899999999999999" customHeight="1">
      <c r="B71" s="150"/>
      <c r="C71" s="90"/>
      <c r="D71" s="151" t="s">
        <v>140</v>
      </c>
      <c r="E71" s="152"/>
      <c r="F71" s="152"/>
      <c r="G71" s="152"/>
      <c r="H71" s="152"/>
      <c r="I71" s="153"/>
      <c r="J71" s="154">
        <f>J111</f>
        <v>0</v>
      </c>
      <c r="K71" s="90"/>
      <c r="L71" s="155"/>
    </row>
    <row r="72" spans="2:47" s="8" customFormat="1" ht="24.95" customHeight="1">
      <c r="B72" s="143"/>
      <c r="C72" s="144"/>
      <c r="D72" s="145" t="s">
        <v>141</v>
      </c>
      <c r="E72" s="146"/>
      <c r="F72" s="146"/>
      <c r="G72" s="146"/>
      <c r="H72" s="146"/>
      <c r="I72" s="147"/>
      <c r="J72" s="148">
        <f>J113</f>
        <v>0</v>
      </c>
      <c r="K72" s="144"/>
      <c r="L72" s="149"/>
    </row>
    <row r="73" spans="2:47" s="9" customFormat="1" ht="19.899999999999999" customHeight="1">
      <c r="B73" s="150"/>
      <c r="C73" s="90"/>
      <c r="D73" s="151" t="s">
        <v>1231</v>
      </c>
      <c r="E73" s="152"/>
      <c r="F73" s="152"/>
      <c r="G73" s="152"/>
      <c r="H73" s="152"/>
      <c r="I73" s="153"/>
      <c r="J73" s="154">
        <f>J114</f>
        <v>0</v>
      </c>
      <c r="K73" s="90"/>
      <c r="L73" s="155"/>
    </row>
    <row r="74" spans="2:47" s="9" customFormat="1" ht="19.899999999999999" customHeight="1">
      <c r="B74" s="150"/>
      <c r="C74" s="90"/>
      <c r="D74" s="151" t="s">
        <v>1650</v>
      </c>
      <c r="E74" s="152"/>
      <c r="F74" s="152"/>
      <c r="G74" s="152"/>
      <c r="H74" s="152"/>
      <c r="I74" s="153"/>
      <c r="J74" s="154">
        <f>J125</f>
        <v>0</v>
      </c>
      <c r="K74" s="90"/>
      <c r="L74" s="155"/>
    </row>
    <row r="75" spans="2:47" s="9" customFormat="1" ht="19.899999999999999" customHeight="1">
      <c r="B75" s="150"/>
      <c r="C75" s="90"/>
      <c r="D75" s="151" t="s">
        <v>1651</v>
      </c>
      <c r="E75" s="152"/>
      <c r="F75" s="152"/>
      <c r="G75" s="152"/>
      <c r="H75" s="152"/>
      <c r="I75" s="153"/>
      <c r="J75" s="154">
        <f>J142</f>
        <v>0</v>
      </c>
      <c r="K75" s="90"/>
      <c r="L75" s="155"/>
    </row>
    <row r="76" spans="2:47" s="9" customFormat="1" ht="19.899999999999999" customHeight="1">
      <c r="B76" s="150"/>
      <c r="C76" s="90"/>
      <c r="D76" s="151" t="s">
        <v>1652</v>
      </c>
      <c r="E76" s="152"/>
      <c r="F76" s="152"/>
      <c r="G76" s="152"/>
      <c r="H76" s="152"/>
      <c r="I76" s="153"/>
      <c r="J76" s="154">
        <f>J169</f>
        <v>0</v>
      </c>
      <c r="K76" s="90"/>
      <c r="L76" s="155"/>
    </row>
    <row r="77" spans="2:47" s="9" customFormat="1" ht="19.899999999999999" customHeight="1">
      <c r="B77" s="150"/>
      <c r="C77" s="90"/>
      <c r="D77" s="151" t="s">
        <v>1653</v>
      </c>
      <c r="E77" s="152"/>
      <c r="F77" s="152"/>
      <c r="G77" s="152"/>
      <c r="H77" s="152"/>
      <c r="I77" s="153"/>
      <c r="J77" s="154">
        <f>J207</f>
        <v>0</v>
      </c>
      <c r="K77" s="90"/>
      <c r="L77" s="155"/>
    </row>
    <row r="78" spans="2:47" s="8" customFormat="1" ht="24.95" customHeight="1">
      <c r="B78" s="143"/>
      <c r="C78" s="144"/>
      <c r="D78" s="145" t="s">
        <v>1235</v>
      </c>
      <c r="E78" s="146"/>
      <c r="F78" s="146"/>
      <c r="G78" s="146"/>
      <c r="H78" s="146"/>
      <c r="I78" s="147"/>
      <c r="J78" s="148">
        <f>J221</f>
        <v>0</v>
      </c>
      <c r="K78" s="144"/>
      <c r="L78" s="149"/>
    </row>
    <row r="79" spans="2:47" s="1" customFormat="1" ht="21.75" customHeight="1">
      <c r="B79" s="31"/>
      <c r="C79" s="32"/>
      <c r="D79" s="32"/>
      <c r="E79" s="32"/>
      <c r="F79" s="32"/>
      <c r="G79" s="32"/>
      <c r="H79" s="32"/>
      <c r="I79" s="109"/>
      <c r="J79" s="32"/>
      <c r="K79" s="32"/>
      <c r="L79" s="35"/>
    </row>
    <row r="80" spans="2:47" s="1" customFormat="1" ht="6.95" customHeight="1">
      <c r="B80" s="43"/>
      <c r="C80" s="44"/>
      <c r="D80" s="44"/>
      <c r="E80" s="44"/>
      <c r="F80" s="44"/>
      <c r="G80" s="44"/>
      <c r="H80" s="44"/>
      <c r="I80" s="134"/>
      <c r="J80" s="44"/>
      <c r="K80" s="44"/>
      <c r="L80" s="35"/>
    </row>
    <row r="84" spans="2:12" s="1" customFormat="1" ht="6.95" customHeight="1">
      <c r="B84" s="45"/>
      <c r="C84" s="46"/>
      <c r="D84" s="46"/>
      <c r="E84" s="46"/>
      <c r="F84" s="46"/>
      <c r="G84" s="46"/>
      <c r="H84" s="46"/>
      <c r="I84" s="137"/>
      <c r="J84" s="46"/>
      <c r="K84" s="46"/>
      <c r="L84" s="35"/>
    </row>
    <row r="85" spans="2:12" s="1" customFormat="1" ht="24.95" customHeight="1">
      <c r="B85" s="31"/>
      <c r="C85" s="19" t="s">
        <v>153</v>
      </c>
      <c r="D85" s="32"/>
      <c r="E85" s="32"/>
      <c r="F85" s="32"/>
      <c r="G85" s="32"/>
      <c r="H85" s="32"/>
      <c r="I85" s="109"/>
      <c r="J85" s="32"/>
      <c r="K85" s="32"/>
      <c r="L85" s="35"/>
    </row>
    <row r="86" spans="2:12" s="1" customFormat="1" ht="6.95" customHeight="1">
      <c r="B86" s="31"/>
      <c r="C86" s="32"/>
      <c r="D86" s="32"/>
      <c r="E86" s="32"/>
      <c r="F86" s="32"/>
      <c r="G86" s="32"/>
      <c r="H86" s="32"/>
      <c r="I86" s="109"/>
      <c r="J86" s="32"/>
      <c r="K86" s="32"/>
      <c r="L86" s="35"/>
    </row>
    <row r="87" spans="2:12" s="1" customFormat="1" ht="12" customHeight="1">
      <c r="B87" s="31"/>
      <c r="C87" s="25" t="s">
        <v>15</v>
      </c>
      <c r="D87" s="32"/>
      <c r="E87" s="32"/>
      <c r="F87" s="32"/>
      <c r="G87" s="32"/>
      <c r="H87" s="32"/>
      <c r="I87" s="109"/>
      <c r="J87" s="32"/>
      <c r="K87" s="32"/>
      <c r="L87" s="35"/>
    </row>
    <row r="88" spans="2:12" s="1" customFormat="1" ht="16.5" customHeight="1">
      <c r="B88" s="31"/>
      <c r="C88" s="32"/>
      <c r="D88" s="32"/>
      <c r="E88" s="258" t="str">
        <f>E7</f>
        <v>Zavŕšenie transformačného procesu s cieľom sociálnej integrácie občanov s mentálnym postihnutím v DSS Slatinka</v>
      </c>
      <c r="F88" s="259"/>
      <c r="G88" s="259"/>
      <c r="H88" s="259"/>
      <c r="I88" s="109"/>
      <c r="J88" s="32"/>
      <c r="K88" s="32"/>
      <c r="L88" s="35"/>
    </row>
    <row r="89" spans="2:12" ht="12" customHeight="1">
      <c r="B89" s="17"/>
      <c r="C89" s="25" t="s">
        <v>120</v>
      </c>
      <c r="D89" s="18"/>
      <c r="E89" s="18"/>
      <c r="F89" s="18"/>
      <c r="G89" s="18"/>
      <c r="H89" s="18"/>
      <c r="J89" s="18"/>
      <c r="K89" s="18"/>
      <c r="L89" s="16"/>
    </row>
    <row r="90" spans="2:12" ht="16.5" customHeight="1">
      <c r="B90" s="17"/>
      <c r="C90" s="18"/>
      <c r="D90" s="18"/>
      <c r="E90" s="258" t="s">
        <v>121</v>
      </c>
      <c r="F90" s="247"/>
      <c r="G90" s="247"/>
      <c r="H90" s="247"/>
      <c r="J90" s="18"/>
      <c r="K90" s="18"/>
      <c r="L90" s="16"/>
    </row>
    <row r="91" spans="2:12" ht="12" customHeight="1">
      <c r="B91" s="17"/>
      <c r="C91" s="25" t="s">
        <v>122</v>
      </c>
      <c r="D91" s="18"/>
      <c r="E91" s="18"/>
      <c r="F91" s="18"/>
      <c r="G91" s="18"/>
      <c r="H91" s="18"/>
      <c r="J91" s="18"/>
      <c r="K91" s="18"/>
      <c r="L91" s="16"/>
    </row>
    <row r="92" spans="2:12" s="1" customFormat="1" ht="16.5" customHeight="1">
      <c r="B92" s="31"/>
      <c r="C92" s="32"/>
      <c r="D92" s="32"/>
      <c r="E92" s="259" t="s">
        <v>1228</v>
      </c>
      <c r="F92" s="242"/>
      <c r="G92" s="242"/>
      <c r="H92" s="242"/>
      <c r="I92" s="109"/>
      <c r="J92" s="32"/>
      <c r="K92" s="32"/>
      <c r="L92" s="35"/>
    </row>
    <row r="93" spans="2:12" s="1" customFormat="1" ht="12" customHeight="1">
      <c r="B93" s="31"/>
      <c r="C93" s="25" t="s">
        <v>124</v>
      </c>
      <c r="D93" s="32"/>
      <c r="E93" s="32"/>
      <c r="F93" s="32"/>
      <c r="G93" s="32"/>
      <c r="H93" s="32"/>
      <c r="I93" s="109"/>
      <c r="J93" s="32"/>
      <c r="K93" s="32"/>
      <c r="L93" s="35"/>
    </row>
    <row r="94" spans="2:12" s="1" customFormat="1" ht="16.5" customHeight="1">
      <c r="B94" s="31"/>
      <c r="C94" s="32"/>
      <c r="D94" s="32"/>
      <c r="E94" s="243" t="str">
        <f>E13</f>
        <v>2018004.5B.2 - Zdravotechnika</v>
      </c>
      <c r="F94" s="242"/>
      <c r="G94" s="242"/>
      <c r="H94" s="242"/>
      <c r="I94" s="109"/>
      <c r="J94" s="32"/>
      <c r="K94" s="32"/>
      <c r="L94" s="35"/>
    </row>
    <row r="95" spans="2:12" s="1" customFormat="1" ht="6.95" customHeight="1">
      <c r="B95" s="31"/>
      <c r="C95" s="32"/>
      <c r="D95" s="32"/>
      <c r="E95" s="32"/>
      <c r="F95" s="32"/>
      <c r="G95" s="32"/>
      <c r="H95" s="32"/>
      <c r="I95" s="109"/>
      <c r="J95" s="32"/>
      <c r="K95" s="32"/>
      <c r="L95" s="35"/>
    </row>
    <row r="96" spans="2:12" s="1" customFormat="1" ht="12" customHeight="1">
      <c r="B96" s="31"/>
      <c r="C96" s="25" t="s">
        <v>21</v>
      </c>
      <c r="D96" s="32"/>
      <c r="E96" s="32"/>
      <c r="F96" s="23" t="str">
        <f>F16</f>
        <v>Lučenec</v>
      </c>
      <c r="G96" s="32"/>
      <c r="H96" s="32"/>
      <c r="I96" s="110" t="s">
        <v>23</v>
      </c>
      <c r="J96" s="52" t="str">
        <f>IF(J16="","",J16)</f>
        <v>21. 1. 2019</v>
      </c>
      <c r="K96" s="32"/>
      <c r="L96" s="35"/>
    </row>
    <row r="97" spans="2:65" s="1" customFormat="1" ht="6.95" customHeight="1">
      <c r="B97" s="31"/>
      <c r="C97" s="32"/>
      <c r="D97" s="32"/>
      <c r="E97" s="32"/>
      <c r="F97" s="32"/>
      <c r="G97" s="32"/>
      <c r="H97" s="32"/>
      <c r="I97" s="109"/>
      <c r="J97" s="32"/>
      <c r="K97" s="32"/>
      <c r="L97" s="35"/>
    </row>
    <row r="98" spans="2:65" s="1" customFormat="1" ht="13.7" customHeight="1">
      <c r="B98" s="31"/>
      <c r="C98" s="25" t="s">
        <v>29</v>
      </c>
      <c r="D98" s="32"/>
      <c r="E98" s="32"/>
      <c r="F98" s="23" t="str">
        <f>E19</f>
        <v>Domov sociálnych služieb SLATINKA</v>
      </c>
      <c r="G98" s="32"/>
      <c r="H98" s="32"/>
      <c r="I98" s="110" t="s">
        <v>37</v>
      </c>
      <c r="J98" s="29" t="str">
        <f>E25</f>
        <v>PROMOST s.r.o.</v>
      </c>
      <c r="K98" s="32"/>
      <c r="L98" s="35"/>
    </row>
    <row r="99" spans="2:65" s="1" customFormat="1" ht="13.7" customHeight="1">
      <c r="B99" s="31"/>
      <c r="C99" s="25" t="s">
        <v>35</v>
      </c>
      <c r="D99" s="32"/>
      <c r="E99" s="32"/>
      <c r="F99" s="23" t="str">
        <f>IF(E22="","",E22)</f>
        <v>Vyplň údaj</v>
      </c>
      <c r="G99" s="32"/>
      <c r="H99" s="32"/>
      <c r="I99" s="110" t="s">
        <v>41</v>
      </c>
      <c r="J99" s="29" t="str">
        <f>E28</f>
        <v>Ing. Michal Slobodník</v>
      </c>
      <c r="K99" s="32"/>
      <c r="L99" s="35"/>
    </row>
    <row r="100" spans="2:65" s="1" customFormat="1" ht="10.35" customHeight="1">
      <c r="B100" s="31"/>
      <c r="C100" s="32"/>
      <c r="D100" s="32"/>
      <c r="E100" s="32"/>
      <c r="F100" s="32"/>
      <c r="G100" s="32"/>
      <c r="H100" s="32"/>
      <c r="I100" s="109"/>
      <c r="J100" s="32"/>
      <c r="K100" s="32"/>
      <c r="L100" s="35"/>
    </row>
    <row r="101" spans="2:65" s="10" customFormat="1" ht="29.25" customHeight="1">
      <c r="B101" s="156"/>
      <c r="C101" s="157" t="s">
        <v>154</v>
      </c>
      <c r="D101" s="158" t="s">
        <v>65</v>
      </c>
      <c r="E101" s="158" t="s">
        <v>61</v>
      </c>
      <c r="F101" s="158" t="s">
        <v>62</v>
      </c>
      <c r="G101" s="158" t="s">
        <v>155</v>
      </c>
      <c r="H101" s="158" t="s">
        <v>156</v>
      </c>
      <c r="I101" s="159" t="s">
        <v>157</v>
      </c>
      <c r="J101" s="160" t="s">
        <v>128</v>
      </c>
      <c r="K101" s="161" t="s">
        <v>158</v>
      </c>
      <c r="L101" s="162"/>
      <c r="M101" s="61" t="s">
        <v>1</v>
      </c>
      <c r="N101" s="62" t="s">
        <v>50</v>
      </c>
      <c r="O101" s="62" t="s">
        <v>159</v>
      </c>
      <c r="P101" s="62" t="s">
        <v>160</v>
      </c>
      <c r="Q101" s="62" t="s">
        <v>161</v>
      </c>
      <c r="R101" s="62" t="s">
        <v>162</v>
      </c>
      <c r="S101" s="62" t="s">
        <v>163</v>
      </c>
      <c r="T101" s="63" t="s">
        <v>164</v>
      </c>
    </row>
    <row r="102" spans="2:65" s="1" customFormat="1" ht="22.9" customHeight="1">
      <c r="B102" s="31"/>
      <c r="C102" s="68" t="s">
        <v>129</v>
      </c>
      <c r="D102" s="32"/>
      <c r="E102" s="32"/>
      <c r="F102" s="32"/>
      <c r="G102" s="32"/>
      <c r="H102" s="32"/>
      <c r="I102" s="109"/>
      <c r="J102" s="163">
        <f>BK102</f>
        <v>0</v>
      </c>
      <c r="K102" s="32"/>
      <c r="L102" s="35"/>
      <c r="M102" s="64"/>
      <c r="N102" s="65"/>
      <c r="O102" s="65"/>
      <c r="P102" s="164">
        <f>P103+P113+P221</f>
        <v>0</v>
      </c>
      <c r="Q102" s="65"/>
      <c r="R102" s="164">
        <f>R103+R113+R221</f>
        <v>14.877205876400001</v>
      </c>
      <c r="S102" s="65"/>
      <c r="T102" s="165">
        <f>T103+T113+T221</f>
        <v>0</v>
      </c>
      <c r="AT102" s="13" t="s">
        <v>79</v>
      </c>
      <c r="AU102" s="13" t="s">
        <v>130</v>
      </c>
      <c r="BK102" s="166">
        <f>BK103+BK113+BK221</f>
        <v>0</v>
      </c>
    </row>
    <row r="103" spans="2:65" s="11" customFormat="1" ht="25.9" customHeight="1">
      <c r="B103" s="167"/>
      <c r="C103" s="168"/>
      <c r="D103" s="169" t="s">
        <v>79</v>
      </c>
      <c r="E103" s="170" t="s">
        <v>165</v>
      </c>
      <c r="F103" s="170" t="s">
        <v>166</v>
      </c>
      <c r="G103" s="168"/>
      <c r="H103" s="168"/>
      <c r="I103" s="171"/>
      <c r="J103" s="172">
        <f>BK103</f>
        <v>0</v>
      </c>
      <c r="K103" s="168"/>
      <c r="L103" s="173"/>
      <c r="M103" s="174"/>
      <c r="N103" s="175"/>
      <c r="O103" s="175"/>
      <c r="P103" s="176">
        <f>P104+P109+P111</f>
        <v>0</v>
      </c>
      <c r="Q103" s="175"/>
      <c r="R103" s="176">
        <f>R104+R109+R111</f>
        <v>2.8710944300000003</v>
      </c>
      <c r="S103" s="175"/>
      <c r="T103" s="177">
        <f>T104+T109+T111</f>
        <v>0</v>
      </c>
      <c r="AR103" s="178" t="s">
        <v>87</v>
      </c>
      <c r="AT103" s="179" t="s">
        <v>79</v>
      </c>
      <c r="AU103" s="179" t="s">
        <v>80</v>
      </c>
      <c r="AY103" s="178" t="s">
        <v>167</v>
      </c>
      <c r="BK103" s="180">
        <f>BK104+BK109+BK111</f>
        <v>0</v>
      </c>
    </row>
    <row r="104" spans="2:65" s="11" customFormat="1" ht="22.9" customHeight="1">
      <c r="B104" s="167"/>
      <c r="C104" s="168"/>
      <c r="D104" s="169" t="s">
        <v>79</v>
      </c>
      <c r="E104" s="181" t="s">
        <v>87</v>
      </c>
      <c r="F104" s="181" t="s">
        <v>168</v>
      </c>
      <c r="G104" s="168"/>
      <c r="H104" s="168"/>
      <c r="I104" s="171"/>
      <c r="J104" s="182">
        <f>BK104</f>
        <v>0</v>
      </c>
      <c r="K104" s="168"/>
      <c r="L104" s="173"/>
      <c r="M104" s="174"/>
      <c r="N104" s="175"/>
      <c r="O104" s="175"/>
      <c r="P104" s="176">
        <f>SUM(P105:P108)</f>
        <v>0</v>
      </c>
      <c r="Q104" s="175"/>
      <c r="R104" s="176">
        <f>SUM(R105:R108)</f>
        <v>1.4359999999999999</v>
      </c>
      <c r="S104" s="175"/>
      <c r="T104" s="177">
        <f>SUM(T105:T108)</f>
        <v>0</v>
      </c>
      <c r="AR104" s="178" t="s">
        <v>87</v>
      </c>
      <c r="AT104" s="179" t="s">
        <v>79</v>
      </c>
      <c r="AU104" s="179" t="s">
        <v>87</v>
      </c>
      <c r="AY104" s="178" t="s">
        <v>167</v>
      </c>
      <c r="BK104" s="180">
        <f>SUM(BK105:BK108)</f>
        <v>0</v>
      </c>
    </row>
    <row r="105" spans="2:65" s="1" customFormat="1" ht="16.5" customHeight="1">
      <c r="B105" s="31"/>
      <c r="C105" s="183" t="s">
        <v>87</v>
      </c>
      <c r="D105" s="183" t="s">
        <v>169</v>
      </c>
      <c r="E105" s="184" t="s">
        <v>183</v>
      </c>
      <c r="F105" s="185" t="s">
        <v>184</v>
      </c>
      <c r="G105" s="186" t="s">
        <v>181</v>
      </c>
      <c r="H105" s="187">
        <v>2.734</v>
      </c>
      <c r="I105" s="188"/>
      <c r="J105" s="189">
        <f>ROUND(I105*H105,2)</f>
        <v>0</v>
      </c>
      <c r="K105" s="185" t="s">
        <v>246</v>
      </c>
      <c r="L105" s="35"/>
      <c r="M105" s="190" t="s">
        <v>1</v>
      </c>
      <c r="N105" s="191" t="s">
        <v>52</v>
      </c>
      <c r="O105" s="57"/>
      <c r="P105" s="192">
        <f>O105*H105</f>
        <v>0</v>
      </c>
      <c r="Q105" s="192">
        <v>0</v>
      </c>
      <c r="R105" s="192">
        <f>Q105*H105</f>
        <v>0</v>
      </c>
      <c r="S105" s="192">
        <v>0</v>
      </c>
      <c r="T105" s="193">
        <f>S105*H105</f>
        <v>0</v>
      </c>
      <c r="AR105" s="13" t="s">
        <v>173</v>
      </c>
      <c r="AT105" s="13" t="s">
        <v>169</v>
      </c>
      <c r="AU105" s="13" t="s">
        <v>92</v>
      </c>
      <c r="AY105" s="13" t="s">
        <v>167</v>
      </c>
      <c r="BE105" s="194">
        <f>IF(N105="základná",J105,0)</f>
        <v>0</v>
      </c>
      <c r="BF105" s="194">
        <f>IF(N105="znížená",J105,0)</f>
        <v>0</v>
      </c>
      <c r="BG105" s="194">
        <f>IF(N105="zákl. prenesená",J105,0)</f>
        <v>0</v>
      </c>
      <c r="BH105" s="194">
        <f>IF(N105="zníž. prenesená",J105,0)</f>
        <v>0</v>
      </c>
      <c r="BI105" s="194">
        <f>IF(N105="nulová",J105,0)</f>
        <v>0</v>
      </c>
      <c r="BJ105" s="13" t="s">
        <v>92</v>
      </c>
      <c r="BK105" s="194">
        <f>ROUND(I105*H105,2)</f>
        <v>0</v>
      </c>
      <c r="BL105" s="13" t="s">
        <v>173</v>
      </c>
      <c r="BM105" s="13" t="s">
        <v>1654</v>
      </c>
    </row>
    <row r="106" spans="2:65" s="1" customFormat="1" ht="16.5" customHeight="1">
      <c r="B106" s="31"/>
      <c r="C106" s="183" t="s">
        <v>92</v>
      </c>
      <c r="D106" s="183" t="s">
        <v>169</v>
      </c>
      <c r="E106" s="184" t="s">
        <v>212</v>
      </c>
      <c r="F106" s="185" t="s">
        <v>213</v>
      </c>
      <c r="G106" s="186" t="s">
        <v>181</v>
      </c>
      <c r="H106" s="187">
        <v>1.2150000000000001</v>
      </c>
      <c r="I106" s="188"/>
      <c r="J106" s="189">
        <f>ROUND(I106*H106,2)</f>
        <v>0</v>
      </c>
      <c r="K106" s="185" t="s">
        <v>246</v>
      </c>
      <c r="L106" s="35"/>
      <c r="M106" s="190" t="s">
        <v>1</v>
      </c>
      <c r="N106" s="191" t="s">
        <v>52</v>
      </c>
      <c r="O106" s="57"/>
      <c r="P106" s="192">
        <f>O106*H106</f>
        <v>0</v>
      </c>
      <c r="Q106" s="192">
        <v>0</v>
      </c>
      <c r="R106" s="192">
        <f>Q106*H106</f>
        <v>0</v>
      </c>
      <c r="S106" s="192">
        <v>0</v>
      </c>
      <c r="T106" s="193">
        <f>S106*H106</f>
        <v>0</v>
      </c>
      <c r="AR106" s="13" t="s">
        <v>173</v>
      </c>
      <c r="AT106" s="13" t="s">
        <v>169</v>
      </c>
      <c r="AU106" s="13" t="s">
        <v>92</v>
      </c>
      <c r="AY106" s="13" t="s">
        <v>167</v>
      </c>
      <c r="BE106" s="194">
        <f>IF(N106="základná",J106,0)</f>
        <v>0</v>
      </c>
      <c r="BF106" s="194">
        <f>IF(N106="znížená",J106,0)</f>
        <v>0</v>
      </c>
      <c r="BG106" s="194">
        <f>IF(N106="zákl. prenesená",J106,0)</f>
        <v>0</v>
      </c>
      <c r="BH106" s="194">
        <f>IF(N106="zníž. prenesená",J106,0)</f>
        <v>0</v>
      </c>
      <c r="BI106" s="194">
        <f>IF(N106="nulová",J106,0)</f>
        <v>0</v>
      </c>
      <c r="BJ106" s="13" t="s">
        <v>92</v>
      </c>
      <c r="BK106" s="194">
        <f>ROUND(I106*H106,2)</f>
        <v>0</v>
      </c>
      <c r="BL106" s="13" t="s">
        <v>173</v>
      </c>
      <c r="BM106" s="13" t="s">
        <v>1655</v>
      </c>
    </row>
    <row r="107" spans="2:65" s="1" customFormat="1" ht="16.5" customHeight="1">
      <c r="B107" s="31"/>
      <c r="C107" s="183" t="s">
        <v>97</v>
      </c>
      <c r="D107" s="183" t="s">
        <v>169</v>
      </c>
      <c r="E107" s="184" t="s">
        <v>1656</v>
      </c>
      <c r="F107" s="185" t="s">
        <v>1657</v>
      </c>
      <c r="G107" s="186" t="s">
        <v>181</v>
      </c>
      <c r="H107" s="187">
        <v>0.75900000000000001</v>
      </c>
      <c r="I107" s="188"/>
      <c r="J107" s="189">
        <f>ROUND(I107*H107,2)</f>
        <v>0</v>
      </c>
      <c r="K107" s="185" t="s">
        <v>246</v>
      </c>
      <c r="L107" s="35"/>
      <c r="M107" s="190" t="s">
        <v>1</v>
      </c>
      <c r="N107" s="191" t="s">
        <v>52</v>
      </c>
      <c r="O107" s="57"/>
      <c r="P107" s="192">
        <f>O107*H107</f>
        <v>0</v>
      </c>
      <c r="Q107" s="192">
        <v>0</v>
      </c>
      <c r="R107" s="192">
        <f>Q107*H107</f>
        <v>0</v>
      </c>
      <c r="S107" s="192">
        <v>0</v>
      </c>
      <c r="T107" s="193">
        <f>S107*H107</f>
        <v>0</v>
      </c>
      <c r="AR107" s="13" t="s">
        <v>173</v>
      </c>
      <c r="AT107" s="13" t="s">
        <v>169</v>
      </c>
      <c r="AU107" s="13" t="s">
        <v>92</v>
      </c>
      <c r="AY107" s="13" t="s">
        <v>167</v>
      </c>
      <c r="BE107" s="194">
        <f>IF(N107="základná",J107,0)</f>
        <v>0</v>
      </c>
      <c r="BF107" s="194">
        <f>IF(N107="znížená",J107,0)</f>
        <v>0</v>
      </c>
      <c r="BG107" s="194">
        <f>IF(N107="zákl. prenesená",J107,0)</f>
        <v>0</v>
      </c>
      <c r="BH107" s="194">
        <f>IF(N107="zníž. prenesená",J107,0)</f>
        <v>0</v>
      </c>
      <c r="BI107" s="194">
        <f>IF(N107="nulová",J107,0)</f>
        <v>0</v>
      </c>
      <c r="BJ107" s="13" t="s">
        <v>92</v>
      </c>
      <c r="BK107" s="194">
        <f>ROUND(I107*H107,2)</f>
        <v>0</v>
      </c>
      <c r="BL107" s="13" t="s">
        <v>173</v>
      </c>
      <c r="BM107" s="13" t="s">
        <v>1658</v>
      </c>
    </row>
    <row r="108" spans="2:65" s="1" customFormat="1" ht="16.5" customHeight="1">
      <c r="B108" s="31"/>
      <c r="C108" s="195" t="s">
        <v>173</v>
      </c>
      <c r="D108" s="195" t="s">
        <v>221</v>
      </c>
      <c r="E108" s="196" t="s">
        <v>1659</v>
      </c>
      <c r="F108" s="197" t="s">
        <v>1660</v>
      </c>
      <c r="G108" s="198" t="s">
        <v>224</v>
      </c>
      <c r="H108" s="199">
        <v>1.4359999999999999</v>
      </c>
      <c r="I108" s="200"/>
      <c r="J108" s="201">
        <f>ROUND(I108*H108,2)</f>
        <v>0</v>
      </c>
      <c r="K108" s="197" t="s">
        <v>246</v>
      </c>
      <c r="L108" s="202"/>
      <c r="M108" s="203" t="s">
        <v>1</v>
      </c>
      <c r="N108" s="204" t="s">
        <v>52</v>
      </c>
      <c r="O108" s="57"/>
      <c r="P108" s="192">
        <f>O108*H108</f>
        <v>0</v>
      </c>
      <c r="Q108" s="192">
        <v>1</v>
      </c>
      <c r="R108" s="192">
        <f>Q108*H108</f>
        <v>1.4359999999999999</v>
      </c>
      <c r="S108" s="192">
        <v>0</v>
      </c>
      <c r="T108" s="193">
        <f>S108*H108</f>
        <v>0</v>
      </c>
      <c r="AR108" s="13" t="s">
        <v>199</v>
      </c>
      <c r="AT108" s="13" t="s">
        <v>221</v>
      </c>
      <c r="AU108" s="13" t="s">
        <v>92</v>
      </c>
      <c r="AY108" s="13" t="s">
        <v>167</v>
      </c>
      <c r="BE108" s="194">
        <f>IF(N108="základná",J108,0)</f>
        <v>0</v>
      </c>
      <c r="BF108" s="194">
        <f>IF(N108="znížená",J108,0)</f>
        <v>0</v>
      </c>
      <c r="BG108" s="194">
        <f>IF(N108="zákl. prenesená",J108,0)</f>
        <v>0</v>
      </c>
      <c r="BH108" s="194">
        <f>IF(N108="zníž. prenesená",J108,0)</f>
        <v>0</v>
      </c>
      <c r="BI108" s="194">
        <f>IF(N108="nulová",J108,0)</f>
        <v>0</v>
      </c>
      <c r="BJ108" s="13" t="s">
        <v>92</v>
      </c>
      <c r="BK108" s="194">
        <f>ROUND(I108*H108,2)</f>
        <v>0</v>
      </c>
      <c r="BL108" s="13" t="s">
        <v>173</v>
      </c>
      <c r="BM108" s="13" t="s">
        <v>1661</v>
      </c>
    </row>
    <row r="109" spans="2:65" s="11" customFormat="1" ht="22.9" customHeight="1">
      <c r="B109" s="167"/>
      <c r="C109" s="168"/>
      <c r="D109" s="169" t="s">
        <v>79</v>
      </c>
      <c r="E109" s="181" t="s">
        <v>173</v>
      </c>
      <c r="F109" s="181" t="s">
        <v>381</v>
      </c>
      <c r="G109" s="168"/>
      <c r="H109" s="168"/>
      <c r="I109" s="171"/>
      <c r="J109" s="182">
        <f>BK109</f>
        <v>0</v>
      </c>
      <c r="K109" s="168"/>
      <c r="L109" s="173"/>
      <c r="M109" s="174"/>
      <c r="N109" s="175"/>
      <c r="O109" s="175"/>
      <c r="P109" s="176">
        <f>P110</f>
        <v>0</v>
      </c>
      <c r="Q109" s="175"/>
      <c r="R109" s="176">
        <f>R110</f>
        <v>1.4350944300000001</v>
      </c>
      <c r="S109" s="175"/>
      <c r="T109" s="177">
        <f>T110</f>
        <v>0</v>
      </c>
      <c r="AR109" s="178" t="s">
        <v>87</v>
      </c>
      <c r="AT109" s="179" t="s">
        <v>79</v>
      </c>
      <c r="AU109" s="179" t="s">
        <v>87</v>
      </c>
      <c r="AY109" s="178" t="s">
        <v>167</v>
      </c>
      <c r="BK109" s="180">
        <f>BK110</f>
        <v>0</v>
      </c>
    </row>
    <row r="110" spans="2:65" s="1" customFormat="1" ht="16.5" customHeight="1">
      <c r="B110" s="31"/>
      <c r="C110" s="183" t="s">
        <v>187</v>
      </c>
      <c r="D110" s="183" t="s">
        <v>169</v>
      </c>
      <c r="E110" s="184" t="s">
        <v>1662</v>
      </c>
      <c r="F110" s="185" t="s">
        <v>1663</v>
      </c>
      <c r="G110" s="186" t="s">
        <v>181</v>
      </c>
      <c r="H110" s="187">
        <v>0.75900000000000001</v>
      </c>
      <c r="I110" s="188"/>
      <c r="J110" s="189">
        <f>ROUND(I110*H110,2)</f>
        <v>0</v>
      </c>
      <c r="K110" s="185" t="s">
        <v>246</v>
      </c>
      <c r="L110" s="35"/>
      <c r="M110" s="190" t="s">
        <v>1</v>
      </c>
      <c r="N110" s="191" t="s">
        <v>52</v>
      </c>
      <c r="O110" s="57"/>
      <c r="P110" s="192">
        <f>O110*H110</f>
        <v>0</v>
      </c>
      <c r="Q110" s="192">
        <v>1.8907700000000001</v>
      </c>
      <c r="R110" s="192">
        <f>Q110*H110</f>
        <v>1.4350944300000001</v>
      </c>
      <c r="S110" s="192">
        <v>0</v>
      </c>
      <c r="T110" s="193">
        <f>S110*H110</f>
        <v>0</v>
      </c>
      <c r="AR110" s="13" t="s">
        <v>173</v>
      </c>
      <c r="AT110" s="13" t="s">
        <v>169</v>
      </c>
      <c r="AU110" s="13" t="s">
        <v>92</v>
      </c>
      <c r="AY110" s="13" t="s">
        <v>167</v>
      </c>
      <c r="BE110" s="194">
        <f>IF(N110="základná",J110,0)</f>
        <v>0</v>
      </c>
      <c r="BF110" s="194">
        <f>IF(N110="znížená",J110,0)</f>
        <v>0</v>
      </c>
      <c r="BG110" s="194">
        <f>IF(N110="zákl. prenesená",J110,0)</f>
        <v>0</v>
      </c>
      <c r="BH110" s="194">
        <f>IF(N110="zníž. prenesená",J110,0)</f>
        <v>0</v>
      </c>
      <c r="BI110" s="194">
        <f>IF(N110="nulová",J110,0)</f>
        <v>0</v>
      </c>
      <c r="BJ110" s="13" t="s">
        <v>92</v>
      </c>
      <c r="BK110" s="194">
        <f>ROUND(I110*H110,2)</f>
        <v>0</v>
      </c>
      <c r="BL110" s="13" t="s">
        <v>173</v>
      </c>
      <c r="BM110" s="13" t="s">
        <v>1664</v>
      </c>
    </row>
    <row r="111" spans="2:65" s="11" customFormat="1" ht="22.9" customHeight="1">
      <c r="B111" s="167"/>
      <c r="C111" s="168"/>
      <c r="D111" s="169" t="s">
        <v>79</v>
      </c>
      <c r="E111" s="181" t="s">
        <v>572</v>
      </c>
      <c r="F111" s="181" t="s">
        <v>811</v>
      </c>
      <c r="G111" s="168"/>
      <c r="H111" s="168"/>
      <c r="I111" s="171"/>
      <c r="J111" s="182">
        <f>BK111</f>
        <v>0</v>
      </c>
      <c r="K111" s="168"/>
      <c r="L111" s="173"/>
      <c r="M111" s="174"/>
      <c r="N111" s="175"/>
      <c r="O111" s="175"/>
      <c r="P111" s="176">
        <f>P112</f>
        <v>0</v>
      </c>
      <c r="Q111" s="175"/>
      <c r="R111" s="176">
        <f>R112</f>
        <v>0</v>
      </c>
      <c r="S111" s="175"/>
      <c r="T111" s="177">
        <f>T112</f>
        <v>0</v>
      </c>
      <c r="AR111" s="178" t="s">
        <v>87</v>
      </c>
      <c r="AT111" s="179" t="s">
        <v>79</v>
      </c>
      <c r="AU111" s="179" t="s">
        <v>87</v>
      </c>
      <c r="AY111" s="178" t="s">
        <v>167</v>
      </c>
      <c r="BK111" s="180">
        <f>BK112</f>
        <v>0</v>
      </c>
    </row>
    <row r="112" spans="2:65" s="1" customFormat="1" ht="16.5" customHeight="1">
      <c r="B112" s="31"/>
      <c r="C112" s="183" t="s">
        <v>191</v>
      </c>
      <c r="D112" s="183" t="s">
        <v>169</v>
      </c>
      <c r="E112" s="184" t="s">
        <v>813</v>
      </c>
      <c r="F112" s="185" t="s">
        <v>814</v>
      </c>
      <c r="G112" s="186" t="s">
        <v>224</v>
      </c>
      <c r="H112" s="187">
        <v>2.871</v>
      </c>
      <c r="I112" s="188"/>
      <c r="J112" s="189">
        <f>ROUND(I112*H112,2)</f>
        <v>0</v>
      </c>
      <c r="K112" s="185" t="s">
        <v>246</v>
      </c>
      <c r="L112" s="35"/>
      <c r="M112" s="190" t="s">
        <v>1</v>
      </c>
      <c r="N112" s="191" t="s">
        <v>52</v>
      </c>
      <c r="O112" s="57"/>
      <c r="P112" s="192">
        <f>O112*H112</f>
        <v>0</v>
      </c>
      <c r="Q112" s="192">
        <v>0</v>
      </c>
      <c r="R112" s="192">
        <f>Q112*H112</f>
        <v>0</v>
      </c>
      <c r="S112" s="192">
        <v>0</v>
      </c>
      <c r="T112" s="193">
        <f>S112*H112</f>
        <v>0</v>
      </c>
      <c r="AR112" s="13" t="s">
        <v>173</v>
      </c>
      <c r="AT112" s="13" t="s">
        <v>169</v>
      </c>
      <c r="AU112" s="13" t="s">
        <v>92</v>
      </c>
      <c r="AY112" s="13" t="s">
        <v>167</v>
      </c>
      <c r="BE112" s="194">
        <f>IF(N112="základná",J112,0)</f>
        <v>0</v>
      </c>
      <c r="BF112" s="194">
        <f>IF(N112="znížená",J112,0)</f>
        <v>0</v>
      </c>
      <c r="BG112" s="194">
        <f>IF(N112="zákl. prenesená",J112,0)</f>
        <v>0</v>
      </c>
      <c r="BH112" s="194">
        <f>IF(N112="zníž. prenesená",J112,0)</f>
        <v>0</v>
      </c>
      <c r="BI112" s="194">
        <f>IF(N112="nulová",J112,0)</f>
        <v>0</v>
      </c>
      <c r="BJ112" s="13" t="s">
        <v>92</v>
      </c>
      <c r="BK112" s="194">
        <f>ROUND(I112*H112,2)</f>
        <v>0</v>
      </c>
      <c r="BL112" s="13" t="s">
        <v>173</v>
      </c>
      <c r="BM112" s="13" t="s">
        <v>1665</v>
      </c>
    </row>
    <row r="113" spans="2:65" s="11" customFormat="1" ht="25.9" customHeight="1">
      <c r="B113" s="167"/>
      <c r="C113" s="168"/>
      <c r="D113" s="169" t="s">
        <v>79</v>
      </c>
      <c r="E113" s="170" t="s">
        <v>816</v>
      </c>
      <c r="F113" s="170" t="s">
        <v>817</v>
      </c>
      <c r="G113" s="168"/>
      <c r="H113" s="168"/>
      <c r="I113" s="171"/>
      <c r="J113" s="172">
        <f>BK113</f>
        <v>0</v>
      </c>
      <c r="K113" s="168"/>
      <c r="L113" s="173"/>
      <c r="M113" s="174"/>
      <c r="N113" s="175"/>
      <c r="O113" s="175"/>
      <c r="P113" s="176">
        <f>P114+P125+P142+P169+P207</f>
        <v>0</v>
      </c>
      <c r="Q113" s="175"/>
      <c r="R113" s="176">
        <f>R114+R125+R142+R169+R207</f>
        <v>12.0061114464</v>
      </c>
      <c r="S113" s="175"/>
      <c r="T113" s="177">
        <f>T114+T125+T142+T169+T207</f>
        <v>0</v>
      </c>
      <c r="AR113" s="178" t="s">
        <v>92</v>
      </c>
      <c r="AT113" s="179" t="s">
        <v>79</v>
      </c>
      <c r="AU113" s="179" t="s">
        <v>80</v>
      </c>
      <c r="AY113" s="178" t="s">
        <v>167</v>
      </c>
      <c r="BK113" s="180">
        <f>BK114+BK125+BK142+BK169+BK207</f>
        <v>0</v>
      </c>
    </row>
    <row r="114" spans="2:65" s="11" customFormat="1" ht="22.9" customHeight="1">
      <c r="B114" s="167"/>
      <c r="C114" s="168"/>
      <c r="D114" s="169" t="s">
        <v>79</v>
      </c>
      <c r="E114" s="181" t="s">
        <v>1419</v>
      </c>
      <c r="F114" s="181" t="s">
        <v>1420</v>
      </c>
      <c r="G114" s="168"/>
      <c r="H114" s="168"/>
      <c r="I114" s="171"/>
      <c r="J114" s="182">
        <f>BK114</f>
        <v>0</v>
      </c>
      <c r="K114" s="168"/>
      <c r="L114" s="173"/>
      <c r="M114" s="174"/>
      <c r="N114" s="175"/>
      <c r="O114" s="175"/>
      <c r="P114" s="176">
        <f>SUM(P115:P124)</f>
        <v>0</v>
      </c>
      <c r="Q114" s="175"/>
      <c r="R114" s="176">
        <f>SUM(R115:R124)</f>
        <v>0.14635100640000001</v>
      </c>
      <c r="S114" s="175"/>
      <c r="T114" s="177">
        <f>SUM(T115:T124)</f>
        <v>0</v>
      </c>
      <c r="AR114" s="178" t="s">
        <v>92</v>
      </c>
      <c r="AT114" s="179" t="s">
        <v>79</v>
      </c>
      <c r="AU114" s="179" t="s">
        <v>87</v>
      </c>
      <c r="AY114" s="178" t="s">
        <v>167</v>
      </c>
      <c r="BK114" s="180">
        <f>SUM(BK115:BK124)</f>
        <v>0</v>
      </c>
    </row>
    <row r="115" spans="2:65" s="1" customFormat="1" ht="16.5" customHeight="1">
      <c r="B115" s="31"/>
      <c r="C115" s="183" t="s">
        <v>195</v>
      </c>
      <c r="D115" s="183" t="s">
        <v>169</v>
      </c>
      <c r="E115" s="184" t="s">
        <v>1666</v>
      </c>
      <c r="F115" s="185" t="s">
        <v>1667</v>
      </c>
      <c r="G115" s="186" t="s">
        <v>258</v>
      </c>
      <c r="H115" s="187">
        <v>98.82</v>
      </c>
      <c r="I115" s="188"/>
      <c r="J115" s="189">
        <f t="shared" ref="J115:J124" si="0">ROUND(I115*H115,2)</f>
        <v>0</v>
      </c>
      <c r="K115" s="185" t="s">
        <v>1668</v>
      </c>
      <c r="L115" s="35"/>
      <c r="M115" s="190" t="s">
        <v>1</v>
      </c>
      <c r="N115" s="191" t="s">
        <v>52</v>
      </c>
      <c r="O115" s="57"/>
      <c r="P115" s="192">
        <f t="shared" ref="P115:P124" si="1">O115*H115</f>
        <v>0</v>
      </c>
      <c r="Q115" s="192">
        <v>0</v>
      </c>
      <c r="R115" s="192">
        <f t="shared" ref="R115:R124" si="2">Q115*H115</f>
        <v>0</v>
      </c>
      <c r="S115" s="192">
        <v>0</v>
      </c>
      <c r="T115" s="193">
        <f t="shared" ref="T115:T124" si="3">S115*H115</f>
        <v>0</v>
      </c>
      <c r="AR115" s="13" t="s">
        <v>233</v>
      </c>
      <c r="AT115" s="13" t="s">
        <v>169</v>
      </c>
      <c r="AU115" s="13" t="s">
        <v>92</v>
      </c>
      <c r="AY115" s="13" t="s">
        <v>167</v>
      </c>
      <c r="BE115" s="194">
        <f t="shared" ref="BE115:BE124" si="4">IF(N115="základná",J115,0)</f>
        <v>0</v>
      </c>
      <c r="BF115" s="194">
        <f t="shared" ref="BF115:BF124" si="5">IF(N115="znížená",J115,0)</f>
        <v>0</v>
      </c>
      <c r="BG115" s="194">
        <f t="shared" ref="BG115:BG124" si="6">IF(N115="zákl. prenesená",J115,0)</f>
        <v>0</v>
      </c>
      <c r="BH115" s="194">
        <f t="shared" ref="BH115:BH124" si="7">IF(N115="zníž. prenesená",J115,0)</f>
        <v>0</v>
      </c>
      <c r="BI115" s="194">
        <f t="shared" ref="BI115:BI124" si="8">IF(N115="nulová",J115,0)</f>
        <v>0</v>
      </c>
      <c r="BJ115" s="13" t="s">
        <v>92</v>
      </c>
      <c r="BK115" s="194">
        <f t="shared" ref="BK115:BK124" si="9">ROUND(I115*H115,2)</f>
        <v>0</v>
      </c>
      <c r="BL115" s="13" t="s">
        <v>233</v>
      </c>
      <c r="BM115" s="13" t="s">
        <v>1669</v>
      </c>
    </row>
    <row r="116" spans="2:65" s="1" customFormat="1" ht="16.5" customHeight="1">
      <c r="B116" s="31"/>
      <c r="C116" s="195" t="s">
        <v>199</v>
      </c>
      <c r="D116" s="195" t="s">
        <v>221</v>
      </c>
      <c r="E116" s="196" t="s">
        <v>1670</v>
      </c>
      <c r="F116" s="197" t="s">
        <v>1671</v>
      </c>
      <c r="G116" s="198" t="s">
        <v>258</v>
      </c>
      <c r="H116" s="199">
        <v>37.040999999999997</v>
      </c>
      <c r="I116" s="200"/>
      <c r="J116" s="201">
        <f t="shared" si="0"/>
        <v>0</v>
      </c>
      <c r="K116" s="197" t="s">
        <v>1668</v>
      </c>
      <c r="L116" s="202"/>
      <c r="M116" s="203" t="s">
        <v>1</v>
      </c>
      <c r="N116" s="204" t="s">
        <v>52</v>
      </c>
      <c r="O116" s="57"/>
      <c r="P116" s="192">
        <f t="shared" si="1"/>
        <v>0</v>
      </c>
      <c r="Q116" s="192">
        <v>6.4000000000000005E-4</v>
      </c>
      <c r="R116" s="192">
        <f t="shared" si="2"/>
        <v>2.370624E-2</v>
      </c>
      <c r="S116" s="192">
        <v>0</v>
      </c>
      <c r="T116" s="193">
        <f t="shared" si="3"/>
        <v>0</v>
      </c>
      <c r="AR116" s="13" t="s">
        <v>298</v>
      </c>
      <c r="AT116" s="13" t="s">
        <v>221</v>
      </c>
      <c r="AU116" s="13" t="s">
        <v>92</v>
      </c>
      <c r="AY116" s="13" t="s">
        <v>167</v>
      </c>
      <c r="BE116" s="194">
        <f t="shared" si="4"/>
        <v>0</v>
      </c>
      <c r="BF116" s="194">
        <f t="shared" si="5"/>
        <v>0</v>
      </c>
      <c r="BG116" s="194">
        <f t="shared" si="6"/>
        <v>0</v>
      </c>
      <c r="BH116" s="194">
        <f t="shared" si="7"/>
        <v>0</v>
      </c>
      <c r="BI116" s="194">
        <f t="shared" si="8"/>
        <v>0</v>
      </c>
      <c r="BJ116" s="13" t="s">
        <v>92</v>
      </c>
      <c r="BK116" s="194">
        <f t="shared" si="9"/>
        <v>0</v>
      </c>
      <c r="BL116" s="13" t="s">
        <v>233</v>
      </c>
      <c r="BM116" s="13" t="s">
        <v>1672</v>
      </c>
    </row>
    <row r="117" spans="2:65" s="1" customFormat="1" ht="16.5" customHeight="1">
      <c r="B117" s="31"/>
      <c r="C117" s="195" t="s">
        <v>203</v>
      </c>
      <c r="D117" s="195" t="s">
        <v>221</v>
      </c>
      <c r="E117" s="196" t="s">
        <v>1673</v>
      </c>
      <c r="F117" s="197" t="s">
        <v>1674</v>
      </c>
      <c r="G117" s="198" t="s">
        <v>258</v>
      </c>
      <c r="H117" s="199">
        <v>63.755000000000003</v>
      </c>
      <c r="I117" s="200"/>
      <c r="J117" s="201">
        <f t="shared" si="0"/>
        <v>0</v>
      </c>
      <c r="K117" s="197" t="s">
        <v>1668</v>
      </c>
      <c r="L117" s="202"/>
      <c r="M117" s="203" t="s">
        <v>1</v>
      </c>
      <c r="N117" s="204" t="s">
        <v>52</v>
      </c>
      <c r="O117" s="57"/>
      <c r="P117" s="192">
        <f t="shared" si="1"/>
        <v>0</v>
      </c>
      <c r="Q117" s="192">
        <v>8.4999999999999995E-4</v>
      </c>
      <c r="R117" s="192">
        <f t="shared" si="2"/>
        <v>5.4191749999999997E-2</v>
      </c>
      <c r="S117" s="192">
        <v>0</v>
      </c>
      <c r="T117" s="193">
        <f t="shared" si="3"/>
        <v>0</v>
      </c>
      <c r="AR117" s="13" t="s">
        <v>298</v>
      </c>
      <c r="AT117" s="13" t="s">
        <v>221</v>
      </c>
      <c r="AU117" s="13" t="s">
        <v>92</v>
      </c>
      <c r="AY117" s="13" t="s">
        <v>167</v>
      </c>
      <c r="BE117" s="194">
        <f t="shared" si="4"/>
        <v>0</v>
      </c>
      <c r="BF117" s="194">
        <f t="shared" si="5"/>
        <v>0</v>
      </c>
      <c r="BG117" s="194">
        <f t="shared" si="6"/>
        <v>0</v>
      </c>
      <c r="BH117" s="194">
        <f t="shared" si="7"/>
        <v>0</v>
      </c>
      <c r="BI117" s="194">
        <f t="shared" si="8"/>
        <v>0</v>
      </c>
      <c r="BJ117" s="13" t="s">
        <v>92</v>
      </c>
      <c r="BK117" s="194">
        <f t="shared" si="9"/>
        <v>0</v>
      </c>
      <c r="BL117" s="13" t="s">
        <v>233</v>
      </c>
      <c r="BM117" s="13" t="s">
        <v>1675</v>
      </c>
    </row>
    <row r="118" spans="2:65" s="1" customFormat="1" ht="16.5" customHeight="1">
      <c r="B118" s="31"/>
      <c r="C118" s="183" t="s">
        <v>207</v>
      </c>
      <c r="D118" s="183" t="s">
        <v>169</v>
      </c>
      <c r="E118" s="184" t="s">
        <v>1676</v>
      </c>
      <c r="F118" s="185" t="s">
        <v>1677</v>
      </c>
      <c r="G118" s="186" t="s">
        <v>258</v>
      </c>
      <c r="H118" s="187">
        <v>74.655000000000001</v>
      </c>
      <c r="I118" s="188"/>
      <c r="J118" s="189">
        <f t="shared" si="0"/>
        <v>0</v>
      </c>
      <c r="K118" s="185" t="s">
        <v>1668</v>
      </c>
      <c r="L118" s="35"/>
      <c r="M118" s="190" t="s">
        <v>1</v>
      </c>
      <c r="N118" s="191" t="s">
        <v>52</v>
      </c>
      <c r="O118" s="57"/>
      <c r="P118" s="192">
        <f t="shared" si="1"/>
        <v>0</v>
      </c>
      <c r="Q118" s="192">
        <v>0</v>
      </c>
      <c r="R118" s="192">
        <f t="shared" si="2"/>
        <v>0</v>
      </c>
      <c r="S118" s="192">
        <v>0</v>
      </c>
      <c r="T118" s="193">
        <f t="shared" si="3"/>
        <v>0</v>
      </c>
      <c r="AR118" s="13" t="s">
        <v>233</v>
      </c>
      <c r="AT118" s="13" t="s">
        <v>169</v>
      </c>
      <c r="AU118" s="13" t="s">
        <v>92</v>
      </c>
      <c r="AY118" s="13" t="s">
        <v>167</v>
      </c>
      <c r="BE118" s="194">
        <f t="shared" si="4"/>
        <v>0</v>
      </c>
      <c r="BF118" s="194">
        <f t="shared" si="5"/>
        <v>0</v>
      </c>
      <c r="BG118" s="194">
        <f t="shared" si="6"/>
        <v>0</v>
      </c>
      <c r="BH118" s="194">
        <f t="shared" si="7"/>
        <v>0</v>
      </c>
      <c r="BI118" s="194">
        <f t="shared" si="8"/>
        <v>0</v>
      </c>
      <c r="BJ118" s="13" t="s">
        <v>92</v>
      </c>
      <c r="BK118" s="194">
        <f t="shared" si="9"/>
        <v>0</v>
      </c>
      <c r="BL118" s="13" t="s">
        <v>233</v>
      </c>
      <c r="BM118" s="13" t="s">
        <v>1678</v>
      </c>
    </row>
    <row r="119" spans="2:65" s="1" customFormat="1" ht="16.5" customHeight="1">
      <c r="B119" s="31"/>
      <c r="C119" s="195" t="s">
        <v>211</v>
      </c>
      <c r="D119" s="195" t="s">
        <v>221</v>
      </c>
      <c r="E119" s="196" t="s">
        <v>1679</v>
      </c>
      <c r="F119" s="197" t="s">
        <v>1680</v>
      </c>
      <c r="G119" s="198" t="s">
        <v>258</v>
      </c>
      <c r="H119" s="199">
        <v>56.594999999999999</v>
      </c>
      <c r="I119" s="200"/>
      <c r="J119" s="201">
        <f t="shared" si="0"/>
        <v>0</v>
      </c>
      <c r="K119" s="197" t="s">
        <v>1668</v>
      </c>
      <c r="L119" s="202"/>
      <c r="M119" s="203" t="s">
        <v>1</v>
      </c>
      <c r="N119" s="204" t="s">
        <v>52</v>
      </c>
      <c r="O119" s="57"/>
      <c r="P119" s="192">
        <f t="shared" si="1"/>
        <v>0</v>
      </c>
      <c r="Q119" s="192">
        <v>6.4000000000000005E-4</v>
      </c>
      <c r="R119" s="192">
        <f t="shared" si="2"/>
        <v>3.6220800000000004E-2</v>
      </c>
      <c r="S119" s="192">
        <v>0</v>
      </c>
      <c r="T119" s="193">
        <f t="shared" si="3"/>
        <v>0</v>
      </c>
      <c r="AR119" s="13" t="s">
        <v>298</v>
      </c>
      <c r="AT119" s="13" t="s">
        <v>221</v>
      </c>
      <c r="AU119" s="13" t="s">
        <v>92</v>
      </c>
      <c r="AY119" s="13" t="s">
        <v>167</v>
      </c>
      <c r="BE119" s="194">
        <f t="shared" si="4"/>
        <v>0</v>
      </c>
      <c r="BF119" s="194">
        <f t="shared" si="5"/>
        <v>0</v>
      </c>
      <c r="BG119" s="194">
        <f t="shared" si="6"/>
        <v>0</v>
      </c>
      <c r="BH119" s="194">
        <f t="shared" si="7"/>
        <v>0</v>
      </c>
      <c r="BI119" s="194">
        <f t="shared" si="8"/>
        <v>0</v>
      </c>
      <c r="BJ119" s="13" t="s">
        <v>92</v>
      </c>
      <c r="BK119" s="194">
        <f t="shared" si="9"/>
        <v>0</v>
      </c>
      <c r="BL119" s="13" t="s">
        <v>233</v>
      </c>
      <c r="BM119" s="13" t="s">
        <v>1681</v>
      </c>
    </row>
    <row r="120" spans="2:65" s="1" customFormat="1" ht="16.5" customHeight="1">
      <c r="B120" s="31"/>
      <c r="C120" s="195" t="s">
        <v>215</v>
      </c>
      <c r="D120" s="195" t="s">
        <v>221</v>
      </c>
      <c r="E120" s="196" t="s">
        <v>1682</v>
      </c>
      <c r="F120" s="197" t="s">
        <v>1683</v>
      </c>
      <c r="G120" s="198" t="s">
        <v>258</v>
      </c>
      <c r="H120" s="199">
        <v>19.553000000000001</v>
      </c>
      <c r="I120" s="200"/>
      <c r="J120" s="201">
        <f t="shared" si="0"/>
        <v>0</v>
      </c>
      <c r="K120" s="197" t="s">
        <v>1668</v>
      </c>
      <c r="L120" s="202"/>
      <c r="M120" s="203" t="s">
        <v>1</v>
      </c>
      <c r="N120" s="204" t="s">
        <v>52</v>
      </c>
      <c r="O120" s="57"/>
      <c r="P120" s="192">
        <f t="shared" si="1"/>
        <v>0</v>
      </c>
      <c r="Q120" s="192">
        <v>8.4999999999999995E-4</v>
      </c>
      <c r="R120" s="192">
        <f t="shared" si="2"/>
        <v>1.6620050000000001E-2</v>
      </c>
      <c r="S120" s="192">
        <v>0</v>
      </c>
      <c r="T120" s="193">
        <f t="shared" si="3"/>
        <v>0</v>
      </c>
      <c r="AR120" s="13" t="s">
        <v>298</v>
      </c>
      <c r="AT120" s="13" t="s">
        <v>221</v>
      </c>
      <c r="AU120" s="13" t="s">
        <v>92</v>
      </c>
      <c r="AY120" s="13" t="s">
        <v>167</v>
      </c>
      <c r="BE120" s="194">
        <f t="shared" si="4"/>
        <v>0</v>
      </c>
      <c r="BF120" s="194">
        <f t="shared" si="5"/>
        <v>0</v>
      </c>
      <c r="BG120" s="194">
        <f t="shared" si="6"/>
        <v>0</v>
      </c>
      <c r="BH120" s="194">
        <f t="shared" si="7"/>
        <v>0</v>
      </c>
      <c r="BI120" s="194">
        <f t="shared" si="8"/>
        <v>0</v>
      </c>
      <c r="BJ120" s="13" t="s">
        <v>92</v>
      </c>
      <c r="BK120" s="194">
        <f t="shared" si="9"/>
        <v>0</v>
      </c>
      <c r="BL120" s="13" t="s">
        <v>233</v>
      </c>
      <c r="BM120" s="13" t="s">
        <v>1684</v>
      </c>
    </row>
    <row r="121" spans="2:65" s="1" customFormat="1" ht="16.5" customHeight="1">
      <c r="B121" s="31"/>
      <c r="C121" s="183" t="s">
        <v>220</v>
      </c>
      <c r="D121" s="183" t="s">
        <v>169</v>
      </c>
      <c r="E121" s="184" t="s">
        <v>1685</v>
      </c>
      <c r="F121" s="185" t="s">
        <v>1686</v>
      </c>
      <c r="G121" s="186" t="s">
        <v>258</v>
      </c>
      <c r="H121" s="187">
        <v>23.396000000000001</v>
      </c>
      <c r="I121" s="188"/>
      <c r="J121" s="189">
        <f t="shared" si="0"/>
        <v>0</v>
      </c>
      <c r="K121" s="185" t="s">
        <v>1</v>
      </c>
      <c r="L121" s="35"/>
      <c r="M121" s="190" t="s">
        <v>1</v>
      </c>
      <c r="N121" s="191" t="s">
        <v>52</v>
      </c>
      <c r="O121" s="57"/>
      <c r="P121" s="192">
        <f t="shared" si="1"/>
        <v>0</v>
      </c>
      <c r="Q121" s="192">
        <v>8.9999999999999996E-7</v>
      </c>
      <c r="R121" s="192">
        <f t="shared" si="2"/>
        <v>2.1056400000000001E-5</v>
      </c>
      <c r="S121" s="192">
        <v>0</v>
      </c>
      <c r="T121" s="193">
        <f t="shared" si="3"/>
        <v>0</v>
      </c>
      <c r="AR121" s="13" t="s">
        <v>233</v>
      </c>
      <c r="AT121" s="13" t="s">
        <v>169</v>
      </c>
      <c r="AU121" s="13" t="s">
        <v>92</v>
      </c>
      <c r="AY121" s="13" t="s">
        <v>167</v>
      </c>
      <c r="BE121" s="194">
        <f t="shared" si="4"/>
        <v>0</v>
      </c>
      <c r="BF121" s="194">
        <f t="shared" si="5"/>
        <v>0</v>
      </c>
      <c r="BG121" s="194">
        <f t="shared" si="6"/>
        <v>0</v>
      </c>
      <c r="BH121" s="194">
        <f t="shared" si="7"/>
        <v>0</v>
      </c>
      <c r="BI121" s="194">
        <f t="shared" si="8"/>
        <v>0</v>
      </c>
      <c r="BJ121" s="13" t="s">
        <v>92</v>
      </c>
      <c r="BK121" s="194">
        <f t="shared" si="9"/>
        <v>0</v>
      </c>
      <c r="BL121" s="13" t="s">
        <v>233</v>
      </c>
      <c r="BM121" s="13" t="s">
        <v>1687</v>
      </c>
    </row>
    <row r="122" spans="2:65" s="1" customFormat="1" ht="16.5" customHeight="1">
      <c r="B122" s="31"/>
      <c r="C122" s="195" t="s">
        <v>227</v>
      </c>
      <c r="D122" s="195" t="s">
        <v>221</v>
      </c>
      <c r="E122" s="196" t="s">
        <v>1688</v>
      </c>
      <c r="F122" s="197" t="s">
        <v>1689</v>
      </c>
      <c r="G122" s="198" t="s">
        <v>258</v>
      </c>
      <c r="H122" s="199">
        <v>22.349</v>
      </c>
      <c r="I122" s="200"/>
      <c r="J122" s="201">
        <f t="shared" si="0"/>
        <v>0</v>
      </c>
      <c r="K122" s="197" t="s">
        <v>1668</v>
      </c>
      <c r="L122" s="202"/>
      <c r="M122" s="203" t="s">
        <v>1</v>
      </c>
      <c r="N122" s="204" t="s">
        <v>52</v>
      </c>
      <c r="O122" s="57"/>
      <c r="P122" s="192">
        <f t="shared" si="1"/>
        <v>0</v>
      </c>
      <c r="Q122" s="192">
        <v>6.4000000000000005E-4</v>
      </c>
      <c r="R122" s="192">
        <f t="shared" si="2"/>
        <v>1.4303360000000001E-2</v>
      </c>
      <c r="S122" s="192">
        <v>0</v>
      </c>
      <c r="T122" s="193">
        <f t="shared" si="3"/>
        <v>0</v>
      </c>
      <c r="AR122" s="13" t="s">
        <v>298</v>
      </c>
      <c r="AT122" s="13" t="s">
        <v>221</v>
      </c>
      <c r="AU122" s="13" t="s">
        <v>92</v>
      </c>
      <c r="AY122" s="13" t="s">
        <v>167</v>
      </c>
      <c r="BE122" s="194">
        <f t="shared" si="4"/>
        <v>0</v>
      </c>
      <c r="BF122" s="194">
        <f t="shared" si="5"/>
        <v>0</v>
      </c>
      <c r="BG122" s="194">
        <f t="shared" si="6"/>
        <v>0</v>
      </c>
      <c r="BH122" s="194">
        <f t="shared" si="7"/>
        <v>0</v>
      </c>
      <c r="BI122" s="194">
        <f t="shared" si="8"/>
        <v>0</v>
      </c>
      <c r="BJ122" s="13" t="s">
        <v>92</v>
      </c>
      <c r="BK122" s="194">
        <f t="shared" si="9"/>
        <v>0</v>
      </c>
      <c r="BL122" s="13" t="s">
        <v>233</v>
      </c>
      <c r="BM122" s="13" t="s">
        <v>1690</v>
      </c>
    </row>
    <row r="123" spans="2:65" s="1" customFormat="1" ht="16.5" customHeight="1">
      <c r="B123" s="31"/>
      <c r="C123" s="195" t="s">
        <v>229</v>
      </c>
      <c r="D123" s="195" t="s">
        <v>221</v>
      </c>
      <c r="E123" s="196" t="s">
        <v>1691</v>
      </c>
      <c r="F123" s="197" t="s">
        <v>1692</v>
      </c>
      <c r="G123" s="198" t="s">
        <v>258</v>
      </c>
      <c r="H123" s="199">
        <v>1.5149999999999999</v>
      </c>
      <c r="I123" s="200"/>
      <c r="J123" s="201">
        <f t="shared" si="0"/>
        <v>0</v>
      </c>
      <c r="K123" s="197" t="s">
        <v>1668</v>
      </c>
      <c r="L123" s="202"/>
      <c r="M123" s="203" t="s">
        <v>1</v>
      </c>
      <c r="N123" s="204" t="s">
        <v>52</v>
      </c>
      <c r="O123" s="57"/>
      <c r="P123" s="192">
        <f t="shared" si="1"/>
        <v>0</v>
      </c>
      <c r="Q123" s="192">
        <v>8.4999999999999995E-4</v>
      </c>
      <c r="R123" s="192">
        <f t="shared" si="2"/>
        <v>1.2877499999999998E-3</v>
      </c>
      <c r="S123" s="192">
        <v>0</v>
      </c>
      <c r="T123" s="193">
        <f t="shared" si="3"/>
        <v>0</v>
      </c>
      <c r="AR123" s="13" t="s">
        <v>298</v>
      </c>
      <c r="AT123" s="13" t="s">
        <v>221</v>
      </c>
      <c r="AU123" s="13" t="s">
        <v>92</v>
      </c>
      <c r="AY123" s="13" t="s">
        <v>167</v>
      </c>
      <c r="BE123" s="194">
        <f t="shared" si="4"/>
        <v>0</v>
      </c>
      <c r="BF123" s="194">
        <f t="shared" si="5"/>
        <v>0</v>
      </c>
      <c r="BG123" s="194">
        <f t="shared" si="6"/>
        <v>0</v>
      </c>
      <c r="BH123" s="194">
        <f t="shared" si="7"/>
        <v>0</v>
      </c>
      <c r="BI123" s="194">
        <f t="shared" si="8"/>
        <v>0</v>
      </c>
      <c r="BJ123" s="13" t="s">
        <v>92</v>
      </c>
      <c r="BK123" s="194">
        <f t="shared" si="9"/>
        <v>0</v>
      </c>
      <c r="BL123" s="13" t="s">
        <v>233</v>
      </c>
      <c r="BM123" s="13" t="s">
        <v>1693</v>
      </c>
    </row>
    <row r="124" spans="2:65" s="1" customFormat="1" ht="16.5" customHeight="1">
      <c r="B124" s="31"/>
      <c r="C124" s="183" t="s">
        <v>233</v>
      </c>
      <c r="D124" s="183" t="s">
        <v>169</v>
      </c>
      <c r="E124" s="184" t="s">
        <v>1694</v>
      </c>
      <c r="F124" s="185" t="s">
        <v>1455</v>
      </c>
      <c r="G124" s="186" t="s">
        <v>224</v>
      </c>
      <c r="H124" s="187">
        <v>0.14599999999999999</v>
      </c>
      <c r="I124" s="188"/>
      <c r="J124" s="189">
        <f t="shared" si="0"/>
        <v>0</v>
      </c>
      <c r="K124" s="185" t="s">
        <v>1668</v>
      </c>
      <c r="L124" s="35"/>
      <c r="M124" s="190" t="s">
        <v>1</v>
      </c>
      <c r="N124" s="191" t="s">
        <v>52</v>
      </c>
      <c r="O124" s="57"/>
      <c r="P124" s="192">
        <f t="shared" si="1"/>
        <v>0</v>
      </c>
      <c r="Q124" s="192">
        <v>0</v>
      </c>
      <c r="R124" s="192">
        <f t="shared" si="2"/>
        <v>0</v>
      </c>
      <c r="S124" s="192">
        <v>0</v>
      </c>
      <c r="T124" s="193">
        <f t="shared" si="3"/>
        <v>0</v>
      </c>
      <c r="AR124" s="13" t="s">
        <v>233</v>
      </c>
      <c r="AT124" s="13" t="s">
        <v>169</v>
      </c>
      <c r="AU124" s="13" t="s">
        <v>92</v>
      </c>
      <c r="AY124" s="13" t="s">
        <v>167</v>
      </c>
      <c r="BE124" s="194">
        <f t="shared" si="4"/>
        <v>0</v>
      </c>
      <c r="BF124" s="194">
        <f t="shared" si="5"/>
        <v>0</v>
      </c>
      <c r="BG124" s="194">
        <f t="shared" si="6"/>
        <v>0</v>
      </c>
      <c r="BH124" s="194">
        <f t="shared" si="7"/>
        <v>0</v>
      </c>
      <c r="BI124" s="194">
        <f t="shared" si="8"/>
        <v>0</v>
      </c>
      <c r="BJ124" s="13" t="s">
        <v>92</v>
      </c>
      <c r="BK124" s="194">
        <f t="shared" si="9"/>
        <v>0</v>
      </c>
      <c r="BL124" s="13" t="s">
        <v>233</v>
      </c>
      <c r="BM124" s="13" t="s">
        <v>1695</v>
      </c>
    </row>
    <row r="125" spans="2:65" s="11" customFormat="1" ht="22.9" customHeight="1">
      <c r="B125" s="167"/>
      <c r="C125" s="168"/>
      <c r="D125" s="169" t="s">
        <v>79</v>
      </c>
      <c r="E125" s="181" t="s">
        <v>1696</v>
      </c>
      <c r="F125" s="181" t="s">
        <v>1697</v>
      </c>
      <c r="G125" s="168"/>
      <c r="H125" s="168"/>
      <c r="I125" s="171"/>
      <c r="J125" s="182">
        <f>BK125</f>
        <v>0</v>
      </c>
      <c r="K125" s="168"/>
      <c r="L125" s="173"/>
      <c r="M125" s="174"/>
      <c r="N125" s="175"/>
      <c r="O125" s="175"/>
      <c r="P125" s="176">
        <f>SUM(P126:P141)</f>
        <v>0</v>
      </c>
      <c r="Q125" s="175"/>
      <c r="R125" s="176">
        <f>SUM(R126:R141)</f>
        <v>2.02900451</v>
      </c>
      <c r="S125" s="175"/>
      <c r="T125" s="177">
        <f>SUM(T126:T141)</f>
        <v>0</v>
      </c>
      <c r="AR125" s="178" t="s">
        <v>92</v>
      </c>
      <c r="AT125" s="179" t="s">
        <v>79</v>
      </c>
      <c r="AU125" s="179" t="s">
        <v>87</v>
      </c>
      <c r="AY125" s="178" t="s">
        <v>167</v>
      </c>
      <c r="BK125" s="180">
        <f>SUM(BK126:BK141)</f>
        <v>0</v>
      </c>
    </row>
    <row r="126" spans="2:65" s="1" customFormat="1" ht="16.5" customHeight="1">
      <c r="B126" s="31"/>
      <c r="C126" s="183" t="s">
        <v>238</v>
      </c>
      <c r="D126" s="183" t="s">
        <v>169</v>
      </c>
      <c r="E126" s="184" t="s">
        <v>1698</v>
      </c>
      <c r="F126" s="185" t="s">
        <v>1699</v>
      </c>
      <c r="G126" s="186" t="s">
        <v>241</v>
      </c>
      <c r="H126" s="187">
        <v>1</v>
      </c>
      <c r="I126" s="188"/>
      <c r="J126" s="189">
        <f t="shared" ref="J126:J141" si="10">ROUND(I126*H126,2)</f>
        <v>0</v>
      </c>
      <c r="K126" s="185" t="s">
        <v>246</v>
      </c>
      <c r="L126" s="35"/>
      <c r="M126" s="190" t="s">
        <v>1</v>
      </c>
      <c r="N126" s="191" t="s">
        <v>52</v>
      </c>
      <c r="O126" s="57"/>
      <c r="P126" s="192">
        <f t="shared" ref="P126:P141" si="11">O126*H126</f>
        <v>0</v>
      </c>
      <c r="Q126" s="192">
        <v>6.1310000000000003E-2</v>
      </c>
      <c r="R126" s="192">
        <f t="shared" ref="R126:R141" si="12">Q126*H126</f>
        <v>6.1310000000000003E-2</v>
      </c>
      <c r="S126" s="192">
        <v>0</v>
      </c>
      <c r="T126" s="193">
        <f t="shared" ref="T126:T141" si="13">S126*H126</f>
        <v>0</v>
      </c>
      <c r="AR126" s="13" t="s">
        <v>233</v>
      </c>
      <c r="AT126" s="13" t="s">
        <v>169</v>
      </c>
      <c r="AU126" s="13" t="s">
        <v>92</v>
      </c>
      <c r="AY126" s="13" t="s">
        <v>167</v>
      </c>
      <c r="BE126" s="194">
        <f t="shared" ref="BE126:BE141" si="14">IF(N126="základná",J126,0)</f>
        <v>0</v>
      </c>
      <c r="BF126" s="194">
        <f t="shared" ref="BF126:BF141" si="15">IF(N126="znížená",J126,0)</f>
        <v>0</v>
      </c>
      <c r="BG126" s="194">
        <f t="shared" ref="BG126:BG141" si="16">IF(N126="zákl. prenesená",J126,0)</f>
        <v>0</v>
      </c>
      <c r="BH126" s="194">
        <f t="shared" ref="BH126:BH141" si="17">IF(N126="zníž. prenesená",J126,0)</f>
        <v>0</v>
      </c>
      <c r="BI126" s="194">
        <f t="shared" ref="BI126:BI141" si="18">IF(N126="nulová",J126,0)</f>
        <v>0</v>
      </c>
      <c r="BJ126" s="13" t="s">
        <v>92</v>
      </c>
      <c r="BK126" s="194">
        <f t="shared" ref="BK126:BK141" si="19">ROUND(I126*H126,2)</f>
        <v>0</v>
      </c>
      <c r="BL126" s="13" t="s">
        <v>233</v>
      </c>
      <c r="BM126" s="13" t="s">
        <v>1700</v>
      </c>
    </row>
    <row r="127" spans="2:65" s="1" customFormat="1" ht="16.5" customHeight="1">
      <c r="B127" s="31"/>
      <c r="C127" s="183" t="s">
        <v>243</v>
      </c>
      <c r="D127" s="183" t="s">
        <v>169</v>
      </c>
      <c r="E127" s="184" t="s">
        <v>1701</v>
      </c>
      <c r="F127" s="185" t="s">
        <v>1702</v>
      </c>
      <c r="G127" s="186" t="s">
        <v>241</v>
      </c>
      <c r="H127" s="187">
        <v>1</v>
      </c>
      <c r="I127" s="188"/>
      <c r="J127" s="189">
        <f t="shared" si="10"/>
        <v>0</v>
      </c>
      <c r="K127" s="185" t="s">
        <v>246</v>
      </c>
      <c r="L127" s="35"/>
      <c r="M127" s="190" t="s">
        <v>1</v>
      </c>
      <c r="N127" s="191" t="s">
        <v>52</v>
      </c>
      <c r="O127" s="57"/>
      <c r="P127" s="192">
        <f t="shared" si="11"/>
        <v>0</v>
      </c>
      <c r="Q127" s="192">
        <v>1.66E-3</v>
      </c>
      <c r="R127" s="192">
        <f t="shared" si="12"/>
        <v>1.66E-3</v>
      </c>
      <c r="S127" s="192">
        <v>0</v>
      </c>
      <c r="T127" s="193">
        <f t="shared" si="13"/>
        <v>0</v>
      </c>
      <c r="AR127" s="13" t="s">
        <v>233</v>
      </c>
      <c r="AT127" s="13" t="s">
        <v>169</v>
      </c>
      <c r="AU127" s="13" t="s">
        <v>92</v>
      </c>
      <c r="AY127" s="13" t="s">
        <v>167</v>
      </c>
      <c r="BE127" s="194">
        <f t="shared" si="14"/>
        <v>0</v>
      </c>
      <c r="BF127" s="194">
        <f t="shared" si="15"/>
        <v>0</v>
      </c>
      <c r="BG127" s="194">
        <f t="shared" si="16"/>
        <v>0</v>
      </c>
      <c r="BH127" s="194">
        <f t="shared" si="17"/>
        <v>0</v>
      </c>
      <c r="BI127" s="194">
        <f t="shared" si="18"/>
        <v>0</v>
      </c>
      <c r="BJ127" s="13" t="s">
        <v>92</v>
      </c>
      <c r="BK127" s="194">
        <f t="shared" si="19"/>
        <v>0</v>
      </c>
      <c r="BL127" s="13" t="s">
        <v>233</v>
      </c>
      <c r="BM127" s="13" t="s">
        <v>1703</v>
      </c>
    </row>
    <row r="128" spans="2:65" s="1" customFormat="1" ht="16.5" customHeight="1">
      <c r="B128" s="31"/>
      <c r="C128" s="183" t="s">
        <v>248</v>
      </c>
      <c r="D128" s="183" t="s">
        <v>169</v>
      </c>
      <c r="E128" s="184" t="s">
        <v>1704</v>
      </c>
      <c r="F128" s="185" t="s">
        <v>1705</v>
      </c>
      <c r="G128" s="186" t="s">
        <v>241</v>
      </c>
      <c r="H128" s="187">
        <v>1</v>
      </c>
      <c r="I128" s="188"/>
      <c r="J128" s="189">
        <f t="shared" si="10"/>
        <v>0</v>
      </c>
      <c r="K128" s="185" t="s">
        <v>246</v>
      </c>
      <c r="L128" s="35"/>
      <c r="M128" s="190" t="s">
        <v>1</v>
      </c>
      <c r="N128" s="191" t="s">
        <v>52</v>
      </c>
      <c r="O128" s="57"/>
      <c r="P128" s="192">
        <f t="shared" si="11"/>
        <v>0</v>
      </c>
      <c r="Q128" s="192">
        <v>0</v>
      </c>
      <c r="R128" s="192">
        <f t="shared" si="12"/>
        <v>0</v>
      </c>
      <c r="S128" s="192">
        <v>0</v>
      </c>
      <c r="T128" s="193">
        <f t="shared" si="13"/>
        <v>0</v>
      </c>
      <c r="AR128" s="13" t="s">
        <v>233</v>
      </c>
      <c r="AT128" s="13" t="s">
        <v>169</v>
      </c>
      <c r="AU128" s="13" t="s">
        <v>92</v>
      </c>
      <c r="AY128" s="13" t="s">
        <v>167</v>
      </c>
      <c r="BE128" s="194">
        <f t="shared" si="14"/>
        <v>0</v>
      </c>
      <c r="BF128" s="194">
        <f t="shared" si="15"/>
        <v>0</v>
      </c>
      <c r="BG128" s="194">
        <f t="shared" si="16"/>
        <v>0</v>
      </c>
      <c r="BH128" s="194">
        <f t="shared" si="17"/>
        <v>0</v>
      </c>
      <c r="BI128" s="194">
        <f t="shared" si="18"/>
        <v>0</v>
      </c>
      <c r="BJ128" s="13" t="s">
        <v>92</v>
      </c>
      <c r="BK128" s="194">
        <f t="shared" si="19"/>
        <v>0</v>
      </c>
      <c r="BL128" s="13" t="s">
        <v>233</v>
      </c>
      <c r="BM128" s="13" t="s">
        <v>1706</v>
      </c>
    </row>
    <row r="129" spans="2:65" s="1" customFormat="1" ht="16.5" customHeight="1">
      <c r="B129" s="31"/>
      <c r="C129" s="183" t="s">
        <v>7</v>
      </c>
      <c r="D129" s="183" t="s">
        <v>169</v>
      </c>
      <c r="E129" s="184" t="s">
        <v>1707</v>
      </c>
      <c r="F129" s="185" t="s">
        <v>1708</v>
      </c>
      <c r="G129" s="186" t="s">
        <v>258</v>
      </c>
      <c r="H129" s="187">
        <v>4.7249999999999996</v>
      </c>
      <c r="I129" s="188"/>
      <c r="J129" s="189">
        <f t="shared" si="10"/>
        <v>0</v>
      </c>
      <c r="K129" s="185" t="s">
        <v>1668</v>
      </c>
      <c r="L129" s="35"/>
      <c r="M129" s="190" t="s">
        <v>1</v>
      </c>
      <c r="N129" s="191" t="s">
        <v>52</v>
      </c>
      <c r="O129" s="57"/>
      <c r="P129" s="192">
        <f t="shared" si="11"/>
        <v>0</v>
      </c>
      <c r="Q129" s="192">
        <v>1.17E-3</v>
      </c>
      <c r="R129" s="192">
        <f t="shared" si="12"/>
        <v>5.5282499999999993E-3</v>
      </c>
      <c r="S129" s="192">
        <v>0</v>
      </c>
      <c r="T129" s="193">
        <f t="shared" si="13"/>
        <v>0</v>
      </c>
      <c r="AR129" s="13" t="s">
        <v>233</v>
      </c>
      <c r="AT129" s="13" t="s">
        <v>169</v>
      </c>
      <c r="AU129" s="13" t="s">
        <v>92</v>
      </c>
      <c r="AY129" s="13" t="s">
        <v>167</v>
      </c>
      <c r="BE129" s="194">
        <f t="shared" si="14"/>
        <v>0</v>
      </c>
      <c r="BF129" s="194">
        <f t="shared" si="15"/>
        <v>0</v>
      </c>
      <c r="BG129" s="194">
        <f t="shared" si="16"/>
        <v>0</v>
      </c>
      <c r="BH129" s="194">
        <f t="shared" si="17"/>
        <v>0</v>
      </c>
      <c r="BI129" s="194">
        <f t="shared" si="18"/>
        <v>0</v>
      </c>
      <c r="BJ129" s="13" t="s">
        <v>92</v>
      </c>
      <c r="BK129" s="194">
        <f t="shared" si="19"/>
        <v>0</v>
      </c>
      <c r="BL129" s="13" t="s">
        <v>233</v>
      </c>
      <c r="BM129" s="13" t="s">
        <v>1709</v>
      </c>
    </row>
    <row r="130" spans="2:65" s="1" customFormat="1" ht="16.5" customHeight="1">
      <c r="B130" s="31"/>
      <c r="C130" s="183" t="s">
        <v>255</v>
      </c>
      <c r="D130" s="183" t="s">
        <v>169</v>
      </c>
      <c r="E130" s="184" t="s">
        <v>1710</v>
      </c>
      <c r="F130" s="185" t="s">
        <v>1711</v>
      </c>
      <c r="G130" s="186" t="s">
        <v>258</v>
      </c>
      <c r="H130" s="187">
        <v>33.344999999999999</v>
      </c>
      <c r="I130" s="188"/>
      <c r="J130" s="189">
        <f t="shared" si="10"/>
        <v>0</v>
      </c>
      <c r="K130" s="185" t="s">
        <v>1</v>
      </c>
      <c r="L130" s="35"/>
      <c r="M130" s="190" t="s">
        <v>1</v>
      </c>
      <c r="N130" s="191" t="s">
        <v>52</v>
      </c>
      <c r="O130" s="57"/>
      <c r="P130" s="192">
        <f t="shared" si="11"/>
        <v>0</v>
      </c>
      <c r="Q130" s="192">
        <v>1.57E-3</v>
      </c>
      <c r="R130" s="192">
        <f t="shared" si="12"/>
        <v>5.235165E-2</v>
      </c>
      <c r="S130" s="192">
        <v>0</v>
      </c>
      <c r="T130" s="193">
        <f t="shared" si="13"/>
        <v>0</v>
      </c>
      <c r="AR130" s="13" t="s">
        <v>233</v>
      </c>
      <c r="AT130" s="13" t="s">
        <v>169</v>
      </c>
      <c r="AU130" s="13" t="s">
        <v>92</v>
      </c>
      <c r="AY130" s="13" t="s">
        <v>167</v>
      </c>
      <c r="BE130" s="194">
        <f t="shared" si="14"/>
        <v>0</v>
      </c>
      <c r="BF130" s="194">
        <f t="shared" si="15"/>
        <v>0</v>
      </c>
      <c r="BG130" s="194">
        <f t="shared" si="16"/>
        <v>0</v>
      </c>
      <c r="BH130" s="194">
        <f t="shared" si="17"/>
        <v>0</v>
      </c>
      <c r="BI130" s="194">
        <f t="shared" si="18"/>
        <v>0</v>
      </c>
      <c r="BJ130" s="13" t="s">
        <v>92</v>
      </c>
      <c r="BK130" s="194">
        <f t="shared" si="19"/>
        <v>0</v>
      </c>
      <c r="BL130" s="13" t="s">
        <v>233</v>
      </c>
      <c r="BM130" s="13" t="s">
        <v>1712</v>
      </c>
    </row>
    <row r="131" spans="2:65" s="1" customFormat="1" ht="16.5" customHeight="1">
      <c r="B131" s="31"/>
      <c r="C131" s="183" t="s">
        <v>260</v>
      </c>
      <c r="D131" s="183" t="s">
        <v>169</v>
      </c>
      <c r="E131" s="184" t="s">
        <v>1713</v>
      </c>
      <c r="F131" s="185" t="s">
        <v>1714</v>
      </c>
      <c r="G131" s="186" t="s">
        <v>258</v>
      </c>
      <c r="H131" s="187">
        <v>22.815000000000001</v>
      </c>
      <c r="I131" s="188"/>
      <c r="J131" s="189">
        <f t="shared" si="10"/>
        <v>0</v>
      </c>
      <c r="K131" s="185" t="s">
        <v>1</v>
      </c>
      <c r="L131" s="35"/>
      <c r="M131" s="190" t="s">
        <v>1</v>
      </c>
      <c r="N131" s="191" t="s">
        <v>52</v>
      </c>
      <c r="O131" s="57"/>
      <c r="P131" s="192">
        <f t="shared" si="11"/>
        <v>0</v>
      </c>
      <c r="Q131" s="192">
        <v>1.6299999999999999E-3</v>
      </c>
      <c r="R131" s="192">
        <f t="shared" si="12"/>
        <v>3.7188449999999998E-2</v>
      </c>
      <c r="S131" s="192">
        <v>0</v>
      </c>
      <c r="T131" s="193">
        <f t="shared" si="13"/>
        <v>0</v>
      </c>
      <c r="AR131" s="13" t="s">
        <v>233</v>
      </c>
      <c r="AT131" s="13" t="s">
        <v>169</v>
      </c>
      <c r="AU131" s="13" t="s">
        <v>92</v>
      </c>
      <c r="AY131" s="13" t="s">
        <v>167</v>
      </c>
      <c r="BE131" s="194">
        <f t="shared" si="14"/>
        <v>0</v>
      </c>
      <c r="BF131" s="194">
        <f t="shared" si="15"/>
        <v>0</v>
      </c>
      <c r="BG131" s="194">
        <f t="shared" si="16"/>
        <v>0</v>
      </c>
      <c r="BH131" s="194">
        <f t="shared" si="17"/>
        <v>0</v>
      </c>
      <c r="BI131" s="194">
        <f t="shared" si="18"/>
        <v>0</v>
      </c>
      <c r="BJ131" s="13" t="s">
        <v>92</v>
      </c>
      <c r="BK131" s="194">
        <f t="shared" si="19"/>
        <v>0</v>
      </c>
      <c r="BL131" s="13" t="s">
        <v>233</v>
      </c>
      <c r="BM131" s="13" t="s">
        <v>1715</v>
      </c>
    </row>
    <row r="132" spans="2:65" s="1" customFormat="1" ht="16.5" customHeight="1">
      <c r="B132" s="31"/>
      <c r="C132" s="183" t="s">
        <v>262</v>
      </c>
      <c r="D132" s="183" t="s">
        <v>169</v>
      </c>
      <c r="E132" s="184" t="s">
        <v>1716</v>
      </c>
      <c r="F132" s="185" t="s">
        <v>1717</v>
      </c>
      <c r="G132" s="186" t="s">
        <v>258</v>
      </c>
      <c r="H132" s="187">
        <v>16.2</v>
      </c>
      <c r="I132" s="188"/>
      <c r="J132" s="189">
        <f t="shared" si="10"/>
        <v>0</v>
      </c>
      <c r="K132" s="185" t="s">
        <v>1668</v>
      </c>
      <c r="L132" s="35"/>
      <c r="M132" s="190" t="s">
        <v>1</v>
      </c>
      <c r="N132" s="191" t="s">
        <v>52</v>
      </c>
      <c r="O132" s="57"/>
      <c r="P132" s="192">
        <f t="shared" si="11"/>
        <v>0</v>
      </c>
      <c r="Q132" s="192">
        <v>2.7499999999999998E-3</v>
      </c>
      <c r="R132" s="192">
        <f t="shared" si="12"/>
        <v>4.4549999999999992E-2</v>
      </c>
      <c r="S132" s="192">
        <v>0</v>
      </c>
      <c r="T132" s="193">
        <f t="shared" si="13"/>
        <v>0</v>
      </c>
      <c r="AR132" s="13" t="s">
        <v>233</v>
      </c>
      <c r="AT132" s="13" t="s">
        <v>169</v>
      </c>
      <c r="AU132" s="13" t="s">
        <v>92</v>
      </c>
      <c r="AY132" s="13" t="s">
        <v>167</v>
      </c>
      <c r="BE132" s="194">
        <f t="shared" si="14"/>
        <v>0</v>
      </c>
      <c r="BF132" s="194">
        <f t="shared" si="15"/>
        <v>0</v>
      </c>
      <c r="BG132" s="194">
        <f t="shared" si="16"/>
        <v>0</v>
      </c>
      <c r="BH132" s="194">
        <f t="shared" si="17"/>
        <v>0</v>
      </c>
      <c r="BI132" s="194">
        <f t="shared" si="18"/>
        <v>0</v>
      </c>
      <c r="BJ132" s="13" t="s">
        <v>92</v>
      </c>
      <c r="BK132" s="194">
        <f t="shared" si="19"/>
        <v>0</v>
      </c>
      <c r="BL132" s="13" t="s">
        <v>233</v>
      </c>
      <c r="BM132" s="13" t="s">
        <v>1718</v>
      </c>
    </row>
    <row r="133" spans="2:65" s="1" customFormat="1" ht="16.5" customHeight="1">
      <c r="B133" s="31"/>
      <c r="C133" s="183" t="s">
        <v>266</v>
      </c>
      <c r="D133" s="183" t="s">
        <v>169</v>
      </c>
      <c r="E133" s="184" t="s">
        <v>1719</v>
      </c>
      <c r="F133" s="185" t="s">
        <v>1720</v>
      </c>
      <c r="G133" s="186" t="s">
        <v>258</v>
      </c>
      <c r="H133" s="187">
        <v>26.852</v>
      </c>
      <c r="I133" s="188"/>
      <c r="J133" s="189">
        <f t="shared" si="10"/>
        <v>0</v>
      </c>
      <c r="K133" s="185" t="s">
        <v>1668</v>
      </c>
      <c r="L133" s="35"/>
      <c r="M133" s="190" t="s">
        <v>1</v>
      </c>
      <c r="N133" s="191" t="s">
        <v>52</v>
      </c>
      <c r="O133" s="57"/>
      <c r="P133" s="192">
        <f t="shared" si="11"/>
        <v>0</v>
      </c>
      <c r="Q133" s="192">
        <v>1.5299999999999999E-3</v>
      </c>
      <c r="R133" s="192">
        <f t="shared" si="12"/>
        <v>4.1083559999999998E-2</v>
      </c>
      <c r="S133" s="192">
        <v>0</v>
      </c>
      <c r="T133" s="193">
        <f t="shared" si="13"/>
        <v>0</v>
      </c>
      <c r="AR133" s="13" t="s">
        <v>233</v>
      </c>
      <c r="AT133" s="13" t="s">
        <v>169</v>
      </c>
      <c r="AU133" s="13" t="s">
        <v>92</v>
      </c>
      <c r="AY133" s="13" t="s">
        <v>167</v>
      </c>
      <c r="BE133" s="194">
        <f t="shared" si="14"/>
        <v>0</v>
      </c>
      <c r="BF133" s="194">
        <f t="shared" si="15"/>
        <v>0</v>
      </c>
      <c r="BG133" s="194">
        <f t="shared" si="16"/>
        <v>0</v>
      </c>
      <c r="BH133" s="194">
        <f t="shared" si="17"/>
        <v>0</v>
      </c>
      <c r="BI133" s="194">
        <f t="shared" si="18"/>
        <v>0</v>
      </c>
      <c r="BJ133" s="13" t="s">
        <v>92</v>
      </c>
      <c r="BK133" s="194">
        <f t="shared" si="19"/>
        <v>0</v>
      </c>
      <c r="BL133" s="13" t="s">
        <v>233</v>
      </c>
      <c r="BM133" s="13" t="s">
        <v>1721</v>
      </c>
    </row>
    <row r="134" spans="2:65" s="1" customFormat="1" ht="16.5" customHeight="1">
      <c r="B134" s="31"/>
      <c r="C134" s="183" t="s">
        <v>270</v>
      </c>
      <c r="D134" s="183" t="s">
        <v>169</v>
      </c>
      <c r="E134" s="184" t="s">
        <v>1722</v>
      </c>
      <c r="F134" s="185" t="s">
        <v>1723</v>
      </c>
      <c r="G134" s="186" t="s">
        <v>258</v>
      </c>
      <c r="H134" s="187">
        <v>8.1</v>
      </c>
      <c r="I134" s="188"/>
      <c r="J134" s="189">
        <f t="shared" si="10"/>
        <v>0</v>
      </c>
      <c r="K134" s="185" t="s">
        <v>1</v>
      </c>
      <c r="L134" s="35"/>
      <c r="M134" s="190" t="s">
        <v>1</v>
      </c>
      <c r="N134" s="191" t="s">
        <v>52</v>
      </c>
      <c r="O134" s="57"/>
      <c r="P134" s="192">
        <f t="shared" si="11"/>
        <v>0</v>
      </c>
      <c r="Q134" s="192">
        <v>6.4000000000000005E-4</v>
      </c>
      <c r="R134" s="192">
        <f t="shared" si="12"/>
        <v>5.1840000000000002E-3</v>
      </c>
      <c r="S134" s="192">
        <v>0</v>
      </c>
      <c r="T134" s="193">
        <f t="shared" si="13"/>
        <v>0</v>
      </c>
      <c r="AR134" s="13" t="s">
        <v>233</v>
      </c>
      <c r="AT134" s="13" t="s">
        <v>169</v>
      </c>
      <c r="AU134" s="13" t="s">
        <v>92</v>
      </c>
      <c r="AY134" s="13" t="s">
        <v>167</v>
      </c>
      <c r="BE134" s="194">
        <f t="shared" si="14"/>
        <v>0</v>
      </c>
      <c r="BF134" s="194">
        <f t="shared" si="15"/>
        <v>0</v>
      </c>
      <c r="BG134" s="194">
        <f t="shared" si="16"/>
        <v>0</v>
      </c>
      <c r="BH134" s="194">
        <f t="shared" si="17"/>
        <v>0</v>
      </c>
      <c r="BI134" s="194">
        <f t="shared" si="18"/>
        <v>0</v>
      </c>
      <c r="BJ134" s="13" t="s">
        <v>92</v>
      </c>
      <c r="BK134" s="194">
        <f t="shared" si="19"/>
        <v>0</v>
      </c>
      <c r="BL134" s="13" t="s">
        <v>233</v>
      </c>
      <c r="BM134" s="13" t="s">
        <v>1724</v>
      </c>
    </row>
    <row r="135" spans="2:65" s="1" customFormat="1" ht="16.5" customHeight="1">
      <c r="B135" s="31"/>
      <c r="C135" s="183" t="s">
        <v>274</v>
      </c>
      <c r="D135" s="183" t="s">
        <v>169</v>
      </c>
      <c r="E135" s="184" t="s">
        <v>1725</v>
      </c>
      <c r="F135" s="185" t="s">
        <v>1726</v>
      </c>
      <c r="G135" s="186" t="s">
        <v>241</v>
      </c>
      <c r="H135" s="187">
        <v>1</v>
      </c>
      <c r="I135" s="188"/>
      <c r="J135" s="189">
        <f t="shared" si="10"/>
        <v>0</v>
      </c>
      <c r="K135" s="185" t="s">
        <v>1668</v>
      </c>
      <c r="L135" s="35"/>
      <c r="M135" s="190" t="s">
        <v>1</v>
      </c>
      <c r="N135" s="191" t="s">
        <v>52</v>
      </c>
      <c r="O135" s="57"/>
      <c r="P135" s="192">
        <f t="shared" si="11"/>
        <v>0</v>
      </c>
      <c r="Q135" s="192">
        <v>3.6000000000000002E-4</v>
      </c>
      <c r="R135" s="192">
        <f t="shared" si="12"/>
        <v>3.6000000000000002E-4</v>
      </c>
      <c r="S135" s="192">
        <v>0</v>
      </c>
      <c r="T135" s="193">
        <f t="shared" si="13"/>
        <v>0</v>
      </c>
      <c r="AR135" s="13" t="s">
        <v>233</v>
      </c>
      <c r="AT135" s="13" t="s">
        <v>169</v>
      </c>
      <c r="AU135" s="13" t="s">
        <v>92</v>
      </c>
      <c r="AY135" s="13" t="s">
        <v>167</v>
      </c>
      <c r="BE135" s="194">
        <f t="shared" si="14"/>
        <v>0</v>
      </c>
      <c r="BF135" s="194">
        <f t="shared" si="15"/>
        <v>0</v>
      </c>
      <c r="BG135" s="194">
        <f t="shared" si="16"/>
        <v>0</v>
      </c>
      <c r="BH135" s="194">
        <f t="shared" si="17"/>
        <v>0</v>
      </c>
      <c r="BI135" s="194">
        <f t="shared" si="18"/>
        <v>0</v>
      </c>
      <c r="BJ135" s="13" t="s">
        <v>92</v>
      </c>
      <c r="BK135" s="194">
        <f t="shared" si="19"/>
        <v>0</v>
      </c>
      <c r="BL135" s="13" t="s">
        <v>233</v>
      </c>
      <c r="BM135" s="13" t="s">
        <v>1727</v>
      </c>
    </row>
    <row r="136" spans="2:65" s="1" customFormat="1" ht="16.5" customHeight="1">
      <c r="B136" s="31"/>
      <c r="C136" s="195" t="s">
        <v>278</v>
      </c>
      <c r="D136" s="195" t="s">
        <v>221</v>
      </c>
      <c r="E136" s="196" t="s">
        <v>1728</v>
      </c>
      <c r="F136" s="197" t="s">
        <v>1729</v>
      </c>
      <c r="G136" s="198" t="s">
        <v>241</v>
      </c>
      <c r="H136" s="199">
        <v>1</v>
      </c>
      <c r="I136" s="200"/>
      <c r="J136" s="201">
        <f t="shared" si="10"/>
        <v>0</v>
      </c>
      <c r="K136" s="197" t="s">
        <v>1</v>
      </c>
      <c r="L136" s="202"/>
      <c r="M136" s="203" t="s">
        <v>1</v>
      </c>
      <c r="N136" s="204" t="s">
        <v>52</v>
      </c>
      <c r="O136" s="57"/>
      <c r="P136" s="192">
        <f t="shared" si="11"/>
        <v>0</v>
      </c>
      <c r="Q136" s="192">
        <v>2.66E-3</v>
      </c>
      <c r="R136" s="192">
        <f t="shared" si="12"/>
        <v>2.66E-3</v>
      </c>
      <c r="S136" s="192">
        <v>0</v>
      </c>
      <c r="T136" s="193">
        <f t="shared" si="13"/>
        <v>0</v>
      </c>
      <c r="AR136" s="13" t="s">
        <v>298</v>
      </c>
      <c r="AT136" s="13" t="s">
        <v>221</v>
      </c>
      <c r="AU136" s="13" t="s">
        <v>92</v>
      </c>
      <c r="AY136" s="13" t="s">
        <v>167</v>
      </c>
      <c r="BE136" s="194">
        <f t="shared" si="14"/>
        <v>0</v>
      </c>
      <c r="BF136" s="194">
        <f t="shared" si="15"/>
        <v>0</v>
      </c>
      <c r="BG136" s="194">
        <f t="shared" si="16"/>
        <v>0</v>
      </c>
      <c r="BH136" s="194">
        <f t="shared" si="17"/>
        <v>0</v>
      </c>
      <c r="BI136" s="194">
        <f t="shared" si="18"/>
        <v>0</v>
      </c>
      <c r="BJ136" s="13" t="s">
        <v>92</v>
      </c>
      <c r="BK136" s="194">
        <f t="shared" si="19"/>
        <v>0</v>
      </c>
      <c r="BL136" s="13" t="s">
        <v>233</v>
      </c>
      <c r="BM136" s="13" t="s">
        <v>1730</v>
      </c>
    </row>
    <row r="137" spans="2:65" s="1" customFormat="1" ht="16.5" customHeight="1">
      <c r="B137" s="31"/>
      <c r="C137" s="183" t="s">
        <v>282</v>
      </c>
      <c r="D137" s="183" t="s">
        <v>169</v>
      </c>
      <c r="E137" s="184" t="s">
        <v>1731</v>
      </c>
      <c r="F137" s="185" t="s">
        <v>1732</v>
      </c>
      <c r="G137" s="186" t="s">
        <v>241</v>
      </c>
      <c r="H137" s="187">
        <v>1</v>
      </c>
      <c r="I137" s="188"/>
      <c r="J137" s="189">
        <f t="shared" si="10"/>
        <v>0</v>
      </c>
      <c r="K137" s="185" t="s">
        <v>1</v>
      </c>
      <c r="L137" s="35"/>
      <c r="M137" s="190" t="s">
        <v>1</v>
      </c>
      <c r="N137" s="191" t="s">
        <v>52</v>
      </c>
      <c r="O137" s="57"/>
      <c r="P137" s="192">
        <f t="shared" si="11"/>
        <v>0</v>
      </c>
      <c r="Q137" s="192">
        <v>1.5839999999999999E-3</v>
      </c>
      <c r="R137" s="192">
        <f t="shared" si="12"/>
        <v>1.5839999999999999E-3</v>
      </c>
      <c r="S137" s="192">
        <v>0</v>
      </c>
      <c r="T137" s="193">
        <f t="shared" si="13"/>
        <v>0</v>
      </c>
      <c r="AR137" s="13" t="s">
        <v>233</v>
      </c>
      <c r="AT137" s="13" t="s">
        <v>169</v>
      </c>
      <c r="AU137" s="13" t="s">
        <v>92</v>
      </c>
      <c r="AY137" s="13" t="s">
        <v>167</v>
      </c>
      <c r="BE137" s="194">
        <f t="shared" si="14"/>
        <v>0</v>
      </c>
      <c r="BF137" s="194">
        <f t="shared" si="15"/>
        <v>0</v>
      </c>
      <c r="BG137" s="194">
        <f t="shared" si="16"/>
        <v>0</v>
      </c>
      <c r="BH137" s="194">
        <f t="shared" si="17"/>
        <v>0</v>
      </c>
      <c r="BI137" s="194">
        <f t="shared" si="18"/>
        <v>0</v>
      </c>
      <c r="BJ137" s="13" t="s">
        <v>92</v>
      </c>
      <c r="BK137" s="194">
        <f t="shared" si="19"/>
        <v>0</v>
      </c>
      <c r="BL137" s="13" t="s">
        <v>233</v>
      </c>
      <c r="BM137" s="13" t="s">
        <v>1733</v>
      </c>
    </row>
    <row r="138" spans="2:65" s="1" customFormat="1" ht="16.5" customHeight="1">
      <c r="B138" s="31"/>
      <c r="C138" s="195" t="s">
        <v>286</v>
      </c>
      <c r="D138" s="195" t="s">
        <v>221</v>
      </c>
      <c r="E138" s="196" t="s">
        <v>1734</v>
      </c>
      <c r="F138" s="197" t="s">
        <v>1735</v>
      </c>
      <c r="G138" s="198" t="s">
        <v>241</v>
      </c>
      <c r="H138" s="199">
        <v>1</v>
      </c>
      <c r="I138" s="200"/>
      <c r="J138" s="201">
        <f t="shared" si="10"/>
        <v>0</v>
      </c>
      <c r="K138" s="197" t="s">
        <v>1</v>
      </c>
      <c r="L138" s="202"/>
      <c r="M138" s="203" t="s">
        <v>1</v>
      </c>
      <c r="N138" s="204" t="s">
        <v>52</v>
      </c>
      <c r="O138" s="57"/>
      <c r="P138" s="192">
        <f t="shared" si="11"/>
        <v>0</v>
      </c>
      <c r="Q138" s="192">
        <v>4.7600000000000003E-3</v>
      </c>
      <c r="R138" s="192">
        <f t="shared" si="12"/>
        <v>4.7600000000000003E-3</v>
      </c>
      <c r="S138" s="192">
        <v>0</v>
      </c>
      <c r="T138" s="193">
        <f t="shared" si="13"/>
        <v>0</v>
      </c>
      <c r="AR138" s="13" t="s">
        <v>298</v>
      </c>
      <c r="AT138" s="13" t="s">
        <v>221</v>
      </c>
      <c r="AU138" s="13" t="s">
        <v>92</v>
      </c>
      <c r="AY138" s="13" t="s">
        <v>167</v>
      </c>
      <c r="BE138" s="194">
        <f t="shared" si="14"/>
        <v>0</v>
      </c>
      <c r="BF138" s="194">
        <f t="shared" si="15"/>
        <v>0</v>
      </c>
      <c r="BG138" s="194">
        <f t="shared" si="16"/>
        <v>0</v>
      </c>
      <c r="BH138" s="194">
        <f t="shared" si="17"/>
        <v>0</v>
      </c>
      <c r="BI138" s="194">
        <f t="shared" si="18"/>
        <v>0</v>
      </c>
      <c r="BJ138" s="13" t="s">
        <v>92</v>
      </c>
      <c r="BK138" s="194">
        <f t="shared" si="19"/>
        <v>0</v>
      </c>
      <c r="BL138" s="13" t="s">
        <v>233</v>
      </c>
      <c r="BM138" s="13" t="s">
        <v>1736</v>
      </c>
    </row>
    <row r="139" spans="2:65" s="1" customFormat="1" ht="16.5" customHeight="1">
      <c r="B139" s="31"/>
      <c r="C139" s="183" t="s">
        <v>290</v>
      </c>
      <c r="D139" s="183" t="s">
        <v>169</v>
      </c>
      <c r="E139" s="184" t="s">
        <v>1737</v>
      </c>
      <c r="F139" s="185" t="s">
        <v>1738</v>
      </c>
      <c r="G139" s="186" t="s">
        <v>241</v>
      </c>
      <c r="H139" s="187">
        <v>2</v>
      </c>
      <c r="I139" s="188"/>
      <c r="J139" s="189">
        <f t="shared" si="10"/>
        <v>0</v>
      </c>
      <c r="K139" s="185" t="s">
        <v>1</v>
      </c>
      <c r="L139" s="35"/>
      <c r="M139" s="190" t="s">
        <v>1</v>
      </c>
      <c r="N139" s="191" t="s">
        <v>52</v>
      </c>
      <c r="O139" s="57"/>
      <c r="P139" s="192">
        <f t="shared" si="11"/>
        <v>0</v>
      </c>
      <c r="Q139" s="192">
        <v>2.9999999999999997E-4</v>
      </c>
      <c r="R139" s="192">
        <f t="shared" si="12"/>
        <v>5.9999999999999995E-4</v>
      </c>
      <c r="S139" s="192">
        <v>0</v>
      </c>
      <c r="T139" s="193">
        <f t="shared" si="13"/>
        <v>0</v>
      </c>
      <c r="AR139" s="13" t="s">
        <v>233</v>
      </c>
      <c r="AT139" s="13" t="s">
        <v>169</v>
      </c>
      <c r="AU139" s="13" t="s">
        <v>92</v>
      </c>
      <c r="AY139" s="13" t="s">
        <v>167</v>
      </c>
      <c r="BE139" s="194">
        <f t="shared" si="14"/>
        <v>0</v>
      </c>
      <c r="BF139" s="194">
        <f t="shared" si="15"/>
        <v>0</v>
      </c>
      <c r="BG139" s="194">
        <f t="shared" si="16"/>
        <v>0</v>
      </c>
      <c r="BH139" s="194">
        <f t="shared" si="17"/>
        <v>0</v>
      </c>
      <c r="BI139" s="194">
        <f t="shared" si="18"/>
        <v>0</v>
      </c>
      <c r="BJ139" s="13" t="s">
        <v>92</v>
      </c>
      <c r="BK139" s="194">
        <f t="shared" si="19"/>
        <v>0</v>
      </c>
      <c r="BL139" s="13" t="s">
        <v>233</v>
      </c>
      <c r="BM139" s="13" t="s">
        <v>1739</v>
      </c>
    </row>
    <row r="140" spans="2:65" s="1" customFormat="1" ht="16.5" customHeight="1">
      <c r="B140" s="31"/>
      <c r="C140" s="183" t="s">
        <v>294</v>
      </c>
      <c r="D140" s="183" t="s">
        <v>169</v>
      </c>
      <c r="E140" s="184" t="s">
        <v>1740</v>
      </c>
      <c r="F140" s="185" t="s">
        <v>1741</v>
      </c>
      <c r="G140" s="186" t="s">
        <v>258</v>
      </c>
      <c r="H140" s="187">
        <v>112.03700000000001</v>
      </c>
      <c r="I140" s="188"/>
      <c r="J140" s="189">
        <f t="shared" si="10"/>
        <v>0</v>
      </c>
      <c r="K140" s="185" t="s">
        <v>1668</v>
      </c>
      <c r="L140" s="35"/>
      <c r="M140" s="190" t="s">
        <v>1</v>
      </c>
      <c r="N140" s="191" t="s">
        <v>52</v>
      </c>
      <c r="O140" s="57"/>
      <c r="P140" s="192">
        <f t="shared" si="11"/>
        <v>0</v>
      </c>
      <c r="Q140" s="192">
        <v>1.5800000000000002E-2</v>
      </c>
      <c r="R140" s="192">
        <f t="shared" si="12"/>
        <v>1.7701846000000003</v>
      </c>
      <c r="S140" s="192">
        <v>0</v>
      </c>
      <c r="T140" s="193">
        <f t="shared" si="13"/>
        <v>0</v>
      </c>
      <c r="AR140" s="13" t="s">
        <v>233</v>
      </c>
      <c r="AT140" s="13" t="s">
        <v>169</v>
      </c>
      <c r="AU140" s="13" t="s">
        <v>92</v>
      </c>
      <c r="AY140" s="13" t="s">
        <v>167</v>
      </c>
      <c r="BE140" s="194">
        <f t="shared" si="14"/>
        <v>0</v>
      </c>
      <c r="BF140" s="194">
        <f t="shared" si="15"/>
        <v>0</v>
      </c>
      <c r="BG140" s="194">
        <f t="shared" si="16"/>
        <v>0</v>
      </c>
      <c r="BH140" s="194">
        <f t="shared" si="17"/>
        <v>0</v>
      </c>
      <c r="BI140" s="194">
        <f t="shared" si="18"/>
        <v>0</v>
      </c>
      <c r="BJ140" s="13" t="s">
        <v>92</v>
      </c>
      <c r="BK140" s="194">
        <f t="shared" si="19"/>
        <v>0</v>
      </c>
      <c r="BL140" s="13" t="s">
        <v>233</v>
      </c>
      <c r="BM140" s="13" t="s">
        <v>1742</v>
      </c>
    </row>
    <row r="141" spans="2:65" s="1" customFormat="1" ht="16.5" customHeight="1">
      <c r="B141" s="31"/>
      <c r="C141" s="183" t="s">
        <v>298</v>
      </c>
      <c r="D141" s="183" t="s">
        <v>169</v>
      </c>
      <c r="E141" s="184" t="s">
        <v>1743</v>
      </c>
      <c r="F141" s="185" t="s">
        <v>1744</v>
      </c>
      <c r="G141" s="186" t="s">
        <v>224</v>
      </c>
      <c r="H141" s="187">
        <v>2.0289999999999999</v>
      </c>
      <c r="I141" s="188"/>
      <c r="J141" s="189">
        <f t="shared" si="10"/>
        <v>0</v>
      </c>
      <c r="K141" s="185" t="s">
        <v>1668</v>
      </c>
      <c r="L141" s="35"/>
      <c r="M141" s="190" t="s">
        <v>1</v>
      </c>
      <c r="N141" s="191" t="s">
        <v>52</v>
      </c>
      <c r="O141" s="57"/>
      <c r="P141" s="192">
        <f t="shared" si="11"/>
        <v>0</v>
      </c>
      <c r="Q141" s="192">
        <v>0</v>
      </c>
      <c r="R141" s="192">
        <f t="shared" si="12"/>
        <v>0</v>
      </c>
      <c r="S141" s="192">
        <v>0</v>
      </c>
      <c r="T141" s="193">
        <f t="shared" si="13"/>
        <v>0</v>
      </c>
      <c r="AR141" s="13" t="s">
        <v>233</v>
      </c>
      <c r="AT141" s="13" t="s">
        <v>169</v>
      </c>
      <c r="AU141" s="13" t="s">
        <v>92</v>
      </c>
      <c r="AY141" s="13" t="s">
        <v>167</v>
      </c>
      <c r="BE141" s="194">
        <f t="shared" si="14"/>
        <v>0</v>
      </c>
      <c r="BF141" s="194">
        <f t="shared" si="15"/>
        <v>0</v>
      </c>
      <c r="BG141" s="194">
        <f t="shared" si="16"/>
        <v>0</v>
      </c>
      <c r="BH141" s="194">
        <f t="shared" si="17"/>
        <v>0</v>
      </c>
      <c r="BI141" s="194">
        <f t="shared" si="18"/>
        <v>0</v>
      </c>
      <c r="BJ141" s="13" t="s">
        <v>92</v>
      </c>
      <c r="BK141" s="194">
        <f t="shared" si="19"/>
        <v>0</v>
      </c>
      <c r="BL141" s="13" t="s">
        <v>233</v>
      </c>
      <c r="BM141" s="13" t="s">
        <v>1745</v>
      </c>
    </row>
    <row r="142" spans="2:65" s="11" customFormat="1" ht="22.9" customHeight="1">
      <c r="B142" s="167"/>
      <c r="C142" s="168"/>
      <c r="D142" s="169" t="s">
        <v>79</v>
      </c>
      <c r="E142" s="181" t="s">
        <v>1746</v>
      </c>
      <c r="F142" s="181" t="s">
        <v>1747</v>
      </c>
      <c r="G142" s="168"/>
      <c r="H142" s="168"/>
      <c r="I142" s="171"/>
      <c r="J142" s="182">
        <f>BK142</f>
        <v>0</v>
      </c>
      <c r="K142" s="168"/>
      <c r="L142" s="173"/>
      <c r="M142" s="174"/>
      <c r="N142" s="175"/>
      <c r="O142" s="175"/>
      <c r="P142" s="176">
        <f>SUM(P143:P168)</f>
        <v>0</v>
      </c>
      <c r="Q142" s="175"/>
      <c r="R142" s="176">
        <f>SUM(R143:R168)</f>
        <v>9.4961757300000009</v>
      </c>
      <c r="S142" s="175"/>
      <c r="T142" s="177">
        <f>SUM(T143:T168)</f>
        <v>0</v>
      </c>
      <c r="AR142" s="178" t="s">
        <v>92</v>
      </c>
      <c r="AT142" s="179" t="s">
        <v>79</v>
      </c>
      <c r="AU142" s="179" t="s">
        <v>87</v>
      </c>
      <c r="AY142" s="178" t="s">
        <v>167</v>
      </c>
      <c r="BK142" s="180">
        <f>SUM(BK143:BK168)</f>
        <v>0</v>
      </c>
    </row>
    <row r="143" spans="2:65" s="1" customFormat="1" ht="16.5" customHeight="1">
      <c r="B143" s="31"/>
      <c r="C143" s="183" t="s">
        <v>302</v>
      </c>
      <c r="D143" s="183" t="s">
        <v>169</v>
      </c>
      <c r="E143" s="184" t="s">
        <v>1748</v>
      </c>
      <c r="F143" s="185" t="s">
        <v>1749</v>
      </c>
      <c r="G143" s="186" t="s">
        <v>241</v>
      </c>
      <c r="H143" s="187">
        <v>1</v>
      </c>
      <c r="I143" s="188"/>
      <c r="J143" s="189">
        <f t="shared" ref="J143:J168" si="20">ROUND(I143*H143,2)</f>
        <v>0</v>
      </c>
      <c r="K143" s="185" t="s">
        <v>246</v>
      </c>
      <c r="L143" s="35"/>
      <c r="M143" s="190" t="s">
        <v>1</v>
      </c>
      <c r="N143" s="191" t="s">
        <v>52</v>
      </c>
      <c r="O143" s="57"/>
      <c r="P143" s="192">
        <f t="shared" ref="P143:P168" si="21">O143*H143</f>
        <v>0</v>
      </c>
      <c r="Q143" s="192">
        <v>8.0999999999999996E-4</v>
      </c>
      <c r="R143" s="192">
        <f t="shared" ref="R143:R168" si="22">Q143*H143</f>
        <v>8.0999999999999996E-4</v>
      </c>
      <c r="S143" s="192">
        <v>0</v>
      </c>
      <c r="T143" s="193">
        <f t="shared" ref="T143:T168" si="23">S143*H143</f>
        <v>0</v>
      </c>
      <c r="AR143" s="13" t="s">
        <v>233</v>
      </c>
      <c r="AT143" s="13" t="s">
        <v>169</v>
      </c>
      <c r="AU143" s="13" t="s">
        <v>92</v>
      </c>
      <c r="AY143" s="13" t="s">
        <v>167</v>
      </c>
      <c r="BE143" s="194">
        <f t="shared" ref="BE143:BE168" si="24">IF(N143="základná",J143,0)</f>
        <v>0</v>
      </c>
      <c r="BF143" s="194">
        <f t="shared" ref="BF143:BF168" si="25">IF(N143="znížená",J143,0)</f>
        <v>0</v>
      </c>
      <c r="BG143" s="194">
        <f t="shared" ref="BG143:BG168" si="26">IF(N143="zákl. prenesená",J143,0)</f>
        <v>0</v>
      </c>
      <c r="BH143" s="194">
        <f t="shared" ref="BH143:BH168" si="27">IF(N143="zníž. prenesená",J143,0)</f>
        <v>0</v>
      </c>
      <c r="BI143" s="194">
        <f t="shared" ref="BI143:BI168" si="28">IF(N143="nulová",J143,0)</f>
        <v>0</v>
      </c>
      <c r="BJ143" s="13" t="s">
        <v>92</v>
      </c>
      <c r="BK143" s="194">
        <f t="shared" ref="BK143:BK168" si="29">ROUND(I143*H143,2)</f>
        <v>0</v>
      </c>
      <c r="BL143" s="13" t="s">
        <v>233</v>
      </c>
      <c r="BM143" s="13" t="s">
        <v>1750</v>
      </c>
    </row>
    <row r="144" spans="2:65" s="1" customFormat="1" ht="16.5" customHeight="1">
      <c r="B144" s="31"/>
      <c r="C144" s="183" t="s">
        <v>306</v>
      </c>
      <c r="D144" s="183" t="s">
        <v>169</v>
      </c>
      <c r="E144" s="184" t="s">
        <v>1751</v>
      </c>
      <c r="F144" s="185" t="s">
        <v>1752</v>
      </c>
      <c r="G144" s="186" t="s">
        <v>258</v>
      </c>
      <c r="H144" s="187">
        <v>7.56</v>
      </c>
      <c r="I144" s="188"/>
      <c r="J144" s="189">
        <f t="shared" si="20"/>
        <v>0</v>
      </c>
      <c r="K144" s="185" t="s">
        <v>1668</v>
      </c>
      <c r="L144" s="35"/>
      <c r="M144" s="190" t="s">
        <v>1</v>
      </c>
      <c r="N144" s="191" t="s">
        <v>52</v>
      </c>
      <c r="O144" s="57"/>
      <c r="P144" s="192">
        <f t="shared" si="21"/>
        <v>0</v>
      </c>
      <c r="Q144" s="192">
        <v>4.3200000000000001E-3</v>
      </c>
      <c r="R144" s="192">
        <f t="shared" si="22"/>
        <v>3.2659199999999999E-2</v>
      </c>
      <c r="S144" s="192">
        <v>0</v>
      </c>
      <c r="T144" s="193">
        <f t="shared" si="23"/>
        <v>0</v>
      </c>
      <c r="AR144" s="13" t="s">
        <v>233</v>
      </c>
      <c r="AT144" s="13" t="s">
        <v>169</v>
      </c>
      <c r="AU144" s="13" t="s">
        <v>92</v>
      </c>
      <c r="AY144" s="13" t="s">
        <v>167</v>
      </c>
      <c r="BE144" s="194">
        <f t="shared" si="24"/>
        <v>0</v>
      </c>
      <c r="BF144" s="194">
        <f t="shared" si="25"/>
        <v>0</v>
      </c>
      <c r="BG144" s="194">
        <f t="shared" si="26"/>
        <v>0</v>
      </c>
      <c r="BH144" s="194">
        <f t="shared" si="27"/>
        <v>0</v>
      </c>
      <c r="BI144" s="194">
        <f t="shared" si="28"/>
        <v>0</v>
      </c>
      <c r="BJ144" s="13" t="s">
        <v>92</v>
      </c>
      <c r="BK144" s="194">
        <f t="shared" si="29"/>
        <v>0</v>
      </c>
      <c r="BL144" s="13" t="s">
        <v>233</v>
      </c>
      <c r="BM144" s="13" t="s">
        <v>1753</v>
      </c>
    </row>
    <row r="145" spans="2:65" s="1" customFormat="1" ht="16.5" customHeight="1">
      <c r="B145" s="31"/>
      <c r="C145" s="183" t="s">
        <v>310</v>
      </c>
      <c r="D145" s="183" t="s">
        <v>169</v>
      </c>
      <c r="E145" s="184" t="s">
        <v>1754</v>
      </c>
      <c r="F145" s="185" t="s">
        <v>1755</v>
      </c>
      <c r="G145" s="186" t="s">
        <v>258</v>
      </c>
      <c r="H145" s="187">
        <v>13.676</v>
      </c>
      <c r="I145" s="188"/>
      <c r="J145" s="189">
        <f t="shared" si="20"/>
        <v>0</v>
      </c>
      <c r="K145" s="185" t="s">
        <v>1668</v>
      </c>
      <c r="L145" s="35"/>
      <c r="M145" s="190" t="s">
        <v>1</v>
      </c>
      <c r="N145" s="191" t="s">
        <v>52</v>
      </c>
      <c r="O145" s="57"/>
      <c r="P145" s="192">
        <f t="shared" si="21"/>
        <v>0</v>
      </c>
      <c r="Q145" s="192">
        <v>5.8399999999999997E-3</v>
      </c>
      <c r="R145" s="192">
        <f t="shared" si="22"/>
        <v>7.9867839999999996E-2</v>
      </c>
      <c r="S145" s="192">
        <v>0</v>
      </c>
      <c r="T145" s="193">
        <f t="shared" si="23"/>
        <v>0</v>
      </c>
      <c r="AR145" s="13" t="s">
        <v>233</v>
      </c>
      <c r="AT145" s="13" t="s">
        <v>169</v>
      </c>
      <c r="AU145" s="13" t="s">
        <v>92</v>
      </c>
      <c r="AY145" s="13" t="s">
        <v>167</v>
      </c>
      <c r="BE145" s="194">
        <f t="shared" si="24"/>
        <v>0</v>
      </c>
      <c r="BF145" s="194">
        <f t="shared" si="25"/>
        <v>0</v>
      </c>
      <c r="BG145" s="194">
        <f t="shared" si="26"/>
        <v>0</v>
      </c>
      <c r="BH145" s="194">
        <f t="shared" si="27"/>
        <v>0</v>
      </c>
      <c r="BI145" s="194">
        <f t="shared" si="28"/>
        <v>0</v>
      </c>
      <c r="BJ145" s="13" t="s">
        <v>92</v>
      </c>
      <c r="BK145" s="194">
        <f t="shared" si="29"/>
        <v>0</v>
      </c>
      <c r="BL145" s="13" t="s">
        <v>233</v>
      </c>
      <c r="BM145" s="13" t="s">
        <v>1756</v>
      </c>
    </row>
    <row r="146" spans="2:65" s="1" customFormat="1" ht="16.5" customHeight="1">
      <c r="B146" s="31"/>
      <c r="C146" s="183" t="s">
        <v>315</v>
      </c>
      <c r="D146" s="183" t="s">
        <v>169</v>
      </c>
      <c r="E146" s="184" t="s">
        <v>1757</v>
      </c>
      <c r="F146" s="185" t="s">
        <v>1758</v>
      </c>
      <c r="G146" s="186" t="s">
        <v>241</v>
      </c>
      <c r="H146" s="187">
        <v>1</v>
      </c>
      <c r="I146" s="188"/>
      <c r="J146" s="189">
        <f t="shared" si="20"/>
        <v>0</v>
      </c>
      <c r="K146" s="185" t="s">
        <v>246</v>
      </c>
      <c r="L146" s="35"/>
      <c r="M146" s="190" t="s">
        <v>1</v>
      </c>
      <c r="N146" s="191" t="s">
        <v>52</v>
      </c>
      <c r="O146" s="57"/>
      <c r="P146" s="192">
        <f t="shared" si="21"/>
        <v>0</v>
      </c>
      <c r="Q146" s="192">
        <v>0</v>
      </c>
      <c r="R146" s="192">
        <f t="shared" si="22"/>
        <v>0</v>
      </c>
      <c r="S146" s="192">
        <v>0</v>
      </c>
      <c r="T146" s="193">
        <f t="shared" si="23"/>
        <v>0</v>
      </c>
      <c r="AR146" s="13" t="s">
        <v>233</v>
      </c>
      <c r="AT146" s="13" t="s">
        <v>169</v>
      </c>
      <c r="AU146" s="13" t="s">
        <v>92</v>
      </c>
      <c r="AY146" s="13" t="s">
        <v>167</v>
      </c>
      <c r="BE146" s="194">
        <f t="shared" si="24"/>
        <v>0</v>
      </c>
      <c r="BF146" s="194">
        <f t="shared" si="25"/>
        <v>0</v>
      </c>
      <c r="BG146" s="194">
        <f t="shared" si="26"/>
        <v>0</v>
      </c>
      <c r="BH146" s="194">
        <f t="shared" si="27"/>
        <v>0</v>
      </c>
      <c r="BI146" s="194">
        <f t="shared" si="28"/>
        <v>0</v>
      </c>
      <c r="BJ146" s="13" t="s">
        <v>92</v>
      </c>
      <c r="BK146" s="194">
        <f t="shared" si="29"/>
        <v>0</v>
      </c>
      <c r="BL146" s="13" t="s">
        <v>233</v>
      </c>
      <c r="BM146" s="13" t="s">
        <v>1759</v>
      </c>
    </row>
    <row r="147" spans="2:65" s="1" customFormat="1" ht="16.5" customHeight="1">
      <c r="B147" s="31"/>
      <c r="C147" s="183" t="s">
        <v>319</v>
      </c>
      <c r="D147" s="183" t="s">
        <v>169</v>
      </c>
      <c r="E147" s="184" t="s">
        <v>1760</v>
      </c>
      <c r="F147" s="185" t="s">
        <v>1761</v>
      </c>
      <c r="G147" s="186" t="s">
        <v>258</v>
      </c>
      <c r="H147" s="187">
        <v>98.82</v>
      </c>
      <c r="I147" s="188"/>
      <c r="J147" s="189">
        <f t="shared" si="20"/>
        <v>0</v>
      </c>
      <c r="K147" s="185" t="s">
        <v>1668</v>
      </c>
      <c r="L147" s="35"/>
      <c r="M147" s="190" t="s">
        <v>1</v>
      </c>
      <c r="N147" s="191" t="s">
        <v>52</v>
      </c>
      <c r="O147" s="57"/>
      <c r="P147" s="192">
        <f t="shared" si="21"/>
        <v>0</v>
      </c>
      <c r="Q147" s="192">
        <v>1.3999999999999999E-4</v>
      </c>
      <c r="R147" s="192">
        <f t="shared" si="22"/>
        <v>1.3834799999999998E-2</v>
      </c>
      <c r="S147" s="192">
        <v>0</v>
      </c>
      <c r="T147" s="193">
        <f t="shared" si="23"/>
        <v>0</v>
      </c>
      <c r="AR147" s="13" t="s">
        <v>233</v>
      </c>
      <c r="AT147" s="13" t="s">
        <v>169</v>
      </c>
      <c r="AU147" s="13" t="s">
        <v>92</v>
      </c>
      <c r="AY147" s="13" t="s">
        <v>167</v>
      </c>
      <c r="BE147" s="194">
        <f t="shared" si="24"/>
        <v>0</v>
      </c>
      <c r="BF147" s="194">
        <f t="shared" si="25"/>
        <v>0</v>
      </c>
      <c r="BG147" s="194">
        <f t="shared" si="26"/>
        <v>0</v>
      </c>
      <c r="BH147" s="194">
        <f t="shared" si="27"/>
        <v>0</v>
      </c>
      <c r="BI147" s="194">
        <f t="shared" si="28"/>
        <v>0</v>
      </c>
      <c r="BJ147" s="13" t="s">
        <v>92</v>
      </c>
      <c r="BK147" s="194">
        <f t="shared" si="29"/>
        <v>0</v>
      </c>
      <c r="BL147" s="13" t="s">
        <v>233</v>
      </c>
      <c r="BM147" s="13" t="s">
        <v>1762</v>
      </c>
    </row>
    <row r="148" spans="2:65" s="1" customFormat="1" ht="16.5" customHeight="1">
      <c r="B148" s="31"/>
      <c r="C148" s="183" t="s">
        <v>323</v>
      </c>
      <c r="D148" s="183" t="s">
        <v>169</v>
      </c>
      <c r="E148" s="184" t="s">
        <v>1763</v>
      </c>
      <c r="F148" s="185" t="s">
        <v>1764</v>
      </c>
      <c r="G148" s="186" t="s">
        <v>258</v>
      </c>
      <c r="H148" s="187">
        <v>67.094999999999999</v>
      </c>
      <c r="I148" s="188"/>
      <c r="J148" s="189">
        <f t="shared" si="20"/>
        <v>0</v>
      </c>
      <c r="K148" s="185" t="s">
        <v>1668</v>
      </c>
      <c r="L148" s="35"/>
      <c r="M148" s="190" t="s">
        <v>1</v>
      </c>
      <c r="N148" s="191" t="s">
        <v>52</v>
      </c>
      <c r="O148" s="57"/>
      <c r="P148" s="192">
        <f t="shared" si="21"/>
        <v>0</v>
      </c>
      <c r="Q148" s="192">
        <v>2.4000000000000001E-4</v>
      </c>
      <c r="R148" s="192">
        <f t="shared" si="22"/>
        <v>1.61028E-2</v>
      </c>
      <c r="S148" s="192">
        <v>0</v>
      </c>
      <c r="T148" s="193">
        <f t="shared" si="23"/>
        <v>0</v>
      </c>
      <c r="AR148" s="13" t="s">
        <v>233</v>
      </c>
      <c r="AT148" s="13" t="s">
        <v>169</v>
      </c>
      <c r="AU148" s="13" t="s">
        <v>92</v>
      </c>
      <c r="AY148" s="13" t="s">
        <v>167</v>
      </c>
      <c r="BE148" s="194">
        <f t="shared" si="24"/>
        <v>0</v>
      </c>
      <c r="BF148" s="194">
        <f t="shared" si="25"/>
        <v>0</v>
      </c>
      <c r="BG148" s="194">
        <f t="shared" si="26"/>
        <v>0</v>
      </c>
      <c r="BH148" s="194">
        <f t="shared" si="27"/>
        <v>0</v>
      </c>
      <c r="BI148" s="194">
        <f t="shared" si="28"/>
        <v>0</v>
      </c>
      <c r="BJ148" s="13" t="s">
        <v>92</v>
      </c>
      <c r="BK148" s="194">
        <f t="shared" si="29"/>
        <v>0</v>
      </c>
      <c r="BL148" s="13" t="s">
        <v>233</v>
      </c>
      <c r="BM148" s="13" t="s">
        <v>1765</v>
      </c>
    </row>
    <row r="149" spans="2:65" s="1" customFormat="1" ht="16.5" customHeight="1">
      <c r="B149" s="31"/>
      <c r="C149" s="183" t="s">
        <v>327</v>
      </c>
      <c r="D149" s="183" t="s">
        <v>169</v>
      </c>
      <c r="E149" s="184" t="s">
        <v>1766</v>
      </c>
      <c r="F149" s="185" t="s">
        <v>1767</v>
      </c>
      <c r="G149" s="186" t="s">
        <v>258</v>
      </c>
      <c r="H149" s="187">
        <v>9.7200000000000006</v>
      </c>
      <c r="I149" s="188"/>
      <c r="J149" s="189">
        <f t="shared" si="20"/>
        <v>0</v>
      </c>
      <c r="K149" s="185" t="s">
        <v>1668</v>
      </c>
      <c r="L149" s="35"/>
      <c r="M149" s="190" t="s">
        <v>1</v>
      </c>
      <c r="N149" s="191" t="s">
        <v>52</v>
      </c>
      <c r="O149" s="57"/>
      <c r="P149" s="192">
        <f t="shared" si="21"/>
        <v>0</v>
      </c>
      <c r="Q149" s="192">
        <v>4.2999999999999999E-4</v>
      </c>
      <c r="R149" s="192">
        <f t="shared" si="22"/>
        <v>4.1796000000000003E-3</v>
      </c>
      <c r="S149" s="192">
        <v>0</v>
      </c>
      <c r="T149" s="193">
        <f t="shared" si="23"/>
        <v>0</v>
      </c>
      <c r="AR149" s="13" t="s">
        <v>233</v>
      </c>
      <c r="AT149" s="13" t="s">
        <v>169</v>
      </c>
      <c r="AU149" s="13" t="s">
        <v>92</v>
      </c>
      <c r="AY149" s="13" t="s">
        <v>167</v>
      </c>
      <c r="BE149" s="194">
        <f t="shared" si="24"/>
        <v>0</v>
      </c>
      <c r="BF149" s="194">
        <f t="shared" si="25"/>
        <v>0</v>
      </c>
      <c r="BG149" s="194">
        <f t="shared" si="26"/>
        <v>0</v>
      </c>
      <c r="BH149" s="194">
        <f t="shared" si="27"/>
        <v>0</v>
      </c>
      <c r="BI149" s="194">
        <f t="shared" si="28"/>
        <v>0</v>
      </c>
      <c r="BJ149" s="13" t="s">
        <v>92</v>
      </c>
      <c r="BK149" s="194">
        <f t="shared" si="29"/>
        <v>0</v>
      </c>
      <c r="BL149" s="13" t="s">
        <v>233</v>
      </c>
      <c r="BM149" s="13" t="s">
        <v>1768</v>
      </c>
    </row>
    <row r="150" spans="2:65" s="1" customFormat="1" ht="16.5" customHeight="1">
      <c r="B150" s="31"/>
      <c r="C150" s="183" t="s">
        <v>331</v>
      </c>
      <c r="D150" s="183" t="s">
        <v>169</v>
      </c>
      <c r="E150" s="184" t="s">
        <v>1769</v>
      </c>
      <c r="F150" s="185" t="s">
        <v>1770</v>
      </c>
      <c r="G150" s="186" t="s">
        <v>258</v>
      </c>
      <c r="H150" s="187">
        <v>3.375</v>
      </c>
      <c r="I150" s="188"/>
      <c r="J150" s="189">
        <f t="shared" si="20"/>
        <v>0</v>
      </c>
      <c r="K150" s="185" t="s">
        <v>1668</v>
      </c>
      <c r="L150" s="35"/>
      <c r="M150" s="190" t="s">
        <v>1</v>
      </c>
      <c r="N150" s="191" t="s">
        <v>52</v>
      </c>
      <c r="O150" s="57"/>
      <c r="P150" s="192">
        <f t="shared" si="21"/>
        <v>0</v>
      </c>
      <c r="Q150" s="192">
        <v>6.0999999999999997E-4</v>
      </c>
      <c r="R150" s="192">
        <f t="shared" si="22"/>
        <v>2.0587499999999998E-3</v>
      </c>
      <c r="S150" s="192">
        <v>0</v>
      </c>
      <c r="T150" s="193">
        <f t="shared" si="23"/>
        <v>0</v>
      </c>
      <c r="AR150" s="13" t="s">
        <v>233</v>
      </c>
      <c r="AT150" s="13" t="s">
        <v>169</v>
      </c>
      <c r="AU150" s="13" t="s">
        <v>92</v>
      </c>
      <c r="AY150" s="13" t="s">
        <v>167</v>
      </c>
      <c r="BE150" s="194">
        <f t="shared" si="24"/>
        <v>0</v>
      </c>
      <c r="BF150" s="194">
        <f t="shared" si="25"/>
        <v>0</v>
      </c>
      <c r="BG150" s="194">
        <f t="shared" si="26"/>
        <v>0</v>
      </c>
      <c r="BH150" s="194">
        <f t="shared" si="27"/>
        <v>0</v>
      </c>
      <c r="BI150" s="194">
        <f t="shared" si="28"/>
        <v>0</v>
      </c>
      <c r="BJ150" s="13" t="s">
        <v>92</v>
      </c>
      <c r="BK150" s="194">
        <f t="shared" si="29"/>
        <v>0</v>
      </c>
      <c r="BL150" s="13" t="s">
        <v>233</v>
      </c>
      <c r="BM150" s="13" t="s">
        <v>1771</v>
      </c>
    </row>
    <row r="151" spans="2:65" s="1" customFormat="1" ht="16.5" customHeight="1">
      <c r="B151" s="31"/>
      <c r="C151" s="183" t="s">
        <v>335</v>
      </c>
      <c r="D151" s="183" t="s">
        <v>169</v>
      </c>
      <c r="E151" s="184" t="s">
        <v>1772</v>
      </c>
      <c r="F151" s="185" t="s">
        <v>1773</v>
      </c>
      <c r="G151" s="186" t="s">
        <v>1774</v>
      </c>
      <c r="H151" s="187">
        <v>9</v>
      </c>
      <c r="I151" s="188"/>
      <c r="J151" s="189">
        <f t="shared" si="20"/>
        <v>0</v>
      </c>
      <c r="K151" s="185" t="s">
        <v>1668</v>
      </c>
      <c r="L151" s="35"/>
      <c r="M151" s="190" t="s">
        <v>1</v>
      </c>
      <c r="N151" s="191" t="s">
        <v>52</v>
      </c>
      <c r="O151" s="57"/>
      <c r="P151" s="192">
        <f t="shared" si="21"/>
        <v>0</v>
      </c>
      <c r="Q151" s="192">
        <v>2.5999999999999998E-4</v>
      </c>
      <c r="R151" s="192">
        <f t="shared" si="22"/>
        <v>2.3399999999999996E-3</v>
      </c>
      <c r="S151" s="192">
        <v>0</v>
      </c>
      <c r="T151" s="193">
        <f t="shared" si="23"/>
        <v>0</v>
      </c>
      <c r="AR151" s="13" t="s">
        <v>233</v>
      </c>
      <c r="AT151" s="13" t="s">
        <v>169</v>
      </c>
      <c r="AU151" s="13" t="s">
        <v>92</v>
      </c>
      <c r="AY151" s="13" t="s">
        <v>167</v>
      </c>
      <c r="BE151" s="194">
        <f t="shared" si="24"/>
        <v>0</v>
      </c>
      <c r="BF151" s="194">
        <f t="shared" si="25"/>
        <v>0</v>
      </c>
      <c r="BG151" s="194">
        <f t="shared" si="26"/>
        <v>0</v>
      </c>
      <c r="BH151" s="194">
        <f t="shared" si="27"/>
        <v>0</v>
      </c>
      <c r="BI151" s="194">
        <f t="shared" si="28"/>
        <v>0</v>
      </c>
      <c r="BJ151" s="13" t="s">
        <v>92</v>
      </c>
      <c r="BK151" s="194">
        <f t="shared" si="29"/>
        <v>0</v>
      </c>
      <c r="BL151" s="13" t="s">
        <v>233</v>
      </c>
      <c r="BM151" s="13" t="s">
        <v>1775</v>
      </c>
    </row>
    <row r="152" spans="2:65" s="1" customFormat="1" ht="16.5" customHeight="1">
      <c r="B152" s="31"/>
      <c r="C152" s="195" t="s">
        <v>339</v>
      </c>
      <c r="D152" s="195" t="s">
        <v>221</v>
      </c>
      <c r="E152" s="196" t="s">
        <v>1776</v>
      </c>
      <c r="F152" s="197" t="s">
        <v>1777</v>
      </c>
      <c r="G152" s="198" t="s">
        <v>241</v>
      </c>
      <c r="H152" s="199">
        <v>3</v>
      </c>
      <c r="I152" s="200"/>
      <c r="J152" s="201">
        <f t="shared" si="20"/>
        <v>0</v>
      </c>
      <c r="K152" s="197" t="s">
        <v>1668</v>
      </c>
      <c r="L152" s="202"/>
      <c r="M152" s="203" t="s">
        <v>1</v>
      </c>
      <c r="N152" s="204" t="s">
        <v>52</v>
      </c>
      <c r="O152" s="57"/>
      <c r="P152" s="192">
        <f t="shared" si="21"/>
        <v>0</v>
      </c>
      <c r="Q152" s="192">
        <v>0</v>
      </c>
      <c r="R152" s="192">
        <f t="shared" si="22"/>
        <v>0</v>
      </c>
      <c r="S152" s="192">
        <v>0</v>
      </c>
      <c r="T152" s="193">
        <f t="shared" si="23"/>
        <v>0</v>
      </c>
      <c r="AR152" s="13" t="s">
        <v>298</v>
      </c>
      <c r="AT152" s="13" t="s">
        <v>221</v>
      </c>
      <c r="AU152" s="13" t="s">
        <v>92</v>
      </c>
      <c r="AY152" s="13" t="s">
        <v>167</v>
      </c>
      <c r="BE152" s="194">
        <f t="shared" si="24"/>
        <v>0</v>
      </c>
      <c r="BF152" s="194">
        <f t="shared" si="25"/>
        <v>0</v>
      </c>
      <c r="BG152" s="194">
        <f t="shared" si="26"/>
        <v>0</v>
      </c>
      <c r="BH152" s="194">
        <f t="shared" si="27"/>
        <v>0</v>
      </c>
      <c r="BI152" s="194">
        <f t="shared" si="28"/>
        <v>0</v>
      </c>
      <c r="BJ152" s="13" t="s">
        <v>92</v>
      </c>
      <c r="BK152" s="194">
        <f t="shared" si="29"/>
        <v>0</v>
      </c>
      <c r="BL152" s="13" t="s">
        <v>233</v>
      </c>
      <c r="BM152" s="13" t="s">
        <v>1778</v>
      </c>
    </row>
    <row r="153" spans="2:65" s="1" customFormat="1" ht="16.5" customHeight="1">
      <c r="B153" s="31"/>
      <c r="C153" s="195" t="s">
        <v>343</v>
      </c>
      <c r="D153" s="195" t="s">
        <v>221</v>
      </c>
      <c r="E153" s="196" t="s">
        <v>1779</v>
      </c>
      <c r="F153" s="197" t="s">
        <v>1780</v>
      </c>
      <c r="G153" s="198" t="s">
        <v>241</v>
      </c>
      <c r="H153" s="199">
        <v>3</v>
      </c>
      <c r="I153" s="200"/>
      <c r="J153" s="201">
        <f t="shared" si="20"/>
        <v>0</v>
      </c>
      <c r="K153" s="197" t="s">
        <v>1668</v>
      </c>
      <c r="L153" s="202"/>
      <c r="M153" s="203" t="s">
        <v>1</v>
      </c>
      <c r="N153" s="204" t="s">
        <v>52</v>
      </c>
      <c r="O153" s="57"/>
      <c r="P153" s="192">
        <f t="shared" si="21"/>
        <v>0</v>
      </c>
      <c r="Q153" s="192">
        <v>0</v>
      </c>
      <c r="R153" s="192">
        <f t="shared" si="22"/>
        <v>0</v>
      </c>
      <c r="S153" s="192">
        <v>0</v>
      </c>
      <c r="T153" s="193">
        <f t="shared" si="23"/>
        <v>0</v>
      </c>
      <c r="AR153" s="13" t="s">
        <v>298</v>
      </c>
      <c r="AT153" s="13" t="s">
        <v>221</v>
      </c>
      <c r="AU153" s="13" t="s">
        <v>92</v>
      </c>
      <c r="AY153" s="13" t="s">
        <v>167</v>
      </c>
      <c r="BE153" s="194">
        <f t="shared" si="24"/>
        <v>0</v>
      </c>
      <c r="BF153" s="194">
        <f t="shared" si="25"/>
        <v>0</v>
      </c>
      <c r="BG153" s="194">
        <f t="shared" si="26"/>
        <v>0</v>
      </c>
      <c r="BH153" s="194">
        <f t="shared" si="27"/>
        <v>0</v>
      </c>
      <c r="BI153" s="194">
        <f t="shared" si="28"/>
        <v>0</v>
      </c>
      <c r="BJ153" s="13" t="s">
        <v>92</v>
      </c>
      <c r="BK153" s="194">
        <f t="shared" si="29"/>
        <v>0</v>
      </c>
      <c r="BL153" s="13" t="s">
        <v>233</v>
      </c>
      <c r="BM153" s="13" t="s">
        <v>1781</v>
      </c>
    </row>
    <row r="154" spans="2:65" s="1" customFormat="1" ht="16.5" customHeight="1">
      <c r="B154" s="31"/>
      <c r="C154" s="195" t="s">
        <v>347</v>
      </c>
      <c r="D154" s="195" t="s">
        <v>221</v>
      </c>
      <c r="E154" s="196" t="s">
        <v>1782</v>
      </c>
      <c r="F154" s="197" t="s">
        <v>1783</v>
      </c>
      <c r="G154" s="198" t="s">
        <v>241</v>
      </c>
      <c r="H154" s="199">
        <v>3</v>
      </c>
      <c r="I154" s="200"/>
      <c r="J154" s="201">
        <f t="shared" si="20"/>
        <v>0</v>
      </c>
      <c r="K154" s="197" t="s">
        <v>1668</v>
      </c>
      <c r="L154" s="202"/>
      <c r="M154" s="203" t="s">
        <v>1</v>
      </c>
      <c r="N154" s="204" t="s">
        <v>52</v>
      </c>
      <c r="O154" s="57"/>
      <c r="P154" s="192">
        <f t="shared" si="21"/>
        <v>0</v>
      </c>
      <c r="Q154" s="192">
        <v>0</v>
      </c>
      <c r="R154" s="192">
        <f t="shared" si="22"/>
        <v>0</v>
      </c>
      <c r="S154" s="192">
        <v>0</v>
      </c>
      <c r="T154" s="193">
        <f t="shared" si="23"/>
        <v>0</v>
      </c>
      <c r="AR154" s="13" t="s">
        <v>298</v>
      </c>
      <c r="AT154" s="13" t="s">
        <v>221</v>
      </c>
      <c r="AU154" s="13" t="s">
        <v>92</v>
      </c>
      <c r="AY154" s="13" t="s">
        <v>167</v>
      </c>
      <c r="BE154" s="194">
        <f t="shared" si="24"/>
        <v>0</v>
      </c>
      <c r="BF154" s="194">
        <f t="shared" si="25"/>
        <v>0</v>
      </c>
      <c r="BG154" s="194">
        <f t="shared" si="26"/>
        <v>0</v>
      </c>
      <c r="BH154" s="194">
        <f t="shared" si="27"/>
        <v>0</v>
      </c>
      <c r="BI154" s="194">
        <f t="shared" si="28"/>
        <v>0</v>
      </c>
      <c r="BJ154" s="13" t="s">
        <v>92</v>
      </c>
      <c r="BK154" s="194">
        <f t="shared" si="29"/>
        <v>0</v>
      </c>
      <c r="BL154" s="13" t="s">
        <v>233</v>
      </c>
      <c r="BM154" s="13" t="s">
        <v>1784</v>
      </c>
    </row>
    <row r="155" spans="2:65" s="1" customFormat="1" ht="16.5" customHeight="1">
      <c r="B155" s="31"/>
      <c r="C155" s="183" t="s">
        <v>351</v>
      </c>
      <c r="D155" s="183" t="s">
        <v>169</v>
      </c>
      <c r="E155" s="184" t="s">
        <v>1785</v>
      </c>
      <c r="F155" s="185" t="s">
        <v>1786</v>
      </c>
      <c r="G155" s="186" t="s">
        <v>241</v>
      </c>
      <c r="H155" s="187">
        <v>12</v>
      </c>
      <c r="I155" s="188"/>
      <c r="J155" s="189">
        <f t="shared" si="20"/>
        <v>0</v>
      </c>
      <c r="K155" s="185" t="s">
        <v>1668</v>
      </c>
      <c r="L155" s="35"/>
      <c r="M155" s="190" t="s">
        <v>1</v>
      </c>
      <c r="N155" s="191" t="s">
        <v>52</v>
      </c>
      <c r="O155" s="57"/>
      <c r="P155" s="192">
        <f t="shared" si="21"/>
        <v>0</v>
      </c>
      <c r="Q155" s="192">
        <v>2.9E-4</v>
      </c>
      <c r="R155" s="192">
        <f t="shared" si="22"/>
        <v>3.48E-3</v>
      </c>
      <c r="S155" s="192">
        <v>0</v>
      </c>
      <c r="T155" s="193">
        <f t="shared" si="23"/>
        <v>0</v>
      </c>
      <c r="AR155" s="13" t="s">
        <v>233</v>
      </c>
      <c r="AT155" s="13" t="s">
        <v>169</v>
      </c>
      <c r="AU155" s="13" t="s">
        <v>92</v>
      </c>
      <c r="AY155" s="13" t="s">
        <v>167</v>
      </c>
      <c r="BE155" s="194">
        <f t="shared" si="24"/>
        <v>0</v>
      </c>
      <c r="BF155" s="194">
        <f t="shared" si="25"/>
        <v>0</v>
      </c>
      <c r="BG155" s="194">
        <f t="shared" si="26"/>
        <v>0</v>
      </c>
      <c r="BH155" s="194">
        <f t="shared" si="27"/>
        <v>0</v>
      </c>
      <c r="BI155" s="194">
        <f t="shared" si="28"/>
        <v>0</v>
      </c>
      <c r="BJ155" s="13" t="s">
        <v>92</v>
      </c>
      <c r="BK155" s="194">
        <f t="shared" si="29"/>
        <v>0</v>
      </c>
      <c r="BL155" s="13" t="s">
        <v>233</v>
      </c>
      <c r="BM155" s="13" t="s">
        <v>1787</v>
      </c>
    </row>
    <row r="156" spans="2:65" s="1" customFormat="1" ht="16.5" customHeight="1">
      <c r="B156" s="31"/>
      <c r="C156" s="195" t="s">
        <v>356</v>
      </c>
      <c r="D156" s="195" t="s">
        <v>221</v>
      </c>
      <c r="E156" s="196" t="s">
        <v>1788</v>
      </c>
      <c r="F156" s="197" t="s">
        <v>1789</v>
      </c>
      <c r="G156" s="198" t="s">
        <v>241</v>
      </c>
      <c r="H156" s="199">
        <v>12</v>
      </c>
      <c r="I156" s="200"/>
      <c r="J156" s="201">
        <f t="shared" si="20"/>
        <v>0</v>
      </c>
      <c r="K156" s="197" t="s">
        <v>1668</v>
      </c>
      <c r="L156" s="202"/>
      <c r="M156" s="203" t="s">
        <v>1</v>
      </c>
      <c r="N156" s="204" t="s">
        <v>52</v>
      </c>
      <c r="O156" s="57"/>
      <c r="P156" s="192">
        <f t="shared" si="21"/>
        <v>0</v>
      </c>
      <c r="Q156" s="192">
        <v>8.9999999999999998E-4</v>
      </c>
      <c r="R156" s="192">
        <f t="shared" si="22"/>
        <v>1.0800000000000001E-2</v>
      </c>
      <c r="S156" s="192">
        <v>0</v>
      </c>
      <c r="T156" s="193">
        <f t="shared" si="23"/>
        <v>0</v>
      </c>
      <c r="AR156" s="13" t="s">
        <v>298</v>
      </c>
      <c r="AT156" s="13" t="s">
        <v>221</v>
      </c>
      <c r="AU156" s="13" t="s">
        <v>92</v>
      </c>
      <c r="AY156" s="13" t="s">
        <v>167</v>
      </c>
      <c r="BE156" s="194">
        <f t="shared" si="24"/>
        <v>0</v>
      </c>
      <c r="BF156" s="194">
        <f t="shared" si="25"/>
        <v>0</v>
      </c>
      <c r="BG156" s="194">
        <f t="shared" si="26"/>
        <v>0</v>
      </c>
      <c r="BH156" s="194">
        <f t="shared" si="27"/>
        <v>0</v>
      </c>
      <c r="BI156" s="194">
        <f t="shared" si="28"/>
        <v>0</v>
      </c>
      <c r="BJ156" s="13" t="s">
        <v>92</v>
      </c>
      <c r="BK156" s="194">
        <f t="shared" si="29"/>
        <v>0</v>
      </c>
      <c r="BL156" s="13" t="s">
        <v>233</v>
      </c>
      <c r="BM156" s="13" t="s">
        <v>1790</v>
      </c>
    </row>
    <row r="157" spans="2:65" s="1" customFormat="1" ht="16.5" customHeight="1">
      <c r="B157" s="31"/>
      <c r="C157" s="183" t="s">
        <v>360</v>
      </c>
      <c r="D157" s="183" t="s">
        <v>169</v>
      </c>
      <c r="E157" s="184" t="s">
        <v>1791</v>
      </c>
      <c r="F157" s="185" t="s">
        <v>1792</v>
      </c>
      <c r="G157" s="186" t="s">
        <v>241</v>
      </c>
      <c r="H157" s="187">
        <v>8</v>
      </c>
      <c r="I157" s="188"/>
      <c r="J157" s="189">
        <f t="shared" si="20"/>
        <v>0</v>
      </c>
      <c r="K157" s="185" t="s">
        <v>1668</v>
      </c>
      <c r="L157" s="35"/>
      <c r="M157" s="190" t="s">
        <v>1</v>
      </c>
      <c r="N157" s="191" t="s">
        <v>52</v>
      </c>
      <c r="O157" s="57"/>
      <c r="P157" s="192">
        <f t="shared" si="21"/>
        <v>0</v>
      </c>
      <c r="Q157" s="192">
        <v>2.0000000000000002E-5</v>
      </c>
      <c r="R157" s="192">
        <f t="shared" si="22"/>
        <v>1.6000000000000001E-4</v>
      </c>
      <c r="S157" s="192">
        <v>0</v>
      </c>
      <c r="T157" s="193">
        <f t="shared" si="23"/>
        <v>0</v>
      </c>
      <c r="AR157" s="13" t="s">
        <v>233</v>
      </c>
      <c r="AT157" s="13" t="s">
        <v>169</v>
      </c>
      <c r="AU157" s="13" t="s">
        <v>92</v>
      </c>
      <c r="AY157" s="13" t="s">
        <v>167</v>
      </c>
      <c r="BE157" s="194">
        <f t="shared" si="24"/>
        <v>0</v>
      </c>
      <c r="BF157" s="194">
        <f t="shared" si="25"/>
        <v>0</v>
      </c>
      <c r="BG157" s="194">
        <f t="shared" si="26"/>
        <v>0</v>
      </c>
      <c r="BH157" s="194">
        <f t="shared" si="27"/>
        <v>0</v>
      </c>
      <c r="BI157" s="194">
        <f t="shared" si="28"/>
        <v>0</v>
      </c>
      <c r="BJ157" s="13" t="s">
        <v>92</v>
      </c>
      <c r="BK157" s="194">
        <f t="shared" si="29"/>
        <v>0</v>
      </c>
      <c r="BL157" s="13" t="s">
        <v>233</v>
      </c>
      <c r="BM157" s="13" t="s">
        <v>1793</v>
      </c>
    </row>
    <row r="158" spans="2:65" s="1" customFormat="1" ht="16.5" customHeight="1">
      <c r="B158" s="31"/>
      <c r="C158" s="195" t="s">
        <v>364</v>
      </c>
      <c r="D158" s="195" t="s">
        <v>221</v>
      </c>
      <c r="E158" s="196" t="s">
        <v>1794</v>
      </c>
      <c r="F158" s="197" t="s">
        <v>1795</v>
      </c>
      <c r="G158" s="198" t="s">
        <v>241</v>
      </c>
      <c r="H158" s="199">
        <v>8</v>
      </c>
      <c r="I158" s="200"/>
      <c r="J158" s="201">
        <f t="shared" si="20"/>
        <v>0</v>
      </c>
      <c r="K158" s="197" t="s">
        <v>1668</v>
      </c>
      <c r="L158" s="202"/>
      <c r="M158" s="203" t="s">
        <v>1</v>
      </c>
      <c r="N158" s="204" t="s">
        <v>52</v>
      </c>
      <c r="O158" s="57"/>
      <c r="P158" s="192">
        <f t="shared" si="21"/>
        <v>0</v>
      </c>
      <c r="Q158" s="192">
        <v>1.6000000000000001E-3</v>
      </c>
      <c r="R158" s="192">
        <f t="shared" si="22"/>
        <v>1.2800000000000001E-2</v>
      </c>
      <c r="S158" s="192">
        <v>0</v>
      </c>
      <c r="T158" s="193">
        <f t="shared" si="23"/>
        <v>0</v>
      </c>
      <c r="AR158" s="13" t="s">
        <v>298</v>
      </c>
      <c r="AT158" s="13" t="s">
        <v>221</v>
      </c>
      <c r="AU158" s="13" t="s">
        <v>92</v>
      </c>
      <c r="AY158" s="13" t="s">
        <v>167</v>
      </c>
      <c r="BE158" s="194">
        <f t="shared" si="24"/>
        <v>0</v>
      </c>
      <c r="BF158" s="194">
        <f t="shared" si="25"/>
        <v>0</v>
      </c>
      <c r="BG158" s="194">
        <f t="shared" si="26"/>
        <v>0</v>
      </c>
      <c r="BH158" s="194">
        <f t="shared" si="27"/>
        <v>0</v>
      </c>
      <c r="BI158" s="194">
        <f t="shared" si="28"/>
        <v>0</v>
      </c>
      <c r="BJ158" s="13" t="s">
        <v>92</v>
      </c>
      <c r="BK158" s="194">
        <f t="shared" si="29"/>
        <v>0</v>
      </c>
      <c r="BL158" s="13" t="s">
        <v>233</v>
      </c>
      <c r="BM158" s="13" t="s">
        <v>1796</v>
      </c>
    </row>
    <row r="159" spans="2:65" s="1" customFormat="1" ht="16.5" customHeight="1">
      <c r="B159" s="31"/>
      <c r="C159" s="183" t="s">
        <v>368</v>
      </c>
      <c r="D159" s="183" t="s">
        <v>169</v>
      </c>
      <c r="E159" s="184" t="s">
        <v>1797</v>
      </c>
      <c r="F159" s="185" t="s">
        <v>1798</v>
      </c>
      <c r="G159" s="186" t="s">
        <v>241</v>
      </c>
      <c r="H159" s="187">
        <v>5</v>
      </c>
      <c r="I159" s="188"/>
      <c r="J159" s="189">
        <f t="shared" si="20"/>
        <v>0</v>
      </c>
      <c r="K159" s="185" t="s">
        <v>1668</v>
      </c>
      <c r="L159" s="35"/>
      <c r="M159" s="190" t="s">
        <v>1</v>
      </c>
      <c r="N159" s="191" t="s">
        <v>52</v>
      </c>
      <c r="O159" s="57"/>
      <c r="P159" s="192">
        <f t="shared" si="21"/>
        <v>0</v>
      </c>
      <c r="Q159" s="192">
        <v>2.0000000000000002E-5</v>
      </c>
      <c r="R159" s="192">
        <f t="shared" si="22"/>
        <v>1E-4</v>
      </c>
      <c r="S159" s="192">
        <v>0</v>
      </c>
      <c r="T159" s="193">
        <f t="shared" si="23"/>
        <v>0</v>
      </c>
      <c r="AR159" s="13" t="s">
        <v>233</v>
      </c>
      <c r="AT159" s="13" t="s">
        <v>169</v>
      </c>
      <c r="AU159" s="13" t="s">
        <v>92</v>
      </c>
      <c r="AY159" s="13" t="s">
        <v>167</v>
      </c>
      <c r="BE159" s="194">
        <f t="shared" si="24"/>
        <v>0</v>
      </c>
      <c r="BF159" s="194">
        <f t="shared" si="25"/>
        <v>0</v>
      </c>
      <c r="BG159" s="194">
        <f t="shared" si="26"/>
        <v>0</v>
      </c>
      <c r="BH159" s="194">
        <f t="shared" si="27"/>
        <v>0</v>
      </c>
      <c r="BI159" s="194">
        <f t="shared" si="28"/>
        <v>0</v>
      </c>
      <c r="BJ159" s="13" t="s">
        <v>92</v>
      </c>
      <c r="BK159" s="194">
        <f t="shared" si="29"/>
        <v>0</v>
      </c>
      <c r="BL159" s="13" t="s">
        <v>233</v>
      </c>
      <c r="BM159" s="13" t="s">
        <v>1799</v>
      </c>
    </row>
    <row r="160" spans="2:65" s="1" customFormat="1" ht="16.5" customHeight="1">
      <c r="B160" s="31"/>
      <c r="C160" s="195" t="s">
        <v>372</v>
      </c>
      <c r="D160" s="195" t="s">
        <v>221</v>
      </c>
      <c r="E160" s="196" t="s">
        <v>1800</v>
      </c>
      <c r="F160" s="197" t="s">
        <v>1801</v>
      </c>
      <c r="G160" s="198" t="s">
        <v>241</v>
      </c>
      <c r="H160" s="199">
        <v>5</v>
      </c>
      <c r="I160" s="200"/>
      <c r="J160" s="201">
        <f t="shared" si="20"/>
        <v>0</v>
      </c>
      <c r="K160" s="197" t="s">
        <v>1668</v>
      </c>
      <c r="L160" s="202"/>
      <c r="M160" s="203" t="s">
        <v>1</v>
      </c>
      <c r="N160" s="204" t="s">
        <v>52</v>
      </c>
      <c r="O160" s="57"/>
      <c r="P160" s="192">
        <f t="shared" si="21"/>
        <v>0</v>
      </c>
      <c r="Q160" s="192">
        <v>2.2000000000000001E-3</v>
      </c>
      <c r="R160" s="192">
        <f t="shared" si="22"/>
        <v>1.1000000000000001E-2</v>
      </c>
      <c r="S160" s="192">
        <v>0</v>
      </c>
      <c r="T160" s="193">
        <f t="shared" si="23"/>
        <v>0</v>
      </c>
      <c r="AR160" s="13" t="s">
        <v>298</v>
      </c>
      <c r="AT160" s="13" t="s">
        <v>221</v>
      </c>
      <c r="AU160" s="13" t="s">
        <v>92</v>
      </c>
      <c r="AY160" s="13" t="s">
        <v>167</v>
      </c>
      <c r="BE160" s="194">
        <f t="shared" si="24"/>
        <v>0</v>
      </c>
      <c r="BF160" s="194">
        <f t="shared" si="25"/>
        <v>0</v>
      </c>
      <c r="BG160" s="194">
        <f t="shared" si="26"/>
        <v>0</v>
      </c>
      <c r="BH160" s="194">
        <f t="shared" si="27"/>
        <v>0</v>
      </c>
      <c r="BI160" s="194">
        <f t="shared" si="28"/>
        <v>0</v>
      </c>
      <c r="BJ160" s="13" t="s">
        <v>92</v>
      </c>
      <c r="BK160" s="194">
        <f t="shared" si="29"/>
        <v>0</v>
      </c>
      <c r="BL160" s="13" t="s">
        <v>233</v>
      </c>
      <c r="BM160" s="13" t="s">
        <v>1802</v>
      </c>
    </row>
    <row r="161" spans="2:65" s="1" customFormat="1" ht="16.5" customHeight="1">
      <c r="B161" s="31"/>
      <c r="C161" s="183" t="s">
        <v>376</v>
      </c>
      <c r="D161" s="183" t="s">
        <v>169</v>
      </c>
      <c r="E161" s="184" t="s">
        <v>1803</v>
      </c>
      <c r="F161" s="185" t="s">
        <v>1804</v>
      </c>
      <c r="G161" s="186" t="s">
        <v>241</v>
      </c>
      <c r="H161" s="187">
        <v>4</v>
      </c>
      <c r="I161" s="188"/>
      <c r="J161" s="189">
        <f t="shared" si="20"/>
        <v>0</v>
      </c>
      <c r="K161" s="185" t="s">
        <v>1668</v>
      </c>
      <c r="L161" s="35"/>
      <c r="M161" s="190" t="s">
        <v>1</v>
      </c>
      <c r="N161" s="191" t="s">
        <v>52</v>
      </c>
      <c r="O161" s="57"/>
      <c r="P161" s="192">
        <f t="shared" si="21"/>
        <v>0</v>
      </c>
      <c r="Q161" s="192">
        <v>2.0000000000000002E-5</v>
      </c>
      <c r="R161" s="192">
        <f t="shared" si="22"/>
        <v>8.0000000000000007E-5</v>
      </c>
      <c r="S161" s="192">
        <v>0</v>
      </c>
      <c r="T161" s="193">
        <f t="shared" si="23"/>
        <v>0</v>
      </c>
      <c r="AR161" s="13" t="s">
        <v>233</v>
      </c>
      <c r="AT161" s="13" t="s">
        <v>169</v>
      </c>
      <c r="AU161" s="13" t="s">
        <v>92</v>
      </c>
      <c r="AY161" s="13" t="s">
        <v>167</v>
      </c>
      <c r="BE161" s="194">
        <f t="shared" si="24"/>
        <v>0</v>
      </c>
      <c r="BF161" s="194">
        <f t="shared" si="25"/>
        <v>0</v>
      </c>
      <c r="BG161" s="194">
        <f t="shared" si="26"/>
        <v>0</v>
      </c>
      <c r="BH161" s="194">
        <f t="shared" si="27"/>
        <v>0</v>
      </c>
      <c r="BI161" s="194">
        <f t="shared" si="28"/>
        <v>0</v>
      </c>
      <c r="BJ161" s="13" t="s">
        <v>92</v>
      </c>
      <c r="BK161" s="194">
        <f t="shared" si="29"/>
        <v>0</v>
      </c>
      <c r="BL161" s="13" t="s">
        <v>233</v>
      </c>
      <c r="BM161" s="13" t="s">
        <v>1805</v>
      </c>
    </row>
    <row r="162" spans="2:65" s="1" customFormat="1" ht="16.5" customHeight="1">
      <c r="B162" s="31"/>
      <c r="C162" s="195" t="s">
        <v>382</v>
      </c>
      <c r="D162" s="195" t="s">
        <v>221</v>
      </c>
      <c r="E162" s="196" t="s">
        <v>1806</v>
      </c>
      <c r="F162" s="197" t="s">
        <v>1807</v>
      </c>
      <c r="G162" s="198" t="s">
        <v>241</v>
      </c>
      <c r="H162" s="199">
        <v>4</v>
      </c>
      <c r="I162" s="200"/>
      <c r="J162" s="201">
        <f t="shared" si="20"/>
        <v>0</v>
      </c>
      <c r="K162" s="197" t="s">
        <v>1668</v>
      </c>
      <c r="L162" s="202"/>
      <c r="M162" s="203" t="s">
        <v>1</v>
      </c>
      <c r="N162" s="204" t="s">
        <v>52</v>
      </c>
      <c r="O162" s="57"/>
      <c r="P162" s="192">
        <f t="shared" si="21"/>
        <v>0</v>
      </c>
      <c r="Q162" s="192">
        <v>3.3999999999999998E-3</v>
      </c>
      <c r="R162" s="192">
        <f t="shared" si="22"/>
        <v>1.3599999999999999E-2</v>
      </c>
      <c r="S162" s="192">
        <v>0</v>
      </c>
      <c r="T162" s="193">
        <f t="shared" si="23"/>
        <v>0</v>
      </c>
      <c r="AR162" s="13" t="s">
        <v>298</v>
      </c>
      <c r="AT162" s="13" t="s">
        <v>221</v>
      </c>
      <c r="AU162" s="13" t="s">
        <v>92</v>
      </c>
      <c r="AY162" s="13" t="s">
        <v>167</v>
      </c>
      <c r="BE162" s="194">
        <f t="shared" si="24"/>
        <v>0</v>
      </c>
      <c r="BF162" s="194">
        <f t="shared" si="25"/>
        <v>0</v>
      </c>
      <c r="BG162" s="194">
        <f t="shared" si="26"/>
        <v>0</v>
      </c>
      <c r="BH162" s="194">
        <f t="shared" si="27"/>
        <v>0</v>
      </c>
      <c r="BI162" s="194">
        <f t="shared" si="28"/>
        <v>0</v>
      </c>
      <c r="BJ162" s="13" t="s">
        <v>92</v>
      </c>
      <c r="BK162" s="194">
        <f t="shared" si="29"/>
        <v>0</v>
      </c>
      <c r="BL162" s="13" t="s">
        <v>233</v>
      </c>
      <c r="BM162" s="13" t="s">
        <v>1808</v>
      </c>
    </row>
    <row r="163" spans="2:65" s="1" customFormat="1" ht="16.5" customHeight="1">
      <c r="B163" s="31"/>
      <c r="C163" s="183" t="s">
        <v>386</v>
      </c>
      <c r="D163" s="183" t="s">
        <v>169</v>
      </c>
      <c r="E163" s="184" t="s">
        <v>1809</v>
      </c>
      <c r="F163" s="185" t="s">
        <v>1810</v>
      </c>
      <c r="G163" s="186" t="s">
        <v>241</v>
      </c>
      <c r="H163" s="187">
        <v>10</v>
      </c>
      <c r="I163" s="188"/>
      <c r="J163" s="189">
        <f t="shared" si="20"/>
        <v>0</v>
      </c>
      <c r="K163" s="185" t="s">
        <v>1</v>
      </c>
      <c r="L163" s="35"/>
      <c r="M163" s="190" t="s">
        <v>1</v>
      </c>
      <c r="N163" s="191" t="s">
        <v>52</v>
      </c>
      <c r="O163" s="57"/>
      <c r="P163" s="192">
        <f t="shared" si="21"/>
        <v>0</v>
      </c>
      <c r="Q163" s="192">
        <v>3.0000000000000001E-5</v>
      </c>
      <c r="R163" s="192">
        <f t="shared" si="22"/>
        <v>3.0000000000000003E-4</v>
      </c>
      <c r="S163" s="192">
        <v>0</v>
      </c>
      <c r="T163" s="193">
        <f t="shared" si="23"/>
        <v>0</v>
      </c>
      <c r="AR163" s="13" t="s">
        <v>233</v>
      </c>
      <c r="AT163" s="13" t="s">
        <v>169</v>
      </c>
      <c r="AU163" s="13" t="s">
        <v>92</v>
      </c>
      <c r="AY163" s="13" t="s">
        <v>167</v>
      </c>
      <c r="BE163" s="194">
        <f t="shared" si="24"/>
        <v>0</v>
      </c>
      <c r="BF163" s="194">
        <f t="shared" si="25"/>
        <v>0</v>
      </c>
      <c r="BG163" s="194">
        <f t="shared" si="26"/>
        <v>0</v>
      </c>
      <c r="BH163" s="194">
        <f t="shared" si="27"/>
        <v>0</v>
      </c>
      <c r="BI163" s="194">
        <f t="shared" si="28"/>
        <v>0</v>
      </c>
      <c r="BJ163" s="13" t="s">
        <v>92</v>
      </c>
      <c r="BK163" s="194">
        <f t="shared" si="29"/>
        <v>0</v>
      </c>
      <c r="BL163" s="13" t="s">
        <v>233</v>
      </c>
      <c r="BM163" s="13" t="s">
        <v>1811</v>
      </c>
    </row>
    <row r="164" spans="2:65" s="1" customFormat="1" ht="16.5" customHeight="1">
      <c r="B164" s="31"/>
      <c r="C164" s="195" t="s">
        <v>390</v>
      </c>
      <c r="D164" s="195" t="s">
        <v>221</v>
      </c>
      <c r="E164" s="196" t="s">
        <v>1812</v>
      </c>
      <c r="F164" s="197" t="s">
        <v>1813</v>
      </c>
      <c r="G164" s="198" t="s">
        <v>241</v>
      </c>
      <c r="H164" s="199">
        <v>10</v>
      </c>
      <c r="I164" s="200"/>
      <c r="J164" s="201">
        <f t="shared" si="20"/>
        <v>0</v>
      </c>
      <c r="K164" s="197" t="s">
        <v>1</v>
      </c>
      <c r="L164" s="202"/>
      <c r="M164" s="203" t="s">
        <v>1</v>
      </c>
      <c r="N164" s="204" t="s">
        <v>52</v>
      </c>
      <c r="O164" s="57"/>
      <c r="P164" s="192">
        <f t="shared" si="21"/>
        <v>0</v>
      </c>
      <c r="Q164" s="192">
        <v>0</v>
      </c>
      <c r="R164" s="192">
        <f t="shared" si="22"/>
        <v>0</v>
      </c>
      <c r="S164" s="192">
        <v>0</v>
      </c>
      <c r="T164" s="193">
        <f t="shared" si="23"/>
        <v>0</v>
      </c>
      <c r="AR164" s="13" t="s">
        <v>298</v>
      </c>
      <c r="AT164" s="13" t="s">
        <v>221</v>
      </c>
      <c r="AU164" s="13" t="s">
        <v>92</v>
      </c>
      <c r="AY164" s="13" t="s">
        <v>167</v>
      </c>
      <c r="BE164" s="194">
        <f t="shared" si="24"/>
        <v>0</v>
      </c>
      <c r="BF164" s="194">
        <f t="shared" si="25"/>
        <v>0</v>
      </c>
      <c r="BG164" s="194">
        <f t="shared" si="26"/>
        <v>0</v>
      </c>
      <c r="BH164" s="194">
        <f t="shared" si="27"/>
        <v>0</v>
      </c>
      <c r="BI164" s="194">
        <f t="shared" si="28"/>
        <v>0</v>
      </c>
      <c r="BJ164" s="13" t="s">
        <v>92</v>
      </c>
      <c r="BK164" s="194">
        <f t="shared" si="29"/>
        <v>0</v>
      </c>
      <c r="BL164" s="13" t="s">
        <v>233</v>
      </c>
      <c r="BM164" s="13" t="s">
        <v>1814</v>
      </c>
    </row>
    <row r="165" spans="2:65" s="1" customFormat="1" ht="16.5" customHeight="1">
      <c r="B165" s="31"/>
      <c r="C165" s="183" t="s">
        <v>394</v>
      </c>
      <c r="D165" s="183" t="s">
        <v>169</v>
      </c>
      <c r="E165" s="184" t="s">
        <v>1815</v>
      </c>
      <c r="F165" s="185" t="s">
        <v>1816</v>
      </c>
      <c r="G165" s="186" t="s">
        <v>1817</v>
      </c>
      <c r="H165" s="187">
        <v>2</v>
      </c>
      <c r="I165" s="188"/>
      <c r="J165" s="189">
        <f t="shared" si="20"/>
        <v>0</v>
      </c>
      <c r="K165" s="185" t="s">
        <v>1668</v>
      </c>
      <c r="L165" s="35"/>
      <c r="M165" s="190" t="s">
        <v>1</v>
      </c>
      <c r="N165" s="191" t="s">
        <v>52</v>
      </c>
      <c r="O165" s="57"/>
      <c r="P165" s="192">
        <f t="shared" si="21"/>
        <v>0</v>
      </c>
      <c r="Q165" s="192">
        <v>2.1319999999999999E-2</v>
      </c>
      <c r="R165" s="192">
        <f t="shared" si="22"/>
        <v>4.2639999999999997E-2</v>
      </c>
      <c r="S165" s="192">
        <v>0</v>
      </c>
      <c r="T165" s="193">
        <f t="shared" si="23"/>
        <v>0</v>
      </c>
      <c r="AR165" s="13" t="s">
        <v>233</v>
      </c>
      <c r="AT165" s="13" t="s">
        <v>169</v>
      </c>
      <c r="AU165" s="13" t="s">
        <v>92</v>
      </c>
      <c r="AY165" s="13" t="s">
        <v>167</v>
      </c>
      <c r="BE165" s="194">
        <f t="shared" si="24"/>
        <v>0</v>
      </c>
      <c r="BF165" s="194">
        <f t="shared" si="25"/>
        <v>0</v>
      </c>
      <c r="BG165" s="194">
        <f t="shared" si="26"/>
        <v>0</v>
      </c>
      <c r="BH165" s="194">
        <f t="shared" si="27"/>
        <v>0</v>
      </c>
      <c r="BI165" s="194">
        <f t="shared" si="28"/>
        <v>0</v>
      </c>
      <c r="BJ165" s="13" t="s">
        <v>92</v>
      </c>
      <c r="BK165" s="194">
        <f t="shared" si="29"/>
        <v>0</v>
      </c>
      <c r="BL165" s="13" t="s">
        <v>233</v>
      </c>
      <c r="BM165" s="13" t="s">
        <v>1818</v>
      </c>
    </row>
    <row r="166" spans="2:65" s="1" customFormat="1" ht="16.5" customHeight="1">
      <c r="B166" s="31"/>
      <c r="C166" s="183" t="s">
        <v>398</v>
      </c>
      <c r="D166" s="183" t="s">
        <v>169</v>
      </c>
      <c r="E166" s="184" t="s">
        <v>1819</v>
      </c>
      <c r="F166" s="185" t="s">
        <v>1820</v>
      </c>
      <c r="G166" s="186" t="s">
        <v>258</v>
      </c>
      <c r="H166" s="187">
        <v>200.24600000000001</v>
      </c>
      <c r="I166" s="188"/>
      <c r="J166" s="189">
        <f t="shared" si="20"/>
        <v>0</v>
      </c>
      <c r="K166" s="185" t="s">
        <v>1668</v>
      </c>
      <c r="L166" s="35"/>
      <c r="M166" s="190" t="s">
        <v>1</v>
      </c>
      <c r="N166" s="191" t="s">
        <v>52</v>
      </c>
      <c r="O166" s="57"/>
      <c r="P166" s="192">
        <f t="shared" si="21"/>
        <v>0</v>
      </c>
      <c r="Q166" s="192">
        <v>1.018E-2</v>
      </c>
      <c r="R166" s="192">
        <f t="shared" si="22"/>
        <v>2.0385042800000002</v>
      </c>
      <c r="S166" s="192">
        <v>0</v>
      </c>
      <c r="T166" s="193">
        <f t="shared" si="23"/>
        <v>0</v>
      </c>
      <c r="AR166" s="13" t="s">
        <v>233</v>
      </c>
      <c r="AT166" s="13" t="s">
        <v>169</v>
      </c>
      <c r="AU166" s="13" t="s">
        <v>92</v>
      </c>
      <c r="AY166" s="13" t="s">
        <v>167</v>
      </c>
      <c r="BE166" s="194">
        <f t="shared" si="24"/>
        <v>0</v>
      </c>
      <c r="BF166" s="194">
        <f t="shared" si="25"/>
        <v>0</v>
      </c>
      <c r="BG166" s="194">
        <f t="shared" si="26"/>
        <v>0</v>
      </c>
      <c r="BH166" s="194">
        <f t="shared" si="27"/>
        <v>0</v>
      </c>
      <c r="BI166" s="194">
        <f t="shared" si="28"/>
        <v>0</v>
      </c>
      <c r="BJ166" s="13" t="s">
        <v>92</v>
      </c>
      <c r="BK166" s="194">
        <f t="shared" si="29"/>
        <v>0</v>
      </c>
      <c r="BL166" s="13" t="s">
        <v>233</v>
      </c>
      <c r="BM166" s="13" t="s">
        <v>1821</v>
      </c>
    </row>
    <row r="167" spans="2:65" s="1" customFormat="1" ht="16.5" customHeight="1">
      <c r="B167" s="31"/>
      <c r="C167" s="183" t="s">
        <v>402</v>
      </c>
      <c r="D167" s="183" t="s">
        <v>169</v>
      </c>
      <c r="E167" s="184" t="s">
        <v>1822</v>
      </c>
      <c r="F167" s="185" t="s">
        <v>1823</v>
      </c>
      <c r="G167" s="186" t="s">
        <v>258</v>
      </c>
      <c r="H167" s="187">
        <v>200.24600000000001</v>
      </c>
      <c r="I167" s="188"/>
      <c r="J167" s="189">
        <f t="shared" si="20"/>
        <v>0</v>
      </c>
      <c r="K167" s="185" t="s">
        <v>1668</v>
      </c>
      <c r="L167" s="35"/>
      <c r="M167" s="190" t="s">
        <v>1</v>
      </c>
      <c r="N167" s="191" t="s">
        <v>52</v>
      </c>
      <c r="O167" s="57"/>
      <c r="P167" s="192">
        <f t="shared" si="21"/>
        <v>0</v>
      </c>
      <c r="Q167" s="192">
        <v>3.601E-2</v>
      </c>
      <c r="R167" s="192">
        <f t="shared" si="22"/>
        <v>7.2108584600000007</v>
      </c>
      <c r="S167" s="192">
        <v>0</v>
      </c>
      <c r="T167" s="193">
        <f t="shared" si="23"/>
        <v>0</v>
      </c>
      <c r="AR167" s="13" t="s">
        <v>233</v>
      </c>
      <c r="AT167" s="13" t="s">
        <v>169</v>
      </c>
      <c r="AU167" s="13" t="s">
        <v>92</v>
      </c>
      <c r="AY167" s="13" t="s">
        <v>167</v>
      </c>
      <c r="BE167" s="194">
        <f t="shared" si="24"/>
        <v>0</v>
      </c>
      <c r="BF167" s="194">
        <f t="shared" si="25"/>
        <v>0</v>
      </c>
      <c r="BG167" s="194">
        <f t="shared" si="26"/>
        <v>0</v>
      </c>
      <c r="BH167" s="194">
        <f t="shared" si="27"/>
        <v>0</v>
      </c>
      <c r="BI167" s="194">
        <f t="shared" si="28"/>
        <v>0</v>
      </c>
      <c r="BJ167" s="13" t="s">
        <v>92</v>
      </c>
      <c r="BK167" s="194">
        <f t="shared" si="29"/>
        <v>0</v>
      </c>
      <c r="BL167" s="13" t="s">
        <v>233</v>
      </c>
      <c r="BM167" s="13" t="s">
        <v>1824</v>
      </c>
    </row>
    <row r="168" spans="2:65" s="1" customFormat="1" ht="16.5" customHeight="1">
      <c r="B168" s="31"/>
      <c r="C168" s="183" t="s">
        <v>406</v>
      </c>
      <c r="D168" s="183" t="s">
        <v>169</v>
      </c>
      <c r="E168" s="184" t="s">
        <v>1825</v>
      </c>
      <c r="F168" s="185" t="s">
        <v>1826</v>
      </c>
      <c r="G168" s="186" t="s">
        <v>224</v>
      </c>
      <c r="H168" s="187">
        <v>9.4960000000000004</v>
      </c>
      <c r="I168" s="188"/>
      <c r="J168" s="189">
        <f t="shared" si="20"/>
        <v>0</v>
      </c>
      <c r="K168" s="185" t="s">
        <v>1668</v>
      </c>
      <c r="L168" s="35"/>
      <c r="M168" s="190" t="s">
        <v>1</v>
      </c>
      <c r="N168" s="191" t="s">
        <v>52</v>
      </c>
      <c r="O168" s="57"/>
      <c r="P168" s="192">
        <f t="shared" si="21"/>
        <v>0</v>
      </c>
      <c r="Q168" s="192">
        <v>0</v>
      </c>
      <c r="R168" s="192">
        <f t="shared" si="22"/>
        <v>0</v>
      </c>
      <c r="S168" s="192">
        <v>0</v>
      </c>
      <c r="T168" s="193">
        <f t="shared" si="23"/>
        <v>0</v>
      </c>
      <c r="AR168" s="13" t="s">
        <v>233</v>
      </c>
      <c r="AT168" s="13" t="s">
        <v>169</v>
      </c>
      <c r="AU168" s="13" t="s">
        <v>92</v>
      </c>
      <c r="AY168" s="13" t="s">
        <v>167</v>
      </c>
      <c r="BE168" s="194">
        <f t="shared" si="24"/>
        <v>0</v>
      </c>
      <c r="BF168" s="194">
        <f t="shared" si="25"/>
        <v>0</v>
      </c>
      <c r="BG168" s="194">
        <f t="shared" si="26"/>
        <v>0</v>
      </c>
      <c r="BH168" s="194">
        <f t="shared" si="27"/>
        <v>0</v>
      </c>
      <c r="BI168" s="194">
        <f t="shared" si="28"/>
        <v>0</v>
      </c>
      <c r="BJ168" s="13" t="s">
        <v>92</v>
      </c>
      <c r="BK168" s="194">
        <f t="shared" si="29"/>
        <v>0</v>
      </c>
      <c r="BL168" s="13" t="s">
        <v>233</v>
      </c>
      <c r="BM168" s="13" t="s">
        <v>1827</v>
      </c>
    </row>
    <row r="169" spans="2:65" s="11" customFormat="1" ht="22.9" customHeight="1">
      <c r="B169" s="167"/>
      <c r="C169" s="168"/>
      <c r="D169" s="169" t="s">
        <v>79</v>
      </c>
      <c r="E169" s="181" t="s">
        <v>1828</v>
      </c>
      <c r="F169" s="181" t="s">
        <v>1829</v>
      </c>
      <c r="G169" s="168"/>
      <c r="H169" s="168"/>
      <c r="I169" s="171"/>
      <c r="J169" s="182">
        <f>BK169</f>
        <v>0</v>
      </c>
      <c r="K169" s="168"/>
      <c r="L169" s="173"/>
      <c r="M169" s="174"/>
      <c r="N169" s="175"/>
      <c r="O169" s="175"/>
      <c r="P169" s="176">
        <f>SUM(P170:P206)</f>
        <v>0</v>
      </c>
      <c r="Q169" s="175"/>
      <c r="R169" s="176">
        <f>SUM(R170:R206)</f>
        <v>0.31101000000000006</v>
      </c>
      <c r="S169" s="175"/>
      <c r="T169" s="177">
        <f>SUM(T170:T206)</f>
        <v>0</v>
      </c>
      <c r="AR169" s="178" t="s">
        <v>92</v>
      </c>
      <c r="AT169" s="179" t="s">
        <v>79</v>
      </c>
      <c r="AU169" s="179" t="s">
        <v>87</v>
      </c>
      <c r="AY169" s="178" t="s">
        <v>167</v>
      </c>
      <c r="BK169" s="180">
        <f>SUM(BK170:BK206)</f>
        <v>0</v>
      </c>
    </row>
    <row r="170" spans="2:65" s="1" customFormat="1" ht="22.5" customHeight="1">
      <c r="B170" s="31"/>
      <c r="C170" s="183" t="s">
        <v>410</v>
      </c>
      <c r="D170" s="183" t="s">
        <v>169</v>
      </c>
      <c r="E170" s="184" t="s">
        <v>1830</v>
      </c>
      <c r="F170" s="185" t="s">
        <v>1831</v>
      </c>
      <c r="G170" s="186" t="s">
        <v>1817</v>
      </c>
      <c r="H170" s="187">
        <v>4</v>
      </c>
      <c r="I170" s="188"/>
      <c r="J170" s="189">
        <f t="shared" ref="J170:J206" si="30">ROUND(I170*H170,2)</f>
        <v>0</v>
      </c>
      <c r="K170" s="185" t="s">
        <v>246</v>
      </c>
      <c r="L170" s="35"/>
      <c r="M170" s="190" t="s">
        <v>1</v>
      </c>
      <c r="N170" s="191" t="s">
        <v>52</v>
      </c>
      <c r="O170" s="57"/>
      <c r="P170" s="192">
        <f t="shared" ref="P170:P206" si="31">O170*H170</f>
        <v>0</v>
      </c>
      <c r="Q170" s="192">
        <v>0</v>
      </c>
      <c r="R170" s="192">
        <f t="shared" ref="R170:R206" si="32">Q170*H170</f>
        <v>0</v>
      </c>
      <c r="S170" s="192">
        <v>0</v>
      </c>
      <c r="T170" s="193">
        <f t="shared" ref="T170:T206" si="33">S170*H170</f>
        <v>0</v>
      </c>
      <c r="AR170" s="13" t="s">
        <v>233</v>
      </c>
      <c r="AT170" s="13" t="s">
        <v>169</v>
      </c>
      <c r="AU170" s="13" t="s">
        <v>92</v>
      </c>
      <c r="AY170" s="13" t="s">
        <v>167</v>
      </c>
      <c r="BE170" s="194">
        <f t="shared" ref="BE170:BE206" si="34">IF(N170="základná",J170,0)</f>
        <v>0</v>
      </c>
      <c r="BF170" s="194">
        <f t="shared" ref="BF170:BF206" si="35">IF(N170="znížená",J170,0)</f>
        <v>0</v>
      </c>
      <c r="BG170" s="194">
        <f t="shared" ref="BG170:BG206" si="36">IF(N170="zákl. prenesená",J170,0)</f>
        <v>0</v>
      </c>
      <c r="BH170" s="194">
        <f t="shared" ref="BH170:BH206" si="37">IF(N170="zníž. prenesená",J170,0)</f>
        <v>0</v>
      </c>
      <c r="BI170" s="194">
        <f t="shared" ref="BI170:BI206" si="38">IF(N170="nulová",J170,0)</f>
        <v>0</v>
      </c>
      <c r="BJ170" s="13" t="s">
        <v>92</v>
      </c>
      <c r="BK170" s="194">
        <f t="shared" ref="BK170:BK206" si="39">ROUND(I170*H170,2)</f>
        <v>0</v>
      </c>
      <c r="BL170" s="13" t="s">
        <v>233</v>
      </c>
      <c r="BM170" s="13" t="s">
        <v>1832</v>
      </c>
    </row>
    <row r="171" spans="2:65" s="1" customFormat="1" ht="22.5" customHeight="1">
      <c r="B171" s="31"/>
      <c r="C171" s="195" t="s">
        <v>414</v>
      </c>
      <c r="D171" s="195" t="s">
        <v>221</v>
      </c>
      <c r="E171" s="196" t="s">
        <v>1833</v>
      </c>
      <c r="F171" s="197" t="s">
        <v>1834</v>
      </c>
      <c r="G171" s="198" t="s">
        <v>241</v>
      </c>
      <c r="H171" s="199">
        <v>4</v>
      </c>
      <c r="I171" s="200"/>
      <c r="J171" s="201">
        <f t="shared" si="30"/>
        <v>0</v>
      </c>
      <c r="K171" s="197" t="s">
        <v>246</v>
      </c>
      <c r="L171" s="202"/>
      <c r="M171" s="203" t="s">
        <v>1</v>
      </c>
      <c r="N171" s="204" t="s">
        <v>52</v>
      </c>
      <c r="O171" s="57"/>
      <c r="P171" s="192">
        <f t="shared" si="31"/>
        <v>0</v>
      </c>
      <c r="Q171" s="192">
        <v>1.6049999999999998E-2</v>
      </c>
      <c r="R171" s="192">
        <f t="shared" si="32"/>
        <v>6.4199999999999993E-2</v>
      </c>
      <c r="S171" s="192">
        <v>0</v>
      </c>
      <c r="T171" s="193">
        <f t="shared" si="33"/>
        <v>0</v>
      </c>
      <c r="AR171" s="13" t="s">
        <v>298</v>
      </c>
      <c r="AT171" s="13" t="s">
        <v>221</v>
      </c>
      <c r="AU171" s="13" t="s">
        <v>92</v>
      </c>
      <c r="AY171" s="13" t="s">
        <v>167</v>
      </c>
      <c r="BE171" s="194">
        <f t="shared" si="34"/>
        <v>0</v>
      </c>
      <c r="BF171" s="194">
        <f t="shared" si="35"/>
        <v>0</v>
      </c>
      <c r="BG171" s="194">
        <f t="shared" si="36"/>
        <v>0</v>
      </c>
      <c r="BH171" s="194">
        <f t="shared" si="37"/>
        <v>0</v>
      </c>
      <c r="BI171" s="194">
        <f t="shared" si="38"/>
        <v>0</v>
      </c>
      <c r="BJ171" s="13" t="s">
        <v>92</v>
      </c>
      <c r="BK171" s="194">
        <f t="shared" si="39"/>
        <v>0</v>
      </c>
      <c r="BL171" s="13" t="s">
        <v>233</v>
      </c>
      <c r="BM171" s="13" t="s">
        <v>1835</v>
      </c>
    </row>
    <row r="172" spans="2:65" s="1" customFormat="1" ht="16.5" customHeight="1">
      <c r="B172" s="31"/>
      <c r="C172" s="183" t="s">
        <v>418</v>
      </c>
      <c r="D172" s="183" t="s">
        <v>169</v>
      </c>
      <c r="E172" s="184" t="s">
        <v>1836</v>
      </c>
      <c r="F172" s="185" t="s">
        <v>1837</v>
      </c>
      <c r="G172" s="186" t="s">
        <v>241</v>
      </c>
      <c r="H172" s="187">
        <v>4</v>
      </c>
      <c r="I172" s="188"/>
      <c r="J172" s="189">
        <f t="shared" si="30"/>
        <v>0</v>
      </c>
      <c r="K172" s="185" t="s">
        <v>246</v>
      </c>
      <c r="L172" s="35"/>
      <c r="M172" s="190" t="s">
        <v>1</v>
      </c>
      <c r="N172" s="191" t="s">
        <v>52</v>
      </c>
      <c r="O172" s="57"/>
      <c r="P172" s="192">
        <f t="shared" si="31"/>
        <v>0</v>
      </c>
      <c r="Q172" s="192">
        <v>0</v>
      </c>
      <c r="R172" s="192">
        <f t="shared" si="32"/>
        <v>0</v>
      </c>
      <c r="S172" s="192">
        <v>0</v>
      </c>
      <c r="T172" s="193">
        <f t="shared" si="33"/>
        <v>0</v>
      </c>
      <c r="AR172" s="13" t="s">
        <v>233</v>
      </c>
      <c r="AT172" s="13" t="s">
        <v>169</v>
      </c>
      <c r="AU172" s="13" t="s">
        <v>92</v>
      </c>
      <c r="AY172" s="13" t="s">
        <v>167</v>
      </c>
      <c r="BE172" s="194">
        <f t="shared" si="34"/>
        <v>0</v>
      </c>
      <c r="BF172" s="194">
        <f t="shared" si="35"/>
        <v>0</v>
      </c>
      <c r="BG172" s="194">
        <f t="shared" si="36"/>
        <v>0</v>
      </c>
      <c r="BH172" s="194">
        <f t="shared" si="37"/>
        <v>0</v>
      </c>
      <c r="BI172" s="194">
        <f t="shared" si="38"/>
        <v>0</v>
      </c>
      <c r="BJ172" s="13" t="s">
        <v>92</v>
      </c>
      <c r="BK172" s="194">
        <f t="shared" si="39"/>
        <v>0</v>
      </c>
      <c r="BL172" s="13" t="s">
        <v>233</v>
      </c>
      <c r="BM172" s="13" t="s">
        <v>1838</v>
      </c>
    </row>
    <row r="173" spans="2:65" s="1" customFormat="1" ht="22.5" customHeight="1">
      <c r="B173" s="31"/>
      <c r="C173" s="195" t="s">
        <v>422</v>
      </c>
      <c r="D173" s="195" t="s">
        <v>221</v>
      </c>
      <c r="E173" s="196" t="s">
        <v>1839</v>
      </c>
      <c r="F173" s="197" t="s">
        <v>1840</v>
      </c>
      <c r="G173" s="198" t="s">
        <v>241</v>
      </c>
      <c r="H173" s="199">
        <v>2</v>
      </c>
      <c r="I173" s="200"/>
      <c r="J173" s="201">
        <f t="shared" si="30"/>
        <v>0</v>
      </c>
      <c r="K173" s="197" t="s">
        <v>246</v>
      </c>
      <c r="L173" s="202"/>
      <c r="M173" s="203" t="s">
        <v>1</v>
      </c>
      <c r="N173" s="204" t="s">
        <v>52</v>
      </c>
      <c r="O173" s="57"/>
      <c r="P173" s="192">
        <f t="shared" si="31"/>
        <v>0</v>
      </c>
      <c r="Q173" s="192">
        <v>1.2E-2</v>
      </c>
      <c r="R173" s="192">
        <f t="shared" si="32"/>
        <v>2.4E-2</v>
      </c>
      <c r="S173" s="192">
        <v>0</v>
      </c>
      <c r="T173" s="193">
        <f t="shared" si="33"/>
        <v>0</v>
      </c>
      <c r="AR173" s="13" t="s">
        <v>298</v>
      </c>
      <c r="AT173" s="13" t="s">
        <v>221</v>
      </c>
      <c r="AU173" s="13" t="s">
        <v>92</v>
      </c>
      <c r="AY173" s="13" t="s">
        <v>167</v>
      </c>
      <c r="BE173" s="194">
        <f t="shared" si="34"/>
        <v>0</v>
      </c>
      <c r="BF173" s="194">
        <f t="shared" si="35"/>
        <v>0</v>
      </c>
      <c r="BG173" s="194">
        <f t="shared" si="36"/>
        <v>0</v>
      </c>
      <c r="BH173" s="194">
        <f t="shared" si="37"/>
        <v>0</v>
      </c>
      <c r="BI173" s="194">
        <f t="shared" si="38"/>
        <v>0</v>
      </c>
      <c r="BJ173" s="13" t="s">
        <v>92</v>
      </c>
      <c r="BK173" s="194">
        <f t="shared" si="39"/>
        <v>0</v>
      </c>
      <c r="BL173" s="13" t="s">
        <v>233</v>
      </c>
      <c r="BM173" s="13" t="s">
        <v>1841</v>
      </c>
    </row>
    <row r="174" spans="2:65" s="1" customFormat="1" ht="16.5" customHeight="1">
      <c r="B174" s="31"/>
      <c r="C174" s="195" t="s">
        <v>426</v>
      </c>
      <c r="D174" s="195" t="s">
        <v>221</v>
      </c>
      <c r="E174" s="196" t="s">
        <v>1842</v>
      </c>
      <c r="F174" s="197" t="s">
        <v>1843</v>
      </c>
      <c r="G174" s="198" t="s">
        <v>241</v>
      </c>
      <c r="H174" s="199">
        <v>2</v>
      </c>
      <c r="I174" s="200"/>
      <c r="J174" s="201">
        <f t="shared" si="30"/>
        <v>0</v>
      </c>
      <c r="K174" s="197" t="s">
        <v>246</v>
      </c>
      <c r="L174" s="202"/>
      <c r="M174" s="203" t="s">
        <v>1</v>
      </c>
      <c r="N174" s="204" t="s">
        <v>52</v>
      </c>
      <c r="O174" s="57"/>
      <c r="P174" s="192">
        <f t="shared" si="31"/>
        <v>0</v>
      </c>
      <c r="Q174" s="192">
        <v>2.7899999999999999E-3</v>
      </c>
      <c r="R174" s="192">
        <f t="shared" si="32"/>
        <v>5.5799999999999999E-3</v>
      </c>
      <c r="S174" s="192">
        <v>0</v>
      </c>
      <c r="T174" s="193">
        <f t="shared" si="33"/>
        <v>0</v>
      </c>
      <c r="AR174" s="13" t="s">
        <v>298</v>
      </c>
      <c r="AT174" s="13" t="s">
        <v>221</v>
      </c>
      <c r="AU174" s="13" t="s">
        <v>92</v>
      </c>
      <c r="AY174" s="13" t="s">
        <v>167</v>
      </c>
      <c r="BE174" s="194">
        <f t="shared" si="34"/>
        <v>0</v>
      </c>
      <c r="BF174" s="194">
        <f t="shared" si="35"/>
        <v>0</v>
      </c>
      <c r="BG174" s="194">
        <f t="shared" si="36"/>
        <v>0</v>
      </c>
      <c r="BH174" s="194">
        <f t="shared" si="37"/>
        <v>0</v>
      </c>
      <c r="BI174" s="194">
        <f t="shared" si="38"/>
        <v>0</v>
      </c>
      <c r="BJ174" s="13" t="s">
        <v>92</v>
      </c>
      <c r="BK174" s="194">
        <f t="shared" si="39"/>
        <v>0</v>
      </c>
      <c r="BL174" s="13" t="s">
        <v>233</v>
      </c>
      <c r="BM174" s="13" t="s">
        <v>1844</v>
      </c>
    </row>
    <row r="175" spans="2:65" s="1" customFormat="1" ht="16.5" customHeight="1">
      <c r="B175" s="31"/>
      <c r="C175" s="183" t="s">
        <v>430</v>
      </c>
      <c r="D175" s="183" t="s">
        <v>169</v>
      </c>
      <c r="E175" s="184" t="s">
        <v>1845</v>
      </c>
      <c r="F175" s="185" t="s">
        <v>1846</v>
      </c>
      <c r="G175" s="186" t="s">
        <v>1817</v>
      </c>
      <c r="H175" s="187">
        <v>4</v>
      </c>
      <c r="I175" s="188"/>
      <c r="J175" s="189">
        <f t="shared" si="30"/>
        <v>0</v>
      </c>
      <c r="K175" s="185" t="s">
        <v>1668</v>
      </c>
      <c r="L175" s="35"/>
      <c r="M175" s="190" t="s">
        <v>1</v>
      </c>
      <c r="N175" s="191" t="s">
        <v>52</v>
      </c>
      <c r="O175" s="57"/>
      <c r="P175" s="192">
        <f t="shared" si="31"/>
        <v>0</v>
      </c>
      <c r="Q175" s="192">
        <v>5.6999999999999998E-4</v>
      </c>
      <c r="R175" s="192">
        <f t="shared" si="32"/>
        <v>2.2799999999999999E-3</v>
      </c>
      <c r="S175" s="192">
        <v>0</v>
      </c>
      <c r="T175" s="193">
        <f t="shared" si="33"/>
        <v>0</v>
      </c>
      <c r="AR175" s="13" t="s">
        <v>233</v>
      </c>
      <c r="AT175" s="13" t="s">
        <v>169</v>
      </c>
      <c r="AU175" s="13" t="s">
        <v>92</v>
      </c>
      <c r="AY175" s="13" t="s">
        <v>167</v>
      </c>
      <c r="BE175" s="194">
        <f t="shared" si="34"/>
        <v>0</v>
      </c>
      <c r="BF175" s="194">
        <f t="shared" si="35"/>
        <v>0</v>
      </c>
      <c r="BG175" s="194">
        <f t="shared" si="36"/>
        <v>0</v>
      </c>
      <c r="BH175" s="194">
        <f t="shared" si="37"/>
        <v>0</v>
      </c>
      <c r="BI175" s="194">
        <f t="shared" si="38"/>
        <v>0</v>
      </c>
      <c r="BJ175" s="13" t="s">
        <v>92</v>
      </c>
      <c r="BK175" s="194">
        <f t="shared" si="39"/>
        <v>0</v>
      </c>
      <c r="BL175" s="13" t="s">
        <v>233</v>
      </c>
      <c r="BM175" s="13" t="s">
        <v>1847</v>
      </c>
    </row>
    <row r="176" spans="2:65" s="1" customFormat="1" ht="16.5" customHeight="1">
      <c r="B176" s="31"/>
      <c r="C176" s="195" t="s">
        <v>434</v>
      </c>
      <c r="D176" s="195" t="s">
        <v>221</v>
      </c>
      <c r="E176" s="196" t="s">
        <v>1848</v>
      </c>
      <c r="F176" s="197" t="s">
        <v>1849</v>
      </c>
      <c r="G176" s="198" t="s">
        <v>241</v>
      </c>
      <c r="H176" s="199">
        <v>4</v>
      </c>
      <c r="I176" s="200"/>
      <c r="J176" s="201">
        <f t="shared" si="30"/>
        <v>0</v>
      </c>
      <c r="K176" s="197" t="s">
        <v>246</v>
      </c>
      <c r="L176" s="202"/>
      <c r="M176" s="203" t="s">
        <v>1</v>
      </c>
      <c r="N176" s="204" t="s">
        <v>52</v>
      </c>
      <c r="O176" s="57"/>
      <c r="P176" s="192">
        <f t="shared" si="31"/>
        <v>0</v>
      </c>
      <c r="Q176" s="192">
        <v>1.4999999999999999E-2</v>
      </c>
      <c r="R176" s="192">
        <f t="shared" si="32"/>
        <v>0.06</v>
      </c>
      <c r="S176" s="192">
        <v>0</v>
      </c>
      <c r="T176" s="193">
        <f t="shared" si="33"/>
        <v>0</v>
      </c>
      <c r="AR176" s="13" t="s">
        <v>298</v>
      </c>
      <c r="AT176" s="13" t="s">
        <v>221</v>
      </c>
      <c r="AU176" s="13" t="s">
        <v>92</v>
      </c>
      <c r="AY176" s="13" t="s">
        <v>167</v>
      </c>
      <c r="BE176" s="194">
        <f t="shared" si="34"/>
        <v>0</v>
      </c>
      <c r="BF176" s="194">
        <f t="shared" si="35"/>
        <v>0</v>
      </c>
      <c r="BG176" s="194">
        <f t="shared" si="36"/>
        <v>0</v>
      </c>
      <c r="BH176" s="194">
        <f t="shared" si="37"/>
        <v>0</v>
      </c>
      <c r="BI176" s="194">
        <f t="shared" si="38"/>
        <v>0</v>
      </c>
      <c r="BJ176" s="13" t="s">
        <v>92</v>
      </c>
      <c r="BK176" s="194">
        <f t="shared" si="39"/>
        <v>0</v>
      </c>
      <c r="BL176" s="13" t="s">
        <v>233</v>
      </c>
      <c r="BM176" s="13" t="s">
        <v>1850</v>
      </c>
    </row>
    <row r="177" spans="2:65" s="1" customFormat="1" ht="16.5" customHeight="1">
      <c r="B177" s="31"/>
      <c r="C177" s="183" t="s">
        <v>438</v>
      </c>
      <c r="D177" s="183" t="s">
        <v>169</v>
      </c>
      <c r="E177" s="184" t="s">
        <v>1851</v>
      </c>
      <c r="F177" s="185" t="s">
        <v>1852</v>
      </c>
      <c r="G177" s="186" t="s">
        <v>1817</v>
      </c>
      <c r="H177" s="187">
        <v>2</v>
      </c>
      <c r="I177" s="188"/>
      <c r="J177" s="189">
        <f t="shared" si="30"/>
        <v>0</v>
      </c>
      <c r="K177" s="185" t="s">
        <v>246</v>
      </c>
      <c r="L177" s="35"/>
      <c r="M177" s="190" t="s">
        <v>1</v>
      </c>
      <c r="N177" s="191" t="s">
        <v>52</v>
      </c>
      <c r="O177" s="57"/>
      <c r="P177" s="192">
        <f t="shared" si="31"/>
        <v>0</v>
      </c>
      <c r="Q177" s="192">
        <v>5.4000000000000001E-4</v>
      </c>
      <c r="R177" s="192">
        <f t="shared" si="32"/>
        <v>1.08E-3</v>
      </c>
      <c r="S177" s="192">
        <v>0</v>
      </c>
      <c r="T177" s="193">
        <f t="shared" si="33"/>
        <v>0</v>
      </c>
      <c r="AR177" s="13" t="s">
        <v>233</v>
      </c>
      <c r="AT177" s="13" t="s">
        <v>169</v>
      </c>
      <c r="AU177" s="13" t="s">
        <v>92</v>
      </c>
      <c r="AY177" s="13" t="s">
        <v>167</v>
      </c>
      <c r="BE177" s="194">
        <f t="shared" si="34"/>
        <v>0</v>
      </c>
      <c r="BF177" s="194">
        <f t="shared" si="35"/>
        <v>0</v>
      </c>
      <c r="BG177" s="194">
        <f t="shared" si="36"/>
        <v>0</v>
      </c>
      <c r="BH177" s="194">
        <f t="shared" si="37"/>
        <v>0</v>
      </c>
      <c r="BI177" s="194">
        <f t="shared" si="38"/>
        <v>0</v>
      </c>
      <c r="BJ177" s="13" t="s">
        <v>92</v>
      </c>
      <c r="BK177" s="194">
        <f t="shared" si="39"/>
        <v>0</v>
      </c>
      <c r="BL177" s="13" t="s">
        <v>233</v>
      </c>
      <c r="BM177" s="13" t="s">
        <v>1853</v>
      </c>
    </row>
    <row r="178" spans="2:65" s="1" customFormat="1" ht="16.5" customHeight="1">
      <c r="B178" s="31"/>
      <c r="C178" s="195" t="s">
        <v>442</v>
      </c>
      <c r="D178" s="195" t="s">
        <v>221</v>
      </c>
      <c r="E178" s="196" t="s">
        <v>1854</v>
      </c>
      <c r="F178" s="197" t="s">
        <v>1855</v>
      </c>
      <c r="G178" s="198" t="s">
        <v>241</v>
      </c>
      <c r="H178" s="199">
        <v>2</v>
      </c>
      <c r="I178" s="200"/>
      <c r="J178" s="201">
        <f t="shared" si="30"/>
        <v>0</v>
      </c>
      <c r="K178" s="197" t="s">
        <v>246</v>
      </c>
      <c r="L178" s="202"/>
      <c r="M178" s="203" t="s">
        <v>1</v>
      </c>
      <c r="N178" s="204" t="s">
        <v>52</v>
      </c>
      <c r="O178" s="57"/>
      <c r="P178" s="192">
        <f t="shared" si="31"/>
        <v>0</v>
      </c>
      <c r="Q178" s="192">
        <v>3.6700000000000001E-3</v>
      </c>
      <c r="R178" s="192">
        <f t="shared" si="32"/>
        <v>7.3400000000000002E-3</v>
      </c>
      <c r="S178" s="192">
        <v>0</v>
      </c>
      <c r="T178" s="193">
        <f t="shared" si="33"/>
        <v>0</v>
      </c>
      <c r="AR178" s="13" t="s">
        <v>298</v>
      </c>
      <c r="AT178" s="13" t="s">
        <v>221</v>
      </c>
      <c r="AU178" s="13" t="s">
        <v>92</v>
      </c>
      <c r="AY178" s="13" t="s">
        <v>167</v>
      </c>
      <c r="BE178" s="194">
        <f t="shared" si="34"/>
        <v>0</v>
      </c>
      <c r="BF178" s="194">
        <f t="shared" si="35"/>
        <v>0</v>
      </c>
      <c r="BG178" s="194">
        <f t="shared" si="36"/>
        <v>0</v>
      </c>
      <c r="BH178" s="194">
        <f t="shared" si="37"/>
        <v>0</v>
      </c>
      <c r="BI178" s="194">
        <f t="shared" si="38"/>
        <v>0</v>
      </c>
      <c r="BJ178" s="13" t="s">
        <v>92</v>
      </c>
      <c r="BK178" s="194">
        <f t="shared" si="39"/>
        <v>0</v>
      </c>
      <c r="BL178" s="13" t="s">
        <v>233</v>
      </c>
      <c r="BM178" s="13" t="s">
        <v>1856</v>
      </c>
    </row>
    <row r="179" spans="2:65" s="1" customFormat="1" ht="16.5" customHeight="1">
      <c r="B179" s="31"/>
      <c r="C179" s="183" t="s">
        <v>447</v>
      </c>
      <c r="D179" s="183" t="s">
        <v>169</v>
      </c>
      <c r="E179" s="184" t="s">
        <v>1857</v>
      </c>
      <c r="F179" s="185" t="s">
        <v>1858</v>
      </c>
      <c r="G179" s="186" t="s">
        <v>1817</v>
      </c>
      <c r="H179" s="187">
        <v>1</v>
      </c>
      <c r="I179" s="188"/>
      <c r="J179" s="189">
        <f t="shared" si="30"/>
        <v>0</v>
      </c>
      <c r="K179" s="185" t="s">
        <v>246</v>
      </c>
      <c r="L179" s="35"/>
      <c r="M179" s="190" t="s">
        <v>1</v>
      </c>
      <c r="N179" s="191" t="s">
        <v>52</v>
      </c>
      <c r="O179" s="57"/>
      <c r="P179" s="192">
        <f t="shared" si="31"/>
        <v>0</v>
      </c>
      <c r="Q179" s="192">
        <v>3.4000000000000002E-4</v>
      </c>
      <c r="R179" s="192">
        <f t="shared" si="32"/>
        <v>3.4000000000000002E-4</v>
      </c>
      <c r="S179" s="192">
        <v>0</v>
      </c>
      <c r="T179" s="193">
        <f t="shared" si="33"/>
        <v>0</v>
      </c>
      <c r="AR179" s="13" t="s">
        <v>233</v>
      </c>
      <c r="AT179" s="13" t="s">
        <v>169</v>
      </c>
      <c r="AU179" s="13" t="s">
        <v>92</v>
      </c>
      <c r="AY179" s="13" t="s">
        <v>167</v>
      </c>
      <c r="BE179" s="194">
        <f t="shared" si="34"/>
        <v>0</v>
      </c>
      <c r="BF179" s="194">
        <f t="shared" si="35"/>
        <v>0</v>
      </c>
      <c r="BG179" s="194">
        <f t="shared" si="36"/>
        <v>0</v>
      </c>
      <c r="BH179" s="194">
        <f t="shared" si="37"/>
        <v>0</v>
      </c>
      <c r="BI179" s="194">
        <f t="shared" si="38"/>
        <v>0</v>
      </c>
      <c r="BJ179" s="13" t="s">
        <v>92</v>
      </c>
      <c r="BK179" s="194">
        <f t="shared" si="39"/>
        <v>0</v>
      </c>
      <c r="BL179" s="13" t="s">
        <v>233</v>
      </c>
      <c r="BM179" s="13" t="s">
        <v>1859</v>
      </c>
    </row>
    <row r="180" spans="2:65" s="1" customFormat="1" ht="16.5" customHeight="1">
      <c r="B180" s="31"/>
      <c r="C180" s="195" t="s">
        <v>451</v>
      </c>
      <c r="D180" s="195" t="s">
        <v>221</v>
      </c>
      <c r="E180" s="196" t="s">
        <v>1860</v>
      </c>
      <c r="F180" s="197" t="s">
        <v>1861</v>
      </c>
      <c r="G180" s="198" t="s">
        <v>241</v>
      </c>
      <c r="H180" s="199">
        <v>1</v>
      </c>
      <c r="I180" s="200"/>
      <c r="J180" s="201">
        <f t="shared" si="30"/>
        <v>0</v>
      </c>
      <c r="K180" s="197" t="s">
        <v>1</v>
      </c>
      <c r="L180" s="202"/>
      <c r="M180" s="203" t="s">
        <v>1</v>
      </c>
      <c r="N180" s="204" t="s">
        <v>52</v>
      </c>
      <c r="O180" s="57"/>
      <c r="P180" s="192">
        <f t="shared" si="31"/>
        <v>0</v>
      </c>
      <c r="Q180" s="192">
        <v>4.1399999999999996E-3</v>
      </c>
      <c r="R180" s="192">
        <f t="shared" si="32"/>
        <v>4.1399999999999996E-3</v>
      </c>
      <c r="S180" s="192">
        <v>0</v>
      </c>
      <c r="T180" s="193">
        <f t="shared" si="33"/>
        <v>0</v>
      </c>
      <c r="AR180" s="13" t="s">
        <v>298</v>
      </c>
      <c r="AT180" s="13" t="s">
        <v>221</v>
      </c>
      <c r="AU180" s="13" t="s">
        <v>92</v>
      </c>
      <c r="AY180" s="13" t="s">
        <v>167</v>
      </c>
      <c r="BE180" s="194">
        <f t="shared" si="34"/>
        <v>0</v>
      </c>
      <c r="BF180" s="194">
        <f t="shared" si="35"/>
        <v>0</v>
      </c>
      <c r="BG180" s="194">
        <f t="shared" si="36"/>
        <v>0</v>
      </c>
      <c r="BH180" s="194">
        <f t="shared" si="37"/>
        <v>0</v>
      </c>
      <c r="BI180" s="194">
        <f t="shared" si="38"/>
        <v>0</v>
      </c>
      <c r="BJ180" s="13" t="s">
        <v>92</v>
      </c>
      <c r="BK180" s="194">
        <f t="shared" si="39"/>
        <v>0</v>
      </c>
      <c r="BL180" s="13" t="s">
        <v>233</v>
      </c>
      <c r="BM180" s="13" t="s">
        <v>1862</v>
      </c>
    </row>
    <row r="181" spans="2:65" s="1" customFormat="1" ht="16.5" customHeight="1">
      <c r="B181" s="31"/>
      <c r="C181" s="183" t="s">
        <v>455</v>
      </c>
      <c r="D181" s="183" t="s">
        <v>169</v>
      </c>
      <c r="E181" s="184" t="s">
        <v>1863</v>
      </c>
      <c r="F181" s="185" t="s">
        <v>1864</v>
      </c>
      <c r="G181" s="186" t="s">
        <v>1817</v>
      </c>
      <c r="H181" s="187">
        <v>1</v>
      </c>
      <c r="I181" s="188"/>
      <c r="J181" s="189">
        <f t="shared" si="30"/>
        <v>0</v>
      </c>
      <c r="K181" s="185" t="s">
        <v>1</v>
      </c>
      <c r="L181" s="35"/>
      <c r="M181" s="190" t="s">
        <v>1</v>
      </c>
      <c r="N181" s="191" t="s">
        <v>52</v>
      </c>
      <c r="O181" s="57"/>
      <c r="P181" s="192">
        <f t="shared" si="31"/>
        <v>0</v>
      </c>
      <c r="Q181" s="192">
        <v>3.4000000000000002E-4</v>
      </c>
      <c r="R181" s="192">
        <f t="shared" si="32"/>
        <v>3.4000000000000002E-4</v>
      </c>
      <c r="S181" s="192">
        <v>0</v>
      </c>
      <c r="T181" s="193">
        <f t="shared" si="33"/>
        <v>0</v>
      </c>
      <c r="AR181" s="13" t="s">
        <v>233</v>
      </c>
      <c r="AT181" s="13" t="s">
        <v>169</v>
      </c>
      <c r="AU181" s="13" t="s">
        <v>92</v>
      </c>
      <c r="AY181" s="13" t="s">
        <v>167</v>
      </c>
      <c r="BE181" s="194">
        <f t="shared" si="34"/>
        <v>0</v>
      </c>
      <c r="BF181" s="194">
        <f t="shared" si="35"/>
        <v>0</v>
      </c>
      <c r="BG181" s="194">
        <f t="shared" si="36"/>
        <v>0</v>
      </c>
      <c r="BH181" s="194">
        <f t="shared" si="37"/>
        <v>0</v>
      </c>
      <c r="BI181" s="194">
        <f t="shared" si="38"/>
        <v>0</v>
      </c>
      <c r="BJ181" s="13" t="s">
        <v>92</v>
      </c>
      <c r="BK181" s="194">
        <f t="shared" si="39"/>
        <v>0</v>
      </c>
      <c r="BL181" s="13" t="s">
        <v>233</v>
      </c>
      <c r="BM181" s="13" t="s">
        <v>1865</v>
      </c>
    </row>
    <row r="182" spans="2:65" s="1" customFormat="1" ht="22.5" customHeight="1">
      <c r="B182" s="31"/>
      <c r="C182" s="195" t="s">
        <v>460</v>
      </c>
      <c r="D182" s="195" t="s">
        <v>221</v>
      </c>
      <c r="E182" s="196" t="s">
        <v>1866</v>
      </c>
      <c r="F182" s="197" t="s">
        <v>1867</v>
      </c>
      <c r="G182" s="198" t="s">
        <v>241</v>
      </c>
      <c r="H182" s="199">
        <v>1</v>
      </c>
      <c r="I182" s="200"/>
      <c r="J182" s="201">
        <f t="shared" si="30"/>
        <v>0</v>
      </c>
      <c r="K182" s="197" t="s">
        <v>246</v>
      </c>
      <c r="L182" s="202"/>
      <c r="M182" s="203" t="s">
        <v>1</v>
      </c>
      <c r="N182" s="204" t="s">
        <v>52</v>
      </c>
      <c r="O182" s="57"/>
      <c r="P182" s="192">
        <f t="shared" si="31"/>
        <v>0</v>
      </c>
      <c r="Q182" s="192">
        <v>4.3999999999999997E-2</v>
      </c>
      <c r="R182" s="192">
        <f t="shared" si="32"/>
        <v>4.3999999999999997E-2</v>
      </c>
      <c r="S182" s="192">
        <v>0</v>
      </c>
      <c r="T182" s="193">
        <f t="shared" si="33"/>
        <v>0</v>
      </c>
      <c r="AR182" s="13" t="s">
        <v>298</v>
      </c>
      <c r="AT182" s="13" t="s">
        <v>221</v>
      </c>
      <c r="AU182" s="13" t="s">
        <v>92</v>
      </c>
      <c r="AY182" s="13" t="s">
        <v>167</v>
      </c>
      <c r="BE182" s="194">
        <f t="shared" si="34"/>
        <v>0</v>
      </c>
      <c r="BF182" s="194">
        <f t="shared" si="35"/>
        <v>0</v>
      </c>
      <c r="BG182" s="194">
        <f t="shared" si="36"/>
        <v>0</v>
      </c>
      <c r="BH182" s="194">
        <f t="shared" si="37"/>
        <v>0</v>
      </c>
      <c r="BI182" s="194">
        <f t="shared" si="38"/>
        <v>0</v>
      </c>
      <c r="BJ182" s="13" t="s">
        <v>92</v>
      </c>
      <c r="BK182" s="194">
        <f t="shared" si="39"/>
        <v>0</v>
      </c>
      <c r="BL182" s="13" t="s">
        <v>233</v>
      </c>
      <c r="BM182" s="13" t="s">
        <v>1868</v>
      </c>
    </row>
    <row r="183" spans="2:65" s="1" customFormat="1" ht="16.5" customHeight="1">
      <c r="B183" s="31"/>
      <c r="C183" s="183" t="s">
        <v>464</v>
      </c>
      <c r="D183" s="183" t="s">
        <v>169</v>
      </c>
      <c r="E183" s="184" t="s">
        <v>1869</v>
      </c>
      <c r="F183" s="185" t="s">
        <v>1870</v>
      </c>
      <c r="G183" s="186" t="s">
        <v>1817</v>
      </c>
      <c r="H183" s="187">
        <v>12</v>
      </c>
      <c r="I183" s="188"/>
      <c r="J183" s="189">
        <f t="shared" si="30"/>
        <v>0</v>
      </c>
      <c r="K183" s="185" t="s">
        <v>354</v>
      </c>
      <c r="L183" s="35"/>
      <c r="M183" s="190" t="s">
        <v>1</v>
      </c>
      <c r="N183" s="191" t="s">
        <v>52</v>
      </c>
      <c r="O183" s="57"/>
      <c r="P183" s="192">
        <f t="shared" si="31"/>
        <v>0</v>
      </c>
      <c r="Q183" s="192">
        <v>4.0000000000000003E-5</v>
      </c>
      <c r="R183" s="192">
        <f t="shared" si="32"/>
        <v>4.8000000000000007E-4</v>
      </c>
      <c r="S183" s="192">
        <v>0</v>
      </c>
      <c r="T183" s="193">
        <f t="shared" si="33"/>
        <v>0</v>
      </c>
      <c r="AR183" s="13" t="s">
        <v>233</v>
      </c>
      <c r="AT183" s="13" t="s">
        <v>169</v>
      </c>
      <c r="AU183" s="13" t="s">
        <v>92</v>
      </c>
      <c r="AY183" s="13" t="s">
        <v>167</v>
      </c>
      <c r="BE183" s="194">
        <f t="shared" si="34"/>
        <v>0</v>
      </c>
      <c r="BF183" s="194">
        <f t="shared" si="35"/>
        <v>0</v>
      </c>
      <c r="BG183" s="194">
        <f t="shared" si="36"/>
        <v>0</v>
      </c>
      <c r="BH183" s="194">
        <f t="shared" si="37"/>
        <v>0</v>
      </c>
      <c r="BI183" s="194">
        <f t="shared" si="38"/>
        <v>0</v>
      </c>
      <c r="BJ183" s="13" t="s">
        <v>92</v>
      </c>
      <c r="BK183" s="194">
        <f t="shared" si="39"/>
        <v>0</v>
      </c>
      <c r="BL183" s="13" t="s">
        <v>233</v>
      </c>
      <c r="BM183" s="13" t="s">
        <v>1871</v>
      </c>
    </row>
    <row r="184" spans="2:65" s="1" customFormat="1" ht="16.5" customHeight="1">
      <c r="B184" s="31"/>
      <c r="C184" s="195" t="s">
        <v>468</v>
      </c>
      <c r="D184" s="195" t="s">
        <v>221</v>
      </c>
      <c r="E184" s="196" t="s">
        <v>1872</v>
      </c>
      <c r="F184" s="197" t="s">
        <v>1873</v>
      </c>
      <c r="G184" s="198" t="s">
        <v>241</v>
      </c>
      <c r="H184" s="199">
        <v>8</v>
      </c>
      <c r="I184" s="200"/>
      <c r="J184" s="201">
        <f t="shared" si="30"/>
        <v>0</v>
      </c>
      <c r="K184" s="197" t="s">
        <v>1668</v>
      </c>
      <c r="L184" s="202"/>
      <c r="M184" s="203" t="s">
        <v>1</v>
      </c>
      <c r="N184" s="204" t="s">
        <v>52</v>
      </c>
      <c r="O184" s="57"/>
      <c r="P184" s="192">
        <f t="shared" si="31"/>
        <v>0</v>
      </c>
      <c r="Q184" s="192">
        <v>2.0400000000000001E-3</v>
      </c>
      <c r="R184" s="192">
        <f t="shared" si="32"/>
        <v>1.6320000000000001E-2</v>
      </c>
      <c r="S184" s="192">
        <v>0</v>
      </c>
      <c r="T184" s="193">
        <f t="shared" si="33"/>
        <v>0</v>
      </c>
      <c r="AR184" s="13" t="s">
        <v>298</v>
      </c>
      <c r="AT184" s="13" t="s">
        <v>221</v>
      </c>
      <c r="AU184" s="13" t="s">
        <v>92</v>
      </c>
      <c r="AY184" s="13" t="s">
        <v>167</v>
      </c>
      <c r="BE184" s="194">
        <f t="shared" si="34"/>
        <v>0</v>
      </c>
      <c r="BF184" s="194">
        <f t="shared" si="35"/>
        <v>0</v>
      </c>
      <c r="BG184" s="194">
        <f t="shared" si="36"/>
        <v>0</v>
      </c>
      <c r="BH184" s="194">
        <f t="shared" si="37"/>
        <v>0</v>
      </c>
      <c r="BI184" s="194">
        <f t="shared" si="38"/>
        <v>0</v>
      </c>
      <c r="BJ184" s="13" t="s">
        <v>92</v>
      </c>
      <c r="BK184" s="194">
        <f t="shared" si="39"/>
        <v>0</v>
      </c>
      <c r="BL184" s="13" t="s">
        <v>233</v>
      </c>
      <c r="BM184" s="13" t="s">
        <v>1874</v>
      </c>
    </row>
    <row r="185" spans="2:65" s="1" customFormat="1" ht="16.5" customHeight="1">
      <c r="B185" s="31"/>
      <c r="C185" s="195" t="s">
        <v>472</v>
      </c>
      <c r="D185" s="195" t="s">
        <v>221</v>
      </c>
      <c r="E185" s="196" t="s">
        <v>1875</v>
      </c>
      <c r="F185" s="197" t="s">
        <v>1876</v>
      </c>
      <c r="G185" s="198" t="s">
        <v>241</v>
      </c>
      <c r="H185" s="199">
        <v>4</v>
      </c>
      <c r="I185" s="200"/>
      <c r="J185" s="201">
        <f t="shared" si="30"/>
        <v>0</v>
      </c>
      <c r="K185" s="197" t="s">
        <v>1668</v>
      </c>
      <c r="L185" s="202"/>
      <c r="M185" s="203" t="s">
        <v>1</v>
      </c>
      <c r="N185" s="204" t="s">
        <v>52</v>
      </c>
      <c r="O185" s="57"/>
      <c r="P185" s="192">
        <f t="shared" si="31"/>
        <v>0</v>
      </c>
      <c r="Q185" s="192">
        <v>1.92E-3</v>
      </c>
      <c r="R185" s="192">
        <f t="shared" si="32"/>
        <v>7.6800000000000002E-3</v>
      </c>
      <c r="S185" s="192">
        <v>0</v>
      </c>
      <c r="T185" s="193">
        <f t="shared" si="33"/>
        <v>0</v>
      </c>
      <c r="AR185" s="13" t="s">
        <v>298</v>
      </c>
      <c r="AT185" s="13" t="s">
        <v>221</v>
      </c>
      <c r="AU185" s="13" t="s">
        <v>92</v>
      </c>
      <c r="AY185" s="13" t="s">
        <v>167</v>
      </c>
      <c r="BE185" s="194">
        <f t="shared" si="34"/>
        <v>0</v>
      </c>
      <c r="BF185" s="194">
        <f t="shared" si="35"/>
        <v>0</v>
      </c>
      <c r="BG185" s="194">
        <f t="shared" si="36"/>
        <v>0</v>
      </c>
      <c r="BH185" s="194">
        <f t="shared" si="37"/>
        <v>0</v>
      </c>
      <c r="BI185" s="194">
        <f t="shared" si="38"/>
        <v>0</v>
      </c>
      <c r="BJ185" s="13" t="s">
        <v>92</v>
      </c>
      <c r="BK185" s="194">
        <f t="shared" si="39"/>
        <v>0</v>
      </c>
      <c r="BL185" s="13" t="s">
        <v>233</v>
      </c>
      <c r="BM185" s="13" t="s">
        <v>1877</v>
      </c>
    </row>
    <row r="186" spans="2:65" s="1" customFormat="1" ht="16.5" customHeight="1">
      <c r="B186" s="31"/>
      <c r="C186" s="183" t="s">
        <v>476</v>
      </c>
      <c r="D186" s="183" t="s">
        <v>169</v>
      </c>
      <c r="E186" s="184" t="s">
        <v>1878</v>
      </c>
      <c r="F186" s="185" t="s">
        <v>1879</v>
      </c>
      <c r="G186" s="186" t="s">
        <v>1817</v>
      </c>
      <c r="H186" s="187">
        <v>6</v>
      </c>
      <c r="I186" s="188"/>
      <c r="J186" s="189">
        <f t="shared" si="30"/>
        <v>0</v>
      </c>
      <c r="K186" s="185" t="s">
        <v>246</v>
      </c>
      <c r="L186" s="35"/>
      <c r="M186" s="190" t="s">
        <v>1</v>
      </c>
      <c r="N186" s="191" t="s">
        <v>52</v>
      </c>
      <c r="O186" s="57"/>
      <c r="P186" s="192">
        <f t="shared" si="31"/>
        <v>0</v>
      </c>
      <c r="Q186" s="192">
        <v>0</v>
      </c>
      <c r="R186" s="192">
        <f t="shared" si="32"/>
        <v>0</v>
      </c>
      <c r="S186" s="192">
        <v>0</v>
      </c>
      <c r="T186" s="193">
        <f t="shared" si="33"/>
        <v>0</v>
      </c>
      <c r="AR186" s="13" t="s">
        <v>233</v>
      </c>
      <c r="AT186" s="13" t="s">
        <v>169</v>
      </c>
      <c r="AU186" s="13" t="s">
        <v>92</v>
      </c>
      <c r="AY186" s="13" t="s">
        <v>167</v>
      </c>
      <c r="BE186" s="194">
        <f t="shared" si="34"/>
        <v>0</v>
      </c>
      <c r="BF186" s="194">
        <f t="shared" si="35"/>
        <v>0</v>
      </c>
      <c r="BG186" s="194">
        <f t="shared" si="36"/>
        <v>0</v>
      </c>
      <c r="BH186" s="194">
        <f t="shared" si="37"/>
        <v>0</v>
      </c>
      <c r="BI186" s="194">
        <f t="shared" si="38"/>
        <v>0</v>
      </c>
      <c r="BJ186" s="13" t="s">
        <v>92</v>
      </c>
      <c r="BK186" s="194">
        <f t="shared" si="39"/>
        <v>0</v>
      </c>
      <c r="BL186" s="13" t="s">
        <v>233</v>
      </c>
      <c r="BM186" s="13" t="s">
        <v>1880</v>
      </c>
    </row>
    <row r="187" spans="2:65" s="1" customFormat="1" ht="16.5" customHeight="1">
      <c r="B187" s="31"/>
      <c r="C187" s="195" t="s">
        <v>480</v>
      </c>
      <c r="D187" s="195" t="s">
        <v>221</v>
      </c>
      <c r="E187" s="196" t="s">
        <v>1881</v>
      </c>
      <c r="F187" s="197" t="s">
        <v>1882</v>
      </c>
      <c r="G187" s="198" t="s">
        <v>241</v>
      </c>
      <c r="H187" s="199">
        <v>2</v>
      </c>
      <c r="I187" s="200"/>
      <c r="J187" s="201">
        <f t="shared" si="30"/>
        <v>0</v>
      </c>
      <c r="K187" s="197" t="s">
        <v>246</v>
      </c>
      <c r="L187" s="202"/>
      <c r="M187" s="203" t="s">
        <v>1</v>
      </c>
      <c r="N187" s="204" t="s">
        <v>52</v>
      </c>
      <c r="O187" s="57"/>
      <c r="P187" s="192">
        <f t="shared" si="31"/>
        <v>0</v>
      </c>
      <c r="Q187" s="192">
        <v>4.4000000000000002E-4</v>
      </c>
      <c r="R187" s="192">
        <f t="shared" si="32"/>
        <v>8.8000000000000003E-4</v>
      </c>
      <c r="S187" s="192">
        <v>0</v>
      </c>
      <c r="T187" s="193">
        <f t="shared" si="33"/>
        <v>0</v>
      </c>
      <c r="AR187" s="13" t="s">
        <v>298</v>
      </c>
      <c r="AT187" s="13" t="s">
        <v>221</v>
      </c>
      <c r="AU187" s="13" t="s">
        <v>92</v>
      </c>
      <c r="AY187" s="13" t="s">
        <v>167</v>
      </c>
      <c r="BE187" s="194">
        <f t="shared" si="34"/>
        <v>0</v>
      </c>
      <c r="BF187" s="194">
        <f t="shared" si="35"/>
        <v>0</v>
      </c>
      <c r="BG187" s="194">
        <f t="shared" si="36"/>
        <v>0</v>
      </c>
      <c r="BH187" s="194">
        <f t="shared" si="37"/>
        <v>0</v>
      </c>
      <c r="BI187" s="194">
        <f t="shared" si="38"/>
        <v>0</v>
      </c>
      <c r="BJ187" s="13" t="s">
        <v>92</v>
      </c>
      <c r="BK187" s="194">
        <f t="shared" si="39"/>
        <v>0</v>
      </c>
      <c r="BL187" s="13" t="s">
        <v>233</v>
      </c>
      <c r="BM187" s="13" t="s">
        <v>1883</v>
      </c>
    </row>
    <row r="188" spans="2:65" s="1" customFormat="1" ht="16.5" customHeight="1">
      <c r="B188" s="31"/>
      <c r="C188" s="195" t="s">
        <v>484</v>
      </c>
      <c r="D188" s="195" t="s">
        <v>221</v>
      </c>
      <c r="E188" s="196" t="s">
        <v>1884</v>
      </c>
      <c r="F188" s="197" t="s">
        <v>1885</v>
      </c>
      <c r="G188" s="198" t="s">
        <v>241</v>
      </c>
      <c r="H188" s="199">
        <v>4</v>
      </c>
      <c r="I188" s="200"/>
      <c r="J188" s="201">
        <f t="shared" si="30"/>
        <v>0</v>
      </c>
      <c r="K188" s="197" t="s">
        <v>246</v>
      </c>
      <c r="L188" s="202"/>
      <c r="M188" s="203" t="s">
        <v>1</v>
      </c>
      <c r="N188" s="204" t="s">
        <v>52</v>
      </c>
      <c r="O188" s="57"/>
      <c r="P188" s="192">
        <f t="shared" si="31"/>
        <v>0</v>
      </c>
      <c r="Q188" s="192">
        <v>4.4000000000000002E-4</v>
      </c>
      <c r="R188" s="192">
        <f t="shared" si="32"/>
        <v>1.7600000000000001E-3</v>
      </c>
      <c r="S188" s="192">
        <v>0</v>
      </c>
      <c r="T188" s="193">
        <f t="shared" si="33"/>
        <v>0</v>
      </c>
      <c r="AR188" s="13" t="s">
        <v>298</v>
      </c>
      <c r="AT188" s="13" t="s">
        <v>221</v>
      </c>
      <c r="AU188" s="13" t="s">
        <v>92</v>
      </c>
      <c r="AY188" s="13" t="s">
        <v>167</v>
      </c>
      <c r="BE188" s="194">
        <f t="shared" si="34"/>
        <v>0</v>
      </c>
      <c r="BF188" s="194">
        <f t="shared" si="35"/>
        <v>0</v>
      </c>
      <c r="BG188" s="194">
        <f t="shared" si="36"/>
        <v>0</v>
      </c>
      <c r="BH188" s="194">
        <f t="shared" si="37"/>
        <v>0</v>
      </c>
      <c r="BI188" s="194">
        <f t="shared" si="38"/>
        <v>0</v>
      </c>
      <c r="BJ188" s="13" t="s">
        <v>92</v>
      </c>
      <c r="BK188" s="194">
        <f t="shared" si="39"/>
        <v>0</v>
      </c>
      <c r="BL188" s="13" t="s">
        <v>233</v>
      </c>
      <c r="BM188" s="13" t="s">
        <v>1886</v>
      </c>
    </row>
    <row r="189" spans="2:65" s="1" customFormat="1" ht="16.5" customHeight="1">
      <c r="B189" s="31"/>
      <c r="C189" s="183" t="s">
        <v>488</v>
      </c>
      <c r="D189" s="183" t="s">
        <v>169</v>
      </c>
      <c r="E189" s="184" t="s">
        <v>1887</v>
      </c>
      <c r="F189" s="185" t="s">
        <v>1888</v>
      </c>
      <c r="G189" s="186" t="s">
        <v>1817</v>
      </c>
      <c r="H189" s="187">
        <v>1</v>
      </c>
      <c r="I189" s="188"/>
      <c r="J189" s="189">
        <f t="shared" si="30"/>
        <v>0</v>
      </c>
      <c r="K189" s="185" t="s">
        <v>246</v>
      </c>
      <c r="L189" s="35"/>
      <c r="M189" s="190" t="s">
        <v>1</v>
      </c>
      <c r="N189" s="191" t="s">
        <v>52</v>
      </c>
      <c r="O189" s="57"/>
      <c r="P189" s="192">
        <f t="shared" si="31"/>
        <v>0</v>
      </c>
      <c r="Q189" s="192">
        <v>0</v>
      </c>
      <c r="R189" s="192">
        <f t="shared" si="32"/>
        <v>0</v>
      </c>
      <c r="S189" s="192">
        <v>0</v>
      </c>
      <c r="T189" s="193">
        <f t="shared" si="33"/>
        <v>0</v>
      </c>
      <c r="AR189" s="13" t="s">
        <v>233</v>
      </c>
      <c r="AT189" s="13" t="s">
        <v>169</v>
      </c>
      <c r="AU189" s="13" t="s">
        <v>92</v>
      </c>
      <c r="AY189" s="13" t="s">
        <v>167</v>
      </c>
      <c r="BE189" s="194">
        <f t="shared" si="34"/>
        <v>0</v>
      </c>
      <c r="BF189" s="194">
        <f t="shared" si="35"/>
        <v>0</v>
      </c>
      <c r="BG189" s="194">
        <f t="shared" si="36"/>
        <v>0</v>
      </c>
      <c r="BH189" s="194">
        <f t="shared" si="37"/>
        <v>0</v>
      </c>
      <c r="BI189" s="194">
        <f t="shared" si="38"/>
        <v>0</v>
      </c>
      <c r="BJ189" s="13" t="s">
        <v>92</v>
      </c>
      <c r="BK189" s="194">
        <f t="shared" si="39"/>
        <v>0</v>
      </c>
      <c r="BL189" s="13" t="s">
        <v>233</v>
      </c>
      <c r="BM189" s="13" t="s">
        <v>1889</v>
      </c>
    </row>
    <row r="190" spans="2:65" s="1" customFormat="1" ht="16.5" customHeight="1">
      <c r="B190" s="31"/>
      <c r="C190" s="195" t="s">
        <v>492</v>
      </c>
      <c r="D190" s="195" t="s">
        <v>221</v>
      </c>
      <c r="E190" s="196" t="s">
        <v>1890</v>
      </c>
      <c r="F190" s="197" t="s">
        <v>1891</v>
      </c>
      <c r="G190" s="198" t="s">
        <v>241</v>
      </c>
      <c r="H190" s="199">
        <v>1</v>
      </c>
      <c r="I190" s="200"/>
      <c r="J190" s="201">
        <f t="shared" si="30"/>
        <v>0</v>
      </c>
      <c r="K190" s="197" t="s">
        <v>246</v>
      </c>
      <c r="L190" s="202"/>
      <c r="M190" s="203" t="s">
        <v>1</v>
      </c>
      <c r="N190" s="204" t="s">
        <v>52</v>
      </c>
      <c r="O190" s="57"/>
      <c r="P190" s="192">
        <f t="shared" si="31"/>
        <v>0</v>
      </c>
      <c r="Q190" s="192">
        <v>3.0000000000000001E-3</v>
      </c>
      <c r="R190" s="192">
        <f t="shared" si="32"/>
        <v>3.0000000000000001E-3</v>
      </c>
      <c r="S190" s="192">
        <v>0</v>
      </c>
      <c r="T190" s="193">
        <f t="shared" si="33"/>
        <v>0</v>
      </c>
      <c r="AR190" s="13" t="s">
        <v>298</v>
      </c>
      <c r="AT190" s="13" t="s">
        <v>221</v>
      </c>
      <c r="AU190" s="13" t="s">
        <v>92</v>
      </c>
      <c r="AY190" s="13" t="s">
        <v>167</v>
      </c>
      <c r="BE190" s="194">
        <f t="shared" si="34"/>
        <v>0</v>
      </c>
      <c r="BF190" s="194">
        <f t="shared" si="35"/>
        <v>0</v>
      </c>
      <c r="BG190" s="194">
        <f t="shared" si="36"/>
        <v>0</v>
      </c>
      <c r="BH190" s="194">
        <f t="shared" si="37"/>
        <v>0</v>
      </c>
      <c r="BI190" s="194">
        <f t="shared" si="38"/>
        <v>0</v>
      </c>
      <c r="BJ190" s="13" t="s">
        <v>92</v>
      </c>
      <c r="BK190" s="194">
        <f t="shared" si="39"/>
        <v>0</v>
      </c>
      <c r="BL190" s="13" t="s">
        <v>233</v>
      </c>
      <c r="BM190" s="13" t="s">
        <v>1892</v>
      </c>
    </row>
    <row r="191" spans="2:65" s="1" customFormat="1" ht="16.5" customHeight="1">
      <c r="B191" s="31"/>
      <c r="C191" s="183" t="s">
        <v>496</v>
      </c>
      <c r="D191" s="183" t="s">
        <v>169</v>
      </c>
      <c r="E191" s="184" t="s">
        <v>1893</v>
      </c>
      <c r="F191" s="185" t="s">
        <v>1894</v>
      </c>
      <c r="G191" s="186" t="s">
        <v>1817</v>
      </c>
      <c r="H191" s="187">
        <v>1</v>
      </c>
      <c r="I191" s="188"/>
      <c r="J191" s="189">
        <f t="shared" si="30"/>
        <v>0</v>
      </c>
      <c r="K191" s="185" t="s">
        <v>1</v>
      </c>
      <c r="L191" s="35"/>
      <c r="M191" s="190" t="s">
        <v>1</v>
      </c>
      <c r="N191" s="191" t="s">
        <v>52</v>
      </c>
      <c r="O191" s="57"/>
      <c r="P191" s="192">
        <f t="shared" si="31"/>
        <v>0</v>
      </c>
      <c r="Q191" s="192">
        <v>4.0000000000000003E-5</v>
      </c>
      <c r="R191" s="192">
        <f t="shared" si="32"/>
        <v>4.0000000000000003E-5</v>
      </c>
      <c r="S191" s="192">
        <v>0</v>
      </c>
      <c r="T191" s="193">
        <f t="shared" si="33"/>
        <v>0</v>
      </c>
      <c r="AR191" s="13" t="s">
        <v>233</v>
      </c>
      <c r="AT191" s="13" t="s">
        <v>169</v>
      </c>
      <c r="AU191" s="13" t="s">
        <v>92</v>
      </c>
      <c r="AY191" s="13" t="s">
        <v>167</v>
      </c>
      <c r="BE191" s="194">
        <f t="shared" si="34"/>
        <v>0</v>
      </c>
      <c r="BF191" s="194">
        <f t="shared" si="35"/>
        <v>0</v>
      </c>
      <c r="BG191" s="194">
        <f t="shared" si="36"/>
        <v>0</v>
      </c>
      <c r="BH191" s="194">
        <f t="shared" si="37"/>
        <v>0</v>
      </c>
      <c r="BI191" s="194">
        <f t="shared" si="38"/>
        <v>0</v>
      </c>
      <c r="BJ191" s="13" t="s">
        <v>92</v>
      </c>
      <c r="BK191" s="194">
        <f t="shared" si="39"/>
        <v>0</v>
      </c>
      <c r="BL191" s="13" t="s">
        <v>233</v>
      </c>
      <c r="BM191" s="13" t="s">
        <v>1895</v>
      </c>
    </row>
    <row r="192" spans="2:65" s="1" customFormat="1" ht="16.5" customHeight="1">
      <c r="B192" s="31"/>
      <c r="C192" s="195" t="s">
        <v>500</v>
      </c>
      <c r="D192" s="195" t="s">
        <v>221</v>
      </c>
      <c r="E192" s="196" t="s">
        <v>1896</v>
      </c>
      <c r="F192" s="197" t="s">
        <v>1897</v>
      </c>
      <c r="G192" s="198" t="s">
        <v>241</v>
      </c>
      <c r="H192" s="199">
        <v>1</v>
      </c>
      <c r="I192" s="200"/>
      <c r="J192" s="201">
        <f t="shared" si="30"/>
        <v>0</v>
      </c>
      <c r="K192" s="197" t="s">
        <v>1</v>
      </c>
      <c r="L192" s="202"/>
      <c r="M192" s="203" t="s">
        <v>1</v>
      </c>
      <c r="N192" s="204" t="s">
        <v>52</v>
      </c>
      <c r="O192" s="57"/>
      <c r="P192" s="192">
        <f t="shared" si="31"/>
        <v>0</v>
      </c>
      <c r="Q192" s="192">
        <v>4.3999999999999997E-2</v>
      </c>
      <c r="R192" s="192">
        <f t="shared" si="32"/>
        <v>4.3999999999999997E-2</v>
      </c>
      <c r="S192" s="192">
        <v>0</v>
      </c>
      <c r="T192" s="193">
        <f t="shared" si="33"/>
        <v>0</v>
      </c>
      <c r="AR192" s="13" t="s">
        <v>298</v>
      </c>
      <c r="AT192" s="13" t="s">
        <v>221</v>
      </c>
      <c r="AU192" s="13" t="s">
        <v>92</v>
      </c>
      <c r="AY192" s="13" t="s">
        <v>167</v>
      </c>
      <c r="BE192" s="194">
        <f t="shared" si="34"/>
        <v>0</v>
      </c>
      <c r="BF192" s="194">
        <f t="shared" si="35"/>
        <v>0</v>
      </c>
      <c r="BG192" s="194">
        <f t="shared" si="36"/>
        <v>0</v>
      </c>
      <c r="BH192" s="194">
        <f t="shared" si="37"/>
        <v>0</v>
      </c>
      <c r="BI192" s="194">
        <f t="shared" si="38"/>
        <v>0</v>
      </c>
      <c r="BJ192" s="13" t="s">
        <v>92</v>
      </c>
      <c r="BK192" s="194">
        <f t="shared" si="39"/>
        <v>0</v>
      </c>
      <c r="BL192" s="13" t="s">
        <v>233</v>
      </c>
      <c r="BM192" s="13" t="s">
        <v>1898</v>
      </c>
    </row>
    <row r="193" spans="2:65" s="1" customFormat="1" ht="16.5" customHeight="1">
      <c r="B193" s="31"/>
      <c r="C193" s="183" t="s">
        <v>504</v>
      </c>
      <c r="D193" s="183" t="s">
        <v>169</v>
      </c>
      <c r="E193" s="184" t="s">
        <v>1899</v>
      </c>
      <c r="F193" s="185" t="s">
        <v>1900</v>
      </c>
      <c r="G193" s="186" t="s">
        <v>1817</v>
      </c>
      <c r="H193" s="187">
        <v>12</v>
      </c>
      <c r="I193" s="188"/>
      <c r="J193" s="189">
        <f t="shared" si="30"/>
        <v>0</v>
      </c>
      <c r="K193" s="185" t="s">
        <v>218</v>
      </c>
      <c r="L193" s="35"/>
      <c r="M193" s="190" t="s">
        <v>1</v>
      </c>
      <c r="N193" s="191" t="s">
        <v>52</v>
      </c>
      <c r="O193" s="57"/>
      <c r="P193" s="192">
        <f t="shared" si="31"/>
        <v>0</v>
      </c>
      <c r="Q193" s="192">
        <v>2.7999999999999998E-4</v>
      </c>
      <c r="R193" s="192">
        <f t="shared" si="32"/>
        <v>3.3599999999999997E-3</v>
      </c>
      <c r="S193" s="192">
        <v>0</v>
      </c>
      <c r="T193" s="193">
        <f t="shared" si="33"/>
        <v>0</v>
      </c>
      <c r="AR193" s="13" t="s">
        <v>233</v>
      </c>
      <c r="AT193" s="13" t="s">
        <v>169</v>
      </c>
      <c r="AU193" s="13" t="s">
        <v>92</v>
      </c>
      <c r="AY193" s="13" t="s">
        <v>167</v>
      </c>
      <c r="BE193" s="194">
        <f t="shared" si="34"/>
        <v>0</v>
      </c>
      <c r="BF193" s="194">
        <f t="shared" si="35"/>
        <v>0</v>
      </c>
      <c r="BG193" s="194">
        <f t="shared" si="36"/>
        <v>0</v>
      </c>
      <c r="BH193" s="194">
        <f t="shared" si="37"/>
        <v>0</v>
      </c>
      <c r="BI193" s="194">
        <f t="shared" si="38"/>
        <v>0</v>
      </c>
      <c r="BJ193" s="13" t="s">
        <v>92</v>
      </c>
      <c r="BK193" s="194">
        <f t="shared" si="39"/>
        <v>0</v>
      </c>
      <c r="BL193" s="13" t="s">
        <v>233</v>
      </c>
      <c r="BM193" s="13" t="s">
        <v>1901</v>
      </c>
    </row>
    <row r="194" spans="2:65" s="1" customFormat="1" ht="16.5" customHeight="1">
      <c r="B194" s="31"/>
      <c r="C194" s="195" t="s">
        <v>508</v>
      </c>
      <c r="D194" s="195" t="s">
        <v>221</v>
      </c>
      <c r="E194" s="196" t="s">
        <v>1902</v>
      </c>
      <c r="F194" s="197" t="s">
        <v>1903</v>
      </c>
      <c r="G194" s="198" t="s">
        <v>241</v>
      </c>
      <c r="H194" s="199">
        <v>12</v>
      </c>
      <c r="I194" s="200"/>
      <c r="J194" s="201">
        <f t="shared" si="30"/>
        <v>0</v>
      </c>
      <c r="K194" s="197" t="s">
        <v>1668</v>
      </c>
      <c r="L194" s="202"/>
      <c r="M194" s="203" t="s">
        <v>1</v>
      </c>
      <c r="N194" s="204" t="s">
        <v>52</v>
      </c>
      <c r="O194" s="57"/>
      <c r="P194" s="192">
        <f t="shared" si="31"/>
        <v>0</v>
      </c>
      <c r="Q194" s="192">
        <v>2.4000000000000001E-4</v>
      </c>
      <c r="R194" s="192">
        <f t="shared" si="32"/>
        <v>2.8800000000000002E-3</v>
      </c>
      <c r="S194" s="192">
        <v>0</v>
      </c>
      <c r="T194" s="193">
        <f t="shared" si="33"/>
        <v>0</v>
      </c>
      <c r="AR194" s="13" t="s">
        <v>298</v>
      </c>
      <c r="AT194" s="13" t="s">
        <v>221</v>
      </c>
      <c r="AU194" s="13" t="s">
        <v>92</v>
      </c>
      <c r="AY194" s="13" t="s">
        <v>167</v>
      </c>
      <c r="BE194" s="194">
        <f t="shared" si="34"/>
        <v>0</v>
      </c>
      <c r="BF194" s="194">
        <f t="shared" si="35"/>
        <v>0</v>
      </c>
      <c r="BG194" s="194">
        <f t="shared" si="36"/>
        <v>0</v>
      </c>
      <c r="BH194" s="194">
        <f t="shared" si="37"/>
        <v>0</v>
      </c>
      <c r="BI194" s="194">
        <f t="shared" si="38"/>
        <v>0</v>
      </c>
      <c r="BJ194" s="13" t="s">
        <v>92</v>
      </c>
      <c r="BK194" s="194">
        <f t="shared" si="39"/>
        <v>0</v>
      </c>
      <c r="BL194" s="13" t="s">
        <v>233</v>
      </c>
      <c r="BM194" s="13" t="s">
        <v>1904</v>
      </c>
    </row>
    <row r="195" spans="2:65" s="1" customFormat="1" ht="16.5" customHeight="1">
      <c r="B195" s="31"/>
      <c r="C195" s="183" t="s">
        <v>512</v>
      </c>
      <c r="D195" s="183" t="s">
        <v>169</v>
      </c>
      <c r="E195" s="184" t="s">
        <v>1905</v>
      </c>
      <c r="F195" s="185" t="s">
        <v>1906</v>
      </c>
      <c r="G195" s="186" t="s">
        <v>241</v>
      </c>
      <c r="H195" s="187">
        <v>6</v>
      </c>
      <c r="I195" s="188"/>
      <c r="J195" s="189">
        <f t="shared" si="30"/>
        <v>0</v>
      </c>
      <c r="K195" s="185" t="s">
        <v>1</v>
      </c>
      <c r="L195" s="35"/>
      <c r="M195" s="190" t="s">
        <v>1</v>
      </c>
      <c r="N195" s="191" t="s">
        <v>52</v>
      </c>
      <c r="O195" s="57"/>
      <c r="P195" s="192">
        <f t="shared" si="31"/>
        <v>0</v>
      </c>
      <c r="Q195" s="192">
        <v>1E-4</v>
      </c>
      <c r="R195" s="192">
        <f t="shared" si="32"/>
        <v>6.0000000000000006E-4</v>
      </c>
      <c r="S195" s="192">
        <v>0</v>
      </c>
      <c r="T195" s="193">
        <f t="shared" si="33"/>
        <v>0</v>
      </c>
      <c r="AR195" s="13" t="s">
        <v>233</v>
      </c>
      <c r="AT195" s="13" t="s">
        <v>169</v>
      </c>
      <c r="AU195" s="13" t="s">
        <v>92</v>
      </c>
      <c r="AY195" s="13" t="s">
        <v>167</v>
      </c>
      <c r="BE195" s="194">
        <f t="shared" si="34"/>
        <v>0</v>
      </c>
      <c r="BF195" s="194">
        <f t="shared" si="35"/>
        <v>0</v>
      </c>
      <c r="BG195" s="194">
        <f t="shared" si="36"/>
        <v>0</v>
      </c>
      <c r="BH195" s="194">
        <f t="shared" si="37"/>
        <v>0</v>
      </c>
      <c r="BI195" s="194">
        <f t="shared" si="38"/>
        <v>0</v>
      </c>
      <c r="BJ195" s="13" t="s">
        <v>92</v>
      </c>
      <c r="BK195" s="194">
        <f t="shared" si="39"/>
        <v>0</v>
      </c>
      <c r="BL195" s="13" t="s">
        <v>233</v>
      </c>
      <c r="BM195" s="13" t="s">
        <v>1907</v>
      </c>
    </row>
    <row r="196" spans="2:65" s="1" customFormat="1" ht="16.5" customHeight="1">
      <c r="B196" s="31"/>
      <c r="C196" s="195" t="s">
        <v>516</v>
      </c>
      <c r="D196" s="195" t="s">
        <v>221</v>
      </c>
      <c r="E196" s="196" t="s">
        <v>1908</v>
      </c>
      <c r="F196" s="197" t="s">
        <v>1909</v>
      </c>
      <c r="G196" s="198" t="s">
        <v>241</v>
      </c>
      <c r="H196" s="199">
        <v>6</v>
      </c>
      <c r="I196" s="200"/>
      <c r="J196" s="201">
        <f t="shared" si="30"/>
        <v>0</v>
      </c>
      <c r="K196" s="197" t="s">
        <v>1</v>
      </c>
      <c r="L196" s="202"/>
      <c r="M196" s="203" t="s">
        <v>1</v>
      </c>
      <c r="N196" s="204" t="s">
        <v>52</v>
      </c>
      <c r="O196" s="57"/>
      <c r="P196" s="192">
        <f t="shared" si="31"/>
        <v>0</v>
      </c>
      <c r="Q196" s="192">
        <v>2E-3</v>
      </c>
      <c r="R196" s="192">
        <f t="shared" si="32"/>
        <v>1.2E-2</v>
      </c>
      <c r="S196" s="192">
        <v>0</v>
      </c>
      <c r="T196" s="193">
        <f t="shared" si="33"/>
        <v>0</v>
      </c>
      <c r="AR196" s="13" t="s">
        <v>298</v>
      </c>
      <c r="AT196" s="13" t="s">
        <v>221</v>
      </c>
      <c r="AU196" s="13" t="s">
        <v>92</v>
      </c>
      <c r="AY196" s="13" t="s">
        <v>167</v>
      </c>
      <c r="BE196" s="194">
        <f t="shared" si="34"/>
        <v>0</v>
      </c>
      <c r="BF196" s="194">
        <f t="shared" si="35"/>
        <v>0</v>
      </c>
      <c r="BG196" s="194">
        <f t="shared" si="36"/>
        <v>0</v>
      </c>
      <c r="BH196" s="194">
        <f t="shared" si="37"/>
        <v>0</v>
      </c>
      <c r="BI196" s="194">
        <f t="shared" si="38"/>
        <v>0</v>
      </c>
      <c r="BJ196" s="13" t="s">
        <v>92</v>
      </c>
      <c r="BK196" s="194">
        <f t="shared" si="39"/>
        <v>0</v>
      </c>
      <c r="BL196" s="13" t="s">
        <v>233</v>
      </c>
      <c r="BM196" s="13" t="s">
        <v>1910</v>
      </c>
    </row>
    <row r="197" spans="2:65" s="1" customFormat="1" ht="16.5" customHeight="1">
      <c r="B197" s="31"/>
      <c r="C197" s="183" t="s">
        <v>520</v>
      </c>
      <c r="D197" s="183" t="s">
        <v>169</v>
      </c>
      <c r="E197" s="184" t="s">
        <v>1911</v>
      </c>
      <c r="F197" s="185" t="s">
        <v>1912</v>
      </c>
      <c r="G197" s="186" t="s">
        <v>241</v>
      </c>
      <c r="H197" s="187">
        <v>1</v>
      </c>
      <c r="I197" s="188"/>
      <c r="J197" s="189">
        <f t="shared" si="30"/>
        <v>0</v>
      </c>
      <c r="K197" s="185" t="s">
        <v>1</v>
      </c>
      <c r="L197" s="35"/>
      <c r="M197" s="190" t="s">
        <v>1</v>
      </c>
      <c r="N197" s="191" t="s">
        <v>52</v>
      </c>
      <c r="O197" s="57"/>
      <c r="P197" s="192">
        <f t="shared" si="31"/>
        <v>0</v>
      </c>
      <c r="Q197" s="192">
        <v>4.0000000000000003E-5</v>
      </c>
      <c r="R197" s="192">
        <f t="shared" si="32"/>
        <v>4.0000000000000003E-5</v>
      </c>
      <c r="S197" s="192">
        <v>0</v>
      </c>
      <c r="T197" s="193">
        <f t="shared" si="33"/>
        <v>0</v>
      </c>
      <c r="AR197" s="13" t="s">
        <v>233</v>
      </c>
      <c r="AT197" s="13" t="s">
        <v>169</v>
      </c>
      <c r="AU197" s="13" t="s">
        <v>92</v>
      </c>
      <c r="AY197" s="13" t="s">
        <v>167</v>
      </c>
      <c r="BE197" s="194">
        <f t="shared" si="34"/>
        <v>0</v>
      </c>
      <c r="BF197" s="194">
        <f t="shared" si="35"/>
        <v>0</v>
      </c>
      <c r="BG197" s="194">
        <f t="shared" si="36"/>
        <v>0</v>
      </c>
      <c r="BH197" s="194">
        <f t="shared" si="37"/>
        <v>0</v>
      </c>
      <c r="BI197" s="194">
        <f t="shared" si="38"/>
        <v>0</v>
      </c>
      <c r="BJ197" s="13" t="s">
        <v>92</v>
      </c>
      <c r="BK197" s="194">
        <f t="shared" si="39"/>
        <v>0</v>
      </c>
      <c r="BL197" s="13" t="s">
        <v>233</v>
      </c>
      <c r="BM197" s="13" t="s">
        <v>1913</v>
      </c>
    </row>
    <row r="198" spans="2:65" s="1" customFormat="1" ht="16.5" customHeight="1">
      <c r="B198" s="31"/>
      <c r="C198" s="183" t="s">
        <v>524</v>
      </c>
      <c r="D198" s="183" t="s">
        <v>169</v>
      </c>
      <c r="E198" s="184" t="s">
        <v>1914</v>
      </c>
      <c r="F198" s="185" t="s">
        <v>1915</v>
      </c>
      <c r="G198" s="186" t="s">
        <v>241</v>
      </c>
      <c r="H198" s="187">
        <v>1</v>
      </c>
      <c r="I198" s="188"/>
      <c r="J198" s="189">
        <f t="shared" si="30"/>
        <v>0</v>
      </c>
      <c r="K198" s="185" t="s">
        <v>1668</v>
      </c>
      <c r="L198" s="35"/>
      <c r="M198" s="190" t="s">
        <v>1</v>
      </c>
      <c r="N198" s="191" t="s">
        <v>52</v>
      </c>
      <c r="O198" s="57"/>
      <c r="P198" s="192">
        <f t="shared" si="31"/>
        <v>0</v>
      </c>
      <c r="Q198" s="192">
        <v>6.0000000000000002E-5</v>
      </c>
      <c r="R198" s="192">
        <f t="shared" si="32"/>
        <v>6.0000000000000002E-5</v>
      </c>
      <c r="S198" s="192">
        <v>0</v>
      </c>
      <c r="T198" s="193">
        <f t="shared" si="33"/>
        <v>0</v>
      </c>
      <c r="AR198" s="13" t="s">
        <v>233</v>
      </c>
      <c r="AT198" s="13" t="s">
        <v>169</v>
      </c>
      <c r="AU198" s="13" t="s">
        <v>92</v>
      </c>
      <c r="AY198" s="13" t="s">
        <v>167</v>
      </c>
      <c r="BE198" s="194">
        <f t="shared" si="34"/>
        <v>0</v>
      </c>
      <c r="BF198" s="194">
        <f t="shared" si="35"/>
        <v>0</v>
      </c>
      <c r="BG198" s="194">
        <f t="shared" si="36"/>
        <v>0</v>
      </c>
      <c r="BH198" s="194">
        <f t="shared" si="37"/>
        <v>0</v>
      </c>
      <c r="BI198" s="194">
        <f t="shared" si="38"/>
        <v>0</v>
      </c>
      <c r="BJ198" s="13" t="s">
        <v>92</v>
      </c>
      <c r="BK198" s="194">
        <f t="shared" si="39"/>
        <v>0</v>
      </c>
      <c r="BL198" s="13" t="s">
        <v>233</v>
      </c>
      <c r="BM198" s="13" t="s">
        <v>1916</v>
      </c>
    </row>
    <row r="199" spans="2:65" s="1" customFormat="1" ht="16.5" customHeight="1">
      <c r="B199" s="31"/>
      <c r="C199" s="195" t="s">
        <v>528</v>
      </c>
      <c r="D199" s="195" t="s">
        <v>221</v>
      </c>
      <c r="E199" s="196" t="s">
        <v>1917</v>
      </c>
      <c r="F199" s="197" t="s">
        <v>1918</v>
      </c>
      <c r="G199" s="198" t="s">
        <v>241</v>
      </c>
      <c r="H199" s="199">
        <v>1</v>
      </c>
      <c r="I199" s="200"/>
      <c r="J199" s="201">
        <f t="shared" si="30"/>
        <v>0</v>
      </c>
      <c r="K199" s="197" t="s">
        <v>1668</v>
      </c>
      <c r="L199" s="202"/>
      <c r="M199" s="203" t="s">
        <v>1</v>
      </c>
      <c r="N199" s="204" t="s">
        <v>52</v>
      </c>
      <c r="O199" s="57"/>
      <c r="P199" s="192">
        <f t="shared" si="31"/>
        <v>0</v>
      </c>
      <c r="Q199" s="192">
        <v>3.8500000000000001E-3</v>
      </c>
      <c r="R199" s="192">
        <f t="shared" si="32"/>
        <v>3.8500000000000001E-3</v>
      </c>
      <c r="S199" s="192">
        <v>0</v>
      </c>
      <c r="T199" s="193">
        <f t="shared" si="33"/>
        <v>0</v>
      </c>
      <c r="AR199" s="13" t="s">
        <v>298</v>
      </c>
      <c r="AT199" s="13" t="s">
        <v>221</v>
      </c>
      <c r="AU199" s="13" t="s">
        <v>92</v>
      </c>
      <c r="AY199" s="13" t="s">
        <v>167</v>
      </c>
      <c r="BE199" s="194">
        <f t="shared" si="34"/>
        <v>0</v>
      </c>
      <c r="BF199" s="194">
        <f t="shared" si="35"/>
        <v>0</v>
      </c>
      <c r="BG199" s="194">
        <f t="shared" si="36"/>
        <v>0</v>
      </c>
      <c r="BH199" s="194">
        <f t="shared" si="37"/>
        <v>0</v>
      </c>
      <c r="BI199" s="194">
        <f t="shared" si="38"/>
        <v>0</v>
      </c>
      <c r="BJ199" s="13" t="s">
        <v>92</v>
      </c>
      <c r="BK199" s="194">
        <f t="shared" si="39"/>
        <v>0</v>
      </c>
      <c r="BL199" s="13" t="s">
        <v>233</v>
      </c>
      <c r="BM199" s="13" t="s">
        <v>1919</v>
      </c>
    </row>
    <row r="200" spans="2:65" s="1" customFormat="1" ht="16.5" customHeight="1">
      <c r="B200" s="31"/>
      <c r="C200" s="183" t="s">
        <v>532</v>
      </c>
      <c r="D200" s="183" t="s">
        <v>169</v>
      </c>
      <c r="E200" s="184" t="s">
        <v>1920</v>
      </c>
      <c r="F200" s="185" t="s">
        <v>1921</v>
      </c>
      <c r="G200" s="186" t="s">
        <v>241</v>
      </c>
      <c r="H200" s="187">
        <v>6</v>
      </c>
      <c r="I200" s="188"/>
      <c r="J200" s="189">
        <f t="shared" si="30"/>
        <v>0</v>
      </c>
      <c r="K200" s="185" t="s">
        <v>1</v>
      </c>
      <c r="L200" s="35"/>
      <c r="M200" s="190" t="s">
        <v>1</v>
      </c>
      <c r="N200" s="191" t="s">
        <v>52</v>
      </c>
      <c r="O200" s="57"/>
      <c r="P200" s="192">
        <f t="shared" si="31"/>
        <v>0</v>
      </c>
      <c r="Q200" s="192">
        <v>1.0000000000000001E-5</v>
      </c>
      <c r="R200" s="192">
        <f t="shared" si="32"/>
        <v>6.0000000000000008E-5</v>
      </c>
      <c r="S200" s="192">
        <v>0</v>
      </c>
      <c r="T200" s="193">
        <f t="shared" si="33"/>
        <v>0</v>
      </c>
      <c r="AR200" s="13" t="s">
        <v>233</v>
      </c>
      <c r="AT200" s="13" t="s">
        <v>169</v>
      </c>
      <c r="AU200" s="13" t="s">
        <v>92</v>
      </c>
      <c r="AY200" s="13" t="s">
        <v>167</v>
      </c>
      <c r="BE200" s="194">
        <f t="shared" si="34"/>
        <v>0</v>
      </c>
      <c r="BF200" s="194">
        <f t="shared" si="35"/>
        <v>0</v>
      </c>
      <c r="BG200" s="194">
        <f t="shared" si="36"/>
        <v>0</v>
      </c>
      <c r="BH200" s="194">
        <f t="shared" si="37"/>
        <v>0</v>
      </c>
      <c r="BI200" s="194">
        <f t="shared" si="38"/>
        <v>0</v>
      </c>
      <c r="BJ200" s="13" t="s">
        <v>92</v>
      </c>
      <c r="BK200" s="194">
        <f t="shared" si="39"/>
        <v>0</v>
      </c>
      <c r="BL200" s="13" t="s">
        <v>233</v>
      </c>
      <c r="BM200" s="13" t="s">
        <v>1922</v>
      </c>
    </row>
    <row r="201" spans="2:65" s="1" customFormat="1" ht="16.5" customHeight="1">
      <c r="B201" s="31"/>
      <c r="C201" s="195" t="s">
        <v>536</v>
      </c>
      <c r="D201" s="195" t="s">
        <v>221</v>
      </c>
      <c r="E201" s="196" t="s">
        <v>1923</v>
      </c>
      <c r="F201" s="197" t="s">
        <v>1924</v>
      </c>
      <c r="G201" s="198" t="s">
        <v>241</v>
      </c>
      <c r="H201" s="199">
        <v>6</v>
      </c>
      <c r="I201" s="200"/>
      <c r="J201" s="201">
        <f t="shared" si="30"/>
        <v>0</v>
      </c>
      <c r="K201" s="197" t="s">
        <v>1</v>
      </c>
      <c r="L201" s="202"/>
      <c r="M201" s="203" t="s">
        <v>1</v>
      </c>
      <c r="N201" s="204" t="s">
        <v>52</v>
      </c>
      <c r="O201" s="57"/>
      <c r="P201" s="192">
        <f t="shared" si="31"/>
        <v>0</v>
      </c>
      <c r="Q201" s="192">
        <v>1.1E-4</v>
      </c>
      <c r="R201" s="192">
        <f t="shared" si="32"/>
        <v>6.6E-4</v>
      </c>
      <c r="S201" s="192">
        <v>0</v>
      </c>
      <c r="T201" s="193">
        <f t="shared" si="33"/>
        <v>0</v>
      </c>
      <c r="AR201" s="13" t="s">
        <v>298</v>
      </c>
      <c r="AT201" s="13" t="s">
        <v>221</v>
      </c>
      <c r="AU201" s="13" t="s">
        <v>92</v>
      </c>
      <c r="AY201" s="13" t="s">
        <v>167</v>
      </c>
      <c r="BE201" s="194">
        <f t="shared" si="34"/>
        <v>0</v>
      </c>
      <c r="BF201" s="194">
        <f t="shared" si="35"/>
        <v>0</v>
      </c>
      <c r="BG201" s="194">
        <f t="shared" si="36"/>
        <v>0</v>
      </c>
      <c r="BH201" s="194">
        <f t="shared" si="37"/>
        <v>0</v>
      </c>
      <c r="BI201" s="194">
        <f t="shared" si="38"/>
        <v>0</v>
      </c>
      <c r="BJ201" s="13" t="s">
        <v>92</v>
      </c>
      <c r="BK201" s="194">
        <f t="shared" si="39"/>
        <v>0</v>
      </c>
      <c r="BL201" s="13" t="s">
        <v>233</v>
      </c>
      <c r="BM201" s="13" t="s">
        <v>1925</v>
      </c>
    </row>
    <row r="202" spans="2:65" s="1" customFormat="1" ht="16.5" customHeight="1">
      <c r="B202" s="31"/>
      <c r="C202" s="183" t="s">
        <v>540</v>
      </c>
      <c r="D202" s="183" t="s">
        <v>169</v>
      </c>
      <c r="E202" s="184" t="s">
        <v>1926</v>
      </c>
      <c r="F202" s="185" t="s">
        <v>1927</v>
      </c>
      <c r="G202" s="186" t="s">
        <v>241</v>
      </c>
      <c r="H202" s="187">
        <v>1</v>
      </c>
      <c r="I202" s="188"/>
      <c r="J202" s="189">
        <f t="shared" si="30"/>
        <v>0</v>
      </c>
      <c r="K202" s="185" t="s">
        <v>1668</v>
      </c>
      <c r="L202" s="35"/>
      <c r="M202" s="190" t="s">
        <v>1</v>
      </c>
      <c r="N202" s="191" t="s">
        <v>52</v>
      </c>
      <c r="O202" s="57"/>
      <c r="P202" s="192">
        <f t="shared" si="31"/>
        <v>0</v>
      </c>
      <c r="Q202" s="192">
        <v>1.0000000000000001E-5</v>
      </c>
      <c r="R202" s="192">
        <f t="shared" si="32"/>
        <v>1.0000000000000001E-5</v>
      </c>
      <c r="S202" s="192">
        <v>0</v>
      </c>
      <c r="T202" s="193">
        <f t="shared" si="33"/>
        <v>0</v>
      </c>
      <c r="AR202" s="13" t="s">
        <v>233</v>
      </c>
      <c r="AT202" s="13" t="s">
        <v>169</v>
      </c>
      <c r="AU202" s="13" t="s">
        <v>92</v>
      </c>
      <c r="AY202" s="13" t="s">
        <v>167</v>
      </c>
      <c r="BE202" s="194">
        <f t="shared" si="34"/>
        <v>0</v>
      </c>
      <c r="BF202" s="194">
        <f t="shared" si="35"/>
        <v>0</v>
      </c>
      <c r="BG202" s="194">
        <f t="shared" si="36"/>
        <v>0</v>
      </c>
      <c r="BH202" s="194">
        <f t="shared" si="37"/>
        <v>0</v>
      </c>
      <c r="BI202" s="194">
        <f t="shared" si="38"/>
        <v>0</v>
      </c>
      <c r="BJ202" s="13" t="s">
        <v>92</v>
      </c>
      <c r="BK202" s="194">
        <f t="shared" si="39"/>
        <v>0</v>
      </c>
      <c r="BL202" s="13" t="s">
        <v>233</v>
      </c>
      <c r="BM202" s="13" t="s">
        <v>1928</v>
      </c>
    </row>
    <row r="203" spans="2:65" s="1" customFormat="1" ht="16.5" customHeight="1">
      <c r="B203" s="31"/>
      <c r="C203" s="195" t="s">
        <v>544</v>
      </c>
      <c r="D203" s="195" t="s">
        <v>221</v>
      </c>
      <c r="E203" s="196" t="s">
        <v>1929</v>
      </c>
      <c r="F203" s="197" t="s">
        <v>1930</v>
      </c>
      <c r="G203" s="198" t="s">
        <v>241</v>
      </c>
      <c r="H203" s="199">
        <v>1</v>
      </c>
      <c r="I203" s="200"/>
      <c r="J203" s="201">
        <f t="shared" si="30"/>
        <v>0</v>
      </c>
      <c r="K203" s="197" t="s">
        <v>1</v>
      </c>
      <c r="L203" s="202"/>
      <c r="M203" s="203" t="s">
        <v>1</v>
      </c>
      <c r="N203" s="204" t="s">
        <v>52</v>
      </c>
      <c r="O203" s="57"/>
      <c r="P203" s="192">
        <f t="shared" si="31"/>
        <v>0</v>
      </c>
      <c r="Q203" s="192">
        <v>1.0000000000000001E-5</v>
      </c>
      <c r="R203" s="192">
        <f t="shared" si="32"/>
        <v>1.0000000000000001E-5</v>
      </c>
      <c r="S203" s="192">
        <v>0</v>
      </c>
      <c r="T203" s="193">
        <f t="shared" si="33"/>
        <v>0</v>
      </c>
      <c r="AR203" s="13" t="s">
        <v>298</v>
      </c>
      <c r="AT203" s="13" t="s">
        <v>221</v>
      </c>
      <c r="AU203" s="13" t="s">
        <v>92</v>
      </c>
      <c r="AY203" s="13" t="s">
        <v>167</v>
      </c>
      <c r="BE203" s="194">
        <f t="shared" si="34"/>
        <v>0</v>
      </c>
      <c r="BF203" s="194">
        <f t="shared" si="35"/>
        <v>0</v>
      </c>
      <c r="BG203" s="194">
        <f t="shared" si="36"/>
        <v>0</v>
      </c>
      <c r="BH203" s="194">
        <f t="shared" si="37"/>
        <v>0</v>
      </c>
      <c r="BI203" s="194">
        <f t="shared" si="38"/>
        <v>0</v>
      </c>
      <c r="BJ203" s="13" t="s">
        <v>92</v>
      </c>
      <c r="BK203" s="194">
        <f t="shared" si="39"/>
        <v>0</v>
      </c>
      <c r="BL203" s="13" t="s">
        <v>233</v>
      </c>
      <c r="BM203" s="13" t="s">
        <v>1931</v>
      </c>
    </row>
    <row r="204" spans="2:65" s="1" customFormat="1" ht="16.5" customHeight="1">
      <c r="B204" s="31"/>
      <c r="C204" s="183" t="s">
        <v>548</v>
      </c>
      <c r="D204" s="183" t="s">
        <v>169</v>
      </c>
      <c r="E204" s="184" t="s">
        <v>1932</v>
      </c>
      <c r="F204" s="185" t="s">
        <v>1933</v>
      </c>
      <c r="G204" s="186" t="s">
        <v>241</v>
      </c>
      <c r="H204" s="187">
        <v>1</v>
      </c>
      <c r="I204" s="188"/>
      <c r="J204" s="189">
        <f t="shared" si="30"/>
        <v>0</v>
      </c>
      <c r="K204" s="185" t="s">
        <v>1668</v>
      </c>
      <c r="L204" s="35"/>
      <c r="M204" s="190" t="s">
        <v>1</v>
      </c>
      <c r="N204" s="191" t="s">
        <v>52</v>
      </c>
      <c r="O204" s="57"/>
      <c r="P204" s="192">
        <f t="shared" si="31"/>
        <v>0</v>
      </c>
      <c r="Q204" s="192">
        <v>1.0000000000000001E-5</v>
      </c>
      <c r="R204" s="192">
        <f t="shared" si="32"/>
        <v>1.0000000000000001E-5</v>
      </c>
      <c r="S204" s="192">
        <v>0</v>
      </c>
      <c r="T204" s="193">
        <f t="shared" si="33"/>
        <v>0</v>
      </c>
      <c r="AR204" s="13" t="s">
        <v>233</v>
      </c>
      <c r="AT204" s="13" t="s">
        <v>169</v>
      </c>
      <c r="AU204" s="13" t="s">
        <v>92</v>
      </c>
      <c r="AY204" s="13" t="s">
        <v>167</v>
      </c>
      <c r="BE204" s="194">
        <f t="shared" si="34"/>
        <v>0</v>
      </c>
      <c r="BF204" s="194">
        <f t="shared" si="35"/>
        <v>0</v>
      </c>
      <c r="BG204" s="194">
        <f t="shared" si="36"/>
        <v>0</v>
      </c>
      <c r="BH204" s="194">
        <f t="shared" si="37"/>
        <v>0</v>
      </c>
      <c r="BI204" s="194">
        <f t="shared" si="38"/>
        <v>0</v>
      </c>
      <c r="BJ204" s="13" t="s">
        <v>92</v>
      </c>
      <c r="BK204" s="194">
        <f t="shared" si="39"/>
        <v>0</v>
      </c>
      <c r="BL204" s="13" t="s">
        <v>233</v>
      </c>
      <c r="BM204" s="13" t="s">
        <v>1934</v>
      </c>
    </row>
    <row r="205" spans="2:65" s="1" customFormat="1" ht="16.5" customHeight="1">
      <c r="B205" s="31"/>
      <c r="C205" s="195" t="s">
        <v>552</v>
      </c>
      <c r="D205" s="195" t="s">
        <v>221</v>
      </c>
      <c r="E205" s="196" t="s">
        <v>1935</v>
      </c>
      <c r="F205" s="197" t="s">
        <v>1936</v>
      </c>
      <c r="G205" s="198" t="s">
        <v>241</v>
      </c>
      <c r="H205" s="199">
        <v>1</v>
      </c>
      <c r="I205" s="200"/>
      <c r="J205" s="201">
        <f t="shared" si="30"/>
        <v>0</v>
      </c>
      <c r="K205" s="197" t="s">
        <v>1</v>
      </c>
      <c r="L205" s="202"/>
      <c r="M205" s="203" t="s">
        <v>1</v>
      </c>
      <c r="N205" s="204" t="s">
        <v>52</v>
      </c>
      <c r="O205" s="57"/>
      <c r="P205" s="192">
        <f t="shared" si="31"/>
        <v>0</v>
      </c>
      <c r="Q205" s="192">
        <v>1.0000000000000001E-5</v>
      </c>
      <c r="R205" s="192">
        <f t="shared" si="32"/>
        <v>1.0000000000000001E-5</v>
      </c>
      <c r="S205" s="192">
        <v>0</v>
      </c>
      <c r="T205" s="193">
        <f t="shared" si="33"/>
        <v>0</v>
      </c>
      <c r="AR205" s="13" t="s">
        <v>298</v>
      </c>
      <c r="AT205" s="13" t="s">
        <v>221</v>
      </c>
      <c r="AU205" s="13" t="s">
        <v>92</v>
      </c>
      <c r="AY205" s="13" t="s">
        <v>167</v>
      </c>
      <c r="BE205" s="194">
        <f t="shared" si="34"/>
        <v>0</v>
      </c>
      <c r="BF205" s="194">
        <f t="shared" si="35"/>
        <v>0</v>
      </c>
      <c r="BG205" s="194">
        <f t="shared" si="36"/>
        <v>0</v>
      </c>
      <c r="BH205" s="194">
        <f t="shared" si="37"/>
        <v>0</v>
      </c>
      <c r="BI205" s="194">
        <f t="shared" si="38"/>
        <v>0</v>
      </c>
      <c r="BJ205" s="13" t="s">
        <v>92</v>
      </c>
      <c r="BK205" s="194">
        <f t="shared" si="39"/>
        <v>0</v>
      </c>
      <c r="BL205" s="13" t="s">
        <v>233</v>
      </c>
      <c r="BM205" s="13" t="s">
        <v>1937</v>
      </c>
    </row>
    <row r="206" spans="2:65" s="1" customFormat="1" ht="16.5" customHeight="1">
      <c r="B206" s="31"/>
      <c r="C206" s="183" t="s">
        <v>556</v>
      </c>
      <c r="D206" s="183" t="s">
        <v>169</v>
      </c>
      <c r="E206" s="184" t="s">
        <v>1938</v>
      </c>
      <c r="F206" s="185" t="s">
        <v>1939</v>
      </c>
      <c r="G206" s="186" t="s">
        <v>224</v>
      </c>
      <c r="H206" s="187">
        <v>0.311</v>
      </c>
      <c r="I206" s="188"/>
      <c r="J206" s="189">
        <f t="shared" si="30"/>
        <v>0</v>
      </c>
      <c r="K206" s="185" t="s">
        <v>1668</v>
      </c>
      <c r="L206" s="35"/>
      <c r="M206" s="190" t="s">
        <v>1</v>
      </c>
      <c r="N206" s="191" t="s">
        <v>52</v>
      </c>
      <c r="O206" s="57"/>
      <c r="P206" s="192">
        <f t="shared" si="31"/>
        <v>0</v>
      </c>
      <c r="Q206" s="192">
        <v>0</v>
      </c>
      <c r="R206" s="192">
        <f t="shared" si="32"/>
        <v>0</v>
      </c>
      <c r="S206" s="192">
        <v>0</v>
      </c>
      <c r="T206" s="193">
        <f t="shared" si="33"/>
        <v>0</v>
      </c>
      <c r="AR206" s="13" t="s">
        <v>233</v>
      </c>
      <c r="AT206" s="13" t="s">
        <v>169</v>
      </c>
      <c r="AU206" s="13" t="s">
        <v>92</v>
      </c>
      <c r="AY206" s="13" t="s">
        <v>167</v>
      </c>
      <c r="BE206" s="194">
        <f t="shared" si="34"/>
        <v>0</v>
      </c>
      <c r="BF206" s="194">
        <f t="shared" si="35"/>
        <v>0</v>
      </c>
      <c r="BG206" s="194">
        <f t="shared" si="36"/>
        <v>0</v>
      </c>
      <c r="BH206" s="194">
        <f t="shared" si="37"/>
        <v>0</v>
      </c>
      <c r="BI206" s="194">
        <f t="shared" si="38"/>
        <v>0</v>
      </c>
      <c r="BJ206" s="13" t="s">
        <v>92</v>
      </c>
      <c r="BK206" s="194">
        <f t="shared" si="39"/>
        <v>0</v>
      </c>
      <c r="BL206" s="13" t="s">
        <v>233</v>
      </c>
      <c r="BM206" s="13" t="s">
        <v>1940</v>
      </c>
    </row>
    <row r="207" spans="2:65" s="11" customFormat="1" ht="22.9" customHeight="1">
      <c r="B207" s="167"/>
      <c r="C207" s="168"/>
      <c r="D207" s="169" t="s">
        <v>79</v>
      </c>
      <c r="E207" s="181" t="s">
        <v>1941</v>
      </c>
      <c r="F207" s="181" t="s">
        <v>1942</v>
      </c>
      <c r="G207" s="168"/>
      <c r="H207" s="168"/>
      <c r="I207" s="171"/>
      <c r="J207" s="182">
        <f>BK207</f>
        <v>0</v>
      </c>
      <c r="K207" s="168"/>
      <c r="L207" s="173"/>
      <c r="M207" s="174"/>
      <c r="N207" s="175"/>
      <c r="O207" s="175"/>
      <c r="P207" s="176">
        <f>SUM(P208:P220)</f>
        <v>0</v>
      </c>
      <c r="Q207" s="175"/>
      <c r="R207" s="176">
        <f>SUM(R208:R220)</f>
        <v>2.3570200000000003E-2</v>
      </c>
      <c r="S207" s="175"/>
      <c r="T207" s="177">
        <f>SUM(T208:T220)</f>
        <v>0</v>
      </c>
      <c r="AR207" s="178" t="s">
        <v>92</v>
      </c>
      <c r="AT207" s="179" t="s">
        <v>79</v>
      </c>
      <c r="AU207" s="179" t="s">
        <v>87</v>
      </c>
      <c r="AY207" s="178" t="s">
        <v>167</v>
      </c>
      <c r="BK207" s="180">
        <f>SUM(BK208:BK220)</f>
        <v>0</v>
      </c>
    </row>
    <row r="208" spans="2:65" s="1" customFormat="1" ht="16.5" customHeight="1">
      <c r="B208" s="31"/>
      <c r="C208" s="183" t="s">
        <v>560</v>
      </c>
      <c r="D208" s="183" t="s">
        <v>169</v>
      </c>
      <c r="E208" s="184" t="s">
        <v>1943</v>
      </c>
      <c r="F208" s="185" t="s">
        <v>1944</v>
      </c>
      <c r="G208" s="186" t="s">
        <v>258</v>
      </c>
      <c r="H208" s="187">
        <v>17.986000000000001</v>
      </c>
      <c r="I208" s="188"/>
      <c r="J208" s="189">
        <f t="shared" ref="J208:J220" si="40">ROUND(I208*H208,2)</f>
        <v>0</v>
      </c>
      <c r="K208" s="185" t="s">
        <v>1668</v>
      </c>
      <c r="L208" s="35"/>
      <c r="M208" s="190" t="s">
        <v>1</v>
      </c>
      <c r="N208" s="191" t="s">
        <v>52</v>
      </c>
      <c r="O208" s="57"/>
      <c r="P208" s="192">
        <f t="shared" ref="P208:P220" si="41">O208*H208</f>
        <v>0</v>
      </c>
      <c r="Q208" s="192">
        <v>0</v>
      </c>
      <c r="R208" s="192">
        <f t="shared" ref="R208:R220" si="42">Q208*H208</f>
        <v>0</v>
      </c>
      <c r="S208" s="192">
        <v>0</v>
      </c>
      <c r="T208" s="193">
        <f t="shared" ref="T208:T220" si="43">S208*H208</f>
        <v>0</v>
      </c>
      <c r="AR208" s="13" t="s">
        <v>233</v>
      </c>
      <c r="AT208" s="13" t="s">
        <v>169</v>
      </c>
      <c r="AU208" s="13" t="s">
        <v>92</v>
      </c>
      <c r="AY208" s="13" t="s">
        <v>167</v>
      </c>
      <c r="BE208" s="194">
        <f t="shared" ref="BE208:BE220" si="44">IF(N208="základná",J208,0)</f>
        <v>0</v>
      </c>
      <c r="BF208" s="194">
        <f t="shared" ref="BF208:BF220" si="45">IF(N208="znížená",J208,0)</f>
        <v>0</v>
      </c>
      <c r="BG208" s="194">
        <f t="shared" ref="BG208:BG220" si="46">IF(N208="zákl. prenesená",J208,0)</f>
        <v>0</v>
      </c>
      <c r="BH208" s="194">
        <f t="shared" ref="BH208:BH220" si="47">IF(N208="zníž. prenesená",J208,0)</f>
        <v>0</v>
      </c>
      <c r="BI208" s="194">
        <f t="shared" ref="BI208:BI220" si="48">IF(N208="nulová",J208,0)</f>
        <v>0</v>
      </c>
      <c r="BJ208" s="13" t="s">
        <v>92</v>
      </c>
      <c r="BK208" s="194">
        <f t="shared" ref="BK208:BK220" si="49">ROUND(I208*H208,2)</f>
        <v>0</v>
      </c>
      <c r="BL208" s="13" t="s">
        <v>233</v>
      </c>
      <c r="BM208" s="13" t="s">
        <v>1945</v>
      </c>
    </row>
    <row r="209" spans="2:65" s="1" customFormat="1" ht="16.5" customHeight="1">
      <c r="B209" s="31"/>
      <c r="C209" s="195" t="s">
        <v>564</v>
      </c>
      <c r="D209" s="195" t="s">
        <v>221</v>
      </c>
      <c r="E209" s="196" t="s">
        <v>1946</v>
      </c>
      <c r="F209" s="197" t="s">
        <v>1947</v>
      </c>
      <c r="G209" s="198" t="s">
        <v>258</v>
      </c>
      <c r="H209" s="199">
        <v>17.986000000000001</v>
      </c>
      <c r="I209" s="200"/>
      <c r="J209" s="201">
        <f t="shared" si="40"/>
        <v>0</v>
      </c>
      <c r="K209" s="197" t="s">
        <v>1668</v>
      </c>
      <c r="L209" s="202"/>
      <c r="M209" s="203" t="s">
        <v>1</v>
      </c>
      <c r="N209" s="204" t="s">
        <v>52</v>
      </c>
      <c r="O209" s="57"/>
      <c r="P209" s="192">
        <f t="shared" si="41"/>
        <v>0</v>
      </c>
      <c r="Q209" s="192">
        <v>6.9999999999999999E-4</v>
      </c>
      <c r="R209" s="192">
        <f t="shared" si="42"/>
        <v>1.2590200000000001E-2</v>
      </c>
      <c r="S209" s="192">
        <v>0</v>
      </c>
      <c r="T209" s="193">
        <f t="shared" si="43"/>
        <v>0</v>
      </c>
      <c r="AR209" s="13" t="s">
        <v>298</v>
      </c>
      <c r="AT209" s="13" t="s">
        <v>221</v>
      </c>
      <c r="AU209" s="13" t="s">
        <v>92</v>
      </c>
      <c r="AY209" s="13" t="s">
        <v>167</v>
      </c>
      <c r="BE209" s="194">
        <f t="shared" si="44"/>
        <v>0</v>
      </c>
      <c r="BF209" s="194">
        <f t="shared" si="45"/>
        <v>0</v>
      </c>
      <c r="BG209" s="194">
        <f t="shared" si="46"/>
        <v>0</v>
      </c>
      <c r="BH209" s="194">
        <f t="shared" si="47"/>
        <v>0</v>
      </c>
      <c r="BI209" s="194">
        <f t="shared" si="48"/>
        <v>0</v>
      </c>
      <c r="BJ209" s="13" t="s">
        <v>92</v>
      </c>
      <c r="BK209" s="194">
        <f t="shared" si="49"/>
        <v>0</v>
      </c>
      <c r="BL209" s="13" t="s">
        <v>233</v>
      </c>
      <c r="BM209" s="13" t="s">
        <v>1948</v>
      </c>
    </row>
    <row r="210" spans="2:65" s="1" customFormat="1" ht="16.5" customHeight="1">
      <c r="B210" s="31"/>
      <c r="C210" s="183" t="s">
        <v>568</v>
      </c>
      <c r="D210" s="183" t="s">
        <v>169</v>
      </c>
      <c r="E210" s="184" t="s">
        <v>1949</v>
      </c>
      <c r="F210" s="185" t="s">
        <v>1950</v>
      </c>
      <c r="G210" s="186" t="s">
        <v>241</v>
      </c>
      <c r="H210" s="187">
        <v>4</v>
      </c>
      <c r="I210" s="188"/>
      <c r="J210" s="189">
        <f t="shared" si="40"/>
        <v>0</v>
      </c>
      <c r="K210" s="185" t="s">
        <v>1951</v>
      </c>
      <c r="L210" s="35"/>
      <c r="M210" s="190" t="s">
        <v>1</v>
      </c>
      <c r="N210" s="191" t="s">
        <v>52</v>
      </c>
      <c r="O210" s="57"/>
      <c r="P210" s="192">
        <f t="shared" si="41"/>
        <v>0</v>
      </c>
      <c r="Q210" s="192">
        <v>0</v>
      </c>
      <c r="R210" s="192">
        <f t="shared" si="42"/>
        <v>0</v>
      </c>
      <c r="S210" s="192">
        <v>0</v>
      </c>
      <c r="T210" s="193">
        <f t="shared" si="43"/>
        <v>0</v>
      </c>
      <c r="AR210" s="13" t="s">
        <v>87</v>
      </c>
      <c r="AT210" s="13" t="s">
        <v>169</v>
      </c>
      <c r="AU210" s="13" t="s">
        <v>92</v>
      </c>
      <c r="AY210" s="13" t="s">
        <v>167</v>
      </c>
      <c r="BE210" s="194">
        <f t="shared" si="44"/>
        <v>0</v>
      </c>
      <c r="BF210" s="194">
        <f t="shared" si="45"/>
        <v>0</v>
      </c>
      <c r="BG210" s="194">
        <f t="shared" si="46"/>
        <v>0</v>
      </c>
      <c r="BH210" s="194">
        <f t="shared" si="47"/>
        <v>0</v>
      </c>
      <c r="BI210" s="194">
        <f t="shared" si="48"/>
        <v>0</v>
      </c>
      <c r="BJ210" s="13" t="s">
        <v>92</v>
      </c>
      <c r="BK210" s="194">
        <f t="shared" si="49"/>
        <v>0</v>
      </c>
      <c r="BL210" s="13" t="s">
        <v>87</v>
      </c>
      <c r="BM210" s="13" t="s">
        <v>1952</v>
      </c>
    </row>
    <row r="211" spans="2:65" s="1" customFormat="1" ht="16.5" customHeight="1">
      <c r="B211" s="31"/>
      <c r="C211" s="195" t="s">
        <v>572</v>
      </c>
      <c r="D211" s="195" t="s">
        <v>221</v>
      </c>
      <c r="E211" s="196" t="s">
        <v>1953</v>
      </c>
      <c r="F211" s="197" t="s">
        <v>1954</v>
      </c>
      <c r="G211" s="198" t="s">
        <v>241</v>
      </c>
      <c r="H211" s="199">
        <v>4</v>
      </c>
      <c r="I211" s="200"/>
      <c r="J211" s="201">
        <f t="shared" si="40"/>
        <v>0</v>
      </c>
      <c r="K211" s="197" t="s">
        <v>1951</v>
      </c>
      <c r="L211" s="202"/>
      <c r="M211" s="203" t="s">
        <v>1</v>
      </c>
      <c r="N211" s="204" t="s">
        <v>52</v>
      </c>
      <c r="O211" s="57"/>
      <c r="P211" s="192">
        <f t="shared" si="41"/>
        <v>0</v>
      </c>
      <c r="Q211" s="192">
        <v>8.0000000000000004E-4</v>
      </c>
      <c r="R211" s="192">
        <f t="shared" si="42"/>
        <v>3.2000000000000002E-3</v>
      </c>
      <c r="S211" s="192">
        <v>0</v>
      </c>
      <c r="T211" s="193">
        <f t="shared" si="43"/>
        <v>0</v>
      </c>
      <c r="AR211" s="13" t="s">
        <v>92</v>
      </c>
      <c r="AT211" s="13" t="s">
        <v>221</v>
      </c>
      <c r="AU211" s="13" t="s">
        <v>92</v>
      </c>
      <c r="AY211" s="13" t="s">
        <v>167</v>
      </c>
      <c r="BE211" s="194">
        <f t="shared" si="44"/>
        <v>0</v>
      </c>
      <c r="BF211" s="194">
        <f t="shared" si="45"/>
        <v>0</v>
      </c>
      <c r="BG211" s="194">
        <f t="shared" si="46"/>
        <v>0</v>
      </c>
      <c r="BH211" s="194">
        <f t="shared" si="47"/>
        <v>0</v>
      </c>
      <c r="BI211" s="194">
        <f t="shared" si="48"/>
        <v>0</v>
      </c>
      <c r="BJ211" s="13" t="s">
        <v>92</v>
      </c>
      <c r="BK211" s="194">
        <f t="shared" si="49"/>
        <v>0</v>
      </c>
      <c r="BL211" s="13" t="s">
        <v>87</v>
      </c>
      <c r="BM211" s="13" t="s">
        <v>1955</v>
      </c>
    </row>
    <row r="212" spans="2:65" s="1" customFormat="1" ht="16.5" customHeight="1">
      <c r="B212" s="31"/>
      <c r="C212" s="183" t="s">
        <v>577</v>
      </c>
      <c r="D212" s="183" t="s">
        <v>169</v>
      </c>
      <c r="E212" s="184" t="s">
        <v>1956</v>
      </c>
      <c r="F212" s="185" t="s">
        <v>1957</v>
      </c>
      <c r="G212" s="186" t="s">
        <v>241</v>
      </c>
      <c r="H212" s="187">
        <v>2</v>
      </c>
      <c r="I212" s="188"/>
      <c r="J212" s="189">
        <f t="shared" si="40"/>
        <v>0</v>
      </c>
      <c r="K212" s="185" t="s">
        <v>1951</v>
      </c>
      <c r="L212" s="35"/>
      <c r="M212" s="190" t="s">
        <v>1</v>
      </c>
      <c r="N212" s="191" t="s">
        <v>52</v>
      </c>
      <c r="O212" s="57"/>
      <c r="P212" s="192">
        <f t="shared" si="41"/>
        <v>0</v>
      </c>
      <c r="Q212" s="192">
        <v>0</v>
      </c>
      <c r="R212" s="192">
        <f t="shared" si="42"/>
        <v>0</v>
      </c>
      <c r="S212" s="192">
        <v>0</v>
      </c>
      <c r="T212" s="193">
        <f t="shared" si="43"/>
        <v>0</v>
      </c>
      <c r="AR212" s="13" t="s">
        <v>87</v>
      </c>
      <c r="AT212" s="13" t="s">
        <v>169</v>
      </c>
      <c r="AU212" s="13" t="s">
        <v>92</v>
      </c>
      <c r="AY212" s="13" t="s">
        <v>167</v>
      </c>
      <c r="BE212" s="194">
        <f t="shared" si="44"/>
        <v>0</v>
      </c>
      <c r="BF212" s="194">
        <f t="shared" si="45"/>
        <v>0</v>
      </c>
      <c r="BG212" s="194">
        <f t="shared" si="46"/>
        <v>0</v>
      </c>
      <c r="BH212" s="194">
        <f t="shared" si="47"/>
        <v>0</v>
      </c>
      <c r="BI212" s="194">
        <f t="shared" si="48"/>
        <v>0</v>
      </c>
      <c r="BJ212" s="13" t="s">
        <v>92</v>
      </c>
      <c r="BK212" s="194">
        <f t="shared" si="49"/>
        <v>0</v>
      </c>
      <c r="BL212" s="13" t="s">
        <v>87</v>
      </c>
      <c r="BM212" s="13" t="s">
        <v>1958</v>
      </c>
    </row>
    <row r="213" spans="2:65" s="1" customFormat="1" ht="16.5" customHeight="1">
      <c r="B213" s="31"/>
      <c r="C213" s="195" t="s">
        <v>581</v>
      </c>
      <c r="D213" s="195" t="s">
        <v>221</v>
      </c>
      <c r="E213" s="196" t="s">
        <v>1959</v>
      </c>
      <c r="F213" s="197" t="s">
        <v>1960</v>
      </c>
      <c r="G213" s="198" t="s">
        <v>241</v>
      </c>
      <c r="H213" s="199">
        <v>2</v>
      </c>
      <c r="I213" s="200"/>
      <c r="J213" s="201">
        <f t="shared" si="40"/>
        <v>0</v>
      </c>
      <c r="K213" s="197" t="s">
        <v>1951</v>
      </c>
      <c r="L213" s="202"/>
      <c r="M213" s="203" t="s">
        <v>1</v>
      </c>
      <c r="N213" s="204" t="s">
        <v>52</v>
      </c>
      <c r="O213" s="57"/>
      <c r="P213" s="192">
        <f t="shared" si="41"/>
        <v>0</v>
      </c>
      <c r="Q213" s="192">
        <v>2.0000000000000001E-4</v>
      </c>
      <c r="R213" s="192">
        <f t="shared" si="42"/>
        <v>4.0000000000000002E-4</v>
      </c>
      <c r="S213" s="192">
        <v>0</v>
      </c>
      <c r="T213" s="193">
        <f t="shared" si="43"/>
        <v>0</v>
      </c>
      <c r="AR213" s="13" t="s">
        <v>92</v>
      </c>
      <c r="AT213" s="13" t="s">
        <v>221</v>
      </c>
      <c r="AU213" s="13" t="s">
        <v>92</v>
      </c>
      <c r="AY213" s="13" t="s">
        <v>167</v>
      </c>
      <c r="BE213" s="194">
        <f t="shared" si="44"/>
        <v>0</v>
      </c>
      <c r="BF213" s="194">
        <f t="shared" si="45"/>
        <v>0</v>
      </c>
      <c r="BG213" s="194">
        <f t="shared" si="46"/>
        <v>0</v>
      </c>
      <c r="BH213" s="194">
        <f t="shared" si="47"/>
        <v>0</v>
      </c>
      <c r="BI213" s="194">
        <f t="shared" si="48"/>
        <v>0</v>
      </c>
      <c r="BJ213" s="13" t="s">
        <v>92</v>
      </c>
      <c r="BK213" s="194">
        <f t="shared" si="49"/>
        <v>0</v>
      </c>
      <c r="BL213" s="13" t="s">
        <v>87</v>
      </c>
      <c r="BM213" s="13" t="s">
        <v>1961</v>
      </c>
    </row>
    <row r="214" spans="2:65" s="1" customFormat="1" ht="16.5" customHeight="1">
      <c r="B214" s="31"/>
      <c r="C214" s="183" t="s">
        <v>585</v>
      </c>
      <c r="D214" s="183" t="s">
        <v>169</v>
      </c>
      <c r="E214" s="184" t="s">
        <v>1962</v>
      </c>
      <c r="F214" s="185" t="s">
        <v>1963</v>
      </c>
      <c r="G214" s="186" t="s">
        <v>241</v>
      </c>
      <c r="H214" s="187">
        <v>2</v>
      </c>
      <c r="I214" s="188"/>
      <c r="J214" s="189">
        <f t="shared" si="40"/>
        <v>0</v>
      </c>
      <c r="K214" s="185" t="s">
        <v>1951</v>
      </c>
      <c r="L214" s="35"/>
      <c r="M214" s="190" t="s">
        <v>1</v>
      </c>
      <c r="N214" s="191" t="s">
        <v>52</v>
      </c>
      <c r="O214" s="57"/>
      <c r="P214" s="192">
        <f t="shared" si="41"/>
        <v>0</v>
      </c>
      <c r="Q214" s="192">
        <v>0</v>
      </c>
      <c r="R214" s="192">
        <f t="shared" si="42"/>
        <v>0</v>
      </c>
      <c r="S214" s="192">
        <v>0</v>
      </c>
      <c r="T214" s="193">
        <f t="shared" si="43"/>
        <v>0</v>
      </c>
      <c r="AR214" s="13" t="s">
        <v>87</v>
      </c>
      <c r="AT214" s="13" t="s">
        <v>169</v>
      </c>
      <c r="AU214" s="13" t="s">
        <v>92</v>
      </c>
      <c r="AY214" s="13" t="s">
        <v>167</v>
      </c>
      <c r="BE214" s="194">
        <f t="shared" si="44"/>
        <v>0</v>
      </c>
      <c r="BF214" s="194">
        <f t="shared" si="45"/>
        <v>0</v>
      </c>
      <c r="BG214" s="194">
        <f t="shared" si="46"/>
        <v>0</v>
      </c>
      <c r="BH214" s="194">
        <f t="shared" si="47"/>
        <v>0</v>
      </c>
      <c r="BI214" s="194">
        <f t="shared" si="48"/>
        <v>0</v>
      </c>
      <c r="BJ214" s="13" t="s">
        <v>92</v>
      </c>
      <c r="BK214" s="194">
        <f t="shared" si="49"/>
        <v>0</v>
      </c>
      <c r="BL214" s="13" t="s">
        <v>87</v>
      </c>
      <c r="BM214" s="13" t="s">
        <v>1964</v>
      </c>
    </row>
    <row r="215" spans="2:65" s="1" customFormat="1" ht="16.5" customHeight="1">
      <c r="B215" s="31"/>
      <c r="C215" s="195" t="s">
        <v>589</v>
      </c>
      <c r="D215" s="195" t="s">
        <v>221</v>
      </c>
      <c r="E215" s="196" t="s">
        <v>1965</v>
      </c>
      <c r="F215" s="197" t="s">
        <v>1966</v>
      </c>
      <c r="G215" s="198" t="s">
        <v>241</v>
      </c>
      <c r="H215" s="199">
        <v>2</v>
      </c>
      <c r="I215" s="200"/>
      <c r="J215" s="201">
        <f t="shared" si="40"/>
        <v>0</v>
      </c>
      <c r="K215" s="197" t="s">
        <v>1951</v>
      </c>
      <c r="L215" s="202"/>
      <c r="M215" s="203" t="s">
        <v>1</v>
      </c>
      <c r="N215" s="204" t="s">
        <v>52</v>
      </c>
      <c r="O215" s="57"/>
      <c r="P215" s="192">
        <f t="shared" si="41"/>
        <v>0</v>
      </c>
      <c r="Q215" s="192">
        <v>8.0000000000000004E-4</v>
      </c>
      <c r="R215" s="192">
        <f t="shared" si="42"/>
        <v>1.6000000000000001E-3</v>
      </c>
      <c r="S215" s="192">
        <v>0</v>
      </c>
      <c r="T215" s="193">
        <f t="shared" si="43"/>
        <v>0</v>
      </c>
      <c r="AR215" s="13" t="s">
        <v>92</v>
      </c>
      <c r="AT215" s="13" t="s">
        <v>221</v>
      </c>
      <c r="AU215" s="13" t="s">
        <v>92</v>
      </c>
      <c r="AY215" s="13" t="s">
        <v>167</v>
      </c>
      <c r="BE215" s="194">
        <f t="shared" si="44"/>
        <v>0</v>
      </c>
      <c r="BF215" s="194">
        <f t="shared" si="45"/>
        <v>0</v>
      </c>
      <c r="BG215" s="194">
        <f t="shared" si="46"/>
        <v>0</v>
      </c>
      <c r="BH215" s="194">
        <f t="shared" si="47"/>
        <v>0</v>
      </c>
      <c r="BI215" s="194">
        <f t="shared" si="48"/>
        <v>0</v>
      </c>
      <c r="BJ215" s="13" t="s">
        <v>92</v>
      </c>
      <c r="BK215" s="194">
        <f t="shared" si="49"/>
        <v>0</v>
      </c>
      <c r="BL215" s="13" t="s">
        <v>87</v>
      </c>
      <c r="BM215" s="13" t="s">
        <v>1967</v>
      </c>
    </row>
    <row r="216" spans="2:65" s="1" customFormat="1" ht="16.5" customHeight="1">
      <c r="B216" s="31"/>
      <c r="C216" s="183" t="s">
        <v>593</v>
      </c>
      <c r="D216" s="183" t="s">
        <v>169</v>
      </c>
      <c r="E216" s="184" t="s">
        <v>1968</v>
      </c>
      <c r="F216" s="185" t="s">
        <v>1969</v>
      </c>
      <c r="G216" s="186" t="s">
        <v>241</v>
      </c>
      <c r="H216" s="187">
        <v>2</v>
      </c>
      <c r="I216" s="188"/>
      <c r="J216" s="189">
        <f t="shared" si="40"/>
        <v>0</v>
      </c>
      <c r="K216" s="185" t="s">
        <v>1668</v>
      </c>
      <c r="L216" s="35"/>
      <c r="M216" s="190" t="s">
        <v>1</v>
      </c>
      <c r="N216" s="191" t="s">
        <v>52</v>
      </c>
      <c r="O216" s="57"/>
      <c r="P216" s="192">
        <f t="shared" si="41"/>
        <v>0</v>
      </c>
      <c r="Q216" s="192">
        <v>0</v>
      </c>
      <c r="R216" s="192">
        <f t="shared" si="42"/>
        <v>0</v>
      </c>
      <c r="S216" s="192">
        <v>0</v>
      </c>
      <c r="T216" s="193">
        <f t="shared" si="43"/>
        <v>0</v>
      </c>
      <c r="AR216" s="13" t="s">
        <v>233</v>
      </c>
      <c r="AT216" s="13" t="s">
        <v>169</v>
      </c>
      <c r="AU216" s="13" t="s">
        <v>92</v>
      </c>
      <c r="AY216" s="13" t="s">
        <v>167</v>
      </c>
      <c r="BE216" s="194">
        <f t="shared" si="44"/>
        <v>0</v>
      </c>
      <c r="BF216" s="194">
        <f t="shared" si="45"/>
        <v>0</v>
      </c>
      <c r="BG216" s="194">
        <f t="shared" si="46"/>
        <v>0</v>
      </c>
      <c r="BH216" s="194">
        <f t="shared" si="47"/>
        <v>0</v>
      </c>
      <c r="BI216" s="194">
        <f t="shared" si="48"/>
        <v>0</v>
      </c>
      <c r="BJ216" s="13" t="s">
        <v>92</v>
      </c>
      <c r="BK216" s="194">
        <f t="shared" si="49"/>
        <v>0</v>
      </c>
      <c r="BL216" s="13" t="s">
        <v>233</v>
      </c>
      <c r="BM216" s="13" t="s">
        <v>1970</v>
      </c>
    </row>
    <row r="217" spans="2:65" s="1" customFormat="1" ht="16.5" customHeight="1">
      <c r="B217" s="31"/>
      <c r="C217" s="195" t="s">
        <v>597</v>
      </c>
      <c r="D217" s="195" t="s">
        <v>221</v>
      </c>
      <c r="E217" s="196" t="s">
        <v>1971</v>
      </c>
      <c r="F217" s="197" t="s">
        <v>1972</v>
      </c>
      <c r="G217" s="198" t="s">
        <v>241</v>
      </c>
      <c r="H217" s="199">
        <v>2</v>
      </c>
      <c r="I217" s="200"/>
      <c r="J217" s="201">
        <f t="shared" si="40"/>
        <v>0</v>
      </c>
      <c r="K217" s="197" t="s">
        <v>1668</v>
      </c>
      <c r="L217" s="202"/>
      <c r="M217" s="203" t="s">
        <v>1</v>
      </c>
      <c r="N217" s="204" t="s">
        <v>52</v>
      </c>
      <c r="O217" s="57"/>
      <c r="P217" s="192">
        <f t="shared" si="41"/>
        <v>0</v>
      </c>
      <c r="Q217" s="192">
        <v>2.8E-3</v>
      </c>
      <c r="R217" s="192">
        <f t="shared" si="42"/>
        <v>5.5999999999999999E-3</v>
      </c>
      <c r="S217" s="192">
        <v>0</v>
      </c>
      <c r="T217" s="193">
        <f t="shared" si="43"/>
        <v>0</v>
      </c>
      <c r="AR217" s="13" t="s">
        <v>298</v>
      </c>
      <c r="AT217" s="13" t="s">
        <v>221</v>
      </c>
      <c r="AU217" s="13" t="s">
        <v>92</v>
      </c>
      <c r="AY217" s="13" t="s">
        <v>167</v>
      </c>
      <c r="BE217" s="194">
        <f t="shared" si="44"/>
        <v>0</v>
      </c>
      <c r="BF217" s="194">
        <f t="shared" si="45"/>
        <v>0</v>
      </c>
      <c r="BG217" s="194">
        <f t="shared" si="46"/>
        <v>0</v>
      </c>
      <c r="BH217" s="194">
        <f t="shared" si="47"/>
        <v>0</v>
      </c>
      <c r="BI217" s="194">
        <f t="shared" si="48"/>
        <v>0</v>
      </c>
      <c r="BJ217" s="13" t="s">
        <v>92</v>
      </c>
      <c r="BK217" s="194">
        <f t="shared" si="49"/>
        <v>0</v>
      </c>
      <c r="BL217" s="13" t="s">
        <v>233</v>
      </c>
      <c r="BM217" s="13" t="s">
        <v>1973</v>
      </c>
    </row>
    <row r="218" spans="2:65" s="1" customFormat="1" ht="16.5" customHeight="1">
      <c r="B218" s="31"/>
      <c r="C218" s="183" t="s">
        <v>601</v>
      </c>
      <c r="D218" s="183" t="s">
        <v>169</v>
      </c>
      <c r="E218" s="184" t="s">
        <v>1974</v>
      </c>
      <c r="F218" s="185" t="s">
        <v>1975</v>
      </c>
      <c r="G218" s="186" t="s">
        <v>241</v>
      </c>
      <c r="H218" s="187">
        <v>3</v>
      </c>
      <c r="I218" s="188"/>
      <c r="J218" s="189">
        <f t="shared" si="40"/>
        <v>0</v>
      </c>
      <c r="K218" s="185" t="s">
        <v>1951</v>
      </c>
      <c r="L218" s="35"/>
      <c r="M218" s="190" t="s">
        <v>1</v>
      </c>
      <c r="N218" s="191" t="s">
        <v>52</v>
      </c>
      <c r="O218" s="57"/>
      <c r="P218" s="192">
        <f t="shared" si="41"/>
        <v>0</v>
      </c>
      <c r="Q218" s="192">
        <v>0</v>
      </c>
      <c r="R218" s="192">
        <f t="shared" si="42"/>
        <v>0</v>
      </c>
      <c r="S218" s="192">
        <v>0</v>
      </c>
      <c r="T218" s="193">
        <f t="shared" si="43"/>
        <v>0</v>
      </c>
      <c r="AR218" s="13" t="s">
        <v>233</v>
      </c>
      <c r="AT218" s="13" t="s">
        <v>169</v>
      </c>
      <c r="AU218" s="13" t="s">
        <v>92</v>
      </c>
      <c r="AY218" s="13" t="s">
        <v>167</v>
      </c>
      <c r="BE218" s="194">
        <f t="shared" si="44"/>
        <v>0</v>
      </c>
      <c r="BF218" s="194">
        <f t="shared" si="45"/>
        <v>0</v>
      </c>
      <c r="BG218" s="194">
        <f t="shared" si="46"/>
        <v>0</v>
      </c>
      <c r="BH218" s="194">
        <f t="shared" si="47"/>
        <v>0</v>
      </c>
      <c r="BI218" s="194">
        <f t="shared" si="48"/>
        <v>0</v>
      </c>
      <c r="BJ218" s="13" t="s">
        <v>92</v>
      </c>
      <c r="BK218" s="194">
        <f t="shared" si="49"/>
        <v>0</v>
      </c>
      <c r="BL218" s="13" t="s">
        <v>233</v>
      </c>
      <c r="BM218" s="13" t="s">
        <v>1976</v>
      </c>
    </row>
    <row r="219" spans="2:65" s="1" customFormat="1" ht="16.5" customHeight="1">
      <c r="B219" s="31"/>
      <c r="C219" s="195" t="s">
        <v>605</v>
      </c>
      <c r="D219" s="195" t="s">
        <v>221</v>
      </c>
      <c r="E219" s="196" t="s">
        <v>1977</v>
      </c>
      <c r="F219" s="197" t="s">
        <v>1978</v>
      </c>
      <c r="G219" s="198" t="s">
        <v>241</v>
      </c>
      <c r="H219" s="199">
        <v>3</v>
      </c>
      <c r="I219" s="200"/>
      <c r="J219" s="201">
        <f t="shared" si="40"/>
        <v>0</v>
      </c>
      <c r="K219" s="197" t="s">
        <v>1668</v>
      </c>
      <c r="L219" s="202"/>
      <c r="M219" s="203" t="s">
        <v>1</v>
      </c>
      <c r="N219" s="204" t="s">
        <v>52</v>
      </c>
      <c r="O219" s="57"/>
      <c r="P219" s="192">
        <f t="shared" si="41"/>
        <v>0</v>
      </c>
      <c r="Q219" s="192">
        <v>6.0000000000000002E-5</v>
      </c>
      <c r="R219" s="192">
        <f t="shared" si="42"/>
        <v>1.8000000000000001E-4</v>
      </c>
      <c r="S219" s="192">
        <v>0</v>
      </c>
      <c r="T219" s="193">
        <f t="shared" si="43"/>
        <v>0</v>
      </c>
      <c r="AR219" s="13" t="s">
        <v>298</v>
      </c>
      <c r="AT219" s="13" t="s">
        <v>221</v>
      </c>
      <c r="AU219" s="13" t="s">
        <v>92</v>
      </c>
      <c r="AY219" s="13" t="s">
        <v>167</v>
      </c>
      <c r="BE219" s="194">
        <f t="shared" si="44"/>
        <v>0</v>
      </c>
      <c r="BF219" s="194">
        <f t="shared" si="45"/>
        <v>0</v>
      </c>
      <c r="BG219" s="194">
        <f t="shared" si="46"/>
        <v>0</v>
      </c>
      <c r="BH219" s="194">
        <f t="shared" si="47"/>
        <v>0</v>
      </c>
      <c r="BI219" s="194">
        <f t="shared" si="48"/>
        <v>0</v>
      </c>
      <c r="BJ219" s="13" t="s">
        <v>92</v>
      </c>
      <c r="BK219" s="194">
        <f t="shared" si="49"/>
        <v>0</v>
      </c>
      <c r="BL219" s="13" t="s">
        <v>233</v>
      </c>
      <c r="BM219" s="13" t="s">
        <v>1979</v>
      </c>
    </row>
    <row r="220" spans="2:65" s="1" customFormat="1" ht="16.5" customHeight="1">
      <c r="B220" s="31"/>
      <c r="C220" s="183" t="s">
        <v>608</v>
      </c>
      <c r="D220" s="183" t="s">
        <v>169</v>
      </c>
      <c r="E220" s="184" t="s">
        <v>1980</v>
      </c>
      <c r="F220" s="185" t="s">
        <v>1981</v>
      </c>
      <c r="G220" s="186" t="s">
        <v>853</v>
      </c>
      <c r="H220" s="205"/>
      <c r="I220" s="188"/>
      <c r="J220" s="189">
        <f t="shared" si="40"/>
        <v>0</v>
      </c>
      <c r="K220" s="185" t="s">
        <v>246</v>
      </c>
      <c r="L220" s="35"/>
      <c r="M220" s="190" t="s">
        <v>1</v>
      </c>
      <c r="N220" s="191" t="s">
        <v>52</v>
      </c>
      <c r="O220" s="57"/>
      <c r="P220" s="192">
        <f t="shared" si="41"/>
        <v>0</v>
      </c>
      <c r="Q220" s="192">
        <v>0</v>
      </c>
      <c r="R220" s="192">
        <f t="shared" si="42"/>
        <v>0</v>
      </c>
      <c r="S220" s="192">
        <v>0</v>
      </c>
      <c r="T220" s="193">
        <f t="shared" si="43"/>
        <v>0</v>
      </c>
      <c r="AR220" s="13" t="s">
        <v>233</v>
      </c>
      <c r="AT220" s="13" t="s">
        <v>169</v>
      </c>
      <c r="AU220" s="13" t="s">
        <v>92</v>
      </c>
      <c r="AY220" s="13" t="s">
        <v>167</v>
      </c>
      <c r="BE220" s="194">
        <f t="shared" si="44"/>
        <v>0</v>
      </c>
      <c r="BF220" s="194">
        <f t="shared" si="45"/>
        <v>0</v>
      </c>
      <c r="BG220" s="194">
        <f t="shared" si="46"/>
        <v>0</v>
      </c>
      <c r="BH220" s="194">
        <f t="shared" si="47"/>
        <v>0</v>
      </c>
      <c r="BI220" s="194">
        <f t="shared" si="48"/>
        <v>0</v>
      </c>
      <c r="BJ220" s="13" t="s">
        <v>92</v>
      </c>
      <c r="BK220" s="194">
        <f t="shared" si="49"/>
        <v>0</v>
      </c>
      <c r="BL220" s="13" t="s">
        <v>233</v>
      </c>
      <c r="BM220" s="13" t="s">
        <v>1982</v>
      </c>
    </row>
    <row r="221" spans="2:65" s="11" customFormat="1" ht="25.9" customHeight="1">
      <c r="B221" s="167"/>
      <c r="C221" s="168"/>
      <c r="D221" s="169" t="s">
        <v>79</v>
      </c>
      <c r="E221" s="170" t="s">
        <v>1643</v>
      </c>
      <c r="F221" s="170" t="s">
        <v>1644</v>
      </c>
      <c r="G221" s="168"/>
      <c r="H221" s="168"/>
      <c r="I221" s="171"/>
      <c r="J221" s="172">
        <f>BK221</f>
        <v>0</v>
      </c>
      <c r="K221" s="168"/>
      <c r="L221" s="173"/>
      <c r="M221" s="174"/>
      <c r="N221" s="175"/>
      <c r="O221" s="175"/>
      <c r="P221" s="176">
        <f>P222</f>
        <v>0</v>
      </c>
      <c r="Q221" s="175"/>
      <c r="R221" s="176">
        <f>R222</f>
        <v>0</v>
      </c>
      <c r="S221" s="175"/>
      <c r="T221" s="177">
        <f>T222</f>
        <v>0</v>
      </c>
      <c r="AR221" s="178" t="s">
        <v>173</v>
      </c>
      <c r="AT221" s="179" t="s">
        <v>79</v>
      </c>
      <c r="AU221" s="179" t="s">
        <v>80</v>
      </c>
      <c r="AY221" s="178" t="s">
        <v>167</v>
      </c>
      <c r="BK221" s="180">
        <f>BK222</f>
        <v>0</v>
      </c>
    </row>
    <row r="222" spans="2:65" s="1" customFormat="1" ht="22.5" customHeight="1">
      <c r="B222" s="31"/>
      <c r="C222" s="183" t="s">
        <v>612</v>
      </c>
      <c r="D222" s="183" t="s">
        <v>169</v>
      </c>
      <c r="E222" s="184" t="s">
        <v>1983</v>
      </c>
      <c r="F222" s="185" t="s">
        <v>1984</v>
      </c>
      <c r="G222" s="186" t="s">
        <v>688</v>
      </c>
      <c r="H222" s="187">
        <v>48</v>
      </c>
      <c r="I222" s="188"/>
      <c r="J222" s="189">
        <f>ROUND(I222*H222,2)</f>
        <v>0</v>
      </c>
      <c r="K222" s="185" t="s">
        <v>1</v>
      </c>
      <c r="L222" s="35"/>
      <c r="M222" s="206" t="s">
        <v>1</v>
      </c>
      <c r="N222" s="207" t="s">
        <v>52</v>
      </c>
      <c r="O222" s="208"/>
      <c r="P222" s="209">
        <f>O222*H222</f>
        <v>0</v>
      </c>
      <c r="Q222" s="209">
        <v>0</v>
      </c>
      <c r="R222" s="209">
        <f>Q222*H222</f>
        <v>0</v>
      </c>
      <c r="S222" s="209">
        <v>0</v>
      </c>
      <c r="T222" s="210">
        <f>S222*H222</f>
        <v>0</v>
      </c>
      <c r="AR222" s="13" t="s">
        <v>1647</v>
      </c>
      <c r="AT222" s="13" t="s">
        <v>169</v>
      </c>
      <c r="AU222" s="13" t="s">
        <v>87</v>
      </c>
      <c r="AY222" s="13" t="s">
        <v>167</v>
      </c>
      <c r="BE222" s="194">
        <f>IF(N222="základná",J222,0)</f>
        <v>0</v>
      </c>
      <c r="BF222" s="194">
        <f>IF(N222="znížená",J222,0)</f>
        <v>0</v>
      </c>
      <c r="BG222" s="194">
        <f>IF(N222="zákl. prenesená",J222,0)</f>
        <v>0</v>
      </c>
      <c r="BH222" s="194">
        <f>IF(N222="zníž. prenesená",J222,0)</f>
        <v>0</v>
      </c>
      <c r="BI222" s="194">
        <f>IF(N222="nulová",J222,0)</f>
        <v>0</v>
      </c>
      <c r="BJ222" s="13" t="s">
        <v>92</v>
      </c>
      <c r="BK222" s="194">
        <f>ROUND(I222*H222,2)</f>
        <v>0</v>
      </c>
      <c r="BL222" s="13" t="s">
        <v>1647</v>
      </c>
      <c r="BM222" s="13" t="s">
        <v>1985</v>
      </c>
    </row>
    <row r="223" spans="2:65" s="1" customFormat="1" ht="6.95" customHeight="1">
      <c r="B223" s="43"/>
      <c r="C223" s="44"/>
      <c r="D223" s="44"/>
      <c r="E223" s="44"/>
      <c r="F223" s="44"/>
      <c r="G223" s="44"/>
      <c r="H223" s="44"/>
      <c r="I223" s="134"/>
      <c r="J223" s="44"/>
      <c r="K223" s="44"/>
      <c r="L223" s="35"/>
    </row>
  </sheetData>
  <sheetProtection algorithmName="SHA-512" hashValue="5UbrOrQxkzsZML+sLA9Yi2xDZc3gNKu1rLPcXnM3D4aBd8LlhTxC8wB/raGSNC2LvLlp5sfBzaIjvkKO1KEz6A==" saltValue="KdyQdvUj4OtkKcQeH4sULfPWZTl83sXgqOcXa+bZwrzylxm/+5xWiYkHN8EehvAJe48fFzKOnUNwtbw4nNpXpA==" spinCount="100000" sheet="1" objects="1" scenarios="1" formatColumns="0" formatRows="0" autoFilter="0"/>
  <autoFilter ref="C101:K222"/>
  <mergeCells count="15">
    <mergeCell ref="E88:H88"/>
    <mergeCell ref="E92:H92"/>
    <mergeCell ref="E90:H90"/>
    <mergeCell ref="E94:H94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20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103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3" t="s">
        <v>115</v>
      </c>
    </row>
    <row r="3" spans="2:46" ht="6.95" customHeight="1">
      <c r="B3" s="104"/>
      <c r="C3" s="105"/>
      <c r="D3" s="105"/>
      <c r="E3" s="105"/>
      <c r="F3" s="105"/>
      <c r="G3" s="105"/>
      <c r="H3" s="105"/>
      <c r="I3" s="106"/>
      <c r="J3" s="105"/>
      <c r="K3" s="105"/>
      <c r="L3" s="16"/>
      <c r="AT3" s="13" t="s">
        <v>80</v>
      </c>
    </row>
    <row r="4" spans="2:46" ht="24.95" customHeight="1">
      <c r="B4" s="16"/>
      <c r="D4" s="107" t="s">
        <v>119</v>
      </c>
      <c r="L4" s="16"/>
      <c r="M4" s="20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108" t="s">
        <v>15</v>
      </c>
      <c r="L6" s="16"/>
    </row>
    <row r="7" spans="2:46" ht="16.5" customHeight="1">
      <c r="B7" s="16"/>
      <c r="E7" s="261" t="str">
        <f>'Rekapitulácia stavby'!K6</f>
        <v>Zavŕšenie transformačného procesu s cieľom sociálnej integrácie občanov s mentálnym postihnutím v DSS Slatinka</v>
      </c>
      <c r="F7" s="262"/>
      <c r="G7" s="262"/>
      <c r="H7" s="262"/>
      <c r="L7" s="16"/>
    </row>
    <row r="8" spans="2:46">
      <c r="B8" s="16"/>
      <c r="D8" s="108" t="s">
        <v>120</v>
      </c>
      <c r="L8" s="16"/>
    </row>
    <row r="9" spans="2:46" ht="16.5" customHeight="1">
      <c r="B9" s="16"/>
      <c r="E9" s="261" t="s">
        <v>121</v>
      </c>
      <c r="F9" s="234"/>
      <c r="G9" s="234"/>
      <c r="H9" s="234"/>
      <c r="L9" s="16"/>
    </row>
    <row r="10" spans="2:46" ht="12" customHeight="1">
      <c r="B10" s="16"/>
      <c r="D10" s="108" t="s">
        <v>122</v>
      </c>
      <c r="L10" s="16"/>
    </row>
    <row r="11" spans="2:46" s="1" customFormat="1" ht="16.5" customHeight="1">
      <c r="B11" s="35"/>
      <c r="E11" s="262" t="s">
        <v>1228</v>
      </c>
      <c r="F11" s="263"/>
      <c r="G11" s="263"/>
      <c r="H11" s="263"/>
      <c r="I11" s="109"/>
      <c r="L11" s="35"/>
    </row>
    <row r="12" spans="2:46" s="1" customFormat="1" ht="12" customHeight="1">
      <c r="B12" s="35"/>
      <c r="D12" s="108" t="s">
        <v>124</v>
      </c>
      <c r="I12" s="109"/>
      <c r="L12" s="35"/>
    </row>
    <row r="13" spans="2:46" s="1" customFormat="1" ht="36.950000000000003" customHeight="1">
      <c r="B13" s="35"/>
      <c r="E13" s="264" t="s">
        <v>1986</v>
      </c>
      <c r="F13" s="263"/>
      <c r="G13" s="263"/>
      <c r="H13" s="263"/>
      <c r="I13" s="109"/>
      <c r="L13" s="35"/>
    </row>
    <row r="14" spans="2:46" s="1" customFormat="1">
      <c r="B14" s="35"/>
      <c r="I14" s="109"/>
      <c r="L14" s="35"/>
    </row>
    <row r="15" spans="2:46" s="1" customFormat="1" ht="12" customHeight="1">
      <c r="B15" s="35"/>
      <c r="D15" s="108" t="s">
        <v>17</v>
      </c>
      <c r="F15" s="13" t="s">
        <v>18</v>
      </c>
      <c r="I15" s="110" t="s">
        <v>19</v>
      </c>
      <c r="J15" s="13" t="s">
        <v>20</v>
      </c>
      <c r="L15" s="35"/>
    </row>
    <row r="16" spans="2:46" s="1" customFormat="1" ht="12" customHeight="1">
      <c r="B16" s="35"/>
      <c r="D16" s="108" t="s">
        <v>21</v>
      </c>
      <c r="F16" s="13" t="s">
        <v>22</v>
      </c>
      <c r="I16" s="110" t="s">
        <v>23</v>
      </c>
      <c r="J16" s="111" t="str">
        <f>'Rekapitulácia stavby'!AN8</f>
        <v>21. 1. 2019</v>
      </c>
      <c r="L16" s="35"/>
    </row>
    <row r="17" spans="2:12" s="1" customFormat="1" ht="21.75" customHeight="1">
      <c r="B17" s="35"/>
      <c r="D17" s="112" t="s">
        <v>25</v>
      </c>
      <c r="F17" s="113" t="s">
        <v>26</v>
      </c>
      <c r="I17" s="114" t="s">
        <v>27</v>
      </c>
      <c r="J17" s="113" t="s">
        <v>28</v>
      </c>
      <c r="L17" s="35"/>
    </row>
    <row r="18" spans="2:12" s="1" customFormat="1" ht="12" customHeight="1">
      <c r="B18" s="35"/>
      <c r="D18" s="108" t="s">
        <v>29</v>
      </c>
      <c r="I18" s="110" t="s">
        <v>30</v>
      </c>
      <c r="J18" s="13" t="s">
        <v>31</v>
      </c>
      <c r="L18" s="35"/>
    </row>
    <row r="19" spans="2:12" s="1" customFormat="1" ht="18" customHeight="1">
      <c r="B19" s="35"/>
      <c r="E19" s="13" t="s">
        <v>32</v>
      </c>
      <c r="I19" s="110" t="s">
        <v>33</v>
      </c>
      <c r="J19" s="13" t="s">
        <v>34</v>
      </c>
      <c r="L19" s="35"/>
    </row>
    <row r="20" spans="2:12" s="1" customFormat="1" ht="6.95" customHeight="1">
      <c r="B20" s="35"/>
      <c r="I20" s="109"/>
      <c r="L20" s="35"/>
    </row>
    <row r="21" spans="2:12" s="1" customFormat="1" ht="12" customHeight="1">
      <c r="B21" s="35"/>
      <c r="D21" s="108" t="s">
        <v>35</v>
      </c>
      <c r="I21" s="110" t="s">
        <v>30</v>
      </c>
      <c r="J21" s="26" t="str">
        <f>'Rekapitulácia stavby'!AN13</f>
        <v>Vyplň údaj</v>
      </c>
      <c r="L21" s="35"/>
    </row>
    <row r="22" spans="2:12" s="1" customFormat="1" ht="18" customHeight="1">
      <c r="B22" s="35"/>
      <c r="E22" s="265" t="str">
        <f>'Rekapitulácia stavby'!E14</f>
        <v>Vyplň údaj</v>
      </c>
      <c r="F22" s="266"/>
      <c r="G22" s="266"/>
      <c r="H22" s="266"/>
      <c r="I22" s="110" t="s">
        <v>33</v>
      </c>
      <c r="J22" s="26" t="str">
        <f>'Rekapitulácia stavby'!AN14</f>
        <v>Vyplň údaj</v>
      </c>
      <c r="L22" s="35"/>
    </row>
    <row r="23" spans="2:12" s="1" customFormat="1" ht="6.95" customHeight="1">
      <c r="B23" s="35"/>
      <c r="I23" s="109"/>
      <c r="L23" s="35"/>
    </row>
    <row r="24" spans="2:12" s="1" customFormat="1" ht="12" customHeight="1">
      <c r="B24" s="35"/>
      <c r="D24" s="108" t="s">
        <v>37</v>
      </c>
      <c r="I24" s="110" t="s">
        <v>30</v>
      </c>
      <c r="J24" s="13" t="s">
        <v>38</v>
      </c>
      <c r="L24" s="35"/>
    </row>
    <row r="25" spans="2:12" s="1" customFormat="1" ht="18" customHeight="1">
      <c r="B25" s="35"/>
      <c r="E25" s="13" t="s">
        <v>39</v>
      </c>
      <c r="I25" s="110" t="s">
        <v>33</v>
      </c>
      <c r="J25" s="13" t="s">
        <v>40</v>
      </c>
      <c r="L25" s="35"/>
    </row>
    <row r="26" spans="2:12" s="1" customFormat="1" ht="6.95" customHeight="1">
      <c r="B26" s="35"/>
      <c r="I26" s="109"/>
      <c r="L26" s="35"/>
    </row>
    <row r="27" spans="2:12" s="1" customFormat="1" ht="12" customHeight="1">
      <c r="B27" s="35"/>
      <c r="D27" s="108" t="s">
        <v>41</v>
      </c>
      <c r="I27" s="110" t="s">
        <v>30</v>
      </c>
      <c r="J27" s="13" t="s">
        <v>42</v>
      </c>
      <c r="L27" s="35"/>
    </row>
    <row r="28" spans="2:12" s="1" customFormat="1" ht="18" customHeight="1">
      <c r="B28" s="35"/>
      <c r="E28" s="13" t="s">
        <v>1987</v>
      </c>
      <c r="I28" s="110" t="s">
        <v>33</v>
      </c>
      <c r="J28" s="13" t="s">
        <v>42</v>
      </c>
      <c r="L28" s="35"/>
    </row>
    <row r="29" spans="2:12" s="1" customFormat="1" ht="6.95" customHeight="1">
      <c r="B29" s="35"/>
      <c r="I29" s="109"/>
      <c r="L29" s="35"/>
    </row>
    <row r="30" spans="2:12" s="1" customFormat="1" ht="12" customHeight="1">
      <c r="B30" s="35"/>
      <c r="D30" s="108" t="s">
        <v>45</v>
      </c>
      <c r="I30" s="109"/>
      <c r="L30" s="35"/>
    </row>
    <row r="31" spans="2:12" s="7" customFormat="1" ht="16.5" customHeight="1">
      <c r="B31" s="115"/>
      <c r="E31" s="260" t="s">
        <v>1</v>
      </c>
      <c r="F31" s="260"/>
      <c r="G31" s="260"/>
      <c r="H31" s="260"/>
      <c r="I31" s="116"/>
      <c r="L31" s="115"/>
    </row>
    <row r="32" spans="2:12" s="1" customFormat="1" ht="6.95" customHeight="1">
      <c r="B32" s="35"/>
      <c r="I32" s="109"/>
      <c r="L32" s="35"/>
    </row>
    <row r="33" spans="2:12" s="1" customFormat="1" ht="6.95" customHeight="1">
      <c r="B33" s="35"/>
      <c r="D33" s="53"/>
      <c r="E33" s="53"/>
      <c r="F33" s="53"/>
      <c r="G33" s="53"/>
      <c r="H33" s="53"/>
      <c r="I33" s="117"/>
      <c r="J33" s="53"/>
      <c r="K33" s="53"/>
      <c r="L33" s="35"/>
    </row>
    <row r="34" spans="2:12" s="1" customFormat="1" ht="25.35" customHeight="1">
      <c r="B34" s="35"/>
      <c r="D34" s="118" t="s">
        <v>46</v>
      </c>
      <c r="I34" s="109"/>
      <c r="J34" s="119">
        <f>ROUND(J104, 2)</f>
        <v>0</v>
      </c>
      <c r="L34" s="35"/>
    </row>
    <row r="35" spans="2:12" s="1" customFormat="1" ht="6.95" customHeight="1">
      <c r="B35" s="35"/>
      <c r="D35" s="53"/>
      <c r="E35" s="53"/>
      <c r="F35" s="53"/>
      <c r="G35" s="53"/>
      <c r="H35" s="53"/>
      <c r="I35" s="117"/>
      <c r="J35" s="53"/>
      <c r="K35" s="53"/>
      <c r="L35" s="35"/>
    </row>
    <row r="36" spans="2:12" s="1" customFormat="1" ht="14.45" customHeight="1">
      <c r="B36" s="35"/>
      <c r="F36" s="120" t="s">
        <v>48</v>
      </c>
      <c r="I36" s="121" t="s">
        <v>47</v>
      </c>
      <c r="J36" s="120" t="s">
        <v>49</v>
      </c>
      <c r="L36" s="35"/>
    </row>
    <row r="37" spans="2:12" s="1" customFormat="1" ht="14.45" customHeight="1">
      <c r="B37" s="35"/>
      <c r="D37" s="108" t="s">
        <v>50</v>
      </c>
      <c r="E37" s="108" t="s">
        <v>51</v>
      </c>
      <c r="F37" s="122">
        <f>ROUND((SUM(BE104:BE219)),  2)</f>
        <v>0</v>
      </c>
      <c r="I37" s="123">
        <v>0.2</v>
      </c>
      <c r="J37" s="122">
        <f>ROUND(((SUM(BE104:BE219))*I37),  2)</f>
        <v>0</v>
      </c>
      <c r="L37" s="35"/>
    </row>
    <row r="38" spans="2:12" s="1" customFormat="1" ht="14.45" customHeight="1">
      <c r="B38" s="35"/>
      <c r="E38" s="108" t="s">
        <v>52</v>
      </c>
      <c r="F38" s="122">
        <f>ROUND((SUM(BF104:BF219)),  2)</f>
        <v>0</v>
      </c>
      <c r="I38" s="123">
        <v>0.2</v>
      </c>
      <c r="J38" s="122">
        <f>ROUND(((SUM(BF104:BF219))*I38),  2)</f>
        <v>0</v>
      </c>
      <c r="L38" s="35"/>
    </row>
    <row r="39" spans="2:12" s="1" customFormat="1" ht="14.45" hidden="1" customHeight="1">
      <c r="B39" s="35"/>
      <c r="E39" s="108" t="s">
        <v>53</v>
      </c>
      <c r="F39" s="122">
        <f>ROUND((SUM(BG104:BG219)),  2)</f>
        <v>0</v>
      </c>
      <c r="I39" s="123">
        <v>0.2</v>
      </c>
      <c r="J39" s="122">
        <f>0</f>
        <v>0</v>
      </c>
      <c r="L39" s="35"/>
    </row>
    <row r="40" spans="2:12" s="1" customFormat="1" ht="14.45" hidden="1" customHeight="1">
      <c r="B40" s="35"/>
      <c r="E40" s="108" t="s">
        <v>54</v>
      </c>
      <c r="F40" s="122">
        <f>ROUND((SUM(BH104:BH219)),  2)</f>
        <v>0</v>
      </c>
      <c r="I40" s="123">
        <v>0.2</v>
      </c>
      <c r="J40" s="122">
        <f>0</f>
        <v>0</v>
      </c>
      <c r="L40" s="35"/>
    </row>
    <row r="41" spans="2:12" s="1" customFormat="1" ht="14.45" hidden="1" customHeight="1">
      <c r="B41" s="35"/>
      <c r="E41" s="108" t="s">
        <v>55</v>
      </c>
      <c r="F41" s="122">
        <f>ROUND((SUM(BI104:BI219)),  2)</f>
        <v>0</v>
      </c>
      <c r="I41" s="123">
        <v>0</v>
      </c>
      <c r="J41" s="122">
        <f>0</f>
        <v>0</v>
      </c>
      <c r="L41" s="35"/>
    </row>
    <row r="42" spans="2:12" s="1" customFormat="1" ht="6.95" customHeight="1">
      <c r="B42" s="35"/>
      <c r="I42" s="109"/>
      <c r="L42" s="35"/>
    </row>
    <row r="43" spans="2:12" s="1" customFormat="1" ht="25.35" customHeight="1">
      <c r="B43" s="35"/>
      <c r="C43" s="124"/>
      <c r="D43" s="125" t="s">
        <v>56</v>
      </c>
      <c r="E43" s="126"/>
      <c r="F43" s="126"/>
      <c r="G43" s="127" t="s">
        <v>57</v>
      </c>
      <c r="H43" s="128" t="s">
        <v>58</v>
      </c>
      <c r="I43" s="129"/>
      <c r="J43" s="130">
        <f>SUM(J34:J41)</f>
        <v>0</v>
      </c>
      <c r="K43" s="131"/>
      <c r="L43" s="35"/>
    </row>
    <row r="44" spans="2:12" s="1" customFormat="1" ht="14.45" customHeight="1">
      <c r="B44" s="132"/>
      <c r="C44" s="133"/>
      <c r="D44" s="133"/>
      <c r="E44" s="133"/>
      <c r="F44" s="133"/>
      <c r="G44" s="133"/>
      <c r="H44" s="133"/>
      <c r="I44" s="134"/>
      <c r="J44" s="133"/>
      <c r="K44" s="133"/>
      <c r="L44" s="35"/>
    </row>
    <row r="48" spans="2:12" s="1" customFormat="1" ht="6.95" customHeight="1">
      <c r="B48" s="135"/>
      <c r="C48" s="136"/>
      <c r="D48" s="136"/>
      <c r="E48" s="136"/>
      <c r="F48" s="136"/>
      <c r="G48" s="136"/>
      <c r="H48" s="136"/>
      <c r="I48" s="137"/>
      <c r="J48" s="136"/>
      <c r="K48" s="136"/>
      <c r="L48" s="35"/>
    </row>
    <row r="49" spans="2:12" s="1" customFormat="1" ht="24.95" customHeight="1">
      <c r="B49" s="31"/>
      <c r="C49" s="19" t="s">
        <v>126</v>
      </c>
      <c r="D49" s="32"/>
      <c r="E49" s="32"/>
      <c r="F49" s="32"/>
      <c r="G49" s="32"/>
      <c r="H49" s="32"/>
      <c r="I49" s="109"/>
      <c r="J49" s="32"/>
      <c r="K49" s="32"/>
      <c r="L49" s="35"/>
    </row>
    <row r="50" spans="2:12" s="1" customFormat="1" ht="6.95" customHeight="1">
      <c r="B50" s="31"/>
      <c r="C50" s="32"/>
      <c r="D50" s="32"/>
      <c r="E50" s="32"/>
      <c r="F50" s="32"/>
      <c r="G50" s="32"/>
      <c r="H50" s="32"/>
      <c r="I50" s="109"/>
      <c r="J50" s="32"/>
      <c r="K50" s="32"/>
      <c r="L50" s="35"/>
    </row>
    <row r="51" spans="2:12" s="1" customFormat="1" ht="12" customHeight="1">
      <c r="B51" s="31"/>
      <c r="C51" s="25" t="s">
        <v>15</v>
      </c>
      <c r="D51" s="32"/>
      <c r="E51" s="32"/>
      <c r="F51" s="32"/>
      <c r="G51" s="32"/>
      <c r="H51" s="32"/>
      <c r="I51" s="109"/>
      <c r="J51" s="32"/>
      <c r="K51" s="32"/>
      <c r="L51" s="35"/>
    </row>
    <row r="52" spans="2:12" s="1" customFormat="1" ht="16.5" customHeight="1">
      <c r="B52" s="31"/>
      <c r="C52" s="32"/>
      <c r="D52" s="32"/>
      <c r="E52" s="258" t="str">
        <f>E7</f>
        <v>Zavŕšenie transformačného procesu s cieľom sociálnej integrácie občanov s mentálnym postihnutím v DSS Slatinka</v>
      </c>
      <c r="F52" s="259"/>
      <c r="G52" s="259"/>
      <c r="H52" s="259"/>
      <c r="I52" s="109"/>
      <c r="J52" s="32"/>
      <c r="K52" s="32"/>
      <c r="L52" s="35"/>
    </row>
    <row r="53" spans="2:12" ht="12" customHeight="1">
      <c r="B53" s="17"/>
      <c r="C53" s="25" t="s">
        <v>120</v>
      </c>
      <c r="D53" s="18"/>
      <c r="E53" s="18"/>
      <c r="F53" s="18"/>
      <c r="G53" s="18"/>
      <c r="H53" s="18"/>
      <c r="J53" s="18"/>
      <c r="K53" s="18"/>
      <c r="L53" s="16"/>
    </row>
    <row r="54" spans="2:12" ht="16.5" customHeight="1">
      <c r="B54" s="17"/>
      <c r="C54" s="18"/>
      <c r="D54" s="18"/>
      <c r="E54" s="258" t="s">
        <v>121</v>
      </c>
      <c r="F54" s="247"/>
      <c r="G54" s="247"/>
      <c r="H54" s="247"/>
      <c r="J54" s="18"/>
      <c r="K54" s="18"/>
      <c r="L54" s="16"/>
    </row>
    <row r="55" spans="2:12" ht="12" customHeight="1">
      <c r="B55" s="17"/>
      <c r="C55" s="25" t="s">
        <v>122</v>
      </c>
      <c r="D55" s="18"/>
      <c r="E55" s="18"/>
      <c r="F55" s="18"/>
      <c r="G55" s="18"/>
      <c r="H55" s="18"/>
      <c r="J55" s="18"/>
      <c r="K55" s="18"/>
      <c r="L55" s="16"/>
    </row>
    <row r="56" spans="2:12" s="1" customFormat="1" ht="16.5" customHeight="1">
      <c r="B56" s="31"/>
      <c r="C56" s="32"/>
      <c r="D56" s="32"/>
      <c r="E56" s="259" t="s">
        <v>1228</v>
      </c>
      <c r="F56" s="242"/>
      <c r="G56" s="242"/>
      <c r="H56" s="242"/>
      <c r="I56" s="109"/>
      <c r="J56" s="32"/>
      <c r="K56" s="32"/>
      <c r="L56" s="35"/>
    </row>
    <row r="57" spans="2:12" s="1" customFormat="1" ht="12" customHeight="1">
      <c r="B57" s="31"/>
      <c r="C57" s="25" t="s">
        <v>124</v>
      </c>
      <c r="D57" s="32"/>
      <c r="E57" s="32"/>
      <c r="F57" s="32"/>
      <c r="G57" s="32"/>
      <c r="H57" s="32"/>
      <c r="I57" s="109"/>
      <c r="J57" s="32"/>
      <c r="K57" s="32"/>
      <c r="L57" s="35"/>
    </row>
    <row r="58" spans="2:12" s="1" customFormat="1" ht="16.5" customHeight="1">
      <c r="B58" s="31"/>
      <c r="C58" s="32"/>
      <c r="D58" s="32"/>
      <c r="E58" s="243" t="str">
        <f>E13</f>
        <v>2018004.5B.3 - Vykurovanie</v>
      </c>
      <c r="F58" s="242"/>
      <c r="G58" s="242"/>
      <c r="H58" s="242"/>
      <c r="I58" s="109"/>
      <c r="J58" s="32"/>
      <c r="K58" s="32"/>
      <c r="L58" s="35"/>
    </row>
    <row r="59" spans="2:12" s="1" customFormat="1" ht="6.95" customHeight="1">
      <c r="B59" s="31"/>
      <c r="C59" s="32"/>
      <c r="D59" s="32"/>
      <c r="E59" s="32"/>
      <c r="F59" s="32"/>
      <c r="G59" s="32"/>
      <c r="H59" s="32"/>
      <c r="I59" s="109"/>
      <c r="J59" s="32"/>
      <c r="K59" s="32"/>
      <c r="L59" s="35"/>
    </row>
    <row r="60" spans="2:12" s="1" customFormat="1" ht="12" customHeight="1">
      <c r="B60" s="31"/>
      <c r="C60" s="25" t="s">
        <v>21</v>
      </c>
      <c r="D60" s="32"/>
      <c r="E60" s="32"/>
      <c r="F60" s="23" t="str">
        <f>F16</f>
        <v>Lučenec</v>
      </c>
      <c r="G60" s="32"/>
      <c r="H60" s="32"/>
      <c r="I60" s="110" t="s">
        <v>23</v>
      </c>
      <c r="J60" s="52" t="str">
        <f>IF(J16="","",J16)</f>
        <v>21. 1. 2019</v>
      </c>
      <c r="K60" s="32"/>
      <c r="L60" s="35"/>
    </row>
    <row r="61" spans="2:12" s="1" customFormat="1" ht="6.95" customHeight="1">
      <c r="B61" s="31"/>
      <c r="C61" s="32"/>
      <c r="D61" s="32"/>
      <c r="E61" s="32"/>
      <c r="F61" s="32"/>
      <c r="G61" s="32"/>
      <c r="H61" s="32"/>
      <c r="I61" s="109"/>
      <c r="J61" s="32"/>
      <c r="K61" s="32"/>
      <c r="L61" s="35"/>
    </row>
    <row r="62" spans="2:12" s="1" customFormat="1" ht="13.7" customHeight="1">
      <c r="B62" s="31"/>
      <c r="C62" s="25" t="s">
        <v>29</v>
      </c>
      <c r="D62" s="32"/>
      <c r="E62" s="32"/>
      <c r="F62" s="23" t="str">
        <f>E19</f>
        <v>Domov sociálnych služieb SLATINKA</v>
      </c>
      <c r="G62" s="32"/>
      <c r="H62" s="32"/>
      <c r="I62" s="110" t="s">
        <v>37</v>
      </c>
      <c r="J62" s="29" t="str">
        <f>E25</f>
        <v>PROMOST s.r.o.</v>
      </c>
      <c r="K62" s="32"/>
      <c r="L62" s="35"/>
    </row>
    <row r="63" spans="2:12" s="1" customFormat="1" ht="13.7" customHeight="1">
      <c r="B63" s="31"/>
      <c r="C63" s="25" t="s">
        <v>35</v>
      </c>
      <c r="D63" s="32"/>
      <c r="E63" s="32"/>
      <c r="F63" s="23" t="str">
        <f>IF(E22="","",E22)</f>
        <v>Vyplň údaj</v>
      </c>
      <c r="G63" s="32"/>
      <c r="H63" s="32"/>
      <c r="I63" s="110" t="s">
        <v>41</v>
      </c>
      <c r="J63" s="29" t="str">
        <f>E28</f>
        <v>Ing. Lukáš Rácz, PhD.</v>
      </c>
      <c r="K63" s="32"/>
      <c r="L63" s="35"/>
    </row>
    <row r="64" spans="2:12" s="1" customFormat="1" ht="10.35" customHeight="1">
      <c r="B64" s="31"/>
      <c r="C64" s="32"/>
      <c r="D64" s="32"/>
      <c r="E64" s="32"/>
      <c r="F64" s="32"/>
      <c r="G64" s="32"/>
      <c r="H64" s="32"/>
      <c r="I64" s="109"/>
      <c r="J64" s="32"/>
      <c r="K64" s="32"/>
      <c r="L64" s="35"/>
    </row>
    <row r="65" spans="2:47" s="1" customFormat="1" ht="29.25" customHeight="1">
      <c r="B65" s="31"/>
      <c r="C65" s="138" t="s">
        <v>127</v>
      </c>
      <c r="D65" s="139"/>
      <c r="E65" s="139"/>
      <c r="F65" s="139"/>
      <c r="G65" s="139"/>
      <c r="H65" s="139"/>
      <c r="I65" s="140"/>
      <c r="J65" s="141" t="s">
        <v>128</v>
      </c>
      <c r="K65" s="139"/>
      <c r="L65" s="35"/>
    </row>
    <row r="66" spans="2:47" s="1" customFormat="1" ht="10.35" customHeight="1">
      <c r="B66" s="31"/>
      <c r="C66" s="32"/>
      <c r="D66" s="32"/>
      <c r="E66" s="32"/>
      <c r="F66" s="32"/>
      <c r="G66" s="32"/>
      <c r="H66" s="32"/>
      <c r="I66" s="109"/>
      <c r="J66" s="32"/>
      <c r="K66" s="32"/>
      <c r="L66" s="35"/>
    </row>
    <row r="67" spans="2:47" s="1" customFormat="1" ht="22.9" customHeight="1">
      <c r="B67" s="31"/>
      <c r="C67" s="142" t="s">
        <v>129</v>
      </c>
      <c r="D67" s="32"/>
      <c r="E67" s="32"/>
      <c r="F67" s="32"/>
      <c r="G67" s="32"/>
      <c r="H67" s="32"/>
      <c r="I67" s="109"/>
      <c r="J67" s="70">
        <f>J104</f>
        <v>0</v>
      </c>
      <c r="K67" s="32"/>
      <c r="L67" s="35"/>
      <c r="AU67" s="13" t="s">
        <v>130</v>
      </c>
    </row>
    <row r="68" spans="2:47" s="8" customFormat="1" ht="24.95" customHeight="1">
      <c r="B68" s="143"/>
      <c r="C68" s="144"/>
      <c r="D68" s="145" t="s">
        <v>131</v>
      </c>
      <c r="E68" s="146"/>
      <c r="F68" s="146"/>
      <c r="G68" s="146"/>
      <c r="H68" s="146"/>
      <c r="I68" s="147"/>
      <c r="J68" s="148">
        <f>J105</f>
        <v>0</v>
      </c>
      <c r="K68" s="144"/>
      <c r="L68" s="149"/>
    </row>
    <row r="69" spans="2:47" s="9" customFormat="1" ht="19.899999999999999" customHeight="1">
      <c r="B69" s="150"/>
      <c r="C69" s="90"/>
      <c r="D69" s="151" t="s">
        <v>137</v>
      </c>
      <c r="E69" s="152"/>
      <c r="F69" s="152"/>
      <c r="G69" s="152"/>
      <c r="H69" s="152"/>
      <c r="I69" s="153"/>
      <c r="J69" s="154">
        <f>J106</f>
        <v>0</v>
      </c>
      <c r="K69" s="90"/>
      <c r="L69" s="155"/>
    </row>
    <row r="70" spans="2:47" s="9" customFormat="1" ht="19.899999999999999" customHeight="1">
      <c r="B70" s="150"/>
      <c r="C70" s="90"/>
      <c r="D70" s="151" t="s">
        <v>139</v>
      </c>
      <c r="E70" s="152"/>
      <c r="F70" s="152"/>
      <c r="G70" s="152"/>
      <c r="H70" s="152"/>
      <c r="I70" s="153"/>
      <c r="J70" s="154">
        <f>J108</f>
        <v>0</v>
      </c>
      <c r="K70" s="90"/>
      <c r="L70" s="155"/>
    </row>
    <row r="71" spans="2:47" s="9" customFormat="1" ht="19.899999999999999" customHeight="1">
      <c r="B71" s="150"/>
      <c r="C71" s="90"/>
      <c r="D71" s="151" t="s">
        <v>140</v>
      </c>
      <c r="E71" s="152"/>
      <c r="F71" s="152"/>
      <c r="G71" s="152"/>
      <c r="H71" s="152"/>
      <c r="I71" s="153"/>
      <c r="J71" s="154">
        <f>J117</f>
        <v>0</v>
      </c>
      <c r="K71" s="90"/>
      <c r="L71" s="155"/>
    </row>
    <row r="72" spans="2:47" s="8" customFormat="1" ht="24.95" customHeight="1">
      <c r="B72" s="143"/>
      <c r="C72" s="144"/>
      <c r="D72" s="145" t="s">
        <v>141</v>
      </c>
      <c r="E72" s="146"/>
      <c r="F72" s="146"/>
      <c r="G72" s="146"/>
      <c r="H72" s="146"/>
      <c r="I72" s="147"/>
      <c r="J72" s="148">
        <f>J119</f>
        <v>0</v>
      </c>
      <c r="K72" s="144"/>
      <c r="L72" s="149"/>
    </row>
    <row r="73" spans="2:47" s="9" customFormat="1" ht="19.899999999999999" customHeight="1">
      <c r="B73" s="150"/>
      <c r="C73" s="90"/>
      <c r="D73" s="151" t="s">
        <v>1988</v>
      </c>
      <c r="E73" s="152"/>
      <c r="F73" s="152"/>
      <c r="G73" s="152"/>
      <c r="H73" s="152"/>
      <c r="I73" s="153"/>
      <c r="J73" s="154">
        <f>J120</f>
        <v>0</v>
      </c>
      <c r="K73" s="90"/>
      <c r="L73" s="155"/>
    </row>
    <row r="74" spans="2:47" s="9" customFormat="1" ht="19.899999999999999" customHeight="1">
      <c r="B74" s="150"/>
      <c r="C74" s="90"/>
      <c r="D74" s="151" t="s">
        <v>1989</v>
      </c>
      <c r="E74" s="152"/>
      <c r="F74" s="152"/>
      <c r="G74" s="152"/>
      <c r="H74" s="152"/>
      <c r="I74" s="153"/>
      <c r="J74" s="154">
        <f>J126</f>
        <v>0</v>
      </c>
      <c r="K74" s="90"/>
      <c r="L74" s="155"/>
    </row>
    <row r="75" spans="2:47" s="9" customFormat="1" ht="19.899999999999999" customHeight="1">
      <c r="B75" s="150"/>
      <c r="C75" s="90"/>
      <c r="D75" s="151" t="s">
        <v>1990</v>
      </c>
      <c r="E75" s="152"/>
      <c r="F75" s="152"/>
      <c r="G75" s="152"/>
      <c r="H75" s="152"/>
      <c r="I75" s="153"/>
      <c r="J75" s="154">
        <f>J149</f>
        <v>0</v>
      </c>
      <c r="K75" s="90"/>
      <c r="L75" s="155"/>
    </row>
    <row r="76" spans="2:47" s="9" customFormat="1" ht="19.899999999999999" customHeight="1">
      <c r="B76" s="150"/>
      <c r="C76" s="90"/>
      <c r="D76" s="151" t="s">
        <v>1991</v>
      </c>
      <c r="E76" s="152"/>
      <c r="F76" s="152"/>
      <c r="G76" s="152"/>
      <c r="H76" s="152"/>
      <c r="I76" s="153"/>
      <c r="J76" s="154">
        <f>J161</f>
        <v>0</v>
      </c>
      <c r="K76" s="90"/>
      <c r="L76" s="155"/>
    </row>
    <row r="77" spans="2:47" s="9" customFormat="1" ht="19.899999999999999" customHeight="1">
      <c r="B77" s="150"/>
      <c r="C77" s="90"/>
      <c r="D77" s="151" t="s">
        <v>1992</v>
      </c>
      <c r="E77" s="152"/>
      <c r="F77" s="152"/>
      <c r="G77" s="152"/>
      <c r="H77" s="152"/>
      <c r="I77" s="153"/>
      <c r="J77" s="154">
        <f>J177</f>
        <v>0</v>
      </c>
      <c r="K77" s="90"/>
      <c r="L77" s="155"/>
    </row>
    <row r="78" spans="2:47" s="8" customFormat="1" ht="24.95" customHeight="1">
      <c r="B78" s="143"/>
      <c r="C78" s="144"/>
      <c r="D78" s="145" t="s">
        <v>151</v>
      </c>
      <c r="E78" s="146"/>
      <c r="F78" s="146"/>
      <c r="G78" s="146"/>
      <c r="H78" s="146"/>
      <c r="I78" s="147"/>
      <c r="J78" s="148">
        <f>J213</f>
        <v>0</v>
      </c>
      <c r="K78" s="144"/>
      <c r="L78" s="149"/>
    </row>
    <row r="79" spans="2:47" s="9" customFormat="1" ht="19.899999999999999" customHeight="1">
      <c r="B79" s="150"/>
      <c r="C79" s="90"/>
      <c r="D79" s="151" t="s">
        <v>1993</v>
      </c>
      <c r="E79" s="152"/>
      <c r="F79" s="152"/>
      <c r="G79" s="152"/>
      <c r="H79" s="152"/>
      <c r="I79" s="153"/>
      <c r="J79" s="154">
        <f>J214</f>
        <v>0</v>
      </c>
      <c r="K79" s="90"/>
      <c r="L79" s="155"/>
    </row>
    <row r="80" spans="2:47" s="8" customFormat="1" ht="24.95" customHeight="1">
      <c r="B80" s="143"/>
      <c r="C80" s="144"/>
      <c r="D80" s="145" t="s">
        <v>1235</v>
      </c>
      <c r="E80" s="146"/>
      <c r="F80" s="146"/>
      <c r="G80" s="146"/>
      <c r="H80" s="146"/>
      <c r="I80" s="147"/>
      <c r="J80" s="148">
        <f>J216</f>
        <v>0</v>
      </c>
      <c r="K80" s="144"/>
      <c r="L80" s="149"/>
    </row>
    <row r="81" spans="2:12" s="1" customFormat="1" ht="21.75" customHeight="1">
      <c r="B81" s="31"/>
      <c r="C81" s="32"/>
      <c r="D81" s="32"/>
      <c r="E81" s="32"/>
      <c r="F81" s="32"/>
      <c r="G81" s="32"/>
      <c r="H81" s="32"/>
      <c r="I81" s="109"/>
      <c r="J81" s="32"/>
      <c r="K81" s="32"/>
      <c r="L81" s="35"/>
    </row>
    <row r="82" spans="2:12" s="1" customFormat="1" ht="6.95" customHeight="1">
      <c r="B82" s="43"/>
      <c r="C82" s="44"/>
      <c r="D82" s="44"/>
      <c r="E82" s="44"/>
      <c r="F82" s="44"/>
      <c r="G82" s="44"/>
      <c r="H82" s="44"/>
      <c r="I82" s="134"/>
      <c r="J82" s="44"/>
      <c r="K82" s="44"/>
      <c r="L82" s="35"/>
    </row>
    <row r="86" spans="2:12" s="1" customFormat="1" ht="6.95" customHeight="1">
      <c r="B86" s="45"/>
      <c r="C86" s="46"/>
      <c r="D86" s="46"/>
      <c r="E86" s="46"/>
      <c r="F86" s="46"/>
      <c r="G86" s="46"/>
      <c r="H86" s="46"/>
      <c r="I86" s="137"/>
      <c r="J86" s="46"/>
      <c r="K86" s="46"/>
      <c r="L86" s="35"/>
    </row>
    <row r="87" spans="2:12" s="1" customFormat="1" ht="24.95" customHeight="1">
      <c r="B87" s="31"/>
      <c r="C87" s="19" t="s">
        <v>153</v>
      </c>
      <c r="D87" s="32"/>
      <c r="E87" s="32"/>
      <c r="F87" s="32"/>
      <c r="G87" s="32"/>
      <c r="H87" s="32"/>
      <c r="I87" s="109"/>
      <c r="J87" s="32"/>
      <c r="K87" s="32"/>
      <c r="L87" s="35"/>
    </row>
    <row r="88" spans="2:12" s="1" customFormat="1" ht="6.95" customHeight="1">
      <c r="B88" s="31"/>
      <c r="C88" s="32"/>
      <c r="D88" s="32"/>
      <c r="E88" s="32"/>
      <c r="F88" s="32"/>
      <c r="G88" s="32"/>
      <c r="H88" s="32"/>
      <c r="I88" s="109"/>
      <c r="J88" s="32"/>
      <c r="K88" s="32"/>
      <c r="L88" s="35"/>
    </row>
    <row r="89" spans="2:12" s="1" customFormat="1" ht="12" customHeight="1">
      <c r="B89" s="31"/>
      <c r="C89" s="25" t="s">
        <v>15</v>
      </c>
      <c r="D89" s="32"/>
      <c r="E89" s="32"/>
      <c r="F89" s="32"/>
      <c r="G89" s="32"/>
      <c r="H89" s="32"/>
      <c r="I89" s="109"/>
      <c r="J89" s="32"/>
      <c r="K89" s="32"/>
      <c r="L89" s="35"/>
    </row>
    <row r="90" spans="2:12" s="1" customFormat="1" ht="16.5" customHeight="1">
      <c r="B90" s="31"/>
      <c r="C90" s="32"/>
      <c r="D90" s="32"/>
      <c r="E90" s="258" t="str">
        <f>E7</f>
        <v>Zavŕšenie transformačného procesu s cieľom sociálnej integrácie občanov s mentálnym postihnutím v DSS Slatinka</v>
      </c>
      <c r="F90" s="259"/>
      <c r="G90" s="259"/>
      <c r="H90" s="259"/>
      <c r="I90" s="109"/>
      <c r="J90" s="32"/>
      <c r="K90" s="32"/>
      <c r="L90" s="35"/>
    </row>
    <row r="91" spans="2:12" ht="12" customHeight="1">
      <c r="B91" s="17"/>
      <c r="C91" s="25" t="s">
        <v>120</v>
      </c>
      <c r="D91" s="18"/>
      <c r="E91" s="18"/>
      <c r="F91" s="18"/>
      <c r="G91" s="18"/>
      <c r="H91" s="18"/>
      <c r="J91" s="18"/>
      <c r="K91" s="18"/>
      <c r="L91" s="16"/>
    </row>
    <row r="92" spans="2:12" ht="16.5" customHeight="1">
      <c r="B92" s="17"/>
      <c r="C92" s="18"/>
      <c r="D92" s="18"/>
      <c r="E92" s="258" t="s">
        <v>121</v>
      </c>
      <c r="F92" s="247"/>
      <c r="G92" s="247"/>
      <c r="H92" s="247"/>
      <c r="J92" s="18"/>
      <c r="K92" s="18"/>
      <c r="L92" s="16"/>
    </row>
    <row r="93" spans="2:12" ht="12" customHeight="1">
      <c r="B93" s="17"/>
      <c r="C93" s="25" t="s">
        <v>122</v>
      </c>
      <c r="D93" s="18"/>
      <c r="E93" s="18"/>
      <c r="F93" s="18"/>
      <c r="G93" s="18"/>
      <c r="H93" s="18"/>
      <c r="J93" s="18"/>
      <c r="K93" s="18"/>
      <c r="L93" s="16"/>
    </row>
    <row r="94" spans="2:12" s="1" customFormat="1" ht="16.5" customHeight="1">
      <c r="B94" s="31"/>
      <c r="C94" s="32"/>
      <c r="D94" s="32"/>
      <c r="E94" s="259" t="s">
        <v>1228</v>
      </c>
      <c r="F94" s="242"/>
      <c r="G94" s="242"/>
      <c r="H94" s="242"/>
      <c r="I94" s="109"/>
      <c r="J94" s="32"/>
      <c r="K94" s="32"/>
      <c r="L94" s="35"/>
    </row>
    <row r="95" spans="2:12" s="1" customFormat="1" ht="12" customHeight="1">
      <c r="B95" s="31"/>
      <c r="C95" s="25" t="s">
        <v>124</v>
      </c>
      <c r="D95" s="32"/>
      <c r="E95" s="32"/>
      <c r="F95" s="32"/>
      <c r="G95" s="32"/>
      <c r="H95" s="32"/>
      <c r="I95" s="109"/>
      <c r="J95" s="32"/>
      <c r="K95" s="32"/>
      <c r="L95" s="35"/>
    </row>
    <row r="96" spans="2:12" s="1" customFormat="1" ht="16.5" customHeight="1">
      <c r="B96" s="31"/>
      <c r="C96" s="32"/>
      <c r="D96" s="32"/>
      <c r="E96" s="243" t="str">
        <f>E13</f>
        <v>2018004.5B.3 - Vykurovanie</v>
      </c>
      <c r="F96" s="242"/>
      <c r="G96" s="242"/>
      <c r="H96" s="242"/>
      <c r="I96" s="109"/>
      <c r="J96" s="32"/>
      <c r="K96" s="32"/>
      <c r="L96" s="35"/>
    </row>
    <row r="97" spans="2:65" s="1" customFormat="1" ht="6.95" customHeight="1">
      <c r="B97" s="31"/>
      <c r="C97" s="32"/>
      <c r="D97" s="32"/>
      <c r="E97" s="32"/>
      <c r="F97" s="32"/>
      <c r="G97" s="32"/>
      <c r="H97" s="32"/>
      <c r="I97" s="109"/>
      <c r="J97" s="32"/>
      <c r="K97" s="32"/>
      <c r="L97" s="35"/>
    </row>
    <row r="98" spans="2:65" s="1" customFormat="1" ht="12" customHeight="1">
      <c r="B98" s="31"/>
      <c r="C98" s="25" t="s">
        <v>21</v>
      </c>
      <c r="D98" s="32"/>
      <c r="E98" s="32"/>
      <c r="F98" s="23" t="str">
        <f>F16</f>
        <v>Lučenec</v>
      </c>
      <c r="G98" s="32"/>
      <c r="H98" s="32"/>
      <c r="I98" s="110" t="s">
        <v>23</v>
      </c>
      <c r="J98" s="52" t="str">
        <f>IF(J16="","",J16)</f>
        <v>21. 1. 2019</v>
      </c>
      <c r="K98" s="32"/>
      <c r="L98" s="35"/>
    </row>
    <row r="99" spans="2:65" s="1" customFormat="1" ht="6.95" customHeight="1">
      <c r="B99" s="31"/>
      <c r="C99" s="32"/>
      <c r="D99" s="32"/>
      <c r="E99" s="32"/>
      <c r="F99" s="32"/>
      <c r="G99" s="32"/>
      <c r="H99" s="32"/>
      <c r="I99" s="109"/>
      <c r="J99" s="32"/>
      <c r="K99" s="32"/>
      <c r="L99" s="35"/>
    </row>
    <row r="100" spans="2:65" s="1" customFormat="1" ht="13.7" customHeight="1">
      <c r="B100" s="31"/>
      <c r="C100" s="25" t="s">
        <v>29</v>
      </c>
      <c r="D100" s="32"/>
      <c r="E100" s="32"/>
      <c r="F100" s="23" t="str">
        <f>E19</f>
        <v>Domov sociálnych služieb SLATINKA</v>
      </c>
      <c r="G100" s="32"/>
      <c r="H100" s="32"/>
      <c r="I100" s="110" t="s">
        <v>37</v>
      </c>
      <c r="J100" s="29" t="str">
        <f>E25</f>
        <v>PROMOST s.r.o.</v>
      </c>
      <c r="K100" s="32"/>
      <c r="L100" s="35"/>
    </row>
    <row r="101" spans="2:65" s="1" customFormat="1" ht="13.7" customHeight="1">
      <c r="B101" s="31"/>
      <c r="C101" s="25" t="s">
        <v>35</v>
      </c>
      <c r="D101" s="32"/>
      <c r="E101" s="32"/>
      <c r="F101" s="23" t="str">
        <f>IF(E22="","",E22)</f>
        <v>Vyplň údaj</v>
      </c>
      <c r="G101" s="32"/>
      <c r="H101" s="32"/>
      <c r="I101" s="110" t="s">
        <v>41</v>
      </c>
      <c r="J101" s="29" t="str">
        <f>E28</f>
        <v>Ing. Lukáš Rácz, PhD.</v>
      </c>
      <c r="K101" s="32"/>
      <c r="L101" s="35"/>
    </row>
    <row r="102" spans="2:65" s="1" customFormat="1" ht="10.35" customHeight="1">
      <c r="B102" s="31"/>
      <c r="C102" s="32"/>
      <c r="D102" s="32"/>
      <c r="E102" s="32"/>
      <c r="F102" s="32"/>
      <c r="G102" s="32"/>
      <c r="H102" s="32"/>
      <c r="I102" s="109"/>
      <c r="J102" s="32"/>
      <c r="K102" s="32"/>
      <c r="L102" s="35"/>
    </row>
    <row r="103" spans="2:65" s="10" customFormat="1" ht="29.25" customHeight="1">
      <c r="B103" s="156"/>
      <c r="C103" s="157" t="s">
        <v>154</v>
      </c>
      <c r="D103" s="158" t="s">
        <v>65</v>
      </c>
      <c r="E103" s="158" t="s">
        <v>61</v>
      </c>
      <c r="F103" s="158" t="s">
        <v>62</v>
      </c>
      <c r="G103" s="158" t="s">
        <v>155</v>
      </c>
      <c r="H103" s="158" t="s">
        <v>156</v>
      </c>
      <c r="I103" s="159" t="s">
        <v>157</v>
      </c>
      <c r="J103" s="160" t="s">
        <v>128</v>
      </c>
      <c r="K103" s="161" t="s">
        <v>158</v>
      </c>
      <c r="L103" s="162"/>
      <c r="M103" s="61" t="s">
        <v>1</v>
      </c>
      <c r="N103" s="62" t="s">
        <v>50</v>
      </c>
      <c r="O103" s="62" t="s">
        <v>159</v>
      </c>
      <c r="P103" s="62" t="s">
        <v>160</v>
      </c>
      <c r="Q103" s="62" t="s">
        <v>161</v>
      </c>
      <c r="R103" s="62" t="s">
        <v>162</v>
      </c>
      <c r="S103" s="62" t="s">
        <v>163</v>
      </c>
      <c r="T103" s="63" t="s">
        <v>164</v>
      </c>
    </row>
    <row r="104" spans="2:65" s="1" customFormat="1" ht="22.9" customHeight="1">
      <c r="B104" s="31"/>
      <c r="C104" s="68" t="s">
        <v>129</v>
      </c>
      <c r="D104" s="32"/>
      <c r="E104" s="32"/>
      <c r="F104" s="32"/>
      <c r="G104" s="32"/>
      <c r="H104" s="32"/>
      <c r="I104" s="109"/>
      <c r="J104" s="163">
        <f>BK104</f>
        <v>0</v>
      </c>
      <c r="K104" s="32"/>
      <c r="L104" s="35"/>
      <c r="M104" s="64"/>
      <c r="N104" s="65"/>
      <c r="O104" s="65"/>
      <c r="P104" s="164">
        <f>P105+P119+P213+P216</f>
        <v>0</v>
      </c>
      <c r="Q104" s="65"/>
      <c r="R104" s="164">
        <f>R105+R119+R213+R216</f>
        <v>2.4586500000000004</v>
      </c>
      <c r="S104" s="65"/>
      <c r="T104" s="165">
        <f>T105+T119+T213+T216</f>
        <v>1.0449999999999999</v>
      </c>
      <c r="AT104" s="13" t="s">
        <v>79</v>
      </c>
      <c r="AU104" s="13" t="s">
        <v>130</v>
      </c>
      <c r="BK104" s="166">
        <f>BK105+BK119+BK213+BK216</f>
        <v>0</v>
      </c>
    </row>
    <row r="105" spans="2:65" s="11" customFormat="1" ht="25.9" customHeight="1">
      <c r="B105" s="167"/>
      <c r="C105" s="168"/>
      <c r="D105" s="169" t="s">
        <v>79</v>
      </c>
      <c r="E105" s="170" t="s">
        <v>165</v>
      </c>
      <c r="F105" s="170" t="s">
        <v>166</v>
      </c>
      <c r="G105" s="168"/>
      <c r="H105" s="168"/>
      <c r="I105" s="171"/>
      <c r="J105" s="172">
        <f>BK105</f>
        <v>0</v>
      </c>
      <c r="K105" s="168"/>
      <c r="L105" s="173"/>
      <c r="M105" s="174"/>
      <c r="N105" s="175"/>
      <c r="O105" s="175"/>
      <c r="P105" s="176">
        <f>P106+P108+P117</f>
        <v>0</v>
      </c>
      <c r="Q105" s="175"/>
      <c r="R105" s="176">
        <f>R106+R108+R117</f>
        <v>1.17788</v>
      </c>
      <c r="S105" s="175"/>
      <c r="T105" s="177">
        <f>T106+T108+T117</f>
        <v>1.0449999999999999</v>
      </c>
      <c r="AR105" s="178" t="s">
        <v>87</v>
      </c>
      <c r="AT105" s="179" t="s">
        <v>79</v>
      </c>
      <c r="AU105" s="179" t="s">
        <v>80</v>
      </c>
      <c r="AY105" s="178" t="s">
        <v>167</v>
      </c>
      <c r="BK105" s="180">
        <f>BK106+BK108+BK117</f>
        <v>0</v>
      </c>
    </row>
    <row r="106" spans="2:65" s="11" customFormat="1" ht="22.9" customHeight="1">
      <c r="B106" s="167"/>
      <c r="C106" s="168"/>
      <c r="D106" s="169" t="s">
        <v>79</v>
      </c>
      <c r="E106" s="181" t="s">
        <v>191</v>
      </c>
      <c r="F106" s="181" t="s">
        <v>459</v>
      </c>
      <c r="G106" s="168"/>
      <c r="H106" s="168"/>
      <c r="I106" s="171"/>
      <c r="J106" s="182">
        <f>BK106</f>
        <v>0</v>
      </c>
      <c r="K106" s="168"/>
      <c r="L106" s="173"/>
      <c r="M106" s="174"/>
      <c r="N106" s="175"/>
      <c r="O106" s="175"/>
      <c r="P106" s="176">
        <f>P107</f>
        <v>0</v>
      </c>
      <c r="Q106" s="175"/>
      <c r="R106" s="176">
        <f>R107</f>
        <v>1.17788</v>
      </c>
      <c r="S106" s="175"/>
      <c r="T106" s="177">
        <f>T107</f>
        <v>0</v>
      </c>
      <c r="AR106" s="178" t="s">
        <v>87</v>
      </c>
      <c r="AT106" s="179" t="s">
        <v>79</v>
      </c>
      <c r="AU106" s="179" t="s">
        <v>87</v>
      </c>
      <c r="AY106" s="178" t="s">
        <v>167</v>
      </c>
      <c r="BK106" s="180">
        <f>BK107</f>
        <v>0</v>
      </c>
    </row>
    <row r="107" spans="2:65" s="1" customFormat="1" ht="16.5" customHeight="1">
      <c r="B107" s="31"/>
      <c r="C107" s="183" t="s">
        <v>87</v>
      </c>
      <c r="D107" s="183" t="s">
        <v>169</v>
      </c>
      <c r="E107" s="184" t="s">
        <v>1994</v>
      </c>
      <c r="F107" s="185" t="s">
        <v>1995</v>
      </c>
      <c r="G107" s="186" t="s">
        <v>172</v>
      </c>
      <c r="H107" s="187">
        <v>11</v>
      </c>
      <c r="I107" s="188"/>
      <c r="J107" s="189">
        <f>ROUND(I107*H107,2)</f>
        <v>0</v>
      </c>
      <c r="K107" s="185" t="s">
        <v>225</v>
      </c>
      <c r="L107" s="35"/>
      <c r="M107" s="190" t="s">
        <v>1</v>
      </c>
      <c r="N107" s="191" t="s">
        <v>52</v>
      </c>
      <c r="O107" s="57"/>
      <c r="P107" s="192">
        <f>O107*H107</f>
        <v>0</v>
      </c>
      <c r="Q107" s="192">
        <v>0.10707999999999999</v>
      </c>
      <c r="R107" s="192">
        <f>Q107*H107</f>
        <v>1.17788</v>
      </c>
      <c r="S107" s="192">
        <v>0</v>
      </c>
      <c r="T107" s="193">
        <f>S107*H107</f>
        <v>0</v>
      </c>
      <c r="AR107" s="13" t="s">
        <v>173</v>
      </c>
      <c r="AT107" s="13" t="s">
        <v>169</v>
      </c>
      <c r="AU107" s="13" t="s">
        <v>92</v>
      </c>
      <c r="AY107" s="13" t="s">
        <v>167</v>
      </c>
      <c r="BE107" s="194">
        <f>IF(N107="základná",J107,0)</f>
        <v>0</v>
      </c>
      <c r="BF107" s="194">
        <f>IF(N107="znížená",J107,0)</f>
        <v>0</v>
      </c>
      <c r="BG107" s="194">
        <f>IF(N107="zákl. prenesená",J107,0)</f>
        <v>0</v>
      </c>
      <c r="BH107" s="194">
        <f>IF(N107="zníž. prenesená",J107,0)</f>
        <v>0</v>
      </c>
      <c r="BI107" s="194">
        <f>IF(N107="nulová",J107,0)</f>
        <v>0</v>
      </c>
      <c r="BJ107" s="13" t="s">
        <v>92</v>
      </c>
      <c r="BK107" s="194">
        <f>ROUND(I107*H107,2)</f>
        <v>0</v>
      </c>
      <c r="BL107" s="13" t="s">
        <v>173</v>
      </c>
      <c r="BM107" s="13" t="s">
        <v>1996</v>
      </c>
    </row>
    <row r="108" spans="2:65" s="11" customFormat="1" ht="22.9" customHeight="1">
      <c r="B108" s="167"/>
      <c r="C108" s="168"/>
      <c r="D108" s="169" t="s">
        <v>79</v>
      </c>
      <c r="E108" s="181" t="s">
        <v>203</v>
      </c>
      <c r="F108" s="181" t="s">
        <v>648</v>
      </c>
      <c r="G108" s="168"/>
      <c r="H108" s="168"/>
      <c r="I108" s="171"/>
      <c r="J108" s="182">
        <f>BK108</f>
        <v>0</v>
      </c>
      <c r="K108" s="168"/>
      <c r="L108" s="173"/>
      <c r="M108" s="174"/>
      <c r="N108" s="175"/>
      <c r="O108" s="175"/>
      <c r="P108" s="176">
        <f>SUM(P109:P116)</f>
        <v>0</v>
      </c>
      <c r="Q108" s="175"/>
      <c r="R108" s="176">
        <f>SUM(R109:R116)</f>
        <v>0</v>
      </c>
      <c r="S108" s="175"/>
      <c r="T108" s="177">
        <f>SUM(T109:T116)</f>
        <v>1.0449999999999999</v>
      </c>
      <c r="AR108" s="178" t="s">
        <v>87</v>
      </c>
      <c r="AT108" s="179" t="s">
        <v>79</v>
      </c>
      <c r="AU108" s="179" t="s">
        <v>87</v>
      </c>
      <c r="AY108" s="178" t="s">
        <v>167</v>
      </c>
      <c r="BK108" s="180">
        <f>SUM(BK109:BK116)</f>
        <v>0</v>
      </c>
    </row>
    <row r="109" spans="2:65" s="1" customFormat="1" ht="16.5" customHeight="1">
      <c r="B109" s="31"/>
      <c r="C109" s="183" t="s">
        <v>92</v>
      </c>
      <c r="D109" s="183" t="s">
        <v>169</v>
      </c>
      <c r="E109" s="184" t="s">
        <v>1997</v>
      </c>
      <c r="F109" s="185" t="s">
        <v>1998</v>
      </c>
      <c r="G109" s="186" t="s">
        <v>258</v>
      </c>
      <c r="H109" s="187">
        <v>55</v>
      </c>
      <c r="I109" s="188"/>
      <c r="J109" s="189">
        <f t="shared" ref="J109:J116" si="0">ROUND(I109*H109,2)</f>
        <v>0</v>
      </c>
      <c r="K109" s="185" t="s">
        <v>225</v>
      </c>
      <c r="L109" s="35"/>
      <c r="M109" s="190" t="s">
        <v>1</v>
      </c>
      <c r="N109" s="191" t="s">
        <v>52</v>
      </c>
      <c r="O109" s="57"/>
      <c r="P109" s="192">
        <f t="shared" ref="P109:P116" si="1">O109*H109</f>
        <v>0</v>
      </c>
      <c r="Q109" s="192">
        <v>0</v>
      </c>
      <c r="R109" s="192">
        <f t="shared" ref="R109:R116" si="2">Q109*H109</f>
        <v>0</v>
      </c>
      <c r="S109" s="192">
        <v>1.9E-2</v>
      </c>
      <c r="T109" s="193">
        <f t="shared" ref="T109:T116" si="3">S109*H109</f>
        <v>1.0449999999999999</v>
      </c>
      <c r="AR109" s="13" t="s">
        <v>173</v>
      </c>
      <c r="AT109" s="13" t="s">
        <v>169</v>
      </c>
      <c r="AU109" s="13" t="s">
        <v>92</v>
      </c>
      <c r="AY109" s="13" t="s">
        <v>167</v>
      </c>
      <c r="BE109" s="194">
        <f t="shared" ref="BE109:BE116" si="4">IF(N109="základná",J109,0)</f>
        <v>0</v>
      </c>
      <c r="BF109" s="194">
        <f t="shared" ref="BF109:BF116" si="5">IF(N109="znížená",J109,0)</f>
        <v>0</v>
      </c>
      <c r="BG109" s="194">
        <f t="shared" ref="BG109:BG116" si="6">IF(N109="zákl. prenesená",J109,0)</f>
        <v>0</v>
      </c>
      <c r="BH109" s="194">
        <f t="shared" ref="BH109:BH116" si="7">IF(N109="zníž. prenesená",J109,0)</f>
        <v>0</v>
      </c>
      <c r="BI109" s="194">
        <f t="shared" ref="BI109:BI116" si="8">IF(N109="nulová",J109,0)</f>
        <v>0</v>
      </c>
      <c r="BJ109" s="13" t="s">
        <v>92</v>
      </c>
      <c r="BK109" s="194">
        <f t="shared" ref="BK109:BK116" si="9">ROUND(I109*H109,2)</f>
        <v>0</v>
      </c>
      <c r="BL109" s="13" t="s">
        <v>173</v>
      </c>
      <c r="BM109" s="13" t="s">
        <v>1999</v>
      </c>
    </row>
    <row r="110" spans="2:65" s="1" customFormat="1" ht="16.5" customHeight="1">
      <c r="B110" s="31"/>
      <c r="C110" s="183" t="s">
        <v>97</v>
      </c>
      <c r="D110" s="183" t="s">
        <v>169</v>
      </c>
      <c r="E110" s="184" t="s">
        <v>791</v>
      </c>
      <c r="F110" s="185" t="s">
        <v>792</v>
      </c>
      <c r="G110" s="186" t="s">
        <v>224</v>
      </c>
      <c r="H110" s="187">
        <v>1.9450000000000001</v>
      </c>
      <c r="I110" s="188"/>
      <c r="J110" s="189">
        <f t="shared" si="0"/>
        <v>0</v>
      </c>
      <c r="K110" s="185" t="s">
        <v>225</v>
      </c>
      <c r="L110" s="35"/>
      <c r="M110" s="190" t="s">
        <v>1</v>
      </c>
      <c r="N110" s="191" t="s">
        <v>52</v>
      </c>
      <c r="O110" s="57"/>
      <c r="P110" s="192">
        <f t="shared" si="1"/>
        <v>0</v>
      </c>
      <c r="Q110" s="192">
        <v>0</v>
      </c>
      <c r="R110" s="192">
        <f t="shared" si="2"/>
        <v>0</v>
      </c>
      <c r="S110" s="192">
        <v>0</v>
      </c>
      <c r="T110" s="193">
        <f t="shared" si="3"/>
        <v>0</v>
      </c>
      <c r="AR110" s="13" t="s">
        <v>173</v>
      </c>
      <c r="AT110" s="13" t="s">
        <v>169</v>
      </c>
      <c r="AU110" s="13" t="s">
        <v>92</v>
      </c>
      <c r="AY110" s="13" t="s">
        <v>167</v>
      </c>
      <c r="BE110" s="194">
        <f t="shared" si="4"/>
        <v>0</v>
      </c>
      <c r="BF110" s="194">
        <f t="shared" si="5"/>
        <v>0</v>
      </c>
      <c r="BG110" s="194">
        <f t="shared" si="6"/>
        <v>0</v>
      </c>
      <c r="BH110" s="194">
        <f t="shared" si="7"/>
        <v>0</v>
      </c>
      <c r="BI110" s="194">
        <f t="shared" si="8"/>
        <v>0</v>
      </c>
      <c r="BJ110" s="13" t="s">
        <v>92</v>
      </c>
      <c r="BK110" s="194">
        <f t="shared" si="9"/>
        <v>0</v>
      </c>
      <c r="BL110" s="13" t="s">
        <v>173</v>
      </c>
      <c r="BM110" s="13" t="s">
        <v>2000</v>
      </c>
    </row>
    <row r="111" spans="2:65" s="1" customFormat="1" ht="16.5" customHeight="1">
      <c r="B111" s="31"/>
      <c r="C111" s="183" t="s">
        <v>173</v>
      </c>
      <c r="D111" s="183" t="s">
        <v>169</v>
      </c>
      <c r="E111" s="184" t="s">
        <v>796</v>
      </c>
      <c r="F111" s="185" t="s">
        <v>797</v>
      </c>
      <c r="G111" s="186" t="s">
        <v>224</v>
      </c>
      <c r="H111" s="187">
        <v>19.45</v>
      </c>
      <c r="I111" s="188"/>
      <c r="J111" s="189">
        <f t="shared" si="0"/>
        <v>0</v>
      </c>
      <c r="K111" s="185" t="s">
        <v>225</v>
      </c>
      <c r="L111" s="35"/>
      <c r="M111" s="190" t="s">
        <v>1</v>
      </c>
      <c r="N111" s="191" t="s">
        <v>52</v>
      </c>
      <c r="O111" s="57"/>
      <c r="P111" s="192">
        <f t="shared" si="1"/>
        <v>0</v>
      </c>
      <c r="Q111" s="192">
        <v>0</v>
      </c>
      <c r="R111" s="192">
        <f t="shared" si="2"/>
        <v>0</v>
      </c>
      <c r="S111" s="192">
        <v>0</v>
      </c>
      <c r="T111" s="193">
        <f t="shared" si="3"/>
        <v>0</v>
      </c>
      <c r="AR111" s="13" t="s">
        <v>173</v>
      </c>
      <c r="AT111" s="13" t="s">
        <v>169</v>
      </c>
      <c r="AU111" s="13" t="s">
        <v>92</v>
      </c>
      <c r="AY111" s="13" t="s">
        <v>167</v>
      </c>
      <c r="BE111" s="194">
        <f t="shared" si="4"/>
        <v>0</v>
      </c>
      <c r="BF111" s="194">
        <f t="shared" si="5"/>
        <v>0</v>
      </c>
      <c r="BG111" s="194">
        <f t="shared" si="6"/>
        <v>0</v>
      </c>
      <c r="BH111" s="194">
        <f t="shared" si="7"/>
        <v>0</v>
      </c>
      <c r="BI111" s="194">
        <f t="shared" si="8"/>
        <v>0</v>
      </c>
      <c r="BJ111" s="13" t="s">
        <v>92</v>
      </c>
      <c r="BK111" s="194">
        <f t="shared" si="9"/>
        <v>0</v>
      </c>
      <c r="BL111" s="13" t="s">
        <v>173</v>
      </c>
      <c r="BM111" s="13" t="s">
        <v>2001</v>
      </c>
    </row>
    <row r="112" spans="2:65" s="1" customFormat="1" ht="16.5" customHeight="1">
      <c r="B112" s="31"/>
      <c r="C112" s="183" t="s">
        <v>187</v>
      </c>
      <c r="D112" s="183" t="s">
        <v>169</v>
      </c>
      <c r="E112" s="184" t="s">
        <v>800</v>
      </c>
      <c r="F112" s="185" t="s">
        <v>801</v>
      </c>
      <c r="G112" s="186" t="s">
        <v>224</v>
      </c>
      <c r="H112" s="187">
        <v>1.9450000000000001</v>
      </c>
      <c r="I112" s="188"/>
      <c r="J112" s="189">
        <f t="shared" si="0"/>
        <v>0</v>
      </c>
      <c r="K112" s="185" t="s">
        <v>225</v>
      </c>
      <c r="L112" s="35"/>
      <c r="M112" s="190" t="s">
        <v>1</v>
      </c>
      <c r="N112" s="191" t="s">
        <v>52</v>
      </c>
      <c r="O112" s="57"/>
      <c r="P112" s="192">
        <f t="shared" si="1"/>
        <v>0</v>
      </c>
      <c r="Q112" s="192">
        <v>0</v>
      </c>
      <c r="R112" s="192">
        <f t="shared" si="2"/>
        <v>0</v>
      </c>
      <c r="S112" s="192">
        <v>0</v>
      </c>
      <c r="T112" s="193">
        <f t="shared" si="3"/>
        <v>0</v>
      </c>
      <c r="AR112" s="13" t="s">
        <v>173</v>
      </c>
      <c r="AT112" s="13" t="s">
        <v>169</v>
      </c>
      <c r="AU112" s="13" t="s">
        <v>92</v>
      </c>
      <c r="AY112" s="13" t="s">
        <v>167</v>
      </c>
      <c r="BE112" s="194">
        <f t="shared" si="4"/>
        <v>0</v>
      </c>
      <c r="BF112" s="194">
        <f t="shared" si="5"/>
        <v>0</v>
      </c>
      <c r="BG112" s="194">
        <f t="shared" si="6"/>
        <v>0</v>
      </c>
      <c r="BH112" s="194">
        <f t="shared" si="7"/>
        <v>0</v>
      </c>
      <c r="BI112" s="194">
        <f t="shared" si="8"/>
        <v>0</v>
      </c>
      <c r="BJ112" s="13" t="s">
        <v>92</v>
      </c>
      <c r="BK112" s="194">
        <f t="shared" si="9"/>
        <v>0</v>
      </c>
      <c r="BL112" s="13" t="s">
        <v>173</v>
      </c>
      <c r="BM112" s="13" t="s">
        <v>2002</v>
      </c>
    </row>
    <row r="113" spans="2:65" s="1" customFormat="1" ht="16.5" customHeight="1">
      <c r="B113" s="31"/>
      <c r="C113" s="183" t="s">
        <v>191</v>
      </c>
      <c r="D113" s="183" t="s">
        <v>169</v>
      </c>
      <c r="E113" s="184" t="s">
        <v>804</v>
      </c>
      <c r="F113" s="185" t="s">
        <v>805</v>
      </c>
      <c r="G113" s="186" t="s">
        <v>224</v>
      </c>
      <c r="H113" s="187">
        <v>15.56</v>
      </c>
      <c r="I113" s="188"/>
      <c r="J113" s="189">
        <f t="shared" si="0"/>
        <v>0</v>
      </c>
      <c r="K113" s="185" t="s">
        <v>225</v>
      </c>
      <c r="L113" s="35"/>
      <c r="M113" s="190" t="s">
        <v>1</v>
      </c>
      <c r="N113" s="191" t="s">
        <v>52</v>
      </c>
      <c r="O113" s="57"/>
      <c r="P113" s="192">
        <f t="shared" si="1"/>
        <v>0</v>
      </c>
      <c r="Q113" s="192">
        <v>0</v>
      </c>
      <c r="R113" s="192">
        <f t="shared" si="2"/>
        <v>0</v>
      </c>
      <c r="S113" s="192">
        <v>0</v>
      </c>
      <c r="T113" s="193">
        <f t="shared" si="3"/>
        <v>0</v>
      </c>
      <c r="AR113" s="13" t="s">
        <v>173</v>
      </c>
      <c r="AT113" s="13" t="s">
        <v>169</v>
      </c>
      <c r="AU113" s="13" t="s">
        <v>92</v>
      </c>
      <c r="AY113" s="13" t="s">
        <v>167</v>
      </c>
      <c r="BE113" s="194">
        <f t="shared" si="4"/>
        <v>0</v>
      </c>
      <c r="BF113" s="194">
        <f t="shared" si="5"/>
        <v>0</v>
      </c>
      <c r="BG113" s="194">
        <f t="shared" si="6"/>
        <v>0</v>
      </c>
      <c r="BH113" s="194">
        <f t="shared" si="7"/>
        <v>0</v>
      </c>
      <c r="BI113" s="194">
        <f t="shared" si="8"/>
        <v>0</v>
      </c>
      <c r="BJ113" s="13" t="s">
        <v>92</v>
      </c>
      <c r="BK113" s="194">
        <f t="shared" si="9"/>
        <v>0</v>
      </c>
      <c r="BL113" s="13" t="s">
        <v>173</v>
      </c>
      <c r="BM113" s="13" t="s">
        <v>2003</v>
      </c>
    </row>
    <row r="114" spans="2:65" s="1" customFormat="1" ht="16.5" customHeight="1">
      <c r="B114" s="31"/>
      <c r="C114" s="183" t="s">
        <v>195</v>
      </c>
      <c r="D114" s="183" t="s">
        <v>169</v>
      </c>
      <c r="E114" s="184" t="s">
        <v>808</v>
      </c>
      <c r="F114" s="185" t="s">
        <v>809</v>
      </c>
      <c r="G114" s="186" t="s">
        <v>224</v>
      </c>
      <c r="H114" s="187">
        <v>1.0449999999999999</v>
      </c>
      <c r="I114" s="188"/>
      <c r="J114" s="189">
        <f t="shared" si="0"/>
        <v>0</v>
      </c>
      <c r="K114" s="185" t="s">
        <v>225</v>
      </c>
      <c r="L114" s="35"/>
      <c r="M114" s="190" t="s">
        <v>1</v>
      </c>
      <c r="N114" s="191" t="s">
        <v>52</v>
      </c>
      <c r="O114" s="57"/>
      <c r="P114" s="192">
        <f t="shared" si="1"/>
        <v>0</v>
      </c>
      <c r="Q114" s="192">
        <v>0</v>
      </c>
      <c r="R114" s="192">
        <f t="shared" si="2"/>
        <v>0</v>
      </c>
      <c r="S114" s="192">
        <v>0</v>
      </c>
      <c r="T114" s="193">
        <f t="shared" si="3"/>
        <v>0</v>
      </c>
      <c r="AR114" s="13" t="s">
        <v>173</v>
      </c>
      <c r="AT114" s="13" t="s">
        <v>169</v>
      </c>
      <c r="AU114" s="13" t="s">
        <v>92</v>
      </c>
      <c r="AY114" s="13" t="s">
        <v>167</v>
      </c>
      <c r="BE114" s="194">
        <f t="shared" si="4"/>
        <v>0</v>
      </c>
      <c r="BF114" s="194">
        <f t="shared" si="5"/>
        <v>0</v>
      </c>
      <c r="BG114" s="194">
        <f t="shared" si="6"/>
        <v>0</v>
      </c>
      <c r="BH114" s="194">
        <f t="shared" si="7"/>
        <v>0</v>
      </c>
      <c r="BI114" s="194">
        <f t="shared" si="8"/>
        <v>0</v>
      </c>
      <c r="BJ114" s="13" t="s">
        <v>92</v>
      </c>
      <c r="BK114" s="194">
        <f t="shared" si="9"/>
        <v>0</v>
      </c>
      <c r="BL114" s="13" t="s">
        <v>173</v>
      </c>
      <c r="BM114" s="13" t="s">
        <v>2004</v>
      </c>
    </row>
    <row r="115" spans="2:65" s="1" customFormat="1" ht="16.5" customHeight="1">
      <c r="B115" s="31"/>
      <c r="C115" s="183" t="s">
        <v>199</v>
      </c>
      <c r="D115" s="183" t="s">
        <v>169</v>
      </c>
      <c r="E115" s="184" t="s">
        <v>2005</v>
      </c>
      <c r="F115" s="185" t="s">
        <v>2006</v>
      </c>
      <c r="G115" s="186" t="s">
        <v>224</v>
      </c>
      <c r="H115" s="187">
        <v>0.9</v>
      </c>
      <c r="I115" s="188"/>
      <c r="J115" s="189">
        <f t="shared" si="0"/>
        <v>0</v>
      </c>
      <c r="K115" s="185" t="s">
        <v>225</v>
      </c>
      <c r="L115" s="35"/>
      <c r="M115" s="190" t="s">
        <v>1</v>
      </c>
      <c r="N115" s="191" t="s">
        <v>52</v>
      </c>
      <c r="O115" s="57"/>
      <c r="P115" s="192">
        <f t="shared" si="1"/>
        <v>0</v>
      </c>
      <c r="Q115" s="192">
        <v>0</v>
      </c>
      <c r="R115" s="192">
        <f t="shared" si="2"/>
        <v>0</v>
      </c>
      <c r="S115" s="192">
        <v>0</v>
      </c>
      <c r="T115" s="193">
        <f t="shared" si="3"/>
        <v>0</v>
      </c>
      <c r="AR115" s="13" t="s">
        <v>173</v>
      </c>
      <c r="AT115" s="13" t="s">
        <v>169</v>
      </c>
      <c r="AU115" s="13" t="s">
        <v>92</v>
      </c>
      <c r="AY115" s="13" t="s">
        <v>167</v>
      </c>
      <c r="BE115" s="194">
        <f t="shared" si="4"/>
        <v>0</v>
      </c>
      <c r="BF115" s="194">
        <f t="shared" si="5"/>
        <v>0</v>
      </c>
      <c r="BG115" s="194">
        <f t="shared" si="6"/>
        <v>0</v>
      </c>
      <c r="BH115" s="194">
        <f t="shared" si="7"/>
        <v>0</v>
      </c>
      <c r="BI115" s="194">
        <f t="shared" si="8"/>
        <v>0</v>
      </c>
      <c r="BJ115" s="13" t="s">
        <v>92</v>
      </c>
      <c r="BK115" s="194">
        <f t="shared" si="9"/>
        <v>0</v>
      </c>
      <c r="BL115" s="13" t="s">
        <v>173</v>
      </c>
      <c r="BM115" s="13" t="s">
        <v>2007</v>
      </c>
    </row>
    <row r="116" spans="2:65" s="1" customFormat="1" ht="16.5" customHeight="1">
      <c r="B116" s="31"/>
      <c r="C116" s="183" t="s">
        <v>203</v>
      </c>
      <c r="D116" s="183" t="s">
        <v>169</v>
      </c>
      <c r="E116" s="184" t="s">
        <v>2008</v>
      </c>
      <c r="F116" s="185" t="s">
        <v>2009</v>
      </c>
      <c r="G116" s="186" t="s">
        <v>224</v>
      </c>
      <c r="H116" s="187">
        <v>1.9450000000000001</v>
      </c>
      <c r="I116" s="188"/>
      <c r="J116" s="189">
        <f t="shared" si="0"/>
        <v>0</v>
      </c>
      <c r="K116" s="185" t="s">
        <v>225</v>
      </c>
      <c r="L116" s="35"/>
      <c r="M116" s="190" t="s">
        <v>1</v>
      </c>
      <c r="N116" s="191" t="s">
        <v>52</v>
      </c>
      <c r="O116" s="57"/>
      <c r="P116" s="192">
        <f t="shared" si="1"/>
        <v>0</v>
      </c>
      <c r="Q116" s="192">
        <v>0</v>
      </c>
      <c r="R116" s="192">
        <f t="shared" si="2"/>
        <v>0</v>
      </c>
      <c r="S116" s="192">
        <v>0</v>
      </c>
      <c r="T116" s="193">
        <f t="shared" si="3"/>
        <v>0</v>
      </c>
      <c r="AR116" s="13" t="s">
        <v>173</v>
      </c>
      <c r="AT116" s="13" t="s">
        <v>169</v>
      </c>
      <c r="AU116" s="13" t="s">
        <v>92</v>
      </c>
      <c r="AY116" s="13" t="s">
        <v>167</v>
      </c>
      <c r="BE116" s="194">
        <f t="shared" si="4"/>
        <v>0</v>
      </c>
      <c r="BF116" s="194">
        <f t="shared" si="5"/>
        <v>0</v>
      </c>
      <c r="BG116" s="194">
        <f t="shared" si="6"/>
        <v>0</v>
      </c>
      <c r="BH116" s="194">
        <f t="shared" si="7"/>
        <v>0</v>
      </c>
      <c r="BI116" s="194">
        <f t="shared" si="8"/>
        <v>0</v>
      </c>
      <c r="BJ116" s="13" t="s">
        <v>92</v>
      </c>
      <c r="BK116" s="194">
        <f t="shared" si="9"/>
        <v>0</v>
      </c>
      <c r="BL116" s="13" t="s">
        <v>173</v>
      </c>
      <c r="BM116" s="13" t="s">
        <v>2010</v>
      </c>
    </row>
    <row r="117" spans="2:65" s="11" customFormat="1" ht="22.9" customHeight="1">
      <c r="B117" s="167"/>
      <c r="C117" s="168"/>
      <c r="D117" s="169" t="s">
        <v>79</v>
      </c>
      <c r="E117" s="181" t="s">
        <v>572</v>
      </c>
      <c r="F117" s="181" t="s">
        <v>811</v>
      </c>
      <c r="G117" s="168"/>
      <c r="H117" s="168"/>
      <c r="I117" s="171"/>
      <c r="J117" s="182">
        <f>BK117</f>
        <v>0</v>
      </c>
      <c r="K117" s="168"/>
      <c r="L117" s="173"/>
      <c r="M117" s="174"/>
      <c r="N117" s="175"/>
      <c r="O117" s="175"/>
      <c r="P117" s="176">
        <f>P118</f>
        <v>0</v>
      </c>
      <c r="Q117" s="175"/>
      <c r="R117" s="176">
        <f>R118</f>
        <v>0</v>
      </c>
      <c r="S117" s="175"/>
      <c r="T117" s="177">
        <f>T118</f>
        <v>0</v>
      </c>
      <c r="AR117" s="178" t="s">
        <v>87</v>
      </c>
      <c r="AT117" s="179" t="s">
        <v>79</v>
      </c>
      <c r="AU117" s="179" t="s">
        <v>87</v>
      </c>
      <c r="AY117" s="178" t="s">
        <v>167</v>
      </c>
      <c r="BK117" s="180">
        <f>BK118</f>
        <v>0</v>
      </c>
    </row>
    <row r="118" spans="2:65" s="1" customFormat="1" ht="16.5" customHeight="1">
      <c r="B118" s="31"/>
      <c r="C118" s="183" t="s">
        <v>207</v>
      </c>
      <c r="D118" s="183" t="s">
        <v>169</v>
      </c>
      <c r="E118" s="184" t="s">
        <v>813</v>
      </c>
      <c r="F118" s="185" t="s">
        <v>814</v>
      </c>
      <c r="G118" s="186" t="s">
        <v>224</v>
      </c>
      <c r="H118" s="187">
        <v>1.1779999999999999</v>
      </c>
      <c r="I118" s="188"/>
      <c r="J118" s="189">
        <f>ROUND(I118*H118,2)</f>
        <v>0</v>
      </c>
      <c r="K118" s="185" t="s">
        <v>225</v>
      </c>
      <c r="L118" s="35"/>
      <c r="M118" s="190" t="s">
        <v>1</v>
      </c>
      <c r="N118" s="191" t="s">
        <v>52</v>
      </c>
      <c r="O118" s="57"/>
      <c r="P118" s="192">
        <f>O118*H118</f>
        <v>0</v>
      </c>
      <c r="Q118" s="192">
        <v>0</v>
      </c>
      <c r="R118" s="192">
        <f>Q118*H118</f>
        <v>0</v>
      </c>
      <c r="S118" s="192">
        <v>0</v>
      </c>
      <c r="T118" s="193">
        <f>S118*H118</f>
        <v>0</v>
      </c>
      <c r="AR118" s="13" t="s">
        <v>173</v>
      </c>
      <c r="AT118" s="13" t="s">
        <v>169</v>
      </c>
      <c r="AU118" s="13" t="s">
        <v>92</v>
      </c>
      <c r="AY118" s="13" t="s">
        <v>167</v>
      </c>
      <c r="BE118" s="194">
        <f>IF(N118="základná",J118,0)</f>
        <v>0</v>
      </c>
      <c r="BF118" s="194">
        <f>IF(N118="znížená",J118,0)</f>
        <v>0</v>
      </c>
      <c r="BG118" s="194">
        <f>IF(N118="zákl. prenesená",J118,0)</f>
        <v>0</v>
      </c>
      <c r="BH118" s="194">
        <f>IF(N118="zníž. prenesená",J118,0)</f>
        <v>0</v>
      </c>
      <c r="BI118" s="194">
        <f>IF(N118="nulová",J118,0)</f>
        <v>0</v>
      </c>
      <c r="BJ118" s="13" t="s">
        <v>92</v>
      </c>
      <c r="BK118" s="194">
        <f>ROUND(I118*H118,2)</f>
        <v>0</v>
      </c>
      <c r="BL118" s="13" t="s">
        <v>173</v>
      </c>
      <c r="BM118" s="13" t="s">
        <v>2011</v>
      </c>
    </row>
    <row r="119" spans="2:65" s="11" customFormat="1" ht="25.9" customHeight="1">
      <c r="B119" s="167"/>
      <c r="C119" s="168"/>
      <c r="D119" s="169" t="s">
        <v>79</v>
      </c>
      <c r="E119" s="170" t="s">
        <v>816</v>
      </c>
      <c r="F119" s="170" t="s">
        <v>817</v>
      </c>
      <c r="G119" s="168"/>
      <c r="H119" s="168"/>
      <c r="I119" s="171"/>
      <c r="J119" s="172">
        <f>BK119</f>
        <v>0</v>
      </c>
      <c r="K119" s="168"/>
      <c r="L119" s="173"/>
      <c r="M119" s="174"/>
      <c r="N119" s="175"/>
      <c r="O119" s="175"/>
      <c r="P119" s="176">
        <f>P120+P126+P149+P161+P177</f>
        <v>0</v>
      </c>
      <c r="Q119" s="175"/>
      <c r="R119" s="176">
        <f>R120+R126+R149+R161+R177</f>
        <v>1.2807700000000002</v>
      </c>
      <c r="S119" s="175"/>
      <c r="T119" s="177">
        <f>T120+T126+T149+T161+T177</f>
        <v>0</v>
      </c>
      <c r="AR119" s="178" t="s">
        <v>92</v>
      </c>
      <c r="AT119" s="179" t="s">
        <v>79</v>
      </c>
      <c r="AU119" s="179" t="s">
        <v>80</v>
      </c>
      <c r="AY119" s="178" t="s">
        <v>167</v>
      </c>
      <c r="BK119" s="180">
        <f>BK120+BK126+BK149+BK161+BK177</f>
        <v>0</v>
      </c>
    </row>
    <row r="120" spans="2:65" s="11" customFormat="1" ht="22.9" customHeight="1">
      <c r="B120" s="167"/>
      <c r="C120" s="168"/>
      <c r="D120" s="169" t="s">
        <v>79</v>
      </c>
      <c r="E120" s="181" t="s">
        <v>2012</v>
      </c>
      <c r="F120" s="181" t="s">
        <v>2013</v>
      </c>
      <c r="G120" s="168"/>
      <c r="H120" s="168"/>
      <c r="I120" s="171"/>
      <c r="J120" s="182">
        <f>BK120</f>
        <v>0</v>
      </c>
      <c r="K120" s="168"/>
      <c r="L120" s="173"/>
      <c r="M120" s="174"/>
      <c r="N120" s="175"/>
      <c r="O120" s="175"/>
      <c r="P120" s="176">
        <f>SUM(P121:P125)</f>
        <v>0</v>
      </c>
      <c r="Q120" s="175"/>
      <c r="R120" s="176">
        <f>SUM(R121:R125)</f>
        <v>0</v>
      </c>
      <c r="S120" s="175"/>
      <c r="T120" s="177">
        <f>SUM(T121:T125)</f>
        <v>0</v>
      </c>
      <c r="AR120" s="178" t="s">
        <v>92</v>
      </c>
      <c r="AT120" s="179" t="s">
        <v>79</v>
      </c>
      <c r="AU120" s="179" t="s">
        <v>87</v>
      </c>
      <c r="AY120" s="178" t="s">
        <v>167</v>
      </c>
      <c r="BK120" s="180">
        <f>SUM(BK121:BK125)</f>
        <v>0</v>
      </c>
    </row>
    <row r="121" spans="2:65" s="1" customFormat="1" ht="16.5" customHeight="1">
      <c r="B121" s="31"/>
      <c r="C121" s="183" t="s">
        <v>211</v>
      </c>
      <c r="D121" s="183" t="s">
        <v>169</v>
      </c>
      <c r="E121" s="184" t="s">
        <v>2014</v>
      </c>
      <c r="F121" s="185" t="s">
        <v>2015</v>
      </c>
      <c r="G121" s="186" t="s">
        <v>241</v>
      </c>
      <c r="H121" s="187">
        <v>1</v>
      </c>
      <c r="I121" s="188"/>
      <c r="J121" s="189">
        <f>ROUND(I121*H121,2)</f>
        <v>0</v>
      </c>
      <c r="K121" s="185" t="s">
        <v>1</v>
      </c>
      <c r="L121" s="35"/>
      <c r="M121" s="190" t="s">
        <v>1</v>
      </c>
      <c r="N121" s="191" t="s">
        <v>52</v>
      </c>
      <c r="O121" s="57"/>
      <c r="P121" s="192">
        <f>O121*H121</f>
        <v>0</v>
      </c>
      <c r="Q121" s="192">
        <v>0</v>
      </c>
      <c r="R121" s="192">
        <f>Q121*H121</f>
        <v>0</v>
      </c>
      <c r="S121" s="192">
        <v>0</v>
      </c>
      <c r="T121" s="193">
        <f>S121*H121</f>
        <v>0</v>
      </c>
      <c r="AR121" s="13" t="s">
        <v>233</v>
      </c>
      <c r="AT121" s="13" t="s">
        <v>169</v>
      </c>
      <c r="AU121" s="13" t="s">
        <v>92</v>
      </c>
      <c r="AY121" s="13" t="s">
        <v>167</v>
      </c>
      <c r="BE121" s="194">
        <f>IF(N121="základná",J121,0)</f>
        <v>0</v>
      </c>
      <c r="BF121" s="194">
        <f>IF(N121="znížená",J121,0)</f>
        <v>0</v>
      </c>
      <c r="BG121" s="194">
        <f>IF(N121="zákl. prenesená",J121,0)</f>
        <v>0</v>
      </c>
      <c r="BH121" s="194">
        <f>IF(N121="zníž. prenesená",J121,0)</f>
        <v>0</v>
      </c>
      <c r="BI121" s="194">
        <f>IF(N121="nulová",J121,0)</f>
        <v>0</v>
      </c>
      <c r="BJ121" s="13" t="s">
        <v>92</v>
      </c>
      <c r="BK121" s="194">
        <f>ROUND(I121*H121,2)</f>
        <v>0</v>
      </c>
      <c r="BL121" s="13" t="s">
        <v>233</v>
      </c>
      <c r="BM121" s="13" t="s">
        <v>2016</v>
      </c>
    </row>
    <row r="122" spans="2:65" s="1" customFormat="1" ht="16.5" customHeight="1">
      <c r="B122" s="31"/>
      <c r="C122" s="195" t="s">
        <v>215</v>
      </c>
      <c r="D122" s="195" t="s">
        <v>221</v>
      </c>
      <c r="E122" s="196" t="s">
        <v>2017</v>
      </c>
      <c r="F122" s="197" t="s">
        <v>2018</v>
      </c>
      <c r="G122" s="198" t="s">
        <v>241</v>
      </c>
      <c r="H122" s="199">
        <v>1</v>
      </c>
      <c r="I122" s="200"/>
      <c r="J122" s="201">
        <f>ROUND(I122*H122,2)</f>
        <v>0</v>
      </c>
      <c r="K122" s="197" t="s">
        <v>1</v>
      </c>
      <c r="L122" s="202"/>
      <c r="M122" s="203" t="s">
        <v>1</v>
      </c>
      <c r="N122" s="204" t="s">
        <v>52</v>
      </c>
      <c r="O122" s="57"/>
      <c r="P122" s="192">
        <f>O122*H122</f>
        <v>0</v>
      </c>
      <c r="Q122" s="192">
        <v>0</v>
      </c>
      <c r="R122" s="192">
        <f>Q122*H122</f>
        <v>0</v>
      </c>
      <c r="S122" s="192">
        <v>0</v>
      </c>
      <c r="T122" s="193">
        <f>S122*H122</f>
        <v>0</v>
      </c>
      <c r="AR122" s="13" t="s">
        <v>298</v>
      </c>
      <c r="AT122" s="13" t="s">
        <v>221</v>
      </c>
      <c r="AU122" s="13" t="s">
        <v>92</v>
      </c>
      <c r="AY122" s="13" t="s">
        <v>167</v>
      </c>
      <c r="BE122" s="194">
        <f>IF(N122="základná",J122,0)</f>
        <v>0</v>
      </c>
      <c r="BF122" s="194">
        <f>IF(N122="znížená",J122,0)</f>
        <v>0</v>
      </c>
      <c r="BG122" s="194">
        <f>IF(N122="zákl. prenesená",J122,0)</f>
        <v>0</v>
      </c>
      <c r="BH122" s="194">
        <f>IF(N122="zníž. prenesená",J122,0)</f>
        <v>0</v>
      </c>
      <c r="BI122" s="194">
        <f>IF(N122="nulová",J122,0)</f>
        <v>0</v>
      </c>
      <c r="BJ122" s="13" t="s">
        <v>92</v>
      </c>
      <c r="BK122" s="194">
        <f>ROUND(I122*H122,2)</f>
        <v>0</v>
      </c>
      <c r="BL122" s="13" t="s">
        <v>233</v>
      </c>
      <c r="BM122" s="13" t="s">
        <v>2019</v>
      </c>
    </row>
    <row r="123" spans="2:65" s="1" customFormat="1" ht="16.5" customHeight="1">
      <c r="B123" s="31"/>
      <c r="C123" s="195" t="s">
        <v>220</v>
      </c>
      <c r="D123" s="195" t="s">
        <v>221</v>
      </c>
      <c r="E123" s="196" t="s">
        <v>2020</v>
      </c>
      <c r="F123" s="197" t="s">
        <v>2021</v>
      </c>
      <c r="G123" s="198" t="s">
        <v>241</v>
      </c>
      <c r="H123" s="199">
        <v>1</v>
      </c>
      <c r="I123" s="200"/>
      <c r="J123" s="201">
        <f>ROUND(I123*H123,2)</f>
        <v>0</v>
      </c>
      <c r="K123" s="197" t="s">
        <v>1</v>
      </c>
      <c r="L123" s="202"/>
      <c r="M123" s="203" t="s">
        <v>1</v>
      </c>
      <c r="N123" s="204" t="s">
        <v>52</v>
      </c>
      <c r="O123" s="57"/>
      <c r="P123" s="192">
        <f>O123*H123</f>
        <v>0</v>
      </c>
      <c r="Q123" s="192">
        <v>0</v>
      </c>
      <c r="R123" s="192">
        <f>Q123*H123</f>
        <v>0</v>
      </c>
      <c r="S123" s="192">
        <v>0</v>
      </c>
      <c r="T123" s="193">
        <f>S123*H123</f>
        <v>0</v>
      </c>
      <c r="AR123" s="13" t="s">
        <v>298</v>
      </c>
      <c r="AT123" s="13" t="s">
        <v>221</v>
      </c>
      <c r="AU123" s="13" t="s">
        <v>92</v>
      </c>
      <c r="AY123" s="13" t="s">
        <v>167</v>
      </c>
      <c r="BE123" s="194">
        <f>IF(N123="základná",J123,0)</f>
        <v>0</v>
      </c>
      <c r="BF123" s="194">
        <f>IF(N123="znížená",J123,0)</f>
        <v>0</v>
      </c>
      <c r="BG123" s="194">
        <f>IF(N123="zákl. prenesená",J123,0)</f>
        <v>0</v>
      </c>
      <c r="BH123" s="194">
        <f>IF(N123="zníž. prenesená",J123,0)</f>
        <v>0</v>
      </c>
      <c r="BI123" s="194">
        <f>IF(N123="nulová",J123,0)</f>
        <v>0</v>
      </c>
      <c r="BJ123" s="13" t="s">
        <v>92</v>
      </c>
      <c r="BK123" s="194">
        <f>ROUND(I123*H123,2)</f>
        <v>0</v>
      </c>
      <c r="BL123" s="13" t="s">
        <v>233</v>
      </c>
      <c r="BM123" s="13" t="s">
        <v>2022</v>
      </c>
    </row>
    <row r="124" spans="2:65" s="1" customFormat="1" ht="16.5" customHeight="1">
      <c r="B124" s="31"/>
      <c r="C124" s="195" t="s">
        <v>227</v>
      </c>
      <c r="D124" s="195" t="s">
        <v>221</v>
      </c>
      <c r="E124" s="196" t="s">
        <v>2023</v>
      </c>
      <c r="F124" s="197" t="s">
        <v>2024</v>
      </c>
      <c r="G124" s="198" t="s">
        <v>241</v>
      </c>
      <c r="H124" s="199">
        <v>1</v>
      </c>
      <c r="I124" s="200"/>
      <c r="J124" s="201">
        <f>ROUND(I124*H124,2)</f>
        <v>0</v>
      </c>
      <c r="K124" s="197" t="s">
        <v>1</v>
      </c>
      <c r="L124" s="202"/>
      <c r="M124" s="203" t="s">
        <v>1</v>
      </c>
      <c r="N124" s="204" t="s">
        <v>52</v>
      </c>
      <c r="O124" s="57"/>
      <c r="P124" s="192">
        <f>O124*H124</f>
        <v>0</v>
      </c>
      <c r="Q124" s="192">
        <v>0</v>
      </c>
      <c r="R124" s="192">
        <f>Q124*H124</f>
        <v>0</v>
      </c>
      <c r="S124" s="192">
        <v>0</v>
      </c>
      <c r="T124" s="193">
        <f>S124*H124</f>
        <v>0</v>
      </c>
      <c r="AR124" s="13" t="s">
        <v>298</v>
      </c>
      <c r="AT124" s="13" t="s">
        <v>221</v>
      </c>
      <c r="AU124" s="13" t="s">
        <v>92</v>
      </c>
      <c r="AY124" s="13" t="s">
        <v>167</v>
      </c>
      <c r="BE124" s="194">
        <f>IF(N124="základná",J124,0)</f>
        <v>0</v>
      </c>
      <c r="BF124" s="194">
        <f>IF(N124="znížená",J124,0)</f>
        <v>0</v>
      </c>
      <c r="BG124" s="194">
        <f>IF(N124="zákl. prenesená",J124,0)</f>
        <v>0</v>
      </c>
      <c r="BH124" s="194">
        <f>IF(N124="zníž. prenesená",J124,0)</f>
        <v>0</v>
      </c>
      <c r="BI124" s="194">
        <f>IF(N124="nulová",J124,0)</f>
        <v>0</v>
      </c>
      <c r="BJ124" s="13" t="s">
        <v>92</v>
      </c>
      <c r="BK124" s="194">
        <f>ROUND(I124*H124,2)</f>
        <v>0</v>
      </c>
      <c r="BL124" s="13" t="s">
        <v>233</v>
      </c>
      <c r="BM124" s="13" t="s">
        <v>2025</v>
      </c>
    </row>
    <row r="125" spans="2:65" s="1" customFormat="1" ht="16.5" customHeight="1">
      <c r="B125" s="31"/>
      <c r="C125" s="183" t="s">
        <v>229</v>
      </c>
      <c r="D125" s="183" t="s">
        <v>169</v>
      </c>
      <c r="E125" s="184" t="s">
        <v>2026</v>
      </c>
      <c r="F125" s="185" t="s">
        <v>2027</v>
      </c>
      <c r="G125" s="186" t="s">
        <v>853</v>
      </c>
      <c r="H125" s="205"/>
      <c r="I125" s="188"/>
      <c r="J125" s="189">
        <f>ROUND(I125*H125,2)</f>
        <v>0</v>
      </c>
      <c r="K125" s="185" t="s">
        <v>225</v>
      </c>
      <c r="L125" s="35"/>
      <c r="M125" s="190" t="s">
        <v>1</v>
      </c>
      <c r="N125" s="191" t="s">
        <v>52</v>
      </c>
      <c r="O125" s="57"/>
      <c r="P125" s="192">
        <f>O125*H125</f>
        <v>0</v>
      </c>
      <c r="Q125" s="192">
        <v>0</v>
      </c>
      <c r="R125" s="192">
        <f>Q125*H125</f>
        <v>0</v>
      </c>
      <c r="S125" s="192">
        <v>0</v>
      </c>
      <c r="T125" s="193">
        <f>S125*H125</f>
        <v>0</v>
      </c>
      <c r="AR125" s="13" t="s">
        <v>233</v>
      </c>
      <c r="AT125" s="13" t="s">
        <v>169</v>
      </c>
      <c r="AU125" s="13" t="s">
        <v>92</v>
      </c>
      <c r="AY125" s="13" t="s">
        <v>167</v>
      </c>
      <c r="BE125" s="194">
        <f>IF(N125="základná",J125,0)</f>
        <v>0</v>
      </c>
      <c r="BF125" s="194">
        <f>IF(N125="znížená",J125,0)</f>
        <v>0</v>
      </c>
      <c r="BG125" s="194">
        <f>IF(N125="zákl. prenesená",J125,0)</f>
        <v>0</v>
      </c>
      <c r="BH125" s="194">
        <f>IF(N125="zníž. prenesená",J125,0)</f>
        <v>0</v>
      </c>
      <c r="BI125" s="194">
        <f>IF(N125="nulová",J125,0)</f>
        <v>0</v>
      </c>
      <c r="BJ125" s="13" t="s">
        <v>92</v>
      </c>
      <c r="BK125" s="194">
        <f>ROUND(I125*H125,2)</f>
        <v>0</v>
      </c>
      <c r="BL125" s="13" t="s">
        <v>233</v>
      </c>
      <c r="BM125" s="13" t="s">
        <v>2028</v>
      </c>
    </row>
    <row r="126" spans="2:65" s="11" customFormat="1" ht="22.9" customHeight="1">
      <c r="B126" s="167"/>
      <c r="C126" s="168"/>
      <c r="D126" s="169" t="s">
        <v>79</v>
      </c>
      <c r="E126" s="181" t="s">
        <v>2029</v>
      </c>
      <c r="F126" s="181" t="s">
        <v>2030</v>
      </c>
      <c r="G126" s="168"/>
      <c r="H126" s="168"/>
      <c r="I126" s="171"/>
      <c r="J126" s="182">
        <f>BK126</f>
        <v>0</v>
      </c>
      <c r="K126" s="168"/>
      <c r="L126" s="173"/>
      <c r="M126" s="174"/>
      <c r="N126" s="175"/>
      <c r="O126" s="175"/>
      <c r="P126" s="176">
        <f>SUM(P127:P148)</f>
        <v>0</v>
      </c>
      <c r="Q126" s="175"/>
      <c r="R126" s="176">
        <f>SUM(R127:R148)</f>
        <v>2.7119999999999998E-2</v>
      </c>
      <c r="S126" s="175"/>
      <c r="T126" s="177">
        <f>SUM(T127:T148)</f>
        <v>0</v>
      </c>
      <c r="AR126" s="178" t="s">
        <v>92</v>
      </c>
      <c r="AT126" s="179" t="s">
        <v>79</v>
      </c>
      <c r="AU126" s="179" t="s">
        <v>87</v>
      </c>
      <c r="AY126" s="178" t="s">
        <v>167</v>
      </c>
      <c r="BK126" s="180">
        <f>SUM(BK127:BK148)</f>
        <v>0</v>
      </c>
    </row>
    <row r="127" spans="2:65" s="1" customFormat="1" ht="16.5" customHeight="1">
      <c r="B127" s="31"/>
      <c r="C127" s="183" t="s">
        <v>233</v>
      </c>
      <c r="D127" s="183" t="s">
        <v>169</v>
      </c>
      <c r="E127" s="184" t="s">
        <v>2031</v>
      </c>
      <c r="F127" s="185" t="s">
        <v>2032</v>
      </c>
      <c r="G127" s="186" t="s">
        <v>241</v>
      </c>
      <c r="H127" s="187">
        <v>1</v>
      </c>
      <c r="I127" s="188"/>
      <c r="J127" s="189">
        <f t="shared" ref="J127:J148" si="10">ROUND(I127*H127,2)</f>
        <v>0</v>
      </c>
      <c r="K127" s="185" t="s">
        <v>1</v>
      </c>
      <c r="L127" s="35"/>
      <c r="M127" s="190" t="s">
        <v>1</v>
      </c>
      <c r="N127" s="191" t="s">
        <v>52</v>
      </c>
      <c r="O127" s="57"/>
      <c r="P127" s="192">
        <f t="shared" ref="P127:P148" si="11">O127*H127</f>
        <v>0</v>
      </c>
      <c r="Q127" s="192">
        <v>1.7000000000000001E-4</v>
      </c>
      <c r="R127" s="192">
        <f t="shared" ref="R127:R148" si="12">Q127*H127</f>
        <v>1.7000000000000001E-4</v>
      </c>
      <c r="S127" s="192">
        <v>0</v>
      </c>
      <c r="T127" s="193">
        <f t="shared" ref="T127:T148" si="13">S127*H127</f>
        <v>0</v>
      </c>
      <c r="AR127" s="13" t="s">
        <v>233</v>
      </c>
      <c r="AT127" s="13" t="s">
        <v>169</v>
      </c>
      <c r="AU127" s="13" t="s">
        <v>92</v>
      </c>
      <c r="AY127" s="13" t="s">
        <v>167</v>
      </c>
      <c r="BE127" s="194">
        <f t="shared" ref="BE127:BE148" si="14">IF(N127="základná",J127,0)</f>
        <v>0</v>
      </c>
      <c r="BF127" s="194">
        <f t="shared" ref="BF127:BF148" si="15">IF(N127="znížená",J127,0)</f>
        <v>0</v>
      </c>
      <c r="BG127" s="194">
        <f t="shared" ref="BG127:BG148" si="16">IF(N127="zákl. prenesená",J127,0)</f>
        <v>0</v>
      </c>
      <c r="BH127" s="194">
        <f t="shared" ref="BH127:BH148" si="17">IF(N127="zníž. prenesená",J127,0)</f>
        <v>0</v>
      </c>
      <c r="BI127" s="194">
        <f t="shared" ref="BI127:BI148" si="18">IF(N127="nulová",J127,0)</f>
        <v>0</v>
      </c>
      <c r="BJ127" s="13" t="s">
        <v>92</v>
      </c>
      <c r="BK127" s="194">
        <f t="shared" ref="BK127:BK148" si="19">ROUND(I127*H127,2)</f>
        <v>0</v>
      </c>
      <c r="BL127" s="13" t="s">
        <v>233</v>
      </c>
      <c r="BM127" s="13" t="s">
        <v>2033</v>
      </c>
    </row>
    <row r="128" spans="2:65" s="1" customFormat="1" ht="16.5" customHeight="1">
      <c r="B128" s="31"/>
      <c r="C128" s="183" t="s">
        <v>238</v>
      </c>
      <c r="D128" s="183" t="s">
        <v>169</v>
      </c>
      <c r="E128" s="184" t="s">
        <v>2034</v>
      </c>
      <c r="F128" s="185" t="s">
        <v>2035</v>
      </c>
      <c r="G128" s="186" t="s">
        <v>241</v>
      </c>
      <c r="H128" s="187">
        <v>1</v>
      </c>
      <c r="I128" s="188"/>
      <c r="J128" s="189">
        <f t="shared" si="10"/>
        <v>0</v>
      </c>
      <c r="K128" s="185" t="s">
        <v>1</v>
      </c>
      <c r="L128" s="35"/>
      <c r="M128" s="190" t="s">
        <v>1</v>
      </c>
      <c r="N128" s="191" t="s">
        <v>52</v>
      </c>
      <c r="O128" s="57"/>
      <c r="P128" s="192">
        <f t="shared" si="11"/>
        <v>0</v>
      </c>
      <c r="Q128" s="192">
        <v>2.0600000000000002E-3</v>
      </c>
      <c r="R128" s="192">
        <f t="shared" si="12"/>
        <v>2.0600000000000002E-3</v>
      </c>
      <c r="S128" s="192">
        <v>0</v>
      </c>
      <c r="T128" s="193">
        <f t="shared" si="13"/>
        <v>0</v>
      </c>
      <c r="AR128" s="13" t="s">
        <v>233</v>
      </c>
      <c r="AT128" s="13" t="s">
        <v>169</v>
      </c>
      <c r="AU128" s="13" t="s">
        <v>92</v>
      </c>
      <c r="AY128" s="13" t="s">
        <v>167</v>
      </c>
      <c r="BE128" s="194">
        <f t="shared" si="14"/>
        <v>0</v>
      </c>
      <c r="BF128" s="194">
        <f t="shared" si="15"/>
        <v>0</v>
      </c>
      <c r="BG128" s="194">
        <f t="shared" si="16"/>
        <v>0</v>
      </c>
      <c r="BH128" s="194">
        <f t="shared" si="17"/>
        <v>0</v>
      </c>
      <c r="BI128" s="194">
        <f t="shared" si="18"/>
        <v>0</v>
      </c>
      <c r="BJ128" s="13" t="s">
        <v>92</v>
      </c>
      <c r="BK128" s="194">
        <f t="shared" si="19"/>
        <v>0</v>
      </c>
      <c r="BL128" s="13" t="s">
        <v>233</v>
      </c>
      <c r="BM128" s="13" t="s">
        <v>2036</v>
      </c>
    </row>
    <row r="129" spans="2:65" s="1" customFormat="1" ht="16.5" customHeight="1">
      <c r="B129" s="31"/>
      <c r="C129" s="183" t="s">
        <v>243</v>
      </c>
      <c r="D129" s="183" t="s">
        <v>169</v>
      </c>
      <c r="E129" s="184" t="s">
        <v>2037</v>
      </c>
      <c r="F129" s="185" t="s">
        <v>2038</v>
      </c>
      <c r="G129" s="186" t="s">
        <v>241</v>
      </c>
      <c r="H129" s="187">
        <v>1</v>
      </c>
      <c r="I129" s="188"/>
      <c r="J129" s="189">
        <f t="shared" si="10"/>
        <v>0</v>
      </c>
      <c r="K129" s="185" t="s">
        <v>225</v>
      </c>
      <c r="L129" s="35"/>
      <c r="M129" s="190" t="s">
        <v>1</v>
      </c>
      <c r="N129" s="191" t="s">
        <v>52</v>
      </c>
      <c r="O129" s="57"/>
      <c r="P129" s="192">
        <f t="shared" si="11"/>
        <v>0</v>
      </c>
      <c r="Q129" s="192">
        <v>0</v>
      </c>
      <c r="R129" s="192">
        <f t="shared" si="12"/>
        <v>0</v>
      </c>
      <c r="S129" s="192">
        <v>0</v>
      </c>
      <c r="T129" s="193">
        <f t="shared" si="13"/>
        <v>0</v>
      </c>
      <c r="AR129" s="13" t="s">
        <v>233</v>
      </c>
      <c r="AT129" s="13" t="s">
        <v>169</v>
      </c>
      <c r="AU129" s="13" t="s">
        <v>92</v>
      </c>
      <c r="AY129" s="13" t="s">
        <v>167</v>
      </c>
      <c r="BE129" s="194">
        <f t="shared" si="14"/>
        <v>0</v>
      </c>
      <c r="BF129" s="194">
        <f t="shared" si="15"/>
        <v>0</v>
      </c>
      <c r="BG129" s="194">
        <f t="shared" si="16"/>
        <v>0</v>
      </c>
      <c r="BH129" s="194">
        <f t="shared" si="17"/>
        <v>0</v>
      </c>
      <c r="BI129" s="194">
        <f t="shared" si="18"/>
        <v>0</v>
      </c>
      <c r="BJ129" s="13" t="s">
        <v>92</v>
      </c>
      <c r="BK129" s="194">
        <f t="shared" si="19"/>
        <v>0</v>
      </c>
      <c r="BL129" s="13" t="s">
        <v>233</v>
      </c>
      <c r="BM129" s="13" t="s">
        <v>2039</v>
      </c>
    </row>
    <row r="130" spans="2:65" s="1" customFormat="1" ht="22.5" customHeight="1">
      <c r="B130" s="31"/>
      <c r="C130" s="195" t="s">
        <v>248</v>
      </c>
      <c r="D130" s="195" t="s">
        <v>221</v>
      </c>
      <c r="E130" s="196" t="s">
        <v>2040</v>
      </c>
      <c r="F130" s="197" t="s">
        <v>2041</v>
      </c>
      <c r="G130" s="198" t="s">
        <v>1</v>
      </c>
      <c r="H130" s="199">
        <v>1</v>
      </c>
      <c r="I130" s="200"/>
      <c r="J130" s="201">
        <f t="shared" si="10"/>
        <v>0</v>
      </c>
      <c r="K130" s="197" t="s">
        <v>1</v>
      </c>
      <c r="L130" s="202"/>
      <c r="M130" s="203" t="s">
        <v>1</v>
      </c>
      <c r="N130" s="204" t="s">
        <v>52</v>
      </c>
      <c r="O130" s="57"/>
      <c r="P130" s="192">
        <f t="shared" si="11"/>
        <v>0</v>
      </c>
      <c r="Q130" s="192">
        <v>0</v>
      </c>
      <c r="R130" s="192">
        <f t="shared" si="12"/>
        <v>0</v>
      </c>
      <c r="S130" s="192">
        <v>0</v>
      </c>
      <c r="T130" s="193">
        <f t="shared" si="13"/>
        <v>0</v>
      </c>
      <c r="AR130" s="13" t="s">
        <v>298</v>
      </c>
      <c r="AT130" s="13" t="s">
        <v>221</v>
      </c>
      <c r="AU130" s="13" t="s">
        <v>92</v>
      </c>
      <c r="AY130" s="13" t="s">
        <v>167</v>
      </c>
      <c r="BE130" s="194">
        <f t="shared" si="14"/>
        <v>0</v>
      </c>
      <c r="BF130" s="194">
        <f t="shared" si="15"/>
        <v>0</v>
      </c>
      <c r="BG130" s="194">
        <f t="shared" si="16"/>
        <v>0</v>
      </c>
      <c r="BH130" s="194">
        <f t="shared" si="17"/>
        <v>0</v>
      </c>
      <c r="BI130" s="194">
        <f t="shared" si="18"/>
        <v>0</v>
      </c>
      <c r="BJ130" s="13" t="s">
        <v>92</v>
      </c>
      <c r="BK130" s="194">
        <f t="shared" si="19"/>
        <v>0</v>
      </c>
      <c r="BL130" s="13" t="s">
        <v>233</v>
      </c>
      <c r="BM130" s="13" t="s">
        <v>2042</v>
      </c>
    </row>
    <row r="131" spans="2:65" s="1" customFormat="1" ht="16.5" customHeight="1">
      <c r="B131" s="31"/>
      <c r="C131" s="195" t="s">
        <v>7</v>
      </c>
      <c r="D131" s="195" t="s">
        <v>221</v>
      </c>
      <c r="E131" s="196" t="s">
        <v>2043</v>
      </c>
      <c r="F131" s="197" t="s">
        <v>2044</v>
      </c>
      <c r="G131" s="198" t="s">
        <v>241</v>
      </c>
      <c r="H131" s="199">
        <v>1</v>
      </c>
      <c r="I131" s="200"/>
      <c r="J131" s="201">
        <f t="shared" si="10"/>
        <v>0</v>
      </c>
      <c r="K131" s="197" t="s">
        <v>1</v>
      </c>
      <c r="L131" s="202"/>
      <c r="M131" s="203" t="s">
        <v>1</v>
      </c>
      <c r="N131" s="204" t="s">
        <v>52</v>
      </c>
      <c r="O131" s="57"/>
      <c r="P131" s="192">
        <f t="shared" si="11"/>
        <v>0</v>
      </c>
      <c r="Q131" s="192">
        <v>0</v>
      </c>
      <c r="R131" s="192">
        <f t="shared" si="12"/>
        <v>0</v>
      </c>
      <c r="S131" s="192">
        <v>0</v>
      </c>
      <c r="T131" s="193">
        <f t="shared" si="13"/>
        <v>0</v>
      </c>
      <c r="AR131" s="13" t="s">
        <v>298</v>
      </c>
      <c r="AT131" s="13" t="s">
        <v>221</v>
      </c>
      <c r="AU131" s="13" t="s">
        <v>92</v>
      </c>
      <c r="AY131" s="13" t="s">
        <v>167</v>
      </c>
      <c r="BE131" s="194">
        <f t="shared" si="14"/>
        <v>0</v>
      </c>
      <c r="BF131" s="194">
        <f t="shared" si="15"/>
        <v>0</v>
      </c>
      <c r="BG131" s="194">
        <f t="shared" si="16"/>
        <v>0</v>
      </c>
      <c r="BH131" s="194">
        <f t="shared" si="17"/>
        <v>0</v>
      </c>
      <c r="BI131" s="194">
        <f t="shared" si="18"/>
        <v>0</v>
      </c>
      <c r="BJ131" s="13" t="s">
        <v>92</v>
      </c>
      <c r="BK131" s="194">
        <f t="shared" si="19"/>
        <v>0</v>
      </c>
      <c r="BL131" s="13" t="s">
        <v>233</v>
      </c>
      <c r="BM131" s="13" t="s">
        <v>2045</v>
      </c>
    </row>
    <row r="132" spans="2:65" s="1" customFormat="1" ht="16.5" customHeight="1">
      <c r="B132" s="31"/>
      <c r="C132" s="195" t="s">
        <v>255</v>
      </c>
      <c r="D132" s="195" t="s">
        <v>221</v>
      </c>
      <c r="E132" s="196" t="s">
        <v>2046</v>
      </c>
      <c r="F132" s="197" t="s">
        <v>2047</v>
      </c>
      <c r="G132" s="198" t="s">
        <v>241</v>
      </c>
      <c r="H132" s="199">
        <v>1</v>
      </c>
      <c r="I132" s="200"/>
      <c r="J132" s="201">
        <f t="shared" si="10"/>
        <v>0</v>
      </c>
      <c r="K132" s="197" t="s">
        <v>1</v>
      </c>
      <c r="L132" s="202"/>
      <c r="M132" s="203" t="s">
        <v>1</v>
      </c>
      <c r="N132" s="204" t="s">
        <v>52</v>
      </c>
      <c r="O132" s="57"/>
      <c r="P132" s="192">
        <f t="shared" si="11"/>
        <v>0</v>
      </c>
      <c r="Q132" s="192">
        <v>0</v>
      </c>
      <c r="R132" s="192">
        <f t="shared" si="12"/>
        <v>0</v>
      </c>
      <c r="S132" s="192">
        <v>0</v>
      </c>
      <c r="T132" s="193">
        <f t="shared" si="13"/>
        <v>0</v>
      </c>
      <c r="AR132" s="13" t="s">
        <v>298</v>
      </c>
      <c r="AT132" s="13" t="s">
        <v>221</v>
      </c>
      <c r="AU132" s="13" t="s">
        <v>92</v>
      </c>
      <c r="AY132" s="13" t="s">
        <v>167</v>
      </c>
      <c r="BE132" s="194">
        <f t="shared" si="14"/>
        <v>0</v>
      </c>
      <c r="BF132" s="194">
        <f t="shared" si="15"/>
        <v>0</v>
      </c>
      <c r="BG132" s="194">
        <f t="shared" si="16"/>
        <v>0</v>
      </c>
      <c r="BH132" s="194">
        <f t="shared" si="17"/>
        <v>0</v>
      </c>
      <c r="BI132" s="194">
        <f t="shared" si="18"/>
        <v>0</v>
      </c>
      <c r="BJ132" s="13" t="s">
        <v>92</v>
      </c>
      <c r="BK132" s="194">
        <f t="shared" si="19"/>
        <v>0</v>
      </c>
      <c r="BL132" s="13" t="s">
        <v>233</v>
      </c>
      <c r="BM132" s="13" t="s">
        <v>2048</v>
      </c>
    </row>
    <row r="133" spans="2:65" s="1" customFormat="1" ht="22.5" customHeight="1">
      <c r="B133" s="31"/>
      <c r="C133" s="195" t="s">
        <v>260</v>
      </c>
      <c r="D133" s="195" t="s">
        <v>221</v>
      </c>
      <c r="E133" s="196" t="s">
        <v>2049</v>
      </c>
      <c r="F133" s="197" t="s">
        <v>2050</v>
      </c>
      <c r="G133" s="198" t="s">
        <v>1</v>
      </c>
      <c r="H133" s="199">
        <v>1</v>
      </c>
      <c r="I133" s="200"/>
      <c r="J133" s="201">
        <f t="shared" si="10"/>
        <v>0</v>
      </c>
      <c r="K133" s="197" t="s">
        <v>1</v>
      </c>
      <c r="L133" s="202"/>
      <c r="M133" s="203" t="s">
        <v>1</v>
      </c>
      <c r="N133" s="204" t="s">
        <v>52</v>
      </c>
      <c r="O133" s="57"/>
      <c r="P133" s="192">
        <f t="shared" si="11"/>
        <v>0</v>
      </c>
      <c r="Q133" s="192">
        <v>0</v>
      </c>
      <c r="R133" s="192">
        <f t="shared" si="12"/>
        <v>0</v>
      </c>
      <c r="S133" s="192">
        <v>0</v>
      </c>
      <c r="T133" s="193">
        <f t="shared" si="13"/>
        <v>0</v>
      </c>
      <c r="AR133" s="13" t="s">
        <v>298</v>
      </c>
      <c r="AT133" s="13" t="s">
        <v>221</v>
      </c>
      <c r="AU133" s="13" t="s">
        <v>92</v>
      </c>
      <c r="AY133" s="13" t="s">
        <v>167</v>
      </c>
      <c r="BE133" s="194">
        <f t="shared" si="14"/>
        <v>0</v>
      </c>
      <c r="BF133" s="194">
        <f t="shared" si="15"/>
        <v>0</v>
      </c>
      <c r="BG133" s="194">
        <f t="shared" si="16"/>
        <v>0</v>
      </c>
      <c r="BH133" s="194">
        <f t="shared" si="17"/>
        <v>0</v>
      </c>
      <c r="BI133" s="194">
        <f t="shared" si="18"/>
        <v>0</v>
      </c>
      <c r="BJ133" s="13" t="s">
        <v>92</v>
      </c>
      <c r="BK133" s="194">
        <f t="shared" si="19"/>
        <v>0</v>
      </c>
      <c r="BL133" s="13" t="s">
        <v>233</v>
      </c>
      <c r="BM133" s="13" t="s">
        <v>2051</v>
      </c>
    </row>
    <row r="134" spans="2:65" s="1" customFormat="1" ht="16.5" customHeight="1">
      <c r="B134" s="31"/>
      <c r="C134" s="183" t="s">
        <v>262</v>
      </c>
      <c r="D134" s="183" t="s">
        <v>169</v>
      </c>
      <c r="E134" s="184" t="s">
        <v>2052</v>
      </c>
      <c r="F134" s="185" t="s">
        <v>2053</v>
      </c>
      <c r="G134" s="186" t="s">
        <v>241</v>
      </c>
      <c r="H134" s="187">
        <v>1</v>
      </c>
      <c r="I134" s="188"/>
      <c r="J134" s="189">
        <f t="shared" si="10"/>
        <v>0</v>
      </c>
      <c r="K134" s="185" t="s">
        <v>225</v>
      </c>
      <c r="L134" s="35"/>
      <c r="M134" s="190" t="s">
        <v>1</v>
      </c>
      <c r="N134" s="191" t="s">
        <v>52</v>
      </c>
      <c r="O134" s="57"/>
      <c r="P134" s="192">
        <f t="shared" si="11"/>
        <v>0</v>
      </c>
      <c r="Q134" s="192">
        <v>0</v>
      </c>
      <c r="R134" s="192">
        <f t="shared" si="12"/>
        <v>0</v>
      </c>
      <c r="S134" s="192">
        <v>0</v>
      </c>
      <c r="T134" s="193">
        <f t="shared" si="13"/>
        <v>0</v>
      </c>
      <c r="AR134" s="13" t="s">
        <v>233</v>
      </c>
      <c r="AT134" s="13" t="s">
        <v>169</v>
      </c>
      <c r="AU134" s="13" t="s">
        <v>92</v>
      </c>
      <c r="AY134" s="13" t="s">
        <v>167</v>
      </c>
      <c r="BE134" s="194">
        <f t="shared" si="14"/>
        <v>0</v>
      </c>
      <c r="BF134" s="194">
        <f t="shared" si="15"/>
        <v>0</v>
      </c>
      <c r="BG134" s="194">
        <f t="shared" si="16"/>
        <v>0</v>
      </c>
      <c r="BH134" s="194">
        <f t="shared" si="17"/>
        <v>0</v>
      </c>
      <c r="BI134" s="194">
        <f t="shared" si="18"/>
        <v>0</v>
      </c>
      <c r="BJ134" s="13" t="s">
        <v>92</v>
      </c>
      <c r="BK134" s="194">
        <f t="shared" si="19"/>
        <v>0</v>
      </c>
      <c r="BL134" s="13" t="s">
        <v>233</v>
      </c>
      <c r="BM134" s="13" t="s">
        <v>2054</v>
      </c>
    </row>
    <row r="135" spans="2:65" s="1" customFormat="1" ht="16.5" customHeight="1">
      <c r="B135" s="31"/>
      <c r="C135" s="195" t="s">
        <v>266</v>
      </c>
      <c r="D135" s="195" t="s">
        <v>221</v>
      </c>
      <c r="E135" s="196" t="s">
        <v>2055</v>
      </c>
      <c r="F135" s="197" t="s">
        <v>2056</v>
      </c>
      <c r="G135" s="198" t="s">
        <v>241</v>
      </c>
      <c r="H135" s="199">
        <v>1</v>
      </c>
      <c r="I135" s="200"/>
      <c r="J135" s="201">
        <f t="shared" si="10"/>
        <v>0</v>
      </c>
      <c r="K135" s="197" t="s">
        <v>225</v>
      </c>
      <c r="L135" s="202"/>
      <c r="M135" s="203" t="s">
        <v>1</v>
      </c>
      <c r="N135" s="204" t="s">
        <v>52</v>
      </c>
      <c r="O135" s="57"/>
      <c r="P135" s="192">
        <f t="shared" si="11"/>
        <v>0</v>
      </c>
      <c r="Q135" s="192">
        <v>3.5999999999999999E-3</v>
      </c>
      <c r="R135" s="192">
        <f t="shared" si="12"/>
        <v>3.5999999999999999E-3</v>
      </c>
      <c r="S135" s="192">
        <v>0</v>
      </c>
      <c r="T135" s="193">
        <f t="shared" si="13"/>
        <v>0</v>
      </c>
      <c r="AR135" s="13" t="s">
        <v>298</v>
      </c>
      <c r="AT135" s="13" t="s">
        <v>221</v>
      </c>
      <c r="AU135" s="13" t="s">
        <v>92</v>
      </c>
      <c r="AY135" s="13" t="s">
        <v>167</v>
      </c>
      <c r="BE135" s="194">
        <f t="shared" si="14"/>
        <v>0</v>
      </c>
      <c r="BF135" s="194">
        <f t="shared" si="15"/>
        <v>0</v>
      </c>
      <c r="BG135" s="194">
        <f t="shared" si="16"/>
        <v>0</v>
      </c>
      <c r="BH135" s="194">
        <f t="shared" si="17"/>
        <v>0</v>
      </c>
      <c r="BI135" s="194">
        <f t="shared" si="18"/>
        <v>0</v>
      </c>
      <c r="BJ135" s="13" t="s">
        <v>92</v>
      </c>
      <c r="BK135" s="194">
        <f t="shared" si="19"/>
        <v>0</v>
      </c>
      <c r="BL135" s="13" t="s">
        <v>233</v>
      </c>
      <c r="BM135" s="13" t="s">
        <v>2057</v>
      </c>
    </row>
    <row r="136" spans="2:65" s="1" customFormat="1" ht="16.5" customHeight="1">
      <c r="B136" s="31"/>
      <c r="C136" s="183" t="s">
        <v>270</v>
      </c>
      <c r="D136" s="183" t="s">
        <v>169</v>
      </c>
      <c r="E136" s="184" t="s">
        <v>2058</v>
      </c>
      <c r="F136" s="185" t="s">
        <v>2059</v>
      </c>
      <c r="G136" s="186" t="s">
        <v>1817</v>
      </c>
      <c r="H136" s="187">
        <v>1</v>
      </c>
      <c r="I136" s="188"/>
      <c r="J136" s="189">
        <f t="shared" si="10"/>
        <v>0</v>
      </c>
      <c r="K136" s="185" t="s">
        <v>1</v>
      </c>
      <c r="L136" s="35"/>
      <c r="M136" s="190" t="s">
        <v>1</v>
      </c>
      <c r="N136" s="191" t="s">
        <v>52</v>
      </c>
      <c r="O136" s="57"/>
      <c r="P136" s="192">
        <f t="shared" si="11"/>
        <v>0</v>
      </c>
      <c r="Q136" s="192">
        <v>3.0000000000000001E-5</v>
      </c>
      <c r="R136" s="192">
        <f t="shared" si="12"/>
        <v>3.0000000000000001E-5</v>
      </c>
      <c r="S136" s="192">
        <v>0</v>
      </c>
      <c r="T136" s="193">
        <f t="shared" si="13"/>
        <v>0</v>
      </c>
      <c r="AR136" s="13" t="s">
        <v>233</v>
      </c>
      <c r="AT136" s="13" t="s">
        <v>169</v>
      </c>
      <c r="AU136" s="13" t="s">
        <v>92</v>
      </c>
      <c r="AY136" s="13" t="s">
        <v>167</v>
      </c>
      <c r="BE136" s="194">
        <f t="shared" si="14"/>
        <v>0</v>
      </c>
      <c r="BF136" s="194">
        <f t="shared" si="15"/>
        <v>0</v>
      </c>
      <c r="BG136" s="194">
        <f t="shared" si="16"/>
        <v>0</v>
      </c>
      <c r="BH136" s="194">
        <f t="shared" si="17"/>
        <v>0</v>
      </c>
      <c r="BI136" s="194">
        <f t="shared" si="18"/>
        <v>0</v>
      </c>
      <c r="BJ136" s="13" t="s">
        <v>92</v>
      </c>
      <c r="BK136" s="194">
        <f t="shared" si="19"/>
        <v>0</v>
      </c>
      <c r="BL136" s="13" t="s">
        <v>233</v>
      </c>
      <c r="BM136" s="13" t="s">
        <v>2060</v>
      </c>
    </row>
    <row r="137" spans="2:65" s="1" customFormat="1" ht="16.5" customHeight="1">
      <c r="B137" s="31"/>
      <c r="C137" s="195" t="s">
        <v>274</v>
      </c>
      <c r="D137" s="195" t="s">
        <v>221</v>
      </c>
      <c r="E137" s="196" t="s">
        <v>2061</v>
      </c>
      <c r="F137" s="197" t="s">
        <v>2062</v>
      </c>
      <c r="G137" s="198" t="s">
        <v>241</v>
      </c>
      <c r="H137" s="199">
        <v>1</v>
      </c>
      <c r="I137" s="200"/>
      <c r="J137" s="201">
        <f t="shared" si="10"/>
        <v>0</v>
      </c>
      <c r="K137" s="197" t="s">
        <v>1</v>
      </c>
      <c r="L137" s="202"/>
      <c r="M137" s="203" t="s">
        <v>1</v>
      </c>
      <c r="N137" s="204" t="s">
        <v>52</v>
      </c>
      <c r="O137" s="57"/>
      <c r="P137" s="192">
        <f t="shared" si="11"/>
        <v>0</v>
      </c>
      <c r="Q137" s="192">
        <v>0</v>
      </c>
      <c r="R137" s="192">
        <f t="shared" si="12"/>
        <v>0</v>
      </c>
      <c r="S137" s="192">
        <v>0</v>
      </c>
      <c r="T137" s="193">
        <f t="shared" si="13"/>
        <v>0</v>
      </c>
      <c r="AR137" s="13" t="s">
        <v>298</v>
      </c>
      <c r="AT137" s="13" t="s">
        <v>221</v>
      </c>
      <c r="AU137" s="13" t="s">
        <v>92</v>
      </c>
      <c r="AY137" s="13" t="s">
        <v>167</v>
      </c>
      <c r="BE137" s="194">
        <f t="shared" si="14"/>
        <v>0</v>
      </c>
      <c r="BF137" s="194">
        <f t="shared" si="15"/>
        <v>0</v>
      </c>
      <c r="BG137" s="194">
        <f t="shared" si="16"/>
        <v>0</v>
      </c>
      <c r="BH137" s="194">
        <f t="shared" si="17"/>
        <v>0</v>
      </c>
      <c r="BI137" s="194">
        <f t="shared" si="18"/>
        <v>0</v>
      </c>
      <c r="BJ137" s="13" t="s">
        <v>92</v>
      </c>
      <c r="BK137" s="194">
        <f t="shared" si="19"/>
        <v>0</v>
      </c>
      <c r="BL137" s="13" t="s">
        <v>233</v>
      </c>
      <c r="BM137" s="13" t="s">
        <v>2063</v>
      </c>
    </row>
    <row r="138" spans="2:65" s="1" customFormat="1" ht="16.5" customHeight="1">
      <c r="B138" s="31"/>
      <c r="C138" s="183" t="s">
        <v>278</v>
      </c>
      <c r="D138" s="183" t="s">
        <v>169</v>
      </c>
      <c r="E138" s="184" t="s">
        <v>2064</v>
      </c>
      <c r="F138" s="185" t="s">
        <v>2065</v>
      </c>
      <c r="G138" s="186" t="s">
        <v>1817</v>
      </c>
      <c r="H138" s="187">
        <v>2</v>
      </c>
      <c r="I138" s="188"/>
      <c r="J138" s="189">
        <f t="shared" si="10"/>
        <v>0</v>
      </c>
      <c r="K138" s="185" t="s">
        <v>225</v>
      </c>
      <c r="L138" s="35"/>
      <c r="M138" s="190" t="s">
        <v>1</v>
      </c>
      <c r="N138" s="191" t="s">
        <v>52</v>
      </c>
      <c r="O138" s="57"/>
      <c r="P138" s="192">
        <f t="shared" si="11"/>
        <v>0</v>
      </c>
      <c r="Q138" s="192">
        <v>3.0000000000000001E-5</v>
      </c>
      <c r="R138" s="192">
        <f t="shared" si="12"/>
        <v>6.0000000000000002E-5</v>
      </c>
      <c r="S138" s="192">
        <v>0</v>
      </c>
      <c r="T138" s="193">
        <f t="shared" si="13"/>
        <v>0</v>
      </c>
      <c r="AR138" s="13" t="s">
        <v>233</v>
      </c>
      <c r="AT138" s="13" t="s">
        <v>169</v>
      </c>
      <c r="AU138" s="13" t="s">
        <v>92</v>
      </c>
      <c r="AY138" s="13" t="s">
        <v>167</v>
      </c>
      <c r="BE138" s="194">
        <f t="shared" si="14"/>
        <v>0</v>
      </c>
      <c r="BF138" s="194">
        <f t="shared" si="15"/>
        <v>0</v>
      </c>
      <c r="BG138" s="194">
        <f t="shared" si="16"/>
        <v>0</v>
      </c>
      <c r="BH138" s="194">
        <f t="shared" si="17"/>
        <v>0</v>
      </c>
      <c r="BI138" s="194">
        <f t="shared" si="18"/>
        <v>0</v>
      </c>
      <c r="BJ138" s="13" t="s">
        <v>92</v>
      </c>
      <c r="BK138" s="194">
        <f t="shared" si="19"/>
        <v>0</v>
      </c>
      <c r="BL138" s="13" t="s">
        <v>233</v>
      </c>
      <c r="BM138" s="13" t="s">
        <v>2066</v>
      </c>
    </row>
    <row r="139" spans="2:65" s="1" customFormat="1" ht="16.5" customHeight="1">
      <c r="B139" s="31"/>
      <c r="C139" s="195" t="s">
        <v>282</v>
      </c>
      <c r="D139" s="195" t="s">
        <v>221</v>
      </c>
      <c r="E139" s="196" t="s">
        <v>2067</v>
      </c>
      <c r="F139" s="197" t="s">
        <v>2068</v>
      </c>
      <c r="G139" s="198" t="s">
        <v>241</v>
      </c>
      <c r="H139" s="199">
        <v>2</v>
      </c>
      <c r="I139" s="200"/>
      <c r="J139" s="201">
        <f t="shared" si="10"/>
        <v>0</v>
      </c>
      <c r="K139" s="197" t="s">
        <v>225</v>
      </c>
      <c r="L139" s="202"/>
      <c r="M139" s="203" t="s">
        <v>1</v>
      </c>
      <c r="N139" s="204" t="s">
        <v>52</v>
      </c>
      <c r="O139" s="57"/>
      <c r="P139" s="192">
        <f t="shared" si="11"/>
        <v>0</v>
      </c>
      <c r="Q139" s="192">
        <v>2.1800000000000001E-3</v>
      </c>
      <c r="R139" s="192">
        <f t="shared" si="12"/>
        <v>4.3600000000000002E-3</v>
      </c>
      <c r="S139" s="192">
        <v>0</v>
      </c>
      <c r="T139" s="193">
        <f t="shared" si="13"/>
        <v>0</v>
      </c>
      <c r="AR139" s="13" t="s">
        <v>298</v>
      </c>
      <c r="AT139" s="13" t="s">
        <v>221</v>
      </c>
      <c r="AU139" s="13" t="s">
        <v>92</v>
      </c>
      <c r="AY139" s="13" t="s">
        <v>167</v>
      </c>
      <c r="BE139" s="194">
        <f t="shared" si="14"/>
        <v>0</v>
      </c>
      <c r="BF139" s="194">
        <f t="shared" si="15"/>
        <v>0</v>
      </c>
      <c r="BG139" s="194">
        <f t="shared" si="16"/>
        <v>0</v>
      </c>
      <c r="BH139" s="194">
        <f t="shared" si="17"/>
        <v>0</v>
      </c>
      <c r="BI139" s="194">
        <f t="shared" si="18"/>
        <v>0</v>
      </c>
      <c r="BJ139" s="13" t="s">
        <v>92</v>
      </c>
      <c r="BK139" s="194">
        <f t="shared" si="19"/>
        <v>0</v>
      </c>
      <c r="BL139" s="13" t="s">
        <v>233</v>
      </c>
      <c r="BM139" s="13" t="s">
        <v>2069</v>
      </c>
    </row>
    <row r="140" spans="2:65" s="1" customFormat="1" ht="16.5" customHeight="1">
      <c r="B140" s="31"/>
      <c r="C140" s="183" t="s">
        <v>286</v>
      </c>
      <c r="D140" s="183" t="s">
        <v>169</v>
      </c>
      <c r="E140" s="184" t="s">
        <v>2070</v>
      </c>
      <c r="F140" s="185" t="s">
        <v>2071</v>
      </c>
      <c r="G140" s="186" t="s">
        <v>241</v>
      </c>
      <c r="H140" s="187">
        <v>1</v>
      </c>
      <c r="I140" s="188"/>
      <c r="J140" s="189">
        <f t="shared" si="10"/>
        <v>0</v>
      </c>
      <c r="K140" s="185" t="s">
        <v>1</v>
      </c>
      <c r="L140" s="35"/>
      <c r="M140" s="190" t="s">
        <v>1</v>
      </c>
      <c r="N140" s="191" t="s">
        <v>52</v>
      </c>
      <c r="O140" s="57"/>
      <c r="P140" s="192">
        <f t="shared" si="11"/>
        <v>0</v>
      </c>
      <c r="Q140" s="192">
        <v>0</v>
      </c>
      <c r="R140" s="192">
        <f t="shared" si="12"/>
        <v>0</v>
      </c>
      <c r="S140" s="192">
        <v>0</v>
      </c>
      <c r="T140" s="193">
        <f t="shared" si="13"/>
        <v>0</v>
      </c>
      <c r="AR140" s="13" t="s">
        <v>233</v>
      </c>
      <c r="AT140" s="13" t="s">
        <v>169</v>
      </c>
      <c r="AU140" s="13" t="s">
        <v>92</v>
      </c>
      <c r="AY140" s="13" t="s">
        <v>167</v>
      </c>
      <c r="BE140" s="194">
        <f t="shared" si="14"/>
        <v>0</v>
      </c>
      <c r="BF140" s="194">
        <f t="shared" si="15"/>
        <v>0</v>
      </c>
      <c r="BG140" s="194">
        <f t="shared" si="16"/>
        <v>0</v>
      </c>
      <c r="BH140" s="194">
        <f t="shared" si="17"/>
        <v>0</v>
      </c>
      <c r="BI140" s="194">
        <f t="shared" si="18"/>
        <v>0</v>
      </c>
      <c r="BJ140" s="13" t="s">
        <v>92</v>
      </c>
      <c r="BK140" s="194">
        <f t="shared" si="19"/>
        <v>0</v>
      </c>
      <c r="BL140" s="13" t="s">
        <v>233</v>
      </c>
      <c r="BM140" s="13" t="s">
        <v>2072</v>
      </c>
    </row>
    <row r="141" spans="2:65" s="1" customFormat="1" ht="16.5" customHeight="1">
      <c r="B141" s="31"/>
      <c r="C141" s="195" t="s">
        <v>290</v>
      </c>
      <c r="D141" s="195" t="s">
        <v>221</v>
      </c>
      <c r="E141" s="196" t="s">
        <v>2073</v>
      </c>
      <c r="F141" s="197" t="s">
        <v>2074</v>
      </c>
      <c r="G141" s="198" t="s">
        <v>241</v>
      </c>
      <c r="H141" s="199">
        <v>1</v>
      </c>
      <c r="I141" s="200"/>
      <c r="J141" s="201">
        <f t="shared" si="10"/>
        <v>0</v>
      </c>
      <c r="K141" s="197" t="s">
        <v>1</v>
      </c>
      <c r="L141" s="202"/>
      <c r="M141" s="203" t="s">
        <v>1</v>
      </c>
      <c r="N141" s="204" t="s">
        <v>52</v>
      </c>
      <c r="O141" s="57"/>
      <c r="P141" s="192">
        <f t="shared" si="11"/>
        <v>0</v>
      </c>
      <c r="Q141" s="192">
        <v>4.0000000000000002E-4</v>
      </c>
      <c r="R141" s="192">
        <f t="shared" si="12"/>
        <v>4.0000000000000002E-4</v>
      </c>
      <c r="S141" s="192">
        <v>0</v>
      </c>
      <c r="T141" s="193">
        <f t="shared" si="13"/>
        <v>0</v>
      </c>
      <c r="AR141" s="13" t="s">
        <v>298</v>
      </c>
      <c r="AT141" s="13" t="s">
        <v>221</v>
      </c>
      <c r="AU141" s="13" t="s">
        <v>92</v>
      </c>
      <c r="AY141" s="13" t="s">
        <v>167</v>
      </c>
      <c r="BE141" s="194">
        <f t="shared" si="14"/>
        <v>0</v>
      </c>
      <c r="BF141" s="194">
        <f t="shared" si="15"/>
        <v>0</v>
      </c>
      <c r="BG141" s="194">
        <f t="shared" si="16"/>
        <v>0</v>
      </c>
      <c r="BH141" s="194">
        <f t="shared" si="17"/>
        <v>0</v>
      </c>
      <c r="BI141" s="194">
        <f t="shared" si="18"/>
        <v>0</v>
      </c>
      <c r="BJ141" s="13" t="s">
        <v>92</v>
      </c>
      <c r="BK141" s="194">
        <f t="shared" si="19"/>
        <v>0</v>
      </c>
      <c r="BL141" s="13" t="s">
        <v>233</v>
      </c>
      <c r="BM141" s="13" t="s">
        <v>2075</v>
      </c>
    </row>
    <row r="142" spans="2:65" s="1" customFormat="1" ht="16.5" customHeight="1">
      <c r="B142" s="31"/>
      <c r="C142" s="183" t="s">
        <v>294</v>
      </c>
      <c r="D142" s="183" t="s">
        <v>169</v>
      </c>
      <c r="E142" s="184" t="s">
        <v>2076</v>
      </c>
      <c r="F142" s="185" t="s">
        <v>2077</v>
      </c>
      <c r="G142" s="186" t="s">
        <v>241</v>
      </c>
      <c r="H142" s="187">
        <v>1</v>
      </c>
      <c r="I142" s="188"/>
      <c r="J142" s="189">
        <f t="shared" si="10"/>
        <v>0</v>
      </c>
      <c r="K142" s="185" t="s">
        <v>225</v>
      </c>
      <c r="L142" s="35"/>
      <c r="M142" s="190" t="s">
        <v>1</v>
      </c>
      <c r="N142" s="191" t="s">
        <v>52</v>
      </c>
      <c r="O142" s="57"/>
      <c r="P142" s="192">
        <f t="shared" si="11"/>
        <v>0</v>
      </c>
      <c r="Q142" s="192">
        <v>0</v>
      </c>
      <c r="R142" s="192">
        <f t="shared" si="12"/>
        <v>0</v>
      </c>
      <c r="S142" s="192">
        <v>0</v>
      </c>
      <c r="T142" s="193">
        <f t="shared" si="13"/>
        <v>0</v>
      </c>
      <c r="AR142" s="13" t="s">
        <v>233</v>
      </c>
      <c r="AT142" s="13" t="s">
        <v>169</v>
      </c>
      <c r="AU142" s="13" t="s">
        <v>92</v>
      </c>
      <c r="AY142" s="13" t="s">
        <v>167</v>
      </c>
      <c r="BE142" s="194">
        <f t="shared" si="14"/>
        <v>0</v>
      </c>
      <c r="BF142" s="194">
        <f t="shared" si="15"/>
        <v>0</v>
      </c>
      <c r="BG142" s="194">
        <f t="shared" si="16"/>
        <v>0</v>
      </c>
      <c r="BH142" s="194">
        <f t="shared" si="17"/>
        <v>0</v>
      </c>
      <c r="BI142" s="194">
        <f t="shared" si="18"/>
        <v>0</v>
      </c>
      <c r="BJ142" s="13" t="s">
        <v>92</v>
      </c>
      <c r="BK142" s="194">
        <f t="shared" si="19"/>
        <v>0</v>
      </c>
      <c r="BL142" s="13" t="s">
        <v>233</v>
      </c>
      <c r="BM142" s="13" t="s">
        <v>2078</v>
      </c>
    </row>
    <row r="143" spans="2:65" s="1" customFormat="1" ht="16.5" customHeight="1">
      <c r="B143" s="31"/>
      <c r="C143" s="195" t="s">
        <v>298</v>
      </c>
      <c r="D143" s="195" t="s">
        <v>221</v>
      </c>
      <c r="E143" s="196" t="s">
        <v>2079</v>
      </c>
      <c r="F143" s="197" t="s">
        <v>2080</v>
      </c>
      <c r="G143" s="198" t="s">
        <v>241</v>
      </c>
      <c r="H143" s="199">
        <v>1</v>
      </c>
      <c r="I143" s="200"/>
      <c r="J143" s="201">
        <f t="shared" si="10"/>
        <v>0</v>
      </c>
      <c r="K143" s="197" t="s">
        <v>225</v>
      </c>
      <c r="L143" s="202"/>
      <c r="M143" s="203" t="s">
        <v>1</v>
      </c>
      <c r="N143" s="204" t="s">
        <v>52</v>
      </c>
      <c r="O143" s="57"/>
      <c r="P143" s="192">
        <f t="shared" si="11"/>
        <v>0</v>
      </c>
      <c r="Q143" s="192">
        <v>1.4400000000000001E-3</v>
      </c>
      <c r="R143" s="192">
        <f t="shared" si="12"/>
        <v>1.4400000000000001E-3</v>
      </c>
      <c r="S143" s="192">
        <v>0</v>
      </c>
      <c r="T143" s="193">
        <f t="shared" si="13"/>
        <v>0</v>
      </c>
      <c r="AR143" s="13" t="s">
        <v>298</v>
      </c>
      <c r="AT143" s="13" t="s">
        <v>221</v>
      </c>
      <c r="AU143" s="13" t="s">
        <v>92</v>
      </c>
      <c r="AY143" s="13" t="s">
        <v>167</v>
      </c>
      <c r="BE143" s="194">
        <f t="shared" si="14"/>
        <v>0</v>
      </c>
      <c r="BF143" s="194">
        <f t="shared" si="15"/>
        <v>0</v>
      </c>
      <c r="BG143" s="194">
        <f t="shared" si="16"/>
        <v>0</v>
      </c>
      <c r="BH143" s="194">
        <f t="shared" si="17"/>
        <v>0</v>
      </c>
      <c r="BI143" s="194">
        <f t="shared" si="18"/>
        <v>0</v>
      </c>
      <c r="BJ143" s="13" t="s">
        <v>92</v>
      </c>
      <c r="BK143" s="194">
        <f t="shared" si="19"/>
        <v>0</v>
      </c>
      <c r="BL143" s="13" t="s">
        <v>233</v>
      </c>
      <c r="BM143" s="13" t="s">
        <v>2081</v>
      </c>
    </row>
    <row r="144" spans="2:65" s="1" customFormat="1" ht="16.5" customHeight="1">
      <c r="B144" s="31"/>
      <c r="C144" s="183" t="s">
        <v>302</v>
      </c>
      <c r="D144" s="183" t="s">
        <v>169</v>
      </c>
      <c r="E144" s="184" t="s">
        <v>2082</v>
      </c>
      <c r="F144" s="185" t="s">
        <v>2083</v>
      </c>
      <c r="G144" s="186" t="s">
        <v>241</v>
      </c>
      <c r="H144" s="187">
        <v>1</v>
      </c>
      <c r="I144" s="188"/>
      <c r="J144" s="189">
        <f t="shared" si="10"/>
        <v>0</v>
      </c>
      <c r="K144" s="185" t="s">
        <v>225</v>
      </c>
      <c r="L144" s="35"/>
      <c r="M144" s="190" t="s">
        <v>1</v>
      </c>
      <c r="N144" s="191" t="s">
        <v>52</v>
      </c>
      <c r="O144" s="57"/>
      <c r="P144" s="192">
        <f t="shared" si="11"/>
        <v>0</v>
      </c>
      <c r="Q144" s="192">
        <v>1.4999999999999999E-2</v>
      </c>
      <c r="R144" s="192">
        <f t="shared" si="12"/>
        <v>1.4999999999999999E-2</v>
      </c>
      <c r="S144" s="192">
        <v>0</v>
      </c>
      <c r="T144" s="193">
        <f t="shared" si="13"/>
        <v>0</v>
      </c>
      <c r="AR144" s="13" t="s">
        <v>233</v>
      </c>
      <c r="AT144" s="13" t="s">
        <v>169</v>
      </c>
      <c r="AU144" s="13" t="s">
        <v>92</v>
      </c>
      <c r="AY144" s="13" t="s">
        <v>167</v>
      </c>
      <c r="BE144" s="194">
        <f t="shared" si="14"/>
        <v>0</v>
      </c>
      <c r="BF144" s="194">
        <f t="shared" si="15"/>
        <v>0</v>
      </c>
      <c r="BG144" s="194">
        <f t="shared" si="16"/>
        <v>0</v>
      </c>
      <c r="BH144" s="194">
        <f t="shared" si="17"/>
        <v>0</v>
      </c>
      <c r="BI144" s="194">
        <f t="shared" si="18"/>
        <v>0</v>
      </c>
      <c r="BJ144" s="13" t="s">
        <v>92</v>
      </c>
      <c r="BK144" s="194">
        <f t="shared" si="19"/>
        <v>0</v>
      </c>
      <c r="BL144" s="13" t="s">
        <v>233</v>
      </c>
      <c r="BM144" s="13" t="s">
        <v>2084</v>
      </c>
    </row>
    <row r="145" spans="2:65" s="1" customFormat="1" ht="16.5" customHeight="1">
      <c r="B145" s="31"/>
      <c r="C145" s="195" t="s">
        <v>306</v>
      </c>
      <c r="D145" s="195" t="s">
        <v>221</v>
      </c>
      <c r="E145" s="196" t="s">
        <v>2085</v>
      </c>
      <c r="F145" s="197" t="s">
        <v>2086</v>
      </c>
      <c r="G145" s="198" t="s">
        <v>241</v>
      </c>
      <c r="H145" s="199">
        <v>1</v>
      </c>
      <c r="I145" s="200"/>
      <c r="J145" s="201">
        <f t="shared" si="10"/>
        <v>0</v>
      </c>
      <c r="K145" s="197" t="s">
        <v>1</v>
      </c>
      <c r="L145" s="202"/>
      <c r="M145" s="203" t="s">
        <v>1</v>
      </c>
      <c r="N145" s="204" t="s">
        <v>52</v>
      </c>
      <c r="O145" s="57"/>
      <c r="P145" s="192">
        <f t="shared" si="11"/>
        <v>0</v>
      </c>
      <c r="Q145" s="192">
        <v>0</v>
      </c>
      <c r="R145" s="192">
        <f t="shared" si="12"/>
        <v>0</v>
      </c>
      <c r="S145" s="192">
        <v>0</v>
      </c>
      <c r="T145" s="193">
        <f t="shared" si="13"/>
        <v>0</v>
      </c>
      <c r="AR145" s="13" t="s">
        <v>298</v>
      </c>
      <c r="AT145" s="13" t="s">
        <v>221</v>
      </c>
      <c r="AU145" s="13" t="s">
        <v>92</v>
      </c>
      <c r="AY145" s="13" t="s">
        <v>167</v>
      </c>
      <c r="BE145" s="194">
        <f t="shared" si="14"/>
        <v>0</v>
      </c>
      <c r="BF145" s="194">
        <f t="shared" si="15"/>
        <v>0</v>
      </c>
      <c r="BG145" s="194">
        <f t="shared" si="16"/>
        <v>0</v>
      </c>
      <c r="BH145" s="194">
        <f t="shared" si="17"/>
        <v>0</v>
      </c>
      <c r="BI145" s="194">
        <f t="shared" si="18"/>
        <v>0</v>
      </c>
      <c r="BJ145" s="13" t="s">
        <v>92</v>
      </c>
      <c r="BK145" s="194">
        <f t="shared" si="19"/>
        <v>0</v>
      </c>
      <c r="BL145" s="13" t="s">
        <v>233</v>
      </c>
      <c r="BM145" s="13" t="s">
        <v>2087</v>
      </c>
    </row>
    <row r="146" spans="2:65" s="1" customFormat="1" ht="16.5" customHeight="1">
      <c r="B146" s="31"/>
      <c r="C146" s="195" t="s">
        <v>310</v>
      </c>
      <c r="D146" s="195" t="s">
        <v>221</v>
      </c>
      <c r="E146" s="196" t="s">
        <v>2088</v>
      </c>
      <c r="F146" s="197" t="s">
        <v>2089</v>
      </c>
      <c r="G146" s="198" t="s">
        <v>241</v>
      </c>
      <c r="H146" s="199">
        <v>1</v>
      </c>
      <c r="I146" s="200"/>
      <c r="J146" s="201">
        <f t="shared" si="10"/>
        <v>0</v>
      </c>
      <c r="K146" s="197" t="s">
        <v>1</v>
      </c>
      <c r="L146" s="202"/>
      <c r="M146" s="203" t="s">
        <v>1</v>
      </c>
      <c r="N146" s="204" t="s">
        <v>52</v>
      </c>
      <c r="O146" s="57"/>
      <c r="P146" s="192">
        <f t="shared" si="11"/>
        <v>0</v>
      </c>
      <c r="Q146" s="192">
        <v>0</v>
      </c>
      <c r="R146" s="192">
        <f t="shared" si="12"/>
        <v>0</v>
      </c>
      <c r="S146" s="192">
        <v>0</v>
      </c>
      <c r="T146" s="193">
        <f t="shared" si="13"/>
        <v>0</v>
      </c>
      <c r="AR146" s="13" t="s">
        <v>298</v>
      </c>
      <c r="AT146" s="13" t="s">
        <v>221</v>
      </c>
      <c r="AU146" s="13" t="s">
        <v>92</v>
      </c>
      <c r="AY146" s="13" t="s">
        <v>167</v>
      </c>
      <c r="BE146" s="194">
        <f t="shared" si="14"/>
        <v>0</v>
      </c>
      <c r="BF146" s="194">
        <f t="shared" si="15"/>
        <v>0</v>
      </c>
      <c r="BG146" s="194">
        <f t="shared" si="16"/>
        <v>0</v>
      </c>
      <c r="BH146" s="194">
        <f t="shared" si="17"/>
        <v>0</v>
      </c>
      <c r="BI146" s="194">
        <f t="shared" si="18"/>
        <v>0</v>
      </c>
      <c r="BJ146" s="13" t="s">
        <v>92</v>
      </c>
      <c r="BK146" s="194">
        <f t="shared" si="19"/>
        <v>0</v>
      </c>
      <c r="BL146" s="13" t="s">
        <v>233</v>
      </c>
      <c r="BM146" s="13" t="s">
        <v>2090</v>
      </c>
    </row>
    <row r="147" spans="2:65" s="1" customFormat="1" ht="16.5" customHeight="1">
      <c r="B147" s="31"/>
      <c r="C147" s="195" t="s">
        <v>315</v>
      </c>
      <c r="D147" s="195" t="s">
        <v>221</v>
      </c>
      <c r="E147" s="196" t="s">
        <v>2091</v>
      </c>
      <c r="F147" s="197" t="s">
        <v>2092</v>
      </c>
      <c r="G147" s="198" t="s">
        <v>241</v>
      </c>
      <c r="H147" s="199">
        <v>1</v>
      </c>
      <c r="I147" s="200"/>
      <c r="J147" s="201">
        <f t="shared" si="10"/>
        <v>0</v>
      </c>
      <c r="K147" s="197" t="s">
        <v>1</v>
      </c>
      <c r="L147" s="202"/>
      <c r="M147" s="203" t="s">
        <v>1</v>
      </c>
      <c r="N147" s="204" t="s">
        <v>52</v>
      </c>
      <c r="O147" s="57"/>
      <c r="P147" s="192">
        <f t="shared" si="11"/>
        <v>0</v>
      </c>
      <c r="Q147" s="192">
        <v>0</v>
      </c>
      <c r="R147" s="192">
        <f t="shared" si="12"/>
        <v>0</v>
      </c>
      <c r="S147" s="192">
        <v>0</v>
      </c>
      <c r="T147" s="193">
        <f t="shared" si="13"/>
        <v>0</v>
      </c>
      <c r="AR147" s="13" t="s">
        <v>298</v>
      </c>
      <c r="AT147" s="13" t="s">
        <v>221</v>
      </c>
      <c r="AU147" s="13" t="s">
        <v>92</v>
      </c>
      <c r="AY147" s="13" t="s">
        <v>167</v>
      </c>
      <c r="BE147" s="194">
        <f t="shared" si="14"/>
        <v>0</v>
      </c>
      <c r="BF147" s="194">
        <f t="shared" si="15"/>
        <v>0</v>
      </c>
      <c r="BG147" s="194">
        <f t="shared" si="16"/>
        <v>0</v>
      </c>
      <c r="BH147" s="194">
        <f t="shared" si="17"/>
        <v>0</v>
      </c>
      <c r="BI147" s="194">
        <f t="shared" si="18"/>
        <v>0</v>
      </c>
      <c r="BJ147" s="13" t="s">
        <v>92</v>
      </c>
      <c r="BK147" s="194">
        <f t="shared" si="19"/>
        <v>0</v>
      </c>
      <c r="BL147" s="13" t="s">
        <v>233</v>
      </c>
      <c r="BM147" s="13" t="s">
        <v>2093</v>
      </c>
    </row>
    <row r="148" spans="2:65" s="1" customFormat="1" ht="16.5" customHeight="1">
      <c r="B148" s="31"/>
      <c r="C148" s="183" t="s">
        <v>319</v>
      </c>
      <c r="D148" s="183" t="s">
        <v>169</v>
      </c>
      <c r="E148" s="184" t="s">
        <v>2094</v>
      </c>
      <c r="F148" s="185" t="s">
        <v>2095</v>
      </c>
      <c r="G148" s="186" t="s">
        <v>853</v>
      </c>
      <c r="H148" s="205"/>
      <c r="I148" s="188"/>
      <c r="J148" s="189">
        <f t="shared" si="10"/>
        <v>0</v>
      </c>
      <c r="K148" s="185" t="s">
        <v>225</v>
      </c>
      <c r="L148" s="35"/>
      <c r="M148" s="190" t="s">
        <v>1</v>
      </c>
      <c r="N148" s="191" t="s">
        <v>52</v>
      </c>
      <c r="O148" s="57"/>
      <c r="P148" s="192">
        <f t="shared" si="11"/>
        <v>0</v>
      </c>
      <c r="Q148" s="192">
        <v>0</v>
      </c>
      <c r="R148" s="192">
        <f t="shared" si="12"/>
        <v>0</v>
      </c>
      <c r="S148" s="192">
        <v>0</v>
      </c>
      <c r="T148" s="193">
        <f t="shared" si="13"/>
        <v>0</v>
      </c>
      <c r="AR148" s="13" t="s">
        <v>233</v>
      </c>
      <c r="AT148" s="13" t="s">
        <v>169</v>
      </c>
      <c r="AU148" s="13" t="s">
        <v>92</v>
      </c>
      <c r="AY148" s="13" t="s">
        <v>167</v>
      </c>
      <c r="BE148" s="194">
        <f t="shared" si="14"/>
        <v>0</v>
      </c>
      <c r="BF148" s="194">
        <f t="shared" si="15"/>
        <v>0</v>
      </c>
      <c r="BG148" s="194">
        <f t="shared" si="16"/>
        <v>0</v>
      </c>
      <c r="BH148" s="194">
        <f t="shared" si="17"/>
        <v>0</v>
      </c>
      <c r="BI148" s="194">
        <f t="shared" si="18"/>
        <v>0</v>
      </c>
      <c r="BJ148" s="13" t="s">
        <v>92</v>
      </c>
      <c r="BK148" s="194">
        <f t="shared" si="19"/>
        <v>0</v>
      </c>
      <c r="BL148" s="13" t="s">
        <v>233</v>
      </c>
      <c r="BM148" s="13" t="s">
        <v>2096</v>
      </c>
    </row>
    <row r="149" spans="2:65" s="11" customFormat="1" ht="22.9" customHeight="1">
      <c r="B149" s="167"/>
      <c r="C149" s="168"/>
      <c r="D149" s="169" t="s">
        <v>79</v>
      </c>
      <c r="E149" s="181" t="s">
        <v>2097</v>
      </c>
      <c r="F149" s="181" t="s">
        <v>2098</v>
      </c>
      <c r="G149" s="168"/>
      <c r="H149" s="168"/>
      <c r="I149" s="171"/>
      <c r="J149" s="182">
        <f>BK149</f>
        <v>0</v>
      </c>
      <c r="K149" s="168"/>
      <c r="L149" s="173"/>
      <c r="M149" s="174"/>
      <c r="N149" s="175"/>
      <c r="O149" s="175"/>
      <c r="P149" s="176">
        <f>SUM(P150:P160)</f>
        <v>0</v>
      </c>
      <c r="Q149" s="175"/>
      <c r="R149" s="176">
        <f>SUM(R150:R160)</f>
        <v>0.42496</v>
      </c>
      <c r="S149" s="175"/>
      <c r="T149" s="177">
        <f>SUM(T150:T160)</f>
        <v>0</v>
      </c>
      <c r="AR149" s="178" t="s">
        <v>92</v>
      </c>
      <c r="AT149" s="179" t="s">
        <v>79</v>
      </c>
      <c r="AU149" s="179" t="s">
        <v>87</v>
      </c>
      <c r="AY149" s="178" t="s">
        <v>167</v>
      </c>
      <c r="BK149" s="180">
        <f>SUM(BK150:BK160)</f>
        <v>0</v>
      </c>
    </row>
    <row r="150" spans="2:65" s="1" customFormat="1" ht="16.5" customHeight="1">
      <c r="B150" s="31"/>
      <c r="C150" s="183" t="s">
        <v>323</v>
      </c>
      <c r="D150" s="183" t="s">
        <v>169</v>
      </c>
      <c r="E150" s="184" t="s">
        <v>2099</v>
      </c>
      <c r="F150" s="185" t="s">
        <v>2100</v>
      </c>
      <c r="G150" s="186" t="s">
        <v>241</v>
      </c>
      <c r="H150" s="187">
        <v>46</v>
      </c>
      <c r="I150" s="188"/>
      <c r="J150" s="189">
        <f t="shared" ref="J150:J160" si="20">ROUND(I150*H150,2)</f>
        <v>0</v>
      </c>
      <c r="K150" s="185" t="s">
        <v>2101</v>
      </c>
      <c r="L150" s="35"/>
      <c r="M150" s="190" t="s">
        <v>1</v>
      </c>
      <c r="N150" s="191" t="s">
        <v>52</v>
      </c>
      <c r="O150" s="57"/>
      <c r="P150" s="192">
        <f t="shared" ref="P150:P160" si="21">O150*H150</f>
        <v>0</v>
      </c>
      <c r="Q150" s="192">
        <v>0</v>
      </c>
      <c r="R150" s="192">
        <f t="shared" ref="R150:R160" si="22">Q150*H150</f>
        <v>0</v>
      </c>
      <c r="S150" s="192">
        <v>0</v>
      </c>
      <c r="T150" s="193">
        <f t="shared" ref="T150:T160" si="23">S150*H150</f>
        <v>0</v>
      </c>
      <c r="AR150" s="13" t="s">
        <v>233</v>
      </c>
      <c r="AT150" s="13" t="s">
        <v>169</v>
      </c>
      <c r="AU150" s="13" t="s">
        <v>92</v>
      </c>
      <c r="AY150" s="13" t="s">
        <v>167</v>
      </c>
      <c r="BE150" s="194">
        <f t="shared" ref="BE150:BE160" si="24">IF(N150="základná",J150,0)</f>
        <v>0</v>
      </c>
      <c r="BF150" s="194">
        <f t="shared" ref="BF150:BF160" si="25">IF(N150="znížená",J150,0)</f>
        <v>0</v>
      </c>
      <c r="BG150" s="194">
        <f t="shared" ref="BG150:BG160" si="26">IF(N150="zákl. prenesená",J150,0)</f>
        <v>0</v>
      </c>
      <c r="BH150" s="194">
        <f t="shared" ref="BH150:BH160" si="27">IF(N150="zníž. prenesená",J150,0)</f>
        <v>0</v>
      </c>
      <c r="BI150" s="194">
        <f t="shared" ref="BI150:BI160" si="28">IF(N150="nulová",J150,0)</f>
        <v>0</v>
      </c>
      <c r="BJ150" s="13" t="s">
        <v>92</v>
      </c>
      <c r="BK150" s="194">
        <f t="shared" ref="BK150:BK160" si="29">ROUND(I150*H150,2)</f>
        <v>0</v>
      </c>
      <c r="BL150" s="13" t="s">
        <v>233</v>
      </c>
      <c r="BM150" s="13" t="s">
        <v>2102</v>
      </c>
    </row>
    <row r="151" spans="2:65" s="1" customFormat="1" ht="16.5" customHeight="1">
      <c r="B151" s="31"/>
      <c r="C151" s="195" t="s">
        <v>327</v>
      </c>
      <c r="D151" s="195" t="s">
        <v>221</v>
      </c>
      <c r="E151" s="196" t="s">
        <v>2103</v>
      </c>
      <c r="F151" s="197" t="s">
        <v>2104</v>
      </c>
      <c r="G151" s="198" t="s">
        <v>241</v>
      </c>
      <c r="H151" s="199">
        <v>23</v>
      </c>
      <c r="I151" s="200"/>
      <c r="J151" s="201">
        <f t="shared" si="20"/>
        <v>0</v>
      </c>
      <c r="K151" s="197" t="s">
        <v>1</v>
      </c>
      <c r="L151" s="202"/>
      <c r="M151" s="203" t="s">
        <v>1</v>
      </c>
      <c r="N151" s="204" t="s">
        <v>52</v>
      </c>
      <c r="O151" s="57"/>
      <c r="P151" s="192">
        <f t="shared" si="21"/>
        <v>0</v>
      </c>
      <c r="Q151" s="192">
        <v>0</v>
      </c>
      <c r="R151" s="192">
        <f t="shared" si="22"/>
        <v>0</v>
      </c>
      <c r="S151" s="192">
        <v>0</v>
      </c>
      <c r="T151" s="193">
        <f t="shared" si="23"/>
        <v>0</v>
      </c>
      <c r="AR151" s="13" t="s">
        <v>298</v>
      </c>
      <c r="AT151" s="13" t="s">
        <v>221</v>
      </c>
      <c r="AU151" s="13" t="s">
        <v>92</v>
      </c>
      <c r="AY151" s="13" t="s">
        <v>167</v>
      </c>
      <c r="BE151" s="194">
        <f t="shared" si="24"/>
        <v>0</v>
      </c>
      <c r="BF151" s="194">
        <f t="shared" si="25"/>
        <v>0</v>
      </c>
      <c r="BG151" s="194">
        <f t="shared" si="26"/>
        <v>0</v>
      </c>
      <c r="BH151" s="194">
        <f t="shared" si="27"/>
        <v>0</v>
      </c>
      <c r="BI151" s="194">
        <f t="shared" si="28"/>
        <v>0</v>
      </c>
      <c r="BJ151" s="13" t="s">
        <v>92</v>
      </c>
      <c r="BK151" s="194">
        <f t="shared" si="29"/>
        <v>0</v>
      </c>
      <c r="BL151" s="13" t="s">
        <v>233</v>
      </c>
      <c r="BM151" s="13" t="s">
        <v>2105</v>
      </c>
    </row>
    <row r="152" spans="2:65" s="1" customFormat="1" ht="16.5" customHeight="1">
      <c r="B152" s="31"/>
      <c r="C152" s="183" t="s">
        <v>331</v>
      </c>
      <c r="D152" s="183" t="s">
        <v>169</v>
      </c>
      <c r="E152" s="184" t="s">
        <v>2106</v>
      </c>
      <c r="F152" s="185" t="s">
        <v>2107</v>
      </c>
      <c r="G152" s="186" t="s">
        <v>258</v>
      </c>
      <c r="H152" s="187">
        <v>4</v>
      </c>
      <c r="I152" s="188"/>
      <c r="J152" s="189">
        <f t="shared" si="20"/>
        <v>0</v>
      </c>
      <c r="K152" s="185" t="s">
        <v>225</v>
      </c>
      <c r="L152" s="35"/>
      <c r="M152" s="190" t="s">
        <v>1</v>
      </c>
      <c r="N152" s="191" t="s">
        <v>52</v>
      </c>
      <c r="O152" s="57"/>
      <c r="P152" s="192">
        <f t="shared" si="21"/>
        <v>0</v>
      </c>
      <c r="Q152" s="192">
        <v>1.9300000000000001E-3</v>
      </c>
      <c r="R152" s="192">
        <f t="shared" si="22"/>
        <v>7.7200000000000003E-3</v>
      </c>
      <c r="S152" s="192">
        <v>0</v>
      </c>
      <c r="T152" s="193">
        <f t="shared" si="23"/>
        <v>0</v>
      </c>
      <c r="AR152" s="13" t="s">
        <v>233</v>
      </c>
      <c r="AT152" s="13" t="s">
        <v>169</v>
      </c>
      <c r="AU152" s="13" t="s">
        <v>92</v>
      </c>
      <c r="AY152" s="13" t="s">
        <v>167</v>
      </c>
      <c r="BE152" s="194">
        <f t="shared" si="24"/>
        <v>0</v>
      </c>
      <c r="BF152" s="194">
        <f t="shared" si="25"/>
        <v>0</v>
      </c>
      <c r="BG152" s="194">
        <f t="shared" si="26"/>
        <v>0</v>
      </c>
      <c r="BH152" s="194">
        <f t="shared" si="27"/>
        <v>0</v>
      </c>
      <c r="BI152" s="194">
        <f t="shared" si="28"/>
        <v>0</v>
      </c>
      <c r="BJ152" s="13" t="s">
        <v>92</v>
      </c>
      <c r="BK152" s="194">
        <f t="shared" si="29"/>
        <v>0</v>
      </c>
      <c r="BL152" s="13" t="s">
        <v>233</v>
      </c>
      <c r="BM152" s="13" t="s">
        <v>2108</v>
      </c>
    </row>
    <row r="153" spans="2:65" s="1" customFormat="1" ht="16.5" customHeight="1">
      <c r="B153" s="31"/>
      <c r="C153" s="183" t="s">
        <v>335</v>
      </c>
      <c r="D153" s="183" t="s">
        <v>169</v>
      </c>
      <c r="E153" s="184" t="s">
        <v>2109</v>
      </c>
      <c r="F153" s="185" t="s">
        <v>2110</v>
      </c>
      <c r="G153" s="186" t="s">
        <v>258</v>
      </c>
      <c r="H153" s="187">
        <v>10</v>
      </c>
      <c r="I153" s="188"/>
      <c r="J153" s="189">
        <f t="shared" si="20"/>
        <v>0</v>
      </c>
      <c r="K153" s="185" t="s">
        <v>225</v>
      </c>
      <c r="L153" s="35"/>
      <c r="M153" s="190" t="s">
        <v>1</v>
      </c>
      <c r="N153" s="191" t="s">
        <v>52</v>
      </c>
      <c r="O153" s="57"/>
      <c r="P153" s="192">
        <f t="shared" si="21"/>
        <v>0</v>
      </c>
      <c r="Q153" s="192">
        <v>1.65E-3</v>
      </c>
      <c r="R153" s="192">
        <f t="shared" si="22"/>
        <v>1.6500000000000001E-2</v>
      </c>
      <c r="S153" s="192">
        <v>0</v>
      </c>
      <c r="T153" s="193">
        <f t="shared" si="23"/>
        <v>0</v>
      </c>
      <c r="AR153" s="13" t="s">
        <v>233</v>
      </c>
      <c r="AT153" s="13" t="s">
        <v>169</v>
      </c>
      <c r="AU153" s="13" t="s">
        <v>92</v>
      </c>
      <c r="AY153" s="13" t="s">
        <v>167</v>
      </c>
      <c r="BE153" s="194">
        <f t="shared" si="24"/>
        <v>0</v>
      </c>
      <c r="BF153" s="194">
        <f t="shared" si="25"/>
        <v>0</v>
      </c>
      <c r="BG153" s="194">
        <f t="shared" si="26"/>
        <v>0</v>
      </c>
      <c r="BH153" s="194">
        <f t="shared" si="27"/>
        <v>0</v>
      </c>
      <c r="BI153" s="194">
        <f t="shared" si="28"/>
        <v>0</v>
      </c>
      <c r="BJ153" s="13" t="s">
        <v>92</v>
      </c>
      <c r="BK153" s="194">
        <f t="shared" si="29"/>
        <v>0</v>
      </c>
      <c r="BL153" s="13" t="s">
        <v>233</v>
      </c>
      <c r="BM153" s="13" t="s">
        <v>2111</v>
      </c>
    </row>
    <row r="154" spans="2:65" s="1" customFormat="1" ht="16.5" customHeight="1">
      <c r="B154" s="31"/>
      <c r="C154" s="183" t="s">
        <v>339</v>
      </c>
      <c r="D154" s="183" t="s">
        <v>169</v>
      </c>
      <c r="E154" s="184" t="s">
        <v>2112</v>
      </c>
      <c r="F154" s="185" t="s">
        <v>2113</v>
      </c>
      <c r="G154" s="186" t="s">
        <v>258</v>
      </c>
      <c r="H154" s="187">
        <v>160</v>
      </c>
      <c r="I154" s="188"/>
      <c r="J154" s="189">
        <f t="shared" si="20"/>
        <v>0</v>
      </c>
      <c r="K154" s="185" t="s">
        <v>225</v>
      </c>
      <c r="L154" s="35"/>
      <c r="M154" s="190" t="s">
        <v>1</v>
      </c>
      <c r="N154" s="191" t="s">
        <v>52</v>
      </c>
      <c r="O154" s="57"/>
      <c r="P154" s="192">
        <f t="shared" si="21"/>
        <v>0</v>
      </c>
      <c r="Q154" s="192">
        <v>2.4000000000000001E-4</v>
      </c>
      <c r="R154" s="192">
        <f t="shared" si="22"/>
        <v>3.8400000000000004E-2</v>
      </c>
      <c r="S154" s="192">
        <v>0</v>
      </c>
      <c r="T154" s="193">
        <f t="shared" si="23"/>
        <v>0</v>
      </c>
      <c r="AR154" s="13" t="s">
        <v>233</v>
      </c>
      <c r="AT154" s="13" t="s">
        <v>169</v>
      </c>
      <c r="AU154" s="13" t="s">
        <v>92</v>
      </c>
      <c r="AY154" s="13" t="s">
        <v>167</v>
      </c>
      <c r="BE154" s="194">
        <f t="shared" si="24"/>
        <v>0</v>
      </c>
      <c r="BF154" s="194">
        <f t="shared" si="25"/>
        <v>0</v>
      </c>
      <c r="BG154" s="194">
        <f t="shared" si="26"/>
        <v>0</v>
      </c>
      <c r="BH154" s="194">
        <f t="shared" si="27"/>
        <v>0</v>
      </c>
      <c r="BI154" s="194">
        <f t="shared" si="28"/>
        <v>0</v>
      </c>
      <c r="BJ154" s="13" t="s">
        <v>92</v>
      </c>
      <c r="BK154" s="194">
        <f t="shared" si="29"/>
        <v>0</v>
      </c>
      <c r="BL154" s="13" t="s">
        <v>233</v>
      </c>
      <c r="BM154" s="13" t="s">
        <v>2114</v>
      </c>
    </row>
    <row r="155" spans="2:65" s="1" customFormat="1" ht="16.5" customHeight="1">
      <c r="B155" s="31"/>
      <c r="C155" s="183" t="s">
        <v>343</v>
      </c>
      <c r="D155" s="183" t="s">
        <v>169</v>
      </c>
      <c r="E155" s="184" t="s">
        <v>2115</v>
      </c>
      <c r="F155" s="185" t="s">
        <v>2116</v>
      </c>
      <c r="G155" s="186" t="s">
        <v>258</v>
      </c>
      <c r="H155" s="187">
        <v>22</v>
      </c>
      <c r="I155" s="188"/>
      <c r="J155" s="189">
        <f t="shared" si="20"/>
        <v>0</v>
      </c>
      <c r="K155" s="185" t="s">
        <v>225</v>
      </c>
      <c r="L155" s="35"/>
      <c r="M155" s="190" t="s">
        <v>1</v>
      </c>
      <c r="N155" s="191" t="s">
        <v>52</v>
      </c>
      <c r="O155" s="57"/>
      <c r="P155" s="192">
        <f t="shared" si="21"/>
        <v>0</v>
      </c>
      <c r="Q155" s="192">
        <v>3.3E-4</v>
      </c>
      <c r="R155" s="192">
        <f t="shared" si="22"/>
        <v>7.26E-3</v>
      </c>
      <c r="S155" s="192">
        <v>0</v>
      </c>
      <c r="T155" s="193">
        <f t="shared" si="23"/>
        <v>0</v>
      </c>
      <c r="AR155" s="13" t="s">
        <v>233</v>
      </c>
      <c r="AT155" s="13" t="s">
        <v>169</v>
      </c>
      <c r="AU155" s="13" t="s">
        <v>92</v>
      </c>
      <c r="AY155" s="13" t="s">
        <v>167</v>
      </c>
      <c r="BE155" s="194">
        <f t="shared" si="24"/>
        <v>0</v>
      </c>
      <c r="BF155" s="194">
        <f t="shared" si="25"/>
        <v>0</v>
      </c>
      <c r="BG155" s="194">
        <f t="shared" si="26"/>
        <v>0</v>
      </c>
      <c r="BH155" s="194">
        <f t="shared" si="27"/>
        <v>0</v>
      </c>
      <c r="BI155" s="194">
        <f t="shared" si="28"/>
        <v>0</v>
      </c>
      <c r="BJ155" s="13" t="s">
        <v>92</v>
      </c>
      <c r="BK155" s="194">
        <f t="shared" si="29"/>
        <v>0</v>
      </c>
      <c r="BL155" s="13" t="s">
        <v>233</v>
      </c>
      <c r="BM155" s="13" t="s">
        <v>2117</v>
      </c>
    </row>
    <row r="156" spans="2:65" s="1" customFormat="1" ht="16.5" customHeight="1">
      <c r="B156" s="31"/>
      <c r="C156" s="183" t="s">
        <v>347</v>
      </c>
      <c r="D156" s="183" t="s">
        <v>169</v>
      </c>
      <c r="E156" s="184" t="s">
        <v>2118</v>
      </c>
      <c r="F156" s="185" t="s">
        <v>2119</v>
      </c>
      <c r="G156" s="186" t="s">
        <v>258</v>
      </c>
      <c r="H156" s="187">
        <v>32</v>
      </c>
      <c r="I156" s="188"/>
      <c r="J156" s="189">
        <f t="shared" si="20"/>
        <v>0</v>
      </c>
      <c r="K156" s="185" t="s">
        <v>225</v>
      </c>
      <c r="L156" s="35"/>
      <c r="M156" s="190" t="s">
        <v>1</v>
      </c>
      <c r="N156" s="191" t="s">
        <v>52</v>
      </c>
      <c r="O156" s="57"/>
      <c r="P156" s="192">
        <f t="shared" si="21"/>
        <v>0</v>
      </c>
      <c r="Q156" s="192">
        <v>5.4000000000000001E-4</v>
      </c>
      <c r="R156" s="192">
        <f t="shared" si="22"/>
        <v>1.728E-2</v>
      </c>
      <c r="S156" s="192">
        <v>0</v>
      </c>
      <c r="T156" s="193">
        <f t="shared" si="23"/>
        <v>0</v>
      </c>
      <c r="AR156" s="13" t="s">
        <v>233</v>
      </c>
      <c r="AT156" s="13" t="s">
        <v>169</v>
      </c>
      <c r="AU156" s="13" t="s">
        <v>92</v>
      </c>
      <c r="AY156" s="13" t="s">
        <v>167</v>
      </c>
      <c r="BE156" s="194">
        <f t="shared" si="24"/>
        <v>0</v>
      </c>
      <c r="BF156" s="194">
        <f t="shared" si="25"/>
        <v>0</v>
      </c>
      <c r="BG156" s="194">
        <f t="shared" si="26"/>
        <v>0</v>
      </c>
      <c r="BH156" s="194">
        <f t="shared" si="27"/>
        <v>0</v>
      </c>
      <c r="BI156" s="194">
        <f t="shared" si="28"/>
        <v>0</v>
      </c>
      <c r="BJ156" s="13" t="s">
        <v>92</v>
      </c>
      <c r="BK156" s="194">
        <f t="shared" si="29"/>
        <v>0</v>
      </c>
      <c r="BL156" s="13" t="s">
        <v>233</v>
      </c>
      <c r="BM156" s="13" t="s">
        <v>2120</v>
      </c>
    </row>
    <row r="157" spans="2:65" s="1" customFormat="1" ht="16.5" customHeight="1">
      <c r="B157" s="31"/>
      <c r="C157" s="183" t="s">
        <v>351</v>
      </c>
      <c r="D157" s="183" t="s">
        <v>169</v>
      </c>
      <c r="E157" s="184" t="s">
        <v>2121</v>
      </c>
      <c r="F157" s="185" t="s">
        <v>2122</v>
      </c>
      <c r="G157" s="186" t="s">
        <v>258</v>
      </c>
      <c r="H157" s="187">
        <v>34</v>
      </c>
      <c r="I157" s="188"/>
      <c r="J157" s="189">
        <f t="shared" si="20"/>
        <v>0</v>
      </c>
      <c r="K157" s="185" t="s">
        <v>225</v>
      </c>
      <c r="L157" s="35"/>
      <c r="M157" s="190" t="s">
        <v>1</v>
      </c>
      <c r="N157" s="191" t="s">
        <v>52</v>
      </c>
      <c r="O157" s="57"/>
      <c r="P157" s="192">
        <f t="shared" si="21"/>
        <v>0</v>
      </c>
      <c r="Q157" s="192">
        <v>8.4000000000000003E-4</v>
      </c>
      <c r="R157" s="192">
        <f t="shared" si="22"/>
        <v>2.8560000000000002E-2</v>
      </c>
      <c r="S157" s="192">
        <v>0</v>
      </c>
      <c r="T157" s="193">
        <f t="shared" si="23"/>
        <v>0</v>
      </c>
      <c r="AR157" s="13" t="s">
        <v>233</v>
      </c>
      <c r="AT157" s="13" t="s">
        <v>169</v>
      </c>
      <c r="AU157" s="13" t="s">
        <v>92</v>
      </c>
      <c r="AY157" s="13" t="s">
        <v>167</v>
      </c>
      <c r="BE157" s="194">
        <f t="shared" si="24"/>
        <v>0</v>
      </c>
      <c r="BF157" s="194">
        <f t="shared" si="25"/>
        <v>0</v>
      </c>
      <c r="BG157" s="194">
        <f t="shared" si="26"/>
        <v>0</v>
      </c>
      <c r="BH157" s="194">
        <f t="shared" si="27"/>
        <v>0</v>
      </c>
      <c r="BI157" s="194">
        <f t="shared" si="28"/>
        <v>0</v>
      </c>
      <c r="BJ157" s="13" t="s">
        <v>92</v>
      </c>
      <c r="BK157" s="194">
        <f t="shared" si="29"/>
        <v>0</v>
      </c>
      <c r="BL157" s="13" t="s">
        <v>233</v>
      </c>
      <c r="BM157" s="13" t="s">
        <v>2123</v>
      </c>
    </row>
    <row r="158" spans="2:65" s="1" customFormat="1" ht="16.5" customHeight="1">
      <c r="B158" s="31"/>
      <c r="C158" s="183" t="s">
        <v>356</v>
      </c>
      <c r="D158" s="183" t="s">
        <v>169</v>
      </c>
      <c r="E158" s="184" t="s">
        <v>2124</v>
      </c>
      <c r="F158" s="185" t="s">
        <v>2125</v>
      </c>
      <c r="G158" s="186" t="s">
        <v>258</v>
      </c>
      <c r="H158" s="187">
        <v>14</v>
      </c>
      <c r="I158" s="188"/>
      <c r="J158" s="189">
        <f t="shared" si="20"/>
        <v>0</v>
      </c>
      <c r="K158" s="185" t="s">
        <v>225</v>
      </c>
      <c r="L158" s="35"/>
      <c r="M158" s="190" t="s">
        <v>1</v>
      </c>
      <c r="N158" s="191" t="s">
        <v>52</v>
      </c>
      <c r="O158" s="57"/>
      <c r="P158" s="192">
        <f t="shared" si="21"/>
        <v>0</v>
      </c>
      <c r="Q158" s="192">
        <v>7.7400000000000004E-3</v>
      </c>
      <c r="R158" s="192">
        <f t="shared" si="22"/>
        <v>0.10836000000000001</v>
      </c>
      <c r="S158" s="192">
        <v>0</v>
      </c>
      <c r="T158" s="193">
        <f t="shared" si="23"/>
        <v>0</v>
      </c>
      <c r="AR158" s="13" t="s">
        <v>233</v>
      </c>
      <c r="AT158" s="13" t="s">
        <v>169</v>
      </c>
      <c r="AU158" s="13" t="s">
        <v>92</v>
      </c>
      <c r="AY158" s="13" t="s">
        <v>167</v>
      </c>
      <c r="BE158" s="194">
        <f t="shared" si="24"/>
        <v>0</v>
      </c>
      <c r="BF158" s="194">
        <f t="shared" si="25"/>
        <v>0</v>
      </c>
      <c r="BG158" s="194">
        <f t="shared" si="26"/>
        <v>0</v>
      </c>
      <c r="BH158" s="194">
        <f t="shared" si="27"/>
        <v>0</v>
      </c>
      <c r="BI158" s="194">
        <f t="shared" si="28"/>
        <v>0</v>
      </c>
      <c r="BJ158" s="13" t="s">
        <v>92</v>
      </c>
      <c r="BK158" s="194">
        <f t="shared" si="29"/>
        <v>0</v>
      </c>
      <c r="BL158" s="13" t="s">
        <v>233</v>
      </c>
      <c r="BM158" s="13" t="s">
        <v>2126</v>
      </c>
    </row>
    <row r="159" spans="2:65" s="1" customFormat="1" ht="16.5" customHeight="1">
      <c r="B159" s="31"/>
      <c r="C159" s="183" t="s">
        <v>360</v>
      </c>
      <c r="D159" s="183" t="s">
        <v>169</v>
      </c>
      <c r="E159" s="184" t="s">
        <v>2127</v>
      </c>
      <c r="F159" s="185" t="s">
        <v>2128</v>
      </c>
      <c r="G159" s="186" t="s">
        <v>258</v>
      </c>
      <c r="H159" s="187">
        <v>248</v>
      </c>
      <c r="I159" s="188"/>
      <c r="J159" s="189">
        <f t="shared" si="20"/>
        <v>0</v>
      </c>
      <c r="K159" s="185" t="s">
        <v>225</v>
      </c>
      <c r="L159" s="35"/>
      <c r="M159" s="190" t="s">
        <v>1</v>
      </c>
      <c r="N159" s="191" t="s">
        <v>52</v>
      </c>
      <c r="O159" s="57"/>
      <c r="P159" s="192">
        <f t="shared" si="21"/>
        <v>0</v>
      </c>
      <c r="Q159" s="192">
        <v>8.0999999999999996E-4</v>
      </c>
      <c r="R159" s="192">
        <f t="shared" si="22"/>
        <v>0.20088</v>
      </c>
      <c r="S159" s="192">
        <v>0</v>
      </c>
      <c r="T159" s="193">
        <f t="shared" si="23"/>
        <v>0</v>
      </c>
      <c r="AR159" s="13" t="s">
        <v>233</v>
      </c>
      <c r="AT159" s="13" t="s">
        <v>169</v>
      </c>
      <c r="AU159" s="13" t="s">
        <v>92</v>
      </c>
      <c r="AY159" s="13" t="s">
        <v>167</v>
      </c>
      <c r="BE159" s="194">
        <f t="shared" si="24"/>
        <v>0</v>
      </c>
      <c r="BF159" s="194">
        <f t="shared" si="25"/>
        <v>0</v>
      </c>
      <c r="BG159" s="194">
        <f t="shared" si="26"/>
        <v>0</v>
      </c>
      <c r="BH159" s="194">
        <f t="shared" si="27"/>
        <v>0</v>
      </c>
      <c r="BI159" s="194">
        <f t="shared" si="28"/>
        <v>0</v>
      </c>
      <c r="BJ159" s="13" t="s">
        <v>92</v>
      </c>
      <c r="BK159" s="194">
        <f t="shared" si="29"/>
        <v>0</v>
      </c>
      <c r="BL159" s="13" t="s">
        <v>233</v>
      </c>
      <c r="BM159" s="13" t="s">
        <v>2129</v>
      </c>
    </row>
    <row r="160" spans="2:65" s="1" customFormat="1" ht="16.5" customHeight="1">
      <c r="B160" s="31"/>
      <c r="C160" s="183" t="s">
        <v>364</v>
      </c>
      <c r="D160" s="183" t="s">
        <v>169</v>
      </c>
      <c r="E160" s="184" t="s">
        <v>2130</v>
      </c>
      <c r="F160" s="185" t="s">
        <v>2131</v>
      </c>
      <c r="G160" s="186" t="s">
        <v>853</v>
      </c>
      <c r="H160" s="205"/>
      <c r="I160" s="188"/>
      <c r="J160" s="189">
        <f t="shared" si="20"/>
        <v>0</v>
      </c>
      <c r="K160" s="185" t="s">
        <v>225</v>
      </c>
      <c r="L160" s="35"/>
      <c r="M160" s="190" t="s">
        <v>1</v>
      </c>
      <c r="N160" s="191" t="s">
        <v>52</v>
      </c>
      <c r="O160" s="57"/>
      <c r="P160" s="192">
        <f t="shared" si="21"/>
        <v>0</v>
      </c>
      <c r="Q160" s="192">
        <v>0</v>
      </c>
      <c r="R160" s="192">
        <f t="shared" si="22"/>
        <v>0</v>
      </c>
      <c r="S160" s="192">
        <v>0</v>
      </c>
      <c r="T160" s="193">
        <f t="shared" si="23"/>
        <v>0</v>
      </c>
      <c r="AR160" s="13" t="s">
        <v>233</v>
      </c>
      <c r="AT160" s="13" t="s">
        <v>169</v>
      </c>
      <c r="AU160" s="13" t="s">
        <v>92</v>
      </c>
      <c r="AY160" s="13" t="s">
        <v>167</v>
      </c>
      <c r="BE160" s="194">
        <f t="shared" si="24"/>
        <v>0</v>
      </c>
      <c r="BF160" s="194">
        <f t="shared" si="25"/>
        <v>0</v>
      </c>
      <c r="BG160" s="194">
        <f t="shared" si="26"/>
        <v>0</v>
      </c>
      <c r="BH160" s="194">
        <f t="shared" si="27"/>
        <v>0</v>
      </c>
      <c r="BI160" s="194">
        <f t="shared" si="28"/>
        <v>0</v>
      </c>
      <c r="BJ160" s="13" t="s">
        <v>92</v>
      </c>
      <c r="BK160" s="194">
        <f t="shared" si="29"/>
        <v>0</v>
      </c>
      <c r="BL160" s="13" t="s">
        <v>233</v>
      </c>
      <c r="BM160" s="13" t="s">
        <v>2132</v>
      </c>
    </row>
    <row r="161" spans="2:65" s="11" customFormat="1" ht="22.9" customHeight="1">
      <c r="B161" s="167"/>
      <c r="C161" s="168"/>
      <c r="D161" s="169" t="s">
        <v>79</v>
      </c>
      <c r="E161" s="181" t="s">
        <v>2133</v>
      </c>
      <c r="F161" s="181" t="s">
        <v>2134</v>
      </c>
      <c r="G161" s="168"/>
      <c r="H161" s="168"/>
      <c r="I161" s="171"/>
      <c r="J161" s="182">
        <f>BK161</f>
        <v>0</v>
      </c>
      <c r="K161" s="168"/>
      <c r="L161" s="173"/>
      <c r="M161" s="174"/>
      <c r="N161" s="175"/>
      <c r="O161" s="175"/>
      <c r="P161" s="176">
        <f>SUM(P162:P176)</f>
        <v>0</v>
      </c>
      <c r="Q161" s="175"/>
      <c r="R161" s="176">
        <f>SUM(R162:R176)</f>
        <v>5.408000000000001E-2</v>
      </c>
      <c r="S161" s="175"/>
      <c r="T161" s="177">
        <f>SUM(T162:T176)</f>
        <v>0</v>
      </c>
      <c r="AR161" s="178" t="s">
        <v>92</v>
      </c>
      <c r="AT161" s="179" t="s">
        <v>79</v>
      </c>
      <c r="AU161" s="179" t="s">
        <v>87</v>
      </c>
      <c r="AY161" s="178" t="s">
        <v>167</v>
      </c>
      <c r="BK161" s="180">
        <f>SUM(BK162:BK176)</f>
        <v>0</v>
      </c>
    </row>
    <row r="162" spans="2:65" s="1" customFormat="1" ht="16.5" customHeight="1">
      <c r="B162" s="31"/>
      <c r="C162" s="183" t="s">
        <v>368</v>
      </c>
      <c r="D162" s="183" t="s">
        <v>169</v>
      </c>
      <c r="E162" s="184" t="s">
        <v>2135</v>
      </c>
      <c r="F162" s="185" t="s">
        <v>2136</v>
      </c>
      <c r="G162" s="186" t="s">
        <v>241</v>
      </c>
      <c r="H162" s="187">
        <v>13</v>
      </c>
      <c r="I162" s="188"/>
      <c r="J162" s="189">
        <f t="shared" ref="J162:J176" si="30">ROUND(I162*H162,2)</f>
        <v>0</v>
      </c>
      <c r="K162" s="185" t="s">
        <v>225</v>
      </c>
      <c r="L162" s="35"/>
      <c r="M162" s="190" t="s">
        <v>1</v>
      </c>
      <c r="N162" s="191" t="s">
        <v>52</v>
      </c>
      <c r="O162" s="57"/>
      <c r="P162" s="192">
        <f t="shared" ref="P162:P176" si="31">O162*H162</f>
        <v>0</v>
      </c>
      <c r="Q162" s="192">
        <v>1.0000000000000001E-5</v>
      </c>
      <c r="R162" s="192">
        <f t="shared" ref="R162:R176" si="32">Q162*H162</f>
        <v>1.3000000000000002E-4</v>
      </c>
      <c r="S162" s="192">
        <v>0</v>
      </c>
      <c r="T162" s="193">
        <f t="shared" ref="T162:T176" si="33">S162*H162</f>
        <v>0</v>
      </c>
      <c r="AR162" s="13" t="s">
        <v>233</v>
      </c>
      <c r="AT162" s="13" t="s">
        <v>169</v>
      </c>
      <c r="AU162" s="13" t="s">
        <v>92</v>
      </c>
      <c r="AY162" s="13" t="s">
        <v>167</v>
      </c>
      <c r="BE162" s="194">
        <f t="shared" ref="BE162:BE176" si="34">IF(N162="základná",J162,0)</f>
        <v>0</v>
      </c>
      <c r="BF162" s="194">
        <f t="shared" ref="BF162:BF176" si="35">IF(N162="znížená",J162,0)</f>
        <v>0</v>
      </c>
      <c r="BG162" s="194">
        <f t="shared" ref="BG162:BG176" si="36">IF(N162="zákl. prenesená",J162,0)</f>
        <v>0</v>
      </c>
      <c r="BH162" s="194">
        <f t="shared" ref="BH162:BH176" si="37">IF(N162="zníž. prenesená",J162,0)</f>
        <v>0</v>
      </c>
      <c r="BI162" s="194">
        <f t="shared" ref="BI162:BI176" si="38">IF(N162="nulová",J162,0)</f>
        <v>0</v>
      </c>
      <c r="BJ162" s="13" t="s">
        <v>92</v>
      </c>
      <c r="BK162" s="194">
        <f t="shared" ref="BK162:BK176" si="39">ROUND(I162*H162,2)</f>
        <v>0</v>
      </c>
      <c r="BL162" s="13" t="s">
        <v>233</v>
      </c>
      <c r="BM162" s="13" t="s">
        <v>2137</v>
      </c>
    </row>
    <row r="163" spans="2:65" s="1" customFormat="1" ht="16.5" customHeight="1">
      <c r="B163" s="31"/>
      <c r="C163" s="195" t="s">
        <v>372</v>
      </c>
      <c r="D163" s="195" t="s">
        <v>221</v>
      </c>
      <c r="E163" s="196" t="s">
        <v>2138</v>
      </c>
      <c r="F163" s="197" t="s">
        <v>2139</v>
      </c>
      <c r="G163" s="198" t="s">
        <v>241</v>
      </c>
      <c r="H163" s="199">
        <v>13</v>
      </c>
      <c r="I163" s="200"/>
      <c r="J163" s="201">
        <f t="shared" si="30"/>
        <v>0</v>
      </c>
      <c r="K163" s="197" t="s">
        <v>1</v>
      </c>
      <c r="L163" s="202"/>
      <c r="M163" s="203" t="s">
        <v>1</v>
      </c>
      <c r="N163" s="204" t="s">
        <v>52</v>
      </c>
      <c r="O163" s="57"/>
      <c r="P163" s="192">
        <f t="shared" si="31"/>
        <v>0</v>
      </c>
      <c r="Q163" s="192">
        <v>2.1000000000000001E-4</v>
      </c>
      <c r="R163" s="192">
        <f t="shared" si="32"/>
        <v>2.7300000000000002E-3</v>
      </c>
      <c r="S163" s="192">
        <v>0</v>
      </c>
      <c r="T163" s="193">
        <f t="shared" si="33"/>
        <v>0</v>
      </c>
      <c r="AR163" s="13" t="s">
        <v>298</v>
      </c>
      <c r="AT163" s="13" t="s">
        <v>221</v>
      </c>
      <c r="AU163" s="13" t="s">
        <v>92</v>
      </c>
      <c r="AY163" s="13" t="s">
        <v>167</v>
      </c>
      <c r="BE163" s="194">
        <f t="shared" si="34"/>
        <v>0</v>
      </c>
      <c r="BF163" s="194">
        <f t="shared" si="35"/>
        <v>0</v>
      </c>
      <c r="BG163" s="194">
        <f t="shared" si="36"/>
        <v>0</v>
      </c>
      <c r="BH163" s="194">
        <f t="shared" si="37"/>
        <v>0</v>
      </c>
      <c r="BI163" s="194">
        <f t="shared" si="38"/>
        <v>0</v>
      </c>
      <c r="BJ163" s="13" t="s">
        <v>92</v>
      </c>
      <c r="BK163" s="194">
        <f t="shared" si="39"/>
        <v>0</v>
      </c>
      <c r="BL163" s="13" t="s">
        <v>233</v>
      </c>
      <c r="BM163" s="13" t="s">
        <v>2140</v>
      </c>
    </row>
    <row r="164" spans="2:65" s="1" customFormat="1" ht="16.5" customHeight="1">
      <c r="B164" s="31"/>
      <c r="C164" s="183" t="s">
        <v>376</v>
      </c>
      <c r="D164" s="183" t="s">
        <v>169</v>
      </c>
      <c r="E164" s="184" t="s">
        <v>2141</v>
      </c>
      <c r="F164" s="185" t="s">
        <v>2142</v>
      </c>
      <c r="G164" s="186" t="s">
        <v>1817</v>
      </c>
      <c r="H164" s="187">
        <v>23</v>
      </c>
      <c r="I164" s="188"/>
      <c r="J164" s="189">
        <f t="shared" si="30"/>
        <v>0</v>
      </c>
      <c r="K164" s="185" t="s">
        <v>225</v>
      </c>
      <c r="L164" s="35"/>
      <c r="M164" s="190" t="s">
        <v>1</v>
      </c>
      <c r="N164" s="191" t="s">
        <v>52</v>
      </c>
      <c r="O164" s="57"/>
      <c r="P164" s="192">
        <f t="shared" si="31"/>
        <v>0</v>
      </c>
      <c r="Q164" s="192">
        <v>0</v>
      </c>
      <c r="R164" s="192">
        <f t="shared" si="32"/>
        <v>0</v>
      </c>
      <c r="S164" s="192">
        <v>0</v>
      </c>
      <c r="T164" s="193">
        <f t="shared" si="33"/>
        <v>0</v>
      </c>
      <c r="AR164" s="13" t="s">
        <v>233</v>
      </c>
      <c r="AT164" s="13" t="s">
        <v>169</v>
      </c>
      <c r="AU164" s="13" t="s">
        <v>92</v>
      </c>
      <c r="AY164" s="13" t="s">
        <v>167</v>
      </c>
      <c r="BE164" s="194">
        <f t="shared" si="34"/>
        <v>0</v>
      </c>
      <c r="BF164" s="194">
        <f t="shared" si="35"/>
        <v>0</v>
      </c>
      <c r="BG164" s="194">
        <f t="shared" si="36"/>
        <v>0</v>
      </c>
      <c r="BH164" s="194">
        <f t="shared" si="37"/>
        <v>0</v>
      </c>
      <c r="BI164" s="194">
        <f t="shared" si="38"/>
        <v>0</v>
      </c>
      <c r="BJ164" s="13" t="s">
        <v>92</v>
      </c>
      <c r="BK164" s="194">
        <f t="shared" si="39"/>
        <v>0</v>
      </c>
      <c r="BL164" s="13" t="s">
        <v>233</v>
      </c>
      <c r="BM164" s="13" t="s">
        <v>2143</v>
      </c>
    </row>
    <row r="165" spans="2:65" s="1" customFormat="1" ht="16.5" customHeight="1">
      <c r="B165" s="31"/>
      <c r="C165" s="195" t="s">
        <v>382</v>
      </c>
      <c r="D165" s="195" t="s">
        <v>221</v>
      </c>
      <c r="E165" s="196" t="s">
        <v>2144</v>
      </c>
      <c r="F165" s="197" t="s">
        <v>2145</v>
      </c>
      <c r="G165" s="198" t="s">
        <v>241</v>
      </c>
      <c r="H165" s="199">
        <v>23</v>
      </c>
      <c r="I165" s="200"/>
      <c r="J165" s="201">
        <f t="shared" si="30"/>
        <v>0</v>
      </c>
      <c r="K165" s="197" t="s">
        <v>225</v>
      </c>
      <c r="L165" s="202"/>
      <c r="M165" s="203" t="s">
        <v>1</v>
      </c>
      <c r="N165" s="204" t="s">
        <v>52</v>
      </c>
      <c r="O165" s="57"/>
      <c r="P165" s="192">
        <f t="shared" si="31"/>
        <v>0</v>
      </c>
      <c r="Q165" s="192">
        <v>1.4E-3</v>
      </c>
      <c r="R165" s="192">
        <f t="shared" si="32"/>
        <v>3.2199999999999999E-2</v>
      </c>
      <c r="S165" s="192">
        <v>0</v>
      </c>
      <c r="T165" s="193">
        <f t="shared" si="33"/>
        <v>0</v>
      </c>
      <c r="AR165" s="13" t="s">
        <v>298</v>
      </c>
      <c r="AT165" s="13" t="s">
        <v>221</v>
      </c>
      <c r="AU165" s="13" t="s">
        <v>92</v>
      </c>
      <c r="AY165" s="13" t="s">
        <v>167</v>
      </c>
      <c r="BE165" s="194">
        <f t="shared" si="34"/>
        <v>0</v>
      </c>
      <c r="BF165" s="194">
        <f t="shared" si="35"/>
        <v>0</v>
      </c>
      <c r="BG165" s="194">
        <f t="shared" si="36"/>
        <v>0</v>
      </c>
      <c r="BH165" s="194">
        <f t="shared" si="37"/>
        <v>0</v>
      </c>
      <c r="BI165" s="194">
        <f t="shared" si="38"/>
        <v>0</v>
      </c>
      <c r="BJ165" s="13" t="s">
        <v>92</v>
      </c>
      <c r="BK165" s="194">
        <f t="shared" si="39"/>
        <v>0</v>
      </c>
      <c r="BL165" s="13" t="s">
        <v>233</v>
      </c>
      <c r="BM165" s="13" t="s">
        <v>2146</v>
      </c>
    </row>
    <row r="166" spans="2:65" s="1" customFormat="1" ht="16.5" customHeight="1">
      <c r="B166" s="31"/>
      <c r="C166" s="183" t="s">
        <v>386</v>
      </c>
      <c r="D166" s="183" t="s">
        <v>169</v>
      </c>
      <c r="E166" s="184" t="s">
        <v>2147</v>
      </c>
      <c r="F166" s="185" t="s">
        <v>2148</v>
      </c>
      <c r="G166" s="186" t="s">
        <v>241</v>
      </c>
      <c r="H166" s="187">
        <v>12</v>
      </c>
      <c r="I166" s="188"/>
      <c r="J166" s="189">
        <f t="shared" si="30"/>
        <v>0</v>
      </c>
      <c r="K166" s="185" t="s">
        <v>225</v>
      </c>
      <c r="L166" s="35"/>
      <c r="M166" s="190" t="s">
        <v>1</v>
      </c>
      <c r="N166" s="191" t="s">
        <v>52</v>
      </c>
      <c r="O166" s="57"/>
      <c r="P166" s="192">
        <f t="shared" si="31"/>
        <v>0</v>
      </c>
      <c r="Q166" s="192">
        <v>7.5000000000000002E-4</v>
      </c>
      <c r="R166" s="192">
        <f t="shared" si="32"/>
        <v>9.0000000000000011E-3</v>
      </c>
      <c r="S166" s="192">
        <v>0</v>
      </c>
      <c r="T166" s="193">
        <f t="shared" si="33"/>
        <v>0</v>
      </c>
      <c r="AR166" s="13" t="s">
        <v>233</v>
      </c>
      <c r="AT166" s="13" t="s">
        <v>169</v>
      </c>
      <c r="AU166" s="13" t="s">
        <v>92</v>
      </c>
      <c r="AY166" s="13" t="s">
        <v>167</v>
      </c>
      <c r="BE166" s="194">
        <f t="shared" si="34"/>
        <v>0</v>
      </c>
      <c r="BF166" s="194">
        <f t="shared" si="35"/>
        <v>0</v>
      </c>
      <c r="BG166" s="194">
        <f t="shared" si="36"/>
        <v>0</v>
      </c>
      <c r="BH166" s="194">
        <f t="shared" si="37"/>
        <v>0</v>
      </c>
      <c r="BI166" s="194">
        <f t="shared" si="38"/>
        <v>0</v>
      </c>
      <c r="BJ166" s="13" t="s">
        <v>92</v>
      </c>
      <c r="BK166" s="194">
        <f t="shared" si="39"/>
        <v>0</v>
      </c>
      <c r="BL166" s="13" t="s">
        <v>233</v>
      </c>
      <c r="BM166" s="13" t="s">
        <v>2149</v>
      </c>
    </row>
    <row r="167" spans="2:65" s="1" customFormat="1" ht="16.5" customHeight="1">
      <c r="B167" s="31"/>
      <c r="C167" s="183" t="s">
        <v>390</v>
      </c>
      <c r="D167" s="183" t="s">
        <v>169</v>
      </c>
      <c r="E167" s="184" t="s">
        <v>2150</v>
      </c>
      <c r="F167" s="185" t="s">
        <v>2151</v>
      </c>
      <c r="G167" s="186" t="s">
        <v>241</v>
      </c>
      <c r="H167" s="187">
        <v>2</v>
      </c>
      <c r="I167" s="188"/>
      <c r="J167" s="189">
        <f t="shared" si="30"/>
        <v>0</v>
      </c>
      <c r="K167" s="185" t="s">
        <v>225</v>
      </c>
      <c r="L167" s="35"/>
      <c r="M167" s="190" t="s">
        <v>1</v>
      </c>
      <c r="N167" s="191" t="s">
        <v>52</v>
      </c>
      <c r="O167" s="57"/>
      <c r="P167" s="192">
        <f t="shared" si="31"/>
        <v>0</v>
      </c>
      <c r="Q167" s="192">
        <v>1.0399999999999999E-3</v>
      </c>
      <c r="R167" s="192">
        <f t="shared" si="32"/>
        <v>2.0799999999999998E-3</v>
      </c>
      <c r="S167" s="192">
        <v>0</v>
      </c>
      <c r="T167" s="193">
        <f t="shared" si="33"/>
        <v>0</v>
      </c>
      <c r="AR167" s="13" t="s">
        <v>233</v>
      </c>
      <c r="AT167" s="13" t="s">
        <v>169</v>
      </c>
      <c r="AU167" s="13" t="s">
        <v>92</v>
      </c>
      <c r="AY167" s="13" t="s">
        <v>167</v>
      </c>
      <c r="BE167" s="194">
        <f t="shared" si="34"/>
        <v>0</v>
      </c>
      <c r="BF167" s="194">
        <f t="shared" si="35"/>
        <v>0</v>
      </c>
      <c r="BG167" s="194">
        <f t="shared" si="36"/>
        <v>0</v>
      </c>
      <c r="BH167" s="194">
        <f t="shared" si="37"/>
        <v>0</v>
      </c>
      <c r="BI167" s="194">
        <f t="shared" si="38"/>
        <v>0</v>
      </c>
      <c r="BJ167" s="13" t="s">
        <v>92</v>
      </c>
      <c r="BK167" s="194">
        <f t="shared" si="39"/>
        <v>0</v>
      </c>
      <c r="BL167" s="13" t="s">
        <v>233</v>
      </c>
      <c r="BM167" s="13" t="s">
        <v>2152</v>
      </c>
    </row>
    <row r="168" spans="2:65" s="1" customFormat="1" ht="16.5" customHeight="1">
      <c r="B168" s="31"/>
      <c r="C168" s="183" t="s">
        <v>394</v>
      </c>
      <c r="D168" s="183" t="s">
        <v>169</v>
      </c>
      <c r="E168" s="184" t="s">
        <v>2153</v>
      </c>
      <c r="F168" s="185" t="s">
        <v>2154</v>
      </c>
      <c r="G168" s="186" t="s">
        <v>241</v>
      </c>
      <c r="H168" s="187">
        <v>2</v>
      </c>
      <c r="I168" s="188"/>
      <c r="J168" s="189">
        <f t="shared" si="30"/>
        <v>0</v>
      </c>
      <c r="K168" s="185" t="s">
        <v>225</v>
      </c>
      <c r="L168" s="35"/>
      <c r="M168" s="190" t="s">
        <v>1</v>
      </c>
      <c r="N168" s="191" t="s">
        <v>52</v>
      </c>
      <c r="O168" s="57"/>
      <c r="P168" s="192">
        <f t="shared" si="31"/>
        <v>0</v>
      </c>
      <c r="Q168" s="192">
        <v>5.0000000000000002E-5</v>
      </c>
      <c r="R168" s="192">
        <f t="shared" si="32"/>
        <v>1E-4</v>
      </c>
      <c r="S168" s="192">
        <v>0</v>
      </c>
      <c r="T168" s="193">
        <f t="shared" si="33"/>
        <v>0</v>
      </c>
      <c r="AR168" s="13" t="s">
        <v>233</v>
      </c>
      <c r="AT168" s="13" t="s">
        <v>169</v>
      </c>
      <c r="AU168" s="13" t="s">
        <v>92</v>
      </c>
      <c r="AY168" s="13" t="s">
        <v>167</v>
      </c>
      <c r="BE168" s="194">
        <f t="shared" si="34"/>
        <v>0</v>
      </c>
      <c r="BF168" s="194">
        <f t="shared" si="35"/>
        <v>0</v>
      </c>
      <c r="BG168" s="194">
        <f t="shared" si="36"/>
        <v>0</v>
      </c>
      <c r="BH168" s="194">
        <f t="shared" si="37"/>
        <v>0</v>
      </c>
      <c r="BI168" s="194">
        <f t="shared" si="38"/>
        <v>0</v>
      </c>
      <c r="BJ168" s="13" t="s">
        <v>92</v>
      </c>
      <c r="BK168" s="194">
        <f t="shared" si="39"/>
        <v>0</v>
      </c>
      <c r="BL168" s="13" t="s">
        <v>233</v>
      </c>
      <c r="BM168" s="13" t="s">
        <v>2155</v>
      </c>
    </row>
    <row r="169" spans="2:65" s="1" customFormat="1" ht="16.5" customHeight="1">
      <c r="B169" s="31"/>
      <c r="C169" s="195" t="s">
        <v>398</v>
      </c>
      <c r="D169" s="195" t="s">
        <v>221</v>
      </c>
      <c r="E169" s="196" t="s">
        <v>2156</v>
      </c>
      <c r="F169" s="197" t="s">
        <v>2157</v>
      </c>
      <c r="G169" s="198" t="s">
        <v>241</v>
      </c>
      <c r="H169" s="199">
        <v>2</v>
      </c>
      <c r="I169" s="200"/>
      <c r="J169" s="201">
        <f t="shared" si="30"/>
        <v>0</v>
      </c>
      <c r="K169" s="197" t="s">
        <v>225</v>
      </c>
      <c r="L169" s="202"/>
      <c r="M169" s="203" t="s">
        <v>1</v>
      </c>
      <c r="N169" s="204" t="s">
        <v>52</v>
      </c>
      <c r="O169" s="57"/>
      <c r="P169" s="192">
        <f t="shared" si="31"/>
        <v>0</v>
      </c>
      <c r="Q169" s="192">
        <v>1.0300000000000001E-3</v>
      </c>
      <c r="R169" s="192">
        <f t="shared" si="32"/>
        <v>2.0600000000000002E-3</v>
      </c>
      <c r="S169" s="192">
        <v>0</v>
      </c>
      <c r="T169" s="193">
        <f t="shared" si="33"/>
        <v>0</v>
      </c>
      <c r="AR169" s="13" t="s">
        <v>298</v>
      </c>
      <c r="AT169" s="13" t="s">
        <v>221</v>
      </c>
      <c r="AU169" s="13" t="s">
        <v>92</v>
      </c>
      <c r="AY169" s="13" t="s">
        <v>167</v>
      </c>
      <c r="BE169" s="194">
        <f t="shared" si="34"/>
        <v>0</v>
      </c>
      <c r="BF169" s="194">
        <f t="shared" si="35"/>
        <v>0</v>
      </c>
      <c r="BG169" s="194">
        <f t="shared" si="36"/>
        <v>0</v>
      </c>
      <c r="BH169" s="194">
        <f t="shared" si="37"/>
        <v>0</v>
      </c>
      <c r="BI169" s="194">
        <f t="shared" si="38"/>
        <v>0</v>
      </c>
      <c r="BJ169" s="13" t="s">
        <v>92</v>
      </c>
      <c r="BK169" s="194">
        <f t="shared" si="39"/>
        <v>0</v>
      </c>
      <c r="BL169" s="13" t="s">
        <v>233</v>
      </c>
      <c r="BM169" s="13" t="s">
        <v>2158</v>
      </c>
    </row>
    <row r="170" spans="2:65" s="1" customFormat="1" ht="16.5" customHeight="1">
      <c r="B170" s="31"/>
      <c r="C170" s="183" t="s">
        <v>402</v>
      </c>
      <c r="D170" s="183" t="s">
        <v>169</v>
      </c>
      <c r="E170" s="184" t="s">
        <v>2159</v>
      </c>
      <c r="F170" s="185" t="s">
        <v>2160</v>
      </c>
      <c r="G170" s="186" t="s">
        <v>241</v>
      </c>
      <c r="H170" s="187">
        <v>5</v>
      </c>
      <c r="I170" s="188"/>
      <c r="J170" s="189">
        <f t="shared" si="30"/>
        <v>0</v>
      </c>
      <c r="K170" s="185" t="s">
        <v>225</v>
      </c>
      <c r="L170" s="35"/>
      <c r="M170" s="190" t="s">
        <v>1</v>
      </c>
      <c r="N170" s="191" t="s">
        <v>52</v>
      </c>
      <c r="O170" s="57"/>
      <c r="P170" s="192">
        <f t="shared" si="31"/>
        <v>0</v>
      </c>
      <c r="Q170" s="192">
        <v>2.0000000000000002E-5</v>
      </c>
      <c r="R170" s="192">
        <f t="shared" si="32"/>
        <v>1E-4</v>
      </c>
      <c r="S170" s="192">
        <v>0</v>
      </c>
      <c r="T170" s="193">
        <f t="shared" si="33"/>
        <v>0</v>
      </c>
      <c r="AR170" s="13" t="s">
        <v>233</v>
      </c>
      <c r="AT170" s="13" t="s">
        <v>169</v>
      </c>
      <c r="AU170" s="13" t="s">
        <v>92</v>
      </c>
      <c r="AY170" s="13" t="s">
        <v>167</v>
      </c>
      <c r="BE170" s="194">
        <f t="shared" si="34"/>
        <v>0</v>
      </c>
      <c r="BF170" s="194">
        <f t="shared" si="35"/>
        <v>0</v>
      </c>
      <c r="BG170" s="194">
        <f t="shared" si="36"/>
        <v>0</v>
      </c>
      <c r="BH170" s="194">
        <f t="shared" si="37"/>
        <v>0</v>
      </c>
      <c r="BI170" s="194">
        <f t="shared" si="38"/>
        <v>0</v>
      </c>
      <c r="BJ170" s="13" t="s">
        <v>92</v>
      </c>
      <c r="BK170" s="194">
        <f t="shared" si="39"/>
        <v>0</v>
      </c>
      <c r="BL170" s="13" t="s">
        <v>233</v>
      </c>
      <c r="BM170" s="13" t="s">
        <v>2161</v>
      </c>
    </row>
    <row r="171" spans="2:65" s="1" customFormat="1" ht="16.5" customHeight="1">
      <c r="B171" s="31"/>
      <c r="C171" s="195" t="s">
        <v>406</v>
      </c>
      <c r="D171" s="195" t="s">
        <v>221</v>
      </c>
      <c r="E171" s="196" t="s">
        <v>2162</v>
      </c>
      <c r="F171" s="197" t="s">
        <v>2163</v>
      </c>
      <c r="G171" s="198" t="s">
        <v>241</v>
      </c>
      <c r="H171" s="199">
        <v>5</v>
      </c>
      <c r="I171" s="200"/>
      <c r="J171" s="201">
        <f t="shared" si="30"/>
        <v>0</v>
      </c>
      <c r="K171" s="197" t="s">
        <v>225</v>
      </c>
      <c r="L171" s="202"/>
      <c r="M171" s="203" t="s">
        <v>1</v>
      </c>
      <c r="N171" s="204" t="s">
        <v>52</v>
      </c>
      <c r="O171" s="57"/>
      <c r="P171" s="192">
        <f t="shared" si="31"/>
        <v>0</v>
      </c>
      <c r="Q171" s="192">
        <v>5.4000000000000001E-4</v>
      </c>
      <c r="R171" s="192">
        <f t="shared" si="32"/>
        <v>2.7000000000000001E-3</v>
      </c>
      <c r="S171" s="192">
        <v>0</v>
      </c>
      <c r="T171" s="193">
        <f t="shared" si="33"/>
        <v>0</v>
      </c>
      <c r="AR171" s="13" t="s">
        <v>298</v>
      </c>
      <c r="AT171" s="13" t="s">
        <v>221</v>
      </c>
      <c r="AU171" s="13" t="s">
        <v>92</v>
      </c>
      <c r="AY171" s="13" t="s">
        <v>167</v>
      </c>
      <c r="BE171" s="194">
        <f t="shared" si="34"/>
        <v>0</v>
      </c>
      <c r="BF171" s="194">
        <f t="shared" si="35"/>
        <v>0</v>
      </c>
      <c r="BG171" s="194">
        <f t="shared" si="36"/>
        <v>0</v>
      </c>
      <c r="BH171" s="194">
        <f t="shared" si="37"/>
        <v>0</v>
      </c>
      <c r="BI171" s="194">
        <f t="shared" si="38"/>
        <v>0</v>
      </c>
      <c r="BJ171" s="13" t="s">
        <v>92</v>
      </c>
      <c r="BK171" s="194">
        <f t="shared" si="39"/>
        <v>0</v>
      </c>
      <c r="BL171" s="13" t="s">
        <v>233</v>
      </c>
      <c r="BM171" s="13" t="s">
        <v>2164</v>
      </c>
    </row>
    <row r="172" spans="2:65" s="1" customFormat="1" ht="16.5" customHeight="1">
      <c r="B172" s="31"/>
      <c r="C172" s="183" t="s">
        <v>410</v>
      </c>
      <c r="D172" s="183" t="s">
        <v>169</v>
      </c>
      <c r="E172" s="184" t="s">
        <v>2165</v>
      </c>
      <c r="F172" s="185" t="s">
        <v>2166</v>
      </c>
      <c r="G172" s="186" t="s">
        <v>241</v>
      </c>
      <c r="H172" s="187">
        <v>3</v>
      </c>
      <c r="I172" s="188"/>
      <c r="J172" s="189">
        <f t="shared" si="30"/>
        <v>0</v>
      </c>
      <c r="K172" s="185" t="s">
        <v>225</v>
      </c>
      <c r="L172" s="35"/>
      <c r="M172" s="190" t="s">
        <v>1</v>
      </c>
      <c r="N172" s="191" t="s">
        <v>52</v>
      </c>
      <c r="O172" s="57"/>
      <c r="P172" s="192">
        <f t="shared" si="31"/>
        <v>0</v>
      </c>
      <c r="Q172" s="192">
        <v>4.8999999999999998E-4</v>
      </c>
      <c r="R172" s="192">
        <f t="shared" si="32"/>
        <v>1.47E-3</v>
      </c>
      <c r="S172" s="192">
        <v>0</v>
      </c>
      <c r="T172" s="193">
        <f t="shared" si="33"/>
        <v>0</v>
      </c>
      <c r="AR172" s="13" t="s">
        <v>233</v>
      </c>
      <c r="AT172" s="13" t="s">
        <v>169</v>
      </c>
      <c r="AU172" s="13" t="s">
        <v>92</v>
      </c>
      <c r="AY172" s="13" t="s">
        <v>167</v>
      </c>
      <c r="BE172" s="194">
        <f t="shared" si="34"/>
        <v>0</v>
      </c>
      <c r="BF172" s="194">
        <f t="shared" si="35"/>
        <v>0</v>
      </c>
      <c r="BG172" s="194">
        <f t="shared" si="36"/>
        <v>0</v>
      </c>
      <c r="BH172" s="194">
        <f t="shared" si="37"/>
        <v>0</v>
      </c>
      <c r="BI172" s="194">
        <f t="shared" si="38"/>
        <v>0</v>
      </c>
      <c r="BJ172" s="13" t="s">
        <v>92</v>
      </c>
      <c r="BK172" s="194">
        <f t="shared" si="39"/>
        <v>0</v>
      </c>
      <c r="BL172" s="13" t="s">
        <v>233</v>
      </c>
      <c r="BM172" s="13" t="s">
        <v>2167</v>
      </c>
    </row>
    <row r="173" spans="2:65" s="1" customFormat="1" ht="16.5" customHeight="1">
      <c r="B173" s="31"/>
      <c r="C173" s="183" t="s">
        <v>414</v>
      </c>
      <c r="D173" s="183" t="s">
        <v>169</v>
      </c>
      <c r="E173" s="184" t="s">
        <v>2168</v>
      </c>
      <c r="F173" s="185" t="s">
        <v>2169</v>
      </c>
      <c r="G173" s="186" t="s">
        <v>241</v>
      </c>
      <c r="H173" s="187">
        <v>2</v>
      </c>
      <c r="I173" s="188"/>
      <c r="J173" s="189">
        <f t="shared" si="30"/>
        <v>0</v>
      </c>
      <c r="K173" s="185" t="s">
        <v>225</v>
      </c>
      <c r="L173" s="35"/>
      <c r="M173" s="190" t="s">
        <v>1</v>
      </c>
      <c r="N173" s="191" t="s">
        <v>52</v>
      </c>
      <c r="O173" s="57"/>
      <c r="P173" s="192">
        <f t="shared" si="31"/>
        <v>0</v>
      </c>
      <c r="Q173" s="192">
        <v>5.0000000000000002E-5</v>
      </c>
      <c r="R173" s="192">
        <f t="shared" si="32"/>
        <v>1E-4</v>
      </c>
      <c r="S173" s="192">
        <v>0</v>
      </c>
      <c r="T173" s="193">
        <f t="shared" si="33"/>
        <v>0</v>
      </c>
      <c r="AR173" s="13" t="s">
        <v>233</v>
      </c>
      <c r="AT173" s="13" t="s">
        <v>169</v>
      </c>
      <c r="AU173" s="13" t="s">
        <v>92</v>
      </c>
      <c r="AY173" s="13" t="s">
        <v>167</v>
      </c>
      <c r="BE173" s="194">
        <f t="shared" si="34"/>
        <v>0</v>
      </c>
      <c r="BF173" s="194">
        <f t="shared" si="35"/>
        <v>0</v>
      </c>
      <c r="BG173" s="194">
        <f t="shared" si="36"/>
        <v>0</v>
      </c>
      <c r="BH173" s="194">
        <f t="shared" si="37"/>
        <v>0</v>
      </c>
      <c r="BI173" s="194">
        <f t="shared" si="38"/>
        <v>0</v>
      </c>
      <c r="BJ173" s="13" t="s">
        <v>92</v>
      </c>
      <c r="BK173" s="194">
        <f t="shared" si="39"/>
        <v>0</v>
      </c>
      <c r="BL173" s="13" t="s">
        <v>233</v>
      </c>
      <c r="BM173" s="13" t="s">
        <v>2170</v>
      </c>
    </row>
    <row r="174" spans="2:65" s="1" customFormat="1" ht="16.5" customHeight="1">
      <c r="B174" s="31"/>
      <c r="C174" s="195" t="s">
        <v>418</v>
      </c>
      <c r="D174" s="195" t="s">
        <v>221</v>
      </c>
      <c r="E174" s="196" t="s">
        <v>2171</v>
      </c>
      <c r="F174" s="197" t="s">
        <v>2172</v>
      </c>
      <c r="G174" s="198" t="s">
        <v>241</v>
      </c>
      <c r="H174" s="199">
        <v>2</v>
      </c>
      <c r="I174" s="200"/>
      <c r="J174" s="201">
        <f t="shared" si="30"/>
        <v>0</v>
      </c>
      <c r="K174" s="197" t="s">
        <v>225</v>
      </c>
      <c r="L174" s="202"/>
      <c r="M174" s="203" t="s">
        <v>1</v>
      </c>
      <c r="N174" s="204" t="s">
        <v>52</v>
      </c>
      <c r="O174" s="57"/>
      <c r="P174" s="192">
        <f t="shared" si="31"/>
        <v>0</v>
      </c>
      <c r="Q174" s="192">
        <v>6.8999999999999997E-4</v>
      </c>
      <c r="R174" s="192">
        <f t="shared" si="32"/>
        <v>1.3799999999999999E-3</v>
      </c>
      <c r="S174" s="192">
        <v>0</v>
      </c>
      <c r="T174" s="193">
        <f t="shared" si="33"/>
        <v>0</v>
      </c>
      <c r="AR174" s="13" t="s">
        <v>298</v>
      </c>
      <c r="AT174" s="13" t="s">
        <v>221</v>
      </c>
      <c r="AU174" s="13" t="s">
        <v>92</v>
      </c>
      <c r="AY174" s="13" t="s">
        <v>167</v>
      </c>
      <c r="BE174" s="194">
        <f t="shared" si="34"/>
        <v>0</v>
      </c>
      <c r="BF174" s="194">
        <f t="shared" si="35"/>
        <v>0</v>
      </c>
      <c r="BG174" s="194">
        <f t="shared" si="36"/>
        <v>0</v>
      </c>
      <c r="BH174" s="194">
        <f t="shared" si="37"/>
        <v>0</v>
      </c>
      <c r="BI174" s="194">
        <f t="shared" si="38"/>
        <v>0</v>
      </c>
      <c r="BJ174" s="13" t="s">
        <v>92</v>
      </c>
      <c r="BK174" s="194">
        <f t="shared" si="39"/>
        <v>0</v>
      </c>
      <c r="BL174" s="13" t="s">
        <v>233</v>
      </c>
      <c r="BM174" s="13" t="s">
        <v>2173</v>
      </c>
    </row>
    <row r="175" spans="2:65" s="1" customFormat="1" ht="16.5" customHeight="1">
      <c r="B175" s="31"/>
      <c r="C175" s="183" t="s">
        <v>422</v>
      </c>
      <c r="D175" s="183" t="s">
        <v>169</v>
      </c>
      <c r="E175" s="184" t="s">
        <v>2174</v>
      </c>
      <c r="F175" s="185" t="s">
        <v>2175</v>
      </c>
      <c r="G175" s="186" t="s">
        <v>241</v>
      </c>
      <c r="H175" s="187">
        <v>1</v>
      </c>
      <c r="I175" s="188"/>
      <c r="J175" s="189">
        <f t="shared" si="30"/>
        <v>0</v>
      </c>
      <c r="K175" s="185" t="s">
        <v>1</v>
      </c>
      <c r="L175" s="35"/>
      <c r="M175" s="190" t="s">
        <v>1</v>
      </c>
      <c r="N175" s="191" t="s">
        <v>52</v>
      </c>
      <c r="O175" s="57"/>
      <c r="P175" s="192">
        <f t="shared" si="31"/>
        <v>0</v>
      </c>
      <c r="Q175" s="192">
        <v>3.0000000000000001E-5</v>
      </c>
      <c r="R175" s="192">
        <f t="shared" si="32"/>
        <v>3.0000000000000001E-5</v>
      </c>
      <c r="S175" s="192">
        <v>0</v>
      </c>
      <c r="T175" s="193">
        <f t="shared" si="33"/>
        <v>0</v>
      </c>
      <c r="AR175" s="13" t="s">
        <v>233</v>
      </c>
      <c r="AT175" s="13" t="s">
        <v>169</v>
      </c>
      <c r="AU175" s="13" t="s">
        <v>92</v>
      </c>
      <c r="AY175" s="13" t="s">
        <v>167</v>
      </c>
      <c r="BE175" s="194">
        <f t="shared" si="34"/>
        <v>0</v>
      </c>
      <c r="BF175" s="194">
        <f t="shared" si="35"/>
        <v>0</v>
      </c>
      <c r="BG175" s="194">
        <f t="shared" si="36"/>
        <v>0</v>
      </c>
      <c r="BH175" s="194">
        <f t="shared" si="37"/>
        <v>0</v>
      </c>
      <c r="BI175" s="194">
        <f t="shared" si="38"/>
        <v>0</v>
      </c>
      <c r="BJ175" s="13" t="s">
        <v>92</v>
      </c>
      <c r="BK175" s="194">
        <f t="shared" si="39"/>
        <v>0</v>
      </c>
      <c r="BL175" s="13" t="s">
        <v>233</v>
      </c>
      <c r="BM175" s="13" t="s">
        <v>2176</v>
      </c>
    </row>
    <row r="176" spans="2:65" s="1" customFormat="1" ht="16.5" customHeight="1">
      <c r="B176" s="31"/>
      <c r="C176" s="183" t="s">
        <v>426</v>
      </c>
      <c r="D176" s="183" t="s">
        <v>169</v>
      </c>
      <c r="E176" s="184" t="s">
        <v>2177</v>
      </c>
      <c r="F176" s="185" t="s">
        <v>2178</v>
      </c>
      <c r="G176" s="186" t="s">
        <v>853</v>
      </c>
      <c r="H176" s="205"/>
      <c r="I176" s="188"/>
      <c r="J176" s="189">
        <f t="shared" si="30"/>
        <v>0</v>
      </c>
      <c r="K176" s="185" t="s">
        <v>225</v>
      </c>
      <c r="L176" s="35"/>
      <c r="M176" s="190" t="s">
        <v>1</v>
      </c>
      <c r="N176" s="191" t="s">
        <v>52</v>
      </c>
      <c r="O176" s="57"/>
      <c r="P176" s="192">
        <f t="shared" si="31"/>
        <v>0</v>
      </c>
      <c r="Q176" s="192">
        <v>0</v>
      </c>
      <c r="R176" s="192">
        <f t="shared" si="32"/>
        <v>0</v>
      </c>
      <c r="S176" s="192">
        <v>0</v>
      </c>
      <c r="T176" s="193">
        <f t="shared" si="33"/>
        <v>0</v>
      </c>
      <c r="AR176" s="13" t="s">
        <v>233</v>
      </c>
      <c r="AT176" s="13" t="s">
        <v>169</v>
      </c>
      <c r="AU176" s="13" t="s">
        <v>92</v>
      </c>
      <c r="AY176" s="13" t="s">
        <v>167</v>
      </c>
      <c r="BE176" s="194">
        <f t="shared" si="34"/>
        <v>0</v>
      </c>
      <c r="BF176" s="194">
        <f t="shared" si="35"/>
        <v>0</v>
      </c>
      <c r="BG176" s="194">
        <f t="shared" si="36"/>
        <v>0</v>
      </c>
      <c r="BH176" s="194">
        <f t="shared" si="37"/>
        <v>0</v>
      </c>
      <c r="BI176" s="194">
        <f t="shared" si="38"/>
        <v>0</v>
      </c>
      <c r="BJ176" s="13" t="s">
        <v>92</v>
      </c>
      <c r="BK176" s="194">
        <f t="shared" si="39"/>
        <v>0</v>
      </c>
      <c r="BL176" s="13" t="s">
        <v>233</v>
      </c>
      <c r="BM176" s="13" t="s">
        <v>2179</v>
      </c>
    </row>
    <row r="177" spans="2:65" s="11" customFormat="1" ht="22.9" customHeight="1">
      <c r="B177" s="167"/>
      <c r="C177" s="168"/>
      <c r="D177" s="169" t="s">
        <v>79</v>
      </c>
      <c r="E177" s="181" t="s">
        <v>2180</v>
      </c>
      <c r="F177" s="181" t="s">
        <v>2181</v>
      </c>
      <c r="G177" s="168"/>
      <c r="H177" s="168"/>
      <c r="I177" s="171"/>
      <c r="J177" s="182">
        <f>BK177</f>
        <v>0</v>
      </c>
      <c r="K177" s="168"/>
      <c r="L177" s="173"/>
      <c r="M177" s="174"/>
      <c r="N177" s="175"/>
      <c r="O177" s="175"/>
      <c r="P177" s="176">
        <f>SUM(P178:P212)</f>
        <v>0</v>
      </c>
      <c r="Q177" s="175"/>
      <c r="R177" s="176">
        <f>SUM(R178:R212)</f>
        <v>0.77461000000000024</v>
      </c>
      <c r="S177" s="175"/>
      <c r="T177" s="177">
        <f>SUM(T178:T212)</f>
        <v>0</v>
      </c>
      <c r="AR177" s="178" t="s">
        <v>92</v>
      </c>
      <c r="AT177" s="179" t="s">
        <v>79</v>
      </c>
      <c r="AU177" s="179" t="s">
        <v>87</v>
      </c>
      <c r="AY177" s="178" t="s">
        <v>167</v>
      </c>
      <c r="BK177" s="180">
        <f>SUM(BK178:BK212)</f>
        <v>0</v>
      </c>
    </row>
    <row r="178" spans="2:65" s="1" customFormat="1" ht="16.5" customHeight="1">
      <c r="B178" s="31"/>
      <c r="C178" s="183" t="s">
        <v>430</v>
      </c>
      <c r="D178" s="183" t="s">
        <v>169</v>
      </c>
      <c r="E178" s="184" t="s">
        <v>2182</v>
      </c>
      <c r="F178" s="185" t="s">
        <v>2183</v>
      </c>
      <c r="G178" s="186" t="s">
        <v>241</v>
      </c>
      <c r="H178" s="187">
        <v>23</v>
      </c>
      <c r="I178" s="188"/>
      <c r="J178" s="189">
        <f t="shared" ref="J178:J212" si="40">ROUND(I178*H178,2)</f>
        <v>0</v>
      </c>
      <c r="K178" s="185" t="s">
        <v>2101</v>
      </c>
      <c r="L178" s="35"/>
      <c r="M178" s="190" t="s">
        <v>1</v>
      </c>
      <c r="N178" s="191" t="s">
        <v>52</v>
      </c>
      <c r="O178" s="57"/>
      <c r="P178" s="192">
        <f t="shared" ref="P178:P212" si="41">O178*H178</f>
        <v>0</v>
      </c>
      <c r="Q178" s="192">
        <v>0</v>
      </c>
      <c r="R178" s="192">
        <f t="shared" ref="R178:R212" si="42">Q178*H178</f>
        <v>0</v>
      </c>
      <c r="S178" s="192">
        <v>0</v>
      </c>
      <c r="T178" s="193">
        <f t="shared" ref="T178:T212" si="43">S178*H178</f>
        <v>0</v>
      </c>
      <c r="AR178" s="13" t="s">
        <v>233</v>
      </c>
      <c r="AT178" s="13" t="s">
        <v>169</v>
      </c>
      <c r="AU178" s="13" t="s">
        <v>92</v>
      </c>
      <c r="AY178" s="13" t="s">
        <v>167</v>
      </c>
      <c r="BE178" s="194">
        <f t="shared" ref="BE178:BE212" si="44">IF(N178="základná",J178,0)</f>
        <v>0</v>
      </c>
      <c r="BF178" s="194">
        <f t="shared" ref="BF178:BF212" si="45">IF(N178="znížená",J178,0)</f>
        <v>0</v>
      </c>
      <c r="BG178" s="194">
        <f t="shared" ref="BG178:BG212" si="46">IF(N178="zákl. prenesená",J178,0)</f>
        <v>0</v>
      </c>
      <c r="BH178" s="194">
        <f t="shared" ref="BH178:BH212" si="47">IF(N178="zníž. prenesená",J178,0)</f>
        <v>0</v>
      </c>
      <c r="BI178" s="194">
        <f t="shared" ref="BI178:BI212" si="48">IF(N178="nulová",J178,0)</f>
        <v>0</v>
      </c>
      <c r="BJ178" s="13" t="s">
        <v>92</v>
      </c>
      <c r="BK178" s="194">
        <f t="shared" ref="BK178:BK212" si="49">ROUND(I178*H178,2)</f>
        <v>0</v>
      </c>
      <c r="BL178" s="13" t="s">
        <v>233</v>
      </c>
      <c r="BM178" s="13" t="s">
        <v>2184</v>
      </c>
    </row>
    <row r="179" spans="2:65" s="1" customFormat="1" ht="16.5" customHeight="1">
      <c r="B179" s="31"/>
      <c r="C179" s="183" t="s">
        <v>434</v>
      </c>
      <c r="D179" s="183" t="s">
        <v>169</v>
      </c>
      <c r="E179" s="184" t="s">
        <v>2185</v>
      </c>
      <c r="F179" s="185" t="s">
        <v>2186</v>
      </c>
      <c r="G179" s="186" t="s">
        <v>241</v>
      </c>
      <c r="H179" s="187">
        <v>23</v>
      </c>
      <c r="I179" s="188"/>
      <c r="J179" s="189">
        <f t="shared" si="40"/>
        <v>0</v>
      </c>
      <c r="K179" s="185" t="s">
        <v>2101</v>
      </c>
      <c r="L179" s="35"/>
      <c r="M179" s="190" t="s">
        <v>1</v>
      </c>
      <c r="N179" s="191" t="s">
        <v>52</v>
      </c>
      <c r="O179" s="57"/>
      <c r="P179" s="192">
        <f t="shared" si="41"/>
        <v>0</v>
      </c>
      <c r="Q179" s="192">
        <v>5.0000000000000002E-5</v>
      </c>
      <c r="R179" s="192">
        <f t="shared" si="42"/>
        <v>1.15E-3</v>
      </c>
      <c r="S179" s="192">
        <v>0</v>
      </c>
      <c r="T179" s="193">
        <f t="shared" si="43"/>
        <v>0</v>
      </c>
      <c r="AR179" s="13" t="s">
        <v>233</v>
      </c>
      <c r="AT179" s="13" t="s">
        <v>169</v>
      </c>
      <c r="AU179" s="13" t="s">
        <v>92</v>
      </c>
      <c r="AY179" s="13" t="s">
        <v>167</v>
      </c>
      <c r="BE179" s="194">
        <f t="shared" si="44"/>
        <v>0</v>
      </c>
      <c r="BF179" s="194">
        <f t="shared" si="45"/>
        <v>0</v>
      </c>
      <c r="BG179" s="194">
        <f t="shared" si="46"/>
        <v>0</v>
      </c>
      <c r="BH179" s="194">
        <f t="shared" si="47"/>
        <v>0</v>
      </c>
      <c r="BI179" s="194">
        <f t="shared" si="48"/>
        <v>0</v>
      </c>
      <c r="BJ179" s="13" t="s">
        <v>92</v>
      </c>
      <c r="BK179" s="194">
        <f t="shared" si="49"/>
        <v>0</v>
      </c>
      <c r="BL179" s="13" t="s">
        <v>233</v>
      </c>
      <c r="BM179" s="13" t="s">
        <v>2187</v>
      </c>
    </row>
    <row r="180" spans="2:65" s="1" customFormat="1" ht="16.5" customHeight="1">
      <c r="B180" s="31"/>
      <c r="C180" s="183" t="s">
        <v>438</v>
      </c>
      <c r="D180" s="183" t="s">
        <v>169</v>
      </c>
      <c r="E180" s="184" t="s">
        <v>2188</v>
      </c>
      <c r="F180" s="185" t="s">
        <v>2189</v>
      </c>
      <c r="G180" s="186" t="s">
        <v>241</v>
      </c>
      <c r="H180" s="187">
        <v>1</v>
      </c>
      <c r="I180" s="188"/>
      <c r="J180" s="189">
        <f t="shared" si="40"/>
        <v>0</v>
      </c>
      <c r="K180" s="185" t="s">
        <v>225</v>
      </c>
      <c r="L180" s="35"/>
      <c r="M180" s="190" t="s">
        <v>1</v>
      </c>
      <c r="N180" s="191" t="s">
        <v>52</v>
      </c>
      <c r="O180" s="57"/>
      <c r="P180" s="192">
        <f t="shared" si="41"/>
        <v>0</v>
      </c>
      <c r="Q180" s="192">
        <v>2.0000000000000002E-5</v>
      </c>
      <c r="R180" s="192">
        <f t="shared" si="42"/>
        <v>2.0000000000000002E-5</v>
      </c>
      <c r="S180" s="192">
        <v>0</v>
      </c>
      <c r="T180" s="193">
        <f t="shared" si="43"/>
        <v>0</v>
      </c>
      <c r="AR180" s="13" t="s">
        <v>233</v>
      </c>
      <c r="AT180" s="13" t="s">
        <v>169</v>
      </c>
      <c r="AU180" s="13" t="s">
        <v>92</v>
      </c>
      <c r="AY180" s="13" t="s">
        <v>167</v>
      </c>
      <c r="BE180" s="194">
        <f t="shared" si="44"/>
        <v>0</v>
      </c>
      <c r="BF180" s="194">
        <f t="shared" si="45"/>
        <v>0</v>
      </c>
      <c r="BG180" s="194">
        <f t="shared" si="46"/>
        <v>0</v>
      </c>
      <c r="BH180" s="194">
        <f t="shared" si="47"/>
        <v>0</v>
      </c>
      <c r="BI180" s="194">
        <f t="shared" si="48"/>
        <v>0</v>
      </c>
      <c r="BJ180" s="13" t="s">
        <v>92</v>
      </c>
      <c r="BK180" s="194">
        <f t="shared" si="49"/>
        <v>0</v>
      </c>
      <c r="BL180" s="13" t="s">
        <v>233</v>
      </c>
      <c r="BM180" s="13" t="s">
        <v>2190</v>
      </c>
    </row>
    <row r="181" spans="2:65" s="1" customFormat="1" ht="16.5" customHeight="1">
      <c r="B181" s="31"/>
      <c r="C181" s="183" t="s">
        <v>442</v>
      </c>
      <c r="D181" s="183" t="s">
        <v>169</v>
      </c>
      <c r="E181" s="184" t="s">
        <v>2191</v>
      </c>
      <c r="F181" s="185" t="s">
        <v>2192</v>
      </c>
      <c r="G181" s="186" t="s">
        <v>241</v>
      </c>
      <c r="H181" s="187">
        <v>1</v>
      </c>
      <c r="I181" s="188"/>
      <c r="J181" s="189">
        <f t="shared" si="40"/>
        <v>0</v>
      </c>
      <c r="K181" s="185" t="s">
        <v>225</v>
      </c>
      <c r="L181" s="35"/>
      <c r="M181" s="190" t="s">
        <v>1</v>
      </c>
      <c r="N181" s="191" t="s">
        <v>52</v>
      </c>
      <c r="O181" s="57"/>
      <c r="P181" s="192">
        <f t="shared" si="41"/>
        <v>0</v>
      </c>
      <c r="Q181" s="192">
        <v>2.0000000000000002E-5</v>
      </c>
      <c r="R181" s="192">
        <f t="shared" si="42"/>
        <v>2.0000000000000002E-5</v>
      </c>
      <c r="S181" s="192">
        <v>0</v>
      </c>
      <c r="T181" s="193">
        <f t="shared" si="43"/>
        <v>0</v>
      </c>
      <c r="AR181" s="13" t="s">
        <v>233</v>
      </c>
      <c r="AT181" s="13" t="s">
        <v>169</v>
      </c>
      <c r="AU181" s="13" t="s">
        <v>92</v>
      </c>
      <c r="AY181" s="13" t="s">
        <v>167</v>
      </c>
      <c r="BE181" s="194">
        <f t="shared" si="44"/>
        <v>0</v>
      </c>
      <c r="BF181" s="194">
        <f t="shared" si="45"/>
        <v>0</v>
      </c>
      <c r="BG181" s="194">
        <f t="shared" si="46"/>
        <v>0</v>
      </c>
      <c r="BH181" s="194">
        <f t="shared" si="47"/>
        <v>0</v>
      </c>
      <c r="BI181" s="194">
        <f t="shared" si="48"/>
        <v>0</v>
      </c>
      <c r="BJ181" s="13" t="s">
        <v>92</v>
      </c>
      <c r="BK181" s="194">
        <f t="shared" si="49"/>
        <v>0</v>
      </c>
      <c r="BL181" s="13" t="s">
        <v>233</v>
      </c>
      <c r="BM181" s="13" t="s">
        <v>2193</v>
      </c>
    </row>
    <row r="182" spans="2:65" s="1" customFormat="1" ht="16.5" customHeight="1">
      <c r="B182" s="31"/>
      <c r="C182" s="195" t="s">
        <v>447</v>
      </c>
      <c r="D182" s="195" t="s">
        <v>221</v>
      </c>
      <c r="E182" s="196" t="s">
        <v>2194</v>
      </c>
      <c r="F182" s="197" t="s">
        <v>2195</v>
      </c>
      <c r="G182" s="198" t="s">
        <v>241</v>
      </c>
      <c r="H182" s="199">
        <v>1</v>
      </c>
      <c r="I182" s="200"/>
      <c r="J182" s="201">
        <f t="shared" si="40"/>
        <v>0</v>
      </c>
      <c r="K182" s="197" t="s">
        <v>1</v>
      </c>
      <c r="L182" s="202"/>
      <c r="M182" s="203" t="s">
        <v>1</v>
      </c>
      <c r="N182" s="204" t="s">
        <v>52</v>
      </c>
      <c r="O182" s="57"/>
      <c r="P182" s="192">
        <f t="shared" si="41"/>
        <v>0</v>
      </c>
      <c r="Q182" s="192">
        <v>7.0000000000000001E-3</v>
      </c>
      <c r="R182" s="192">
        <f t="shared" si="42"/>
        <v>7.0000000000000001E-3</v>
      </c>
      <c r="S182" s="192">
        <v>0</v>
      </c>
      <c r="T182" s="193">
        <f t="shared" si="43"/>
        <v>0</v>
      </c>
      <c r="AR182" s="13" t="s">
        <v>298</v>
      </c>
      <c r="AT182" s="13" t="s">
        <v>221</v>
      </c>
      <c r="AU182" s="13" t="s">
        <v>92</v>
      </c>
      <c r="AY182" s="13" t="s">
        <v>167</v>
      </c>
      <c r="BE182" s="194">
        <f t="shared" si="44"/>
        <v>0</v>
      </c>
      <c r="BF182" s="194">
        <f t="shared" si="45"/>
        <v>0</v>
      </c>
      <c r="BG182" s="194">
        <f t="shared" si="46"/>
        <v>0</v>
      </c>
      <c r="BH182" s="194">
        <f t="shared" si="47"/>
        <v>0</v>
      </c>
      <c r="BI182" s="194">
        <f t="shared" si="48"/>
        <v>0</v>
      </c>
      <c r="BJ182" s="13" t="s">
        <v>92</v>
      </c>
      <c r="BK182" s="194">
        <f t="shared" si="49"/>
        <v>0</v>
      </c>
      <c r="BL182" s="13" t="s">
        <v>233</v>
      </c>
      <c r="BM182" s="13" t="s">
        <v>2196</v>
      </c>
    </row>
    <row r="183" spans="2:65" s="1" customFormat="1" ht="16.5" customHeight="1">
      <c r="B183" s="31"/>
      <c r="C183" s="195" t="s">
        <v>451</v>
      </c>
      <c r="D183" s="195" t="s">
        <v>221</v>
      </c>
      <c r="E183" s="196" t="s">
        <v>2197</v>
      </c>
      <c r="F183" s="197" t="s">
        <v>2198</v>
      </c>
      <c r="G183" s="198" t="s">
        <v>241</v>
      </c>
      <c r="H183" s="199">
        <v>1</v>
      </c>
      <c r="I183" s="200"/>
      <c r="J183" s="201">
        <f t="shared" si="40"/>
        <v>0</v>
      </c>
      <c r="K183" s="197" t="s">
        <v>1</v>
      </c>
      <c r="L183" s="202"/>
      <c r="M183" s="203" t="s">
        <v>1</v>
      </c>
      <c r="N183" s="204" t="s">
        <v>52</v>
      </c>
      <c r="O183" s="57"/>
      <c r="P183" s="192">
        <f t="shared" si="41"/>
        <v>0</v>
      </c>
      <c r="Q183" s="192">
        <v>0.02</v>
      </c>
      <c r="R183" s="192">
        <f t="shared" si="42"/>
        <v>0.02</v>
      </c>
      <c r="S183" s="192">
        <v>0</v>
      </c>
      <c r="T183" s="193">
        <f t="shared" si="43"/>
        <v>0</v>
      </c>
      <c r="AR183" s="13" t="s">
        <v>298</v>
      </c>
      <c r="AT183" s="13" t="s">
        <v>221</v>
      </c>
      <c r="AU183" s="13" t="s">
        <v>92</v>
      </c>
      <c r="AY183" s="13" t="s">
        <v>167</v>
      </c>
      <c r="BE183" s="194">
        <f t="shared" si="44"/>
        <v>0</v>
      </c>
      <c r="BF183" s="194">
        <f t="shared" si="45"/>
        <v>0</v>
      </c>
      <c r="BG183" s="194">
        <f t="shared" si="46"/>
        <v>0</v>
      </c>
      <c r="BH183" s="194">
        <f t="shared" si="47"/>
        <v>0</v>
      </c>
      <c r="BI183" s="194">
        <f t="shared" si="48"/>
        <v>0</v>
      </c>
      <c r="BJ183" s="13" t="s">
        <v>92</v>
      </c>
      <c r="BK183" s="194">
        <f t="shared" si="49"/>
        <v>0</v>
      </c>
      <c r="BL183" s="13" t="s">
        <v>233</v>
      </c>
      <c r="BM183" s="13" t="s">
        <v>2199</v>
      </c>
    </row>
    <row r="184" spans="2:65" s="1" customFormat="1" ht="16.5" customHeight="1">
      <c r="B184" s="31"/>
      <c r="C184" s="183" t="s">
        <v>455</v>
      </c>
      <c r="D184" s="183" t="s">
        <v>169</v>
      </c>
      <c r="E184" s="184" t="s">
        <v>2200</v>
      </c>
      <c r="F184" s="185" t="s">
        <v>2201</v>
      </c>
      <c r="G184" s="186" t="s">
        <v>241</v>
      </c>
      <c r="H184" s="187">
        <v>3</v>
      </c>
      <c r="I184" s="188"/>
      <c r="J184" s="189">
        <f t="shared" si="40"/>
        <v>0</v>
      </c>
      <c r="K184" s="185" t="s">
        <v>2101</v>
      </c>
      <c r="L184" s="35"/>
      <c r="M184" s="190" t="s">
        <v>1</v>
      </c>
      <c r="N184" s="191" t="s">
        <v>52</v>
      </c>
      <c r="O184" s="57"/>
      <c r="P184" s="192">
        <f t="shared" si="41"/>
        <v>0</v>
      </c>
      <c r="Q184" s="192">
        <v>2.0000000000000002E-5</v>
      </c>
      <c r="R184" s="192">
        <f t="shared" si="42"/>
        <v>6.0000000000000008E-5</v>
      </c>
      <c r="S184" s="192">
        <v>0</v>
      </c>
      <c r="T184" s="193">
        <f t="shared" si="43"/>
        <v>0</v>
      </c>
      <c r="AR184" s="13" t="s">
        <v>233</v>
      </c>
      <c r="AT184" s="13" t="s">
        <v>169</v>
      </c>
      <c r="AU184" s="13" t="s">
        <v>92</v>
      </c>
      <c r="AY184" s="13" t="s">
        <v>167</v>
      </c>
      <c r="BE184" s="194">
        <f t="shared" si="44"/>
        <v>0</v>
      </c>
      <c r="BF184" s="194">
        <f t="shared" si="45"/>
        <v>0</v>
      </c>
      <c r="BG184" s="194">
        <f t="shared" si="46"/>
        <v>0</v>
      </c>
      <c r="BH184" s="194">
        <f t="shared" si="47"/>
        <v>0</v>
      </c>
      <c r="BI184" s="194">
        <f t="shared" si="48"/>
        <v>0</v>
      </c>
      <c r="BJ184" s="13" t="s">
        <v>92</v>
      </c>
      <c r="BK184" s="194">
        <f t="shared" si="49"/>
        <v>0</v>
      </c>
      <c r="BL184" s="13" t="s">
        <v>233</v>
      </c>
      <c r="BM184" s="13" t="s">
        <v>2202</v>
      </c>
    </row>
    <row r="185" spans="2:65" s="1" customFormat="1" ht="16.5" customHeight="1">
      <c r="B185" s="31"/>
      <c r="C185" s="183" t="s">
        <v>460</v>
      </c>
      <c r="D185" s="183" t="s">
        <v>169</v>
      </c>
      <c r="E185" s="184" t="s">
        <v>2203</v>
      </c>
      <c r="F185" s="185" t="s">
        <v>2204</v>
      </c>
      <c r="G185" s="186" t="s">
        <v>241</v>
      </c>
      <c r="H185" s="187">
        <v>4</v>
      </c>
      <c r="I185" s="188"/>
      <c r="J185" s="189">
        <f t="shared" si="40"/>
        <v>0</v>
      </c>
      <c r="K185" s="185" t="s">
        <v>2101</v>
      </c>
      <c r="L185" s="35"/>
      <c r="M185" s="190" t="s">
        <v>1</v>
      </c>
      <c r="N185" s="191" t="s">
        <v>52</v>
      </c>
      <c r="O185" s="57"/>
      <c r="P185" s="192">
        <f t="shared" si="41"/>
        <v>0</v>
      </c>
      <c r="Q185" s="192">
        <v>2.0000000000000002E-5</v>
      </c>
      <c r="R185" s="192">
        <f t="shared" si="42"/>
        <v>8.0000000000000007E-5</v>
      </c>
      <c r="S185" s="192">
        <v>0</v>
      </c>
      <c r="T185" s="193">
        <f t="shared" si="43"/>
        <v>0</v>
      </c>
      <c r="AR185" s="13" t="s">
        <v>233</v>
      </c>
      <c r="AT185" s="13" t="s">
        <v>169</v>
      </c>
      <c r="AU185" s="13" t="s">
        <v>92</v>
      </c>
      <c r="AY185" s="13" t="s">
        <v>167</v>
      </c>
      <c r="BE185" s="194">
        <f t="shared" si="44"/>
        <v>0</v>
      </c>
      <c r="BF185" s="194">
        <f t="shared" si="45"/>
        <v>0</v>
      </c>
      <c r="BG185" s="194">
        <f t="shared" si="46"/>
        <v>0</v>
      </c>
      <c r="BH185" s="194">
        <f t="shared" si="47"/>
        <v>0</v>
      </c>
      <c r="BI185" s="194">
        <f t="shared" si="48"/>
        <v>0</v>
      </c>
      <c r="BJ185" s="13" t="s">
        <v>92</v>
      </c>
      <c r="BK185" s="194">
        <f t="shared" si="49"/>
        <v>0</v>
      </c>
      <c r="BL185" s="13" t="s">
        <v>233</v>
      </c>
      <c r="BM185" s="13" t="s">
        <v>2205</v>
      </c>
    </row>
    <row r="186" spans="2:65" s="1" customFormat="1" ht="16.5" customHeight="1">
      <c r="B186" s="31"/>
      <c r="C186" s="183" t="s">
        <v>464</v>
      </c>
      <c r="D186" s="183" t="s">
        <v>169</v>
      </c>
      <c r="E186" s="184" t="s">
        <v>2206</v>
      </c>
      <c r="F186" s="185" t="s">
        <v>2207</v>
      </c>
      <c r="G186" s="186" t="s">
        <v>241</v>
      </c>
      <c r="H186" s="187">
        <v>7</v>
      </c>
      <c r="I186" s="188"/>
      <c r="J186" s="189">
        <f t="shared" si="40"/>
        <v>0</v>
      </c>
      <c r="K186" s="185" t="s">
        <v>2101</v>
      </c>
      <c r="L186" s="35"/>
      <c r="M186" s="190" t="s">
        <v>1</v>
      </c>
      <c r="N186" s="191" t="s">
        <v>52</v>
      </c>
      <c r="O186" s="57"/>
      <c r="P186" s="192">
        <f t="shared" si="41"/>
        <v>0</v>
      </c>
      <c r="Q186" s="192">
        <v>2.0000000000000002E-5</v>
      </c>
      <c r="R186" s="192">
        <f t="shared" si="42"/>
        <v>1.4000000000000001E-4</v>
      </c>
      <c r="S186" s="192">
        <v>0</v>
      </c>
      <c r="T186" s="193">
        <f t="shared" si="43"/>
        <v>0</v>
      </c>
      <c r="AR186" s="13" t="s">
        <v>233</v>
      </c>
      <c r="AT186" s="13" t="s">
        <v>169</v>
      </c>
      <c r="AU186" s="13" t="s">
        <v>92</v>
      </c>
      <c r="AY186" s="13" t="s">
        <v>167</v>
      </c>
      <c r="BE186" s="194">
        <f t="shared" si="44"/>
        <v>0</v>
      </c>
      <c r="BF186" s="194">
        <f t="shared" si="45"/>
        <v>0</v>
      </c>
      <c r="BG186" s="194">
        <f t="shared" si="46"/>
        <v>0</v>
      </c>
      <c r="BH186" s="194">
        <f t="shared" si="47"/>
        <v>0</v>
      </c>
      <c r="BI186" s="194">
        <f t="shared" si="48"/>
        <v>0</v>
      </c>
      <c r="BJ186" s="13" t="s">
        <v>92</v>
      </c>
      <c r="BK186" s="194">
        <f t="shared" si="49"/>
        <v>0</v>
      </c>
      <c r="BL186" s="13" t="s">
        <v>233</v>
      </c>
      <c r="BM186" s="13" t="s">
        <v>2208</v>
      </c>
    </row>
    <row r="187" spans="2:65" s="1" customFormat="1" ht="16.5" customHeight="1">
      <c r="B187" s="31"/>
      <c r="C187" s="195" t="s">
        <v>468</v>
      </c>
      <c r="D187" s="195" t="s">
        <v>221</v>
      </c>
      <c r="E187" s="196" t="s">
        <v>2209</v>
      </c>
      <c r="F187" s="197" t="s">
        <v>2210</v>
      </c>
      <c r="G187" s="198" t="s">
        <v>241</v>
      </c>
      <c r="H187" s="199">
        <v>3</v>
      </c>
      <c r="I187" s="200"/>
      <c r="J187" s="201">
        <f t="shared" si="40"/>
        <v>0</v>
      </c>
      <c r="K187" s="197" t="s">
        <v>1</v>
      </c>
      <c r="L187" s="202"/>
      <c r="M187" s="203" t="s">
        <v>1</v>
      </c>
      <c r="N187" s="204" t="s">
        <v>52</v>
      </c>
      <c r="O187" s="57"/>
      <c r="P187" s="192">
        <f t="shared" si="41"/>
        <v>0</v>
      </c>
      <c r="Q187" s="192">
        <v>0.02</v>
      </c>
      <c r="R187" s="192">
        <f t="shared" si="42"/>
        <v>0.06</v>
      </c>
      <c r="S187" s="192">
        <v>0</v>
      </c>
      <c r="T187" s="193">
        <f t="shared" si="43"/>
        <v>0</v>
      </c>
      <c r="AR187" s="13" t="s">
        <v>298</v>
      </c>
      <c r="AT187" s="13" t="s">
        <v>221</v>
      </c>
      <c r="AU187" s="13" t="s">
        <v>92</v>
      </c>
      <c r="AY187" s="13" t="s">
        <v>167</v>
      </c>
      <c r="BE187" s="194">
        <f t="shared" si="44"/>
        <v>0</v>
      </c>
      <c r="BF187" s="194">
        <f t="shared" si="45"/>
        <v>0</v>
      </c>
      <c r="BG187" s="194">
        <f t="shared" si="46"/>
        <v>0</v>
      </c>
      <c r="BH187" s="194">
        <f t="shared" si="47"/>
        <v>0</v>
      </c>
      <c r="BI187" s="194">
        <f t="shared" si="48"/>
        <v>0</v>
      </c>
      <c r="BJ187" s="13" t="s">
        <v>92</v>
      </c>
      <c r="BK187" s="194">
        <f t="shared" si="49"/>
        <v>0</v>
      </c>
      <c r="BL187" s="13" t="s">
        <v>233</v>
      </c>
      <c r="BM187" s="13" t="s">
        <v>2211</v>
      </c>
    </row>
    <row r="188" spans="2:65" s="1" customFormat="1" ht="16.5" customHeight="1">
      <c r="B188" s="31"/>
      <c r="C188" s="195" t="s">
        <v>472</v>
      </c>
      <c r="D188" s="195" t="s">
        <v>221</v>
      </c>
      <c r="E188" s="196" t="s">
        <v>2212</v>
      </c>
      <c r="F188" s="197" t="s">
        <v>2213</v>
      </c>
      <c r="G188" s="198" t="s">
        <v>241</v>
      </c>
      <c r="H188" s="199">
        <v>3</v>
      </c>
      <c r="I188" s="200"/>
      <c r="J188" s="201">
        <f t="shared" si="40"/>
        <v>0</v>
      </c>
      <c r="K188" s="197" t="s">
        <v>1</v>
      </c>
      <c r="L188" s="202"/>
      <c r="M188" s="203" t="s">
        <v>1</v>
      </c>
      <c r="N188" s="204" t="s">
        <v>52</v>
      </c>
      <c r="O188" s="57"/>
      <c r="P188" s="192">
        <f t="shared" si="41"/>
        <v>0</v>
      </c>
      <c r="Q188" s="192">
        <v>1.7000000000000001E-2</v>
      </c>
      <c r="R188" s="192">
        <f t="shared" si="42"/>
        <v>5.1000000000000004E-2</v>
      </c>
      <c r="S188" s="192">
        <v>0</v>
      </c>
      <c r="T188" s="193">
        <f t="shared" si="43"/>
        <v>0</v>
      </c>
      <c r="AR188" s="13" t="s">
        <v>298</v>
      </c>
      <c r="AT188" s="13" t="s">
        <v>221</v>
      </c>
      <c r="AU188" s="13" t="s">
        <v>92</v>
      </c>
      <c r="AY188" s="13" t="s">
        <v>167</v>
      </c>
      <c r="BE188" s="194">
        <f t="shared" si="44"/>
        <v>0</v>
      </c>
      <c r="BF188" s="194">
        <f t="shared" si="45"/>
        <v>0</v>
      </c>
      <c r="BG188" s="194">
        <f t="shared" si="46"/>
        <v>0</v>
      </c>
      <c r="BH188" s="194">
        <f t="shared" si="47"/>
        <v>0</v>
      </c>
      <c r="BI188" s="194">
        <f t="shared" si="48"/>
        <v>0</v>
      </c>
      <c r="BJ188" s="13" t="s">
        <v>92</v>
      </c>
      <c r="BK188" s="194">
        <f t="shared" si="49"/>
        <v>0</v>
      </c>
      <c r="BL188" s="13" t="s">
        <v>233</v>
      </c>
      <c r="BM188" s="13" t="s">
        <v>2214</v>
      </c>
    </row>
    <row r="189" spans="2:65" s="1" customFormat="1" ht="16.5" customHeight="1">
      <c r="B189" s="31"/>
      <c r="C189" s="195" t="s">
        <v>476</v>
      </c>
      <c r="D189" s="195" t="s">
        <v>221</v>
      </c>
      <c r="E189" s="196" t="s">
        <v>2215</v>
      </c>
      <c r="F189" s="197" t="s">
        <v>2216</v>
      </c>
      <c r="G189" s="198" t="s">
        <v>241</v>
      </c>
      <c r="H189" s="199">
        <v>1</v>
      </c>
      <c r="I189" s="200"/>
      <c r="J189" s="201">
        <f t="shared" si="40"/>
        <v>0</v>
      </c>
      <c r="K189" s="197" t="s">
        <v>1</v>
      </c>
      <c r="L189" s="202"/>
      <c r="M189" s="203" t="s">
        <v>1</v>
      </c>
      <c r="N189" s="204" t="s">
        <v>52</v>
      </c>
      <c r="O189" s="57"/>
      <c r="P189" s="192">
        <f t="shared" si="41"/>
        <v>0</v>
      </c>
      <c r="Q189" s="192">
        <v>3.5000000000000003E-2</v>
      </c>
      <c r="R189" s="192">
        <f t="shared" si="42"/>
        <v>3.5000000000000003E-2</v>
      </c>
      <c r="S189" s="192">
        <v>0</v>
      </c>
      <c r="T189" s="193">
        <f t="shared" si="43"/>
        <v>0</v>
      </c>
      <c r="AR189" s="13" t="s">
        <v>298</v>
      </c>
      <c r="AT189" s="13" t="s">
        <v>221</v>
      </c>
      <c r="AU189" s="13" t="s">
        <v>92</v>
      </c>
      <c r="AY189" s="13" t="s">
        <v>167</v>
      </c>
      <c r="BE189" s="194">
        <f t="shared" si="44"/>
        <v>0</v>
      </c>
      <c r="BF189" s="194">
        <f t="shared" si="45"/>
        <v>0</v>
      </c>
      <c r="BG189" s="194">
        <f t="shared" si="46"/>
        <v>0</v>
      </c>
      <c r="BH189" s="194">
        <f t="shared" si="47"/>
        <v>0</v>
      </c>
      <c r="BI189" s="194">
        <f t="shared" si="48"/>
        <v>0</v>
      </c>
      <c r="BJ189" s="13" t="s">
        <v>92</v>
      </c>
      <c r="BK189" s="194">
        <f t="shared" si="49"/>
        <v>0</v>
      </c>
      <c r="BL189" s="13" t="s">
        <v>233</v>
      </c>
      <c r="BM189" s="13" t="s">
        <v>2217</v>
      </c>
    </row>
    <row r="190" spans="2:65" s="1" customFormat="1" ht="16.5" customHeight="1">
      <c r="B190" s="31"/>
      <c r="C190" s="195" t="s">
        <v>480</v>
      </c>
      <c r="D190" s="195" t="s">
        <v>221</v>
      </c>
      <c r="E190" s="196" t="s">
        <v>2218</v>
      </c>
      <c r="F190" s="197" t="s">
        <v>2219</v>
      </c>
      <c r="G190" s="198" t="s">
        <v>241</v>
      </c>
      <c r="H190" s="199">
        <v>1</v>
      </c>
      <c r="I190" s="200"/>
      <c r="J190" s="201">
        <f t="shared" si="40"/>
        <v>0</v>
      </c>
      <c r="K190" s="197" t="s">
        <v>1</v>
      </c>
      <c r="L190" s="202"/>
      <c r="M190" s="203" t="s">
        <v>1</v>
      </c>
      <c r="N190" s="204" t="s">
        <v>52</v>
      </c>
      <c r="O190" s="57"/>
      <c r="P190" s="192">
        <f t="shared" si="41"/>
        <v>0</v>
      </c>
      <c r="Q190" s="192">
        <v>3.6999999999999998E-2</v>
      </c>
      <c r="R190" s="192">
        <f t="shared" si="42"/>
        <v>3.6999999999999998E-2</v>
      </c>
      <c r="S190" s="192">
        <v>0</v>
      </c>
      <c r="T190" s="193">
        <f t="shared" si="43"/>
        <v>0</v>
      </c>
      <c r="AR190" s="13" t="s">
        <v>298</v>
      </c>
      <c r="AT190" s="13" t="s">
        <v>221</v>
      </c>
      <c r="AU190" s="13" t="s">
        <v>92</v>
      </c>
      <c r="AY190" s="13" t="s">
        <v>167</v>
      </c>
      <c r="BE190" s="194">
        <f t="shared" si="44"/>
        <v>0</v>
      </c>
      <c r="BF190" s="194">
        <f t="shared" si="45"/>
        <v>0</v>
      </c>
      <c r="BG190" s="194">
        <f t="shared" si="46"/>
        <v>0</v>
      </c>
      <c r="BH190" s="194">
        <f t="shared" si="47"/>
        <v>0</v>
      </c>
      <c r="BI190" s="194">
        <f t="shared" si="48"/>
        <v>0</v>
      </c>
      <c r="BJ190" s="13" t="s">
        <v>92</v>
      </c>
      <c r="BK190" s="194">
        <f t="shared" si="49"/>
        <v>0</v>
      </c>
      <c r="BL190" s="13" t="s">
        <v>233</v>
      </c>
      <c r="BM190" s="13" t="s">
        <v>2220</v>
      </c>
    </row>
    <row r="191" spans="2:65" s="1" customFormat="1" ht="16.5" customHeight="1">
      <c r="B191" s="31"/>
      <c r="C191" s="195" t="s">
        <v>484</v>
      </c>
      <c r="D191" s="195" t="s">
        <v>221</v>
      </c>
      <c r="E191" s="196" t="s">
        <v>2221</v>
      </c>
      <c r="F191" s="197" t="s">
        <v>2222</v>
      </c>
      <c r="G191" s="198" t="s">
        <v>241</v>
      </c>
      <c r="H191" s="199">
        <v>1</v>
      </c>
      <c r="I191" s="200"/>
      <c r="J191" s="201">
        <f t="shared" si="40"/>
        <v>0</v>
      </c>
      <c r="K191" s="197" t="s">
        <v>1</v>
      </c>
      <c r="L191" s="202"/>
      <c r="M191" s="203" t="s">
        <v>1</v>
      </c>
      <c r="N191" s="204" t="s">
        <v>52</v>
      </c>
      <c r="O191" s="57"/>
      <c r="P191" s="192">
        <f t="shared" si="41"/>
        <v>0</v>
      </c>
      <c r="Q191" s="192">
        <v>3.5999999999999997E-2</v>
      </c>
      <c r="R191" s="192">
        <f t="shared" si="42"/>
        <v>3.5999999999999997E-2</v>
      </c>
      <c r="S191" s="192">
        <v>0</v>
      </c>
      <c r="T191" s="193">
        <f t="shared" si="43"/>
        <v>0</v>
      </c>
      <c r="AR191" s="13" t="s">
        <v>298</v>
      </c>
      <c r="AT191" s="13" t="s">
        <v>221</v>
      </c>
      <c r="AU191" s="13" t="s">
        <v>92</v>
      </c>
      <c r="AY191" s="13" t="s">
        <v>167</v>
      </c>
      <c r="BE191" s="194">
        <f t="shared" si="44"/>
        <v>0</v>
      </c>
      <c r="BF191" s="194">
        <f t="shared" si="45"/>
        <v>0</v>
      </c>
      <c r="BG191" s="194">
        <f t="shared" si="46"/>
        <v>0</v>
      </c>
      <c r="BH191" s="194">
        <f t="shared" si="47"/>
        <v>0</v>
      </c>
      <c r="BI191" s="194">
        <f t="shared" si="48"/>
        <v>0</v>
      </c>
      <c r="BJ191" s="13" t="s">
        <v>92</v>
      </c>
      <c r="BK191" s="194">
        <f t="shared" si="49"/>
        <v>0</v>
      </c>
      <c r="BL191" s="13" t="s">
        <v>233</v>
      </c>
      <c r="BM191" s="13" t="s">
        <v>2223</v>
      </c>
    </row>
    <row r="192" spans="2:65" s="1" customFormat="1" ht="16.5" customHeight="1">
      <c r="B192" s="31"/>
      <c r="C192" s="195" t="s">
        <v>488</v>
      </c>
      <c r="D192" s="195" t="s">
        <v>221</v>
      </c>
      <c r="E192" s="196" t="s">
        <v>2224</v>
      </c>
      <c r="F192" s="197" t="s">
        <v>2225</v>
      </c>
      <c r="G192" s="198" t="s">
        <v>241</v>
      </c>
      <c r="H192" s="199">
        <v>1</v>
      </c>
      <c r="I192" s="200"/>
      <c r="J192" s="201">
        <f t="shared" si="40"/>
        <v>0</v>
      </c>
      <c r="K192" s="197" t="s">
        <v>1</v>
      </c>
      <c r="L192" s="202"/>
      <c r="M192" s="203" t="s">
        <v>1</v>
      </c>
      <c r="N192" s="204" t="s">
        <v>52</v>
      </c>
      <c r="O192" s="57"/>
      <c r="P192" s="192">
        <f t="shared" si="41"/>
        <v>0</v>
      </c>
      <c r="Q192" s="192">
        <v>0.04</v>
      </c>
      <c r="R192" s="192">
        <f t="shared" si="42"/>
        <v>0.04</v>
      </c>
      <c r="S192" s="192">
        <v>0</v>
      </c>
      <c r="T192" s="193">
        <f t="shared" si="43"/>
        <v>0</v>
      </c>
      <c r="AR192" s="13" t="s">
        <v>298</v>
      </c>
      <c r="AT192" s="13" t="s">
        <v>221</v>
      </c>
      <c r="AU192" s="13" t="s">
        <v>92</v>
      </c>
      <c r="AY192" s="13" t="s">
        <v>167</v>
      </c>
      <c r="BE192" s="194">
        <f t="shared" si="44"/>
        <v>0</v>
      </c>
      <c r="BF192" s="194">
        <f t="shared" si="45"/>
        <v>0</v>
      </c>
      <c r="BG192" s="194">
        <f t="shared" si="46"/>
        <v>0</v>
      </c>
      <c r="BH192" s="194">
        <f t="shared" si="47"/>
        <v>0</v>
      </c>
      <c r="BI192" s="194">
        <f t="shared" si="48"/>
        <v>0</v>
      </c>
      <c r="BJ192" s="13" t="s">
        <v>92</v>
      </c>
      <c r="BK192" s="194">
        <f t="shared" si="49"/>
        <v>0</v>
      </c>
      <c r="BL192" s="13" t="s">
        <v>233</v>
      </c>
      <c r="BM192" s="13" t="s">
        <v>2226</v>
      </c>
    </row>
    <row r="193" spans="2:65" s="1" customFormat="1" ht="16.5" customHeight="1">
      <c r="B193" s="31"/>
      <c r="C193" s="195" t="s">
        <v>492</v>
      </c>
      <c r="D193" s="195" t="s">
        <v>221</v>
      </c>
      <c r="E193" s="196" t="s">
        <v>2227</v>
      </c>
      <c r="F193" s="197" t="s">
        <v>2228</v>
      </c>
      <c r="G193" s="198" t="s">
        <v>241</v>
      </c>
      <c r="H193" s="199">
        <v>1</v>
      </c>
      <c r="I193" s="200"/>
      <c r="J193" s="201">
        <f t="shared" si="40"/>
        <v>0</v>
      </c>
      <c r="K193" s="197" t="s">
        <v>1</v>
      </c>
      <c r="L193" s="202"/>
      <c r="M193" s="203" t="s">
        <v>1</v>
      </c>
      <c r="N193" s="204" t="s">
        <v>52</v>
      </c>
      <c r="O193" s="57"/>
      <c r="P193" s="192">
        <f t="shared" si="41"/>
        <v>0</v>
      </c>
      <c r="Q193" s="192">
        <v>0.03</v>
      </c>
      <c r="R193" s="192">
        <f t="shared" si="42"/>
        <v>0.03</v>
      </c>
      <c r="S193" s="192">
        <v>0</v>
      </c>
      <c r="T193" s="193">
        <f t="shared" si="43"/>
        <v>0</v>
      </c>
      <c r="AR193" s="13" t="s">
        <v>298</v>
      </c>
      <c r="AT193" s="13" t="s">
        <v>221</v>
      </c>
      <c r="AU193" s="13" t="s">
        <v>92</v>
      </c>
      <c r="AY193" s="13" t="s">
        <v>167</v>
      </c>
      <c r="BE193" s="194">
        <f t="shared" si="44"/>
        <v>0</v>
      </c>
      <c r="BF193" s="194">
        <f t="shared" si="45"/>
        <v>0</v>
      </c>
      <c r="BG193" s="194">
        <f t="shared" si="46"/>
        <v>0</v>
      </c>
      <c r="BH193" s="194">
        <f t="shared" si="47"/>
        <v>0</v>
      </c>
      <c r="BI193" s="194">
        <f t="shared" si="48"/>
        <v>0</v>
      </c>
      <c r="BJ193" s="13" t="s">
        <v>92</v>
      </c>
      <c r="BK193" s="194">
        <f t="shared" si="49"/>
        <v>0</v>
      </c>
      <c r="BL193" s="13" t="s">
        <v>233</v>
      </c>
      <c r="BM193" s="13" t="s">
        <v>2229</v>
      </c>
    </row>
    <row r="194" spans="2:65" s="1" customFormat="1" ht="16.5" customHeight="1">
      <c r="B194" s="31"/>
      <c r="C194" s="195" t="s">
        <v>496</v>
      </c>
      <c r="D194" s="195" t="s">
        <v>221</v>
      </c>
      <c r="E194" s="196" t="s">
        <v>2230</v>
      </c>
      <c r="F194" s="197" t="s">
        <v>2231</v>
      </c>
      <c r="G194" s="198" t="s">
        <v>241</v>
      </c>
      <c r="H194" s="199">
        <v>1</v>
      </c>
      <c r="I194" s="200"/>
      <c r="J194" s="201">
        <f t="shared" si="40"/>
        <v>0</v>
      </c>
      <c r="K194" s="197" t="s">
        <v>1</v>
      </c>
      <c r="L194" s="202"/>
      <c r="M194" s="203" t="s">
        <v>1</v>
      </c>
      <c r="N194" s="204" t="s">
        <v>52</v>
      </c>
      <c r="O194" s="57"/>
      <c r="P194" s="192">
        <f t="shared" si="41"/>
        <v>0</v>
      </c>
      <c r="Q194" s="192">
        <v>4.5999999999999999E-2</v>
      </c>
      <c r="R194" s="192">
        <f t="shared" si="42"/>
        <v>4.5999999999999999E-2</v>
      </c>
      <c r="S194" s="192">
        <v>0</v>
      </c>
      <c r="T194" s="193">
        <f t="shared" si="43"/>
        <v>0</v>
      </c>
      <c r="AR194" s="13" t="s">
        <v>298</v>
      </c>
      <c r="AT194" s="13" t="s">
        <v>221</v>
      </c>
      <c r="AU194" s="13" t="s">
        <v>92</v>
      </c>
      <c r="AY194" s="13" t="s">
        <v>167</v>
      </c>
      <c r="BE194" s="194">
        <f t="shared" si="44"/>
        <v>0</v>
      </c>
      <c r="BF194" s="194">
        <f t="shared" si="45"/>
        <v>0</v>
      </c>
      <c r="BG194" s="194">
        <f t="shared" si="46"/>
        <v>0</v>
      </c>
      <c r="BH194" s="194">
        <f t="shared" si="47"/>
        <v>0</v>
      </c>
      <c r="BI194" s="194">
        <f t="shared" si="48"/>
        <v>0</v>
      </c>
      <c r="BJ194" s="13" t="s">
        <v>92</v>
      </c>
      <c r="BK194" s="194">
        <f t="shared" si="49"/>
        <v>0</v>
      </c>
      <c r="BL194" s="13" t="s">
        <v>233</v>
      </c>
      <c r="BM194" s="13" t="s">
        <v>2232</v>
      </c>
    </row>
    <row r="195" spans="2:65" s="1" customFormat="1" ht="16.5" customHeight="1">
      <c r="B195" s="31"/>
      <c r="C195" s="195" t="s">
        <v>500</v>
      </c>
      <c r="D195" s="195" t="s">
        <v>221</v>
      </c>
      <c r="E195" s="196" t="s">
        <v>2233</v>
      </c>
      <c r="F195" s="197" t="s">
        <v>2234</v>
      </c>
      <c r="G195" s="198" t="s">
        <v>241</v>
      </c>
      <c r="H195" s="199">
        <v>2</v>
      </c>
      <c r="I195" s="200"/>
      <c r="J195" s="201">
        <f t="shared" si="40"/>
        <v>0</v>
      </c>
      <c r="K195" s="197" t="s">
        <v>1</v>
      </c>
      <c r="L195" s="202"/>
      <c r="M195" s="203" t="s">
        <v>1</v>
      </c>
      <c r="N195" s="204" t="s">
        <v>52</v>
      </c>
      <c r="O195" s="57"/>
      <c r="P195" s="192">
        <f t="shared" si="41"/>
        <v>0</v>
      </c>
      <c r="Q195" s="192">
        <v>3.7999999999999999E-2</v>
      </c>
      <c r="R195" s="192">
        <f t="shared" si="42"/>
        <v>7.5999999999999998E-2</v>
      </c>
      <c r="S195" s="192">
        <v>0</v>
      </c>
      <c r="T195" s="193">
        <f t="shared" si="43"/>
        <v>0</v>
      </c>
      <c r="AR195" s="13" t="s">
        <v>298</v>
      </c>
      <c r="AT195" s="13" t="s">
        <v>221</v>
      </c>
      <c r="AU195" s="13" t="s">
        <v>92</v>
      </c>
      <c r="AY195" s="13" t="s">
        <v>167</v>
      </c>
      <c r="BE195" s="194">
        <f t="shared" si="44"/>
        <v>0</v>
      </c>
      <c r="BF195" s="194">
        <f t="shared" si="45"/>
        <v>0</v>
      </c>
      <c r="BG195" s="194">
        <f t="shared" si="46"/>
        <v>0</v>
      </c>
      <c r="BH195" s="194">
        <f t="shared" si="47"/>
        <v>0</v>
      </c>
      <c r="BI195" s="194">
        <f t="shared" si="48"/>
        <v>0</v>
      </c>
      <c r="BJ195" s="13" t="s">
        <v>92</v>
      </c>
      <c r="BK195" s="194">
        <f t="shared" si="49"/>
        <v>0</v>
      </c>
      <c r="BL195" s="13" t="s">
        <v>233</v>
      </c>
      <c r="BM195" s="13" t="s">
        <v>2235</v>
      </c>
    </row>
    <row r="196" spans="2:65" s="1" customFormat="1" ht="16.5" customHeight="1">
      <c r="B196" s="31"/>
      <c r="C196" s="183" t="s">
        <v>504</v>
      </c>
      <c r="D196" s="183" t="s">
        <v>169</v>
      </c>
      <c r="E196" s="184" t="s">
        <v>2236</v>
      </c>
      <c r="F196" s="185" t="s">
        <v>2237</v>
      </c>
      <c r="G196" s="186" t="s">
        <v>241</v>
      </c>
      <c r="H196" s="187">
        <v>2</v>
      </c>
      <c r="I196" s="188"/>
      <c r="J196" s="189">
        <f t="shared" si="40"/>
        <v>0</v>
      </c>
      <c r="K196" s="185" t="s">
        <v>2101</v>
      </c>
      <c r="L196" s="35"/>
      <c r="M196" s="190" t="s">
        <v>1</v>
      </c>
      <c r="N196" s="191" t="s">
        <v>52</v>
      </c>
      <c r="O196" s="57"/>
      <c r="P196" s="192">
        <f t="shared" si="41"/>
        <v>0</v>
      </c>
      <c r="Q196" s="192">
        <v>2.0000000000000002E-5</v>
      </c>
      <c r="R196" s="192">
        <f t="shared" si="42"/>
        <v>4.0000000000000003E-5</v>
      </c>
      <c r="S196" s="192">
        <v>0</v>
      </c>
      <c r="T196" s="193">
        <f t="shared" si="43"/>
        <v>0</v>
      </c>
      <c r="AR196" s="13" t="s">
        <v>233</v>
      </c>
      <c r="AT196" s="13" t="s">
        <v>169</v>
      </c>
      <c r="AU196" s="13" t="s">
        <v>92</v>
      </c>
      <c r="AY196" s="13" t="s">
        <v>167</v>
      </c>
      <c r="BE196" s="194">
        <f t="shared" si="44"/>
        <v>0</v>
      </c>
      <c r="BF196" s="194">
        <f t="shared" si="45"/>
        <v>0</v>
      </c>
      <c r="BG196" s="194">
        <f t="shared" si="46"/>
        <v>0</v>
      </c>
      <c r="BH196" s="194">
        <f t="shared" si="47"/>
        <v>0</v>
      </c>
      <c r="BI196" s="194">
        <f t="shared" si="48"/>
        <v>0</v>
      </c>
      <c r="BJ196" s="13" t="s">
        <v>92</v>
      </c>
      <c r="BK196" s="194">
        <f t="shared" si="49"/>
        <v>0</v>
      </c>
      <c r="BL196" s="13" t="s">
        <v>233</v>
      </c>
      <c r="BM196" s="13" t="s">
        <v>2238</v>
      </c>
    </row>
    <row r="197" spans="2:65" s="1" customFormat="1" ht="16.5" customHeight="1">
      <c r="B197" s="31"/>
      <c r="C197" s="183" t="s">
        <v>508</v>
      </c>
      <c r="D197" s="183" t="s">
        <v>169</v>
      </c>
      <c r="E197" s="184" t="s">
        <v>2239</v>
      </c>
      <c r="F197" s="185" t="s">
        <v>2240</v>
      </c>
      <c r="G197" s="186" t="s">
        <v>241</v>
      </c>
      <c r="H197" s="187">
        <v>1</v>
      </c>
      <c r="I197" s="188"/>
      <c r="J197" s="189">
        <f t="shared" si="40"/>
        <v>0</v>
      </c>
      <c r="K197" s="185" t="s">
        <v>2101</v>
      </c>
      <c r="L197" s="35"/>
      <c r="M197" s="190" t="s">
        <v>1</v>
      </c>
      <c r="N197" s="191" t="s">
        <v>52</v>
      </c>
      <c r="O197" s="57"/>
      <c r="P197" s="192">
        <f t="shared" si="41"/>
        <v>0</v>
      </c>
      <c r="Q197" s="192">
        <v>2.0000000000000002E-5</v>
      </c>
      <c r="R197" s="192">
        <f t="shared" si="42"/>
        <v>2.0000000000000002E-5</v>
      </c>
      <c r="S197" s="192">
        <v>0</v>
      </c>
      <c r="T197" s="193">
        <f t="shared" si="43"/>
        <v>0</v>
      </c>
      <c r="AR197" s="13" t="s">
        <v>233</v>
      </c>
      <c r="AT197" s="13" t="s">
        <v>169</v>
      </c>
      <c r="AU197" s="13" t="s">
        <v>92</v>
      </c>
      <c r="AY197" s="13" t="s">
        <v>167</v>
      </c>
      <c r="BE197" s="194">
        <f t="shared" si="44"/>
        <v>0</v>
      </c>
      <c r="BF197" s="194">
        <f t="shared" si="45"/>
        <v>0</v>
      </c>
      <c r="BG197" s="194">
        <f t="shared" si="46"/>
        <v>0</v>
      </c>
      <c r="BH197" s="194">
        <f t="shared" si="47"/>
        <v>0</v>
      </c>
      <c r="BI197" s="194">
        <f t="shared" si="48"/>
        <v>0</v>
      </c>
      <c r="BJ197" s="13" t="s">
        <v>92</v>
      </c>
      <c r="BK197" s="194">
        <f t="shared" si="49"/>
        <v>0</v>
      </c>
      <c r="BL197" s="13" t="s">
        <v>233</v>
      </c>
      <c r="BM197" s="13" t="s">
        <v>2241</v>
      </c>
    </row>
    <row r="198" spans="2:65" s="1" customFormat="1" ht="16.5" customHeight="1">
      <c r="B198" s="31"/>
      <c r="C198" s="183" t="s">
        <v>512</v>
      </c>
      <c r="D198" s="183" t="s">
        <v>169</v>
      </c>
      <c r="E198" s="184" t="s">
        <v>2242</v>
      </c>
      <c r="F198" s="185" t="s">
        <v>2243</v>
      </c>
      <c r="G198" s="186" t="s">
        <v>241</v>
      </c>
      <c r="H198" s="187">
        <v>1</v>
      </c>
      <c r="I198" s="188"/>
      <c r="J198" s="189">
        <f t="shared" si="40"/>
        <v>0</v>
      </c>
      <c r="K198" s="185" t="s">
        <v>2101</v>
      </c>
      <c r="L198" s="35"/>
      <c r="M198" s="190" t="s">
        <v>1</v>
      </c>
      <c r="N198" s="191" t="s">
        <v>52</v>
      </c>
      <c r="O198" s="57"/>
      <c r="P198" s="192">
        <f t="shared" si="41"/>
        <v>0</v>
      </c>
      <c r="Q198" s="192">
        <v>2.0000000000000002E-5</v>
      </c>
      <c r="R198" s="192">
        <f t="shared" si="42"/>
        <v>2.0000000000000002E-5</v>
      </c>
      <c r="S198" s="192">
        <v>0</v>
      </c>
      <c r="T198" s="193">
        <f t="shared" si="43"/>
        <v>0</v>
      </c>
      <c r="AR198" s="13" t="s">
        <v>233</v>
      </c>
      <c r="AT198" s="13" t="s">
        <v>169</v>
      </c>
      <c r="AU198" s="13" t="s">
        <v>92</v>
      </c>
      <c r="AY198" s="13" t="s">
        <v>167</v>
      </c>
      <c r="BE198" s="194">
        <f t="shared" si="44"/>
        <v>0</v>
      </c>
      <c r="BF198" s="194">
        <f t="shared" si="45"/>
        <v>0</v>
      </c>
      <c r="BG198" s="194">
        <f t="shared" si="46"/>
        <v>0</v>
      </c>
      <c r="BH198" s="194">
        <f t="shared" si="47"/>
        <v>0</v>
      </c>
      <c r="BI198" s="194">
        <f t="shared" si="48"/>
        <v>0</v>
      </c>
      <c r="BJ198" s="13" t="s">
        <v>92</v>
      </c>
      <c r="BK198" s="194">
        <f t="shared" si="49"/>
        <v>0</v>
      </c>
      <c r="BL198" s="13" t="s">
        <v>233</v>
      </c>
      <c r="BM198" s="13" t="s">
        <v>2244</v>
      </c>
    </row>
    <row r="199" spans="2:65" s="1" customFormat="1" ht="16.5" customHeight="1">
      <c r="B199" s="31"/>
      <c r="C199" s="195" t="s">
        <v>516</v>
      </c>
      <c r="D199" s="195" t="s">
        <v>221</v>
      </c>
      <c r="E199" s="196" t="s">
        <v>2245</v>
      </c>
      <c r="F199" s="197" t="s">
        <v>2246</v>
      </c>
      <c r="G199" s="198" t="s">
        <v>241</v>
      </c>
      <c r="H199" s="199">
        <v>2</v>
      </c>
      <c r="I199" s="200"/>
      <c r="J199" s="201">
        <f t="shared" si="40"/>
        <v>0</v>
      </c>
      <c r="K199" s="197" t="s">
        <v>1</v>
      </c>
      <c r="L199" s="202"/>
      <c r="M199" s="203" t="s">
        <v>1</v>
      </c>
      <c r="N199" s="204" t="s">
        <v>52</v>
      </c>
      <c r="O199" s="57"/>
      <c r="P199" s="192">
        <f t="shared" si="41"/>
        <v>0</v>
      </c>
      <c r="Q199" s="192">
        <v>3.2000000000000001E-2</v>
      </c>
      <c r="R199" s="192">
        <f t="shared" si="42"/>
        <v>6.4000000000000001E-2</v>
      </c>
      <c r="S199" s="192">
        <v>0</v>
      </c>
      <c r="T199" s="193">
        <f t="shared" si="43"/>
        <v>0</v>
      </c>
      <c r="AR199" s="13" t="s">
        <v>298</v>
      </c>
      <c r="AT199" s="13" t="s">
        <v>221</v>
      </c>
      <c r="AU199" s="13" t="s">
        <v>92</v>
      </c>
      <c r="AY199" s="13" t="s">
        <v>167</v>
      </c>
      <c r="BE199" s="194">
        <f t="shared" si="44"/>
        <v>0</v>
      </c>
      <c r="BF199" s="194">
        <f t="shared" si="45"/>
        <v>0</v>
      </c>
      <c r="BG199" s="194">
        <f t="shared" si="46"/>
        <v>0</v>
      </c>
      <c r="BH199" s="194">
        <f t="shared" si="47"/>
        <v>0</v>
      </c>
      <c r="BI199" s="194">
        <f t="shared" si="48"/>
        <v>0</v>
      </c>
      <c r="BJ199" s="13" t="s">
        <v>92</v>
      </c>
      <c r="BK199" s="194">
        <f t="shared" si="49"/>
        <v>0</v>
      </c>
      <c r="BL199" s="13" t="s">
        <v>233</v>
      </c>
      <c r="BM199" s="13" t="s">
        <v>2247</v>
      </c>
    </row>
    <row r="200" spans="2:65" s="1" customFormat="1" ht="16.5" customHeight="1">
      <c r="B200" s="31"/>
      <c r="C200" s="195" t="s">
        <v>520</v>
      </c>
      <c r="D200" s="195" t="s">
        <v>221</v>
      </c>
      <c r="E200" s="196" t="s">
        <v>2248</v>
      </c>
      <c r="F200" s="197" t="s">
        <v>2249</v>
      </c>
      <c r="G200" s="198" t="s">
        <v>241</v>
      </c>
      <c r="H200" s="199">
        <v>1</v>
      </c>
      <c r="I200" s="200"/>
      <c r="J200" s="201">
        <f t="shared" si="40"/>
        <v>0</v>
      </c>
      <c r="K200" s="197" t="s">
        <v>1</v>
      </c>
      <c r="L200" s="202"/>
      <c r="M200" s="203" t="s">
        <v>1</v>
      </c>
      <c r="N200" s="204" t="s">
        <v>52</v>
      </c>
      <c r="O200" s="57"/>
      <c r="P200" s="192">
        <f t="shared" si="41"/>
        <v>0</v>
      </c>
      <c r="Q200" s="192">
        <v>4.2000000000000003E-2</v>
      </c>
      <c r="R200" s="192">
        <f t="shared" si="42"/>
        <v>4.2000000000000003E-2</v>
      </c>
      <c r="S200" s="192">
        <v>0</v>
      </c>
      <c r="T200" s="193">
        <f t="shared" si="43"/>
        <v>0</v>
      </c>
      <c r="AR200" s="13" t="s">
        <v>298</v>
      </c>
      <c r="AT200" s="13" t="s">
        <v>221</v>
      </c>
      <c r="AU200" s="13" t="s">
        <v>92</v>
      </c>
      <c r="AY200" s="13" t="s">
        <v>167</v>
      </c>
      <c r="BE200" s="194">
        <f t="shared" si="44"/>
        <v>0</v>
      </c>
      <c r="BF200" s="194">
        <f t="shared" si="45"/>
        <v>0</v>
      </c>
      <c r="BG200" s="194">
        <f t="shared" si="46"/>
        <v>0</v>
      </c>
      <c r="BH200" s="194">
        <f t="shared" si="47"/>
        <v>0</v>
      </c>
      <c r="BI200" s="194">
        <f t="shared" si="48"/>
        <v>0</v>
      </c>
      <c r="BJ200" s="13" t="s">
        <v>92</v>
      </c>
      <c r="BK200" s="194">
        <f t="shared" si="49"/>
        <v>0</v>
      </c>
      <c r="BL200" s="13" t="s">
        <v>233</v>
      </c>
      <c r="BM200" s="13" t="s">
        <v>2250</v>
      </c>
    </row>
    <row r="201" spans="2:65" s="1" customFormat="1" ht="16.5" customHeight="1">
      <c r="B201" s="31"/>
      <c r="C201" s="195" t="s">
        <v>524</v>
      </c>
      <c r="D201" s="195" t="s">
        <v>221</v>
      </c>
      <c r="E201" s="196" t="s">
        <v>2251</v>
      </c>
      <c r="F201" s="197" t="s">
        <v>2252</v>
      </c>
      <c r="G201" s="198" t="s">
        <v>241</v>
      </c>
      <c r="H201" s="199">
        <v>1</v>
      </c>
      <c r="I201" s="200"/>
      <c r="J201" s="201">
        <f t="shared" si="40"/>
        <v>0</v>
      </c>
      <c r="K201" s="197" t="s">
        <v>1</v>
      </c>
      <c r="L201" s="202"/>
      <c r="M201" s="203" t="s">
        <v>1</v>
      </c>
      <c r="N201" s="204" t="s">
        <v>52</v>
      </c>
      <c r="O201" s="57"/>
      <c r="P201" s="192">
        <f t="shared" si="41"/>
        <v>0</v>
      </c>
      <c r="Q201" s="192">
        <v>6.6000000000000003E-2</v>
      </c>
      <c r="R201" s="192">
        <f t="shared" si="42"/>
        <v>6.6000000000000003E-2</v>
      </c>
      <c r="S201" s="192">
        <v>0</v>
      </c>
      <c r="T201" s="193">
        <f t="shared" si="43"/>
        <v>0</v>
      </c>
      <c r="AR201" s="13" t="s">
        <v>298</v>
      </c>
      <c r="AT201" s="13" t="s">
        <v>221</v>
      </c>
      <c r="AU201" s="13" t="s">
        <v>92</v>
      </c>
      <c r="AY201" s="13" t="s">
        <v>167</v>
      </c>
      <c r="BE201" s="194">
        <f t="shared" si="44"/>
        <v>0</v>
      </c>
      <c r="BF201" s="194">
        <f t="shared" si="45"/>
        <v>0</v>
      </c>
      <c r="BG201" s="194">
        <f t="shared" si="46"/>
        <v>0</v>
      </c>
      <c r="BH201" s="194">
        <f t="shared" si="47"/>
        <v>0</v>
      </c>
      <c r="BI201" s="194">
        <f t="shared" si="48"/>
        <v>0</v>
      </c>
      <c r="BJ201" s="13" t="s">
        <v>92</v>
      </c>
      <c r="BK201" s="194">
        <f t="shared" si="49"/>
        <v>0</v>
      </c>
      <c r="BL201" s="13" t="s">
        <v>233</v>
      </c>
      <c r="BM201" s="13" t="s">
        <v>2253</v>
      </c>
    </row>
    <row r="202" spans="2:65" s="1" customFormat="1" ht="16.5" customHeight="1">
      <c r="B202" s="31"/>
      <c r="C202" s="183" t="s">
        <v>528</v>
      </c>
      <c r="D202" s="183" t="s">
        <v>169</v>
      </c>
      <c r="E202" s="184" t="s">
        <v>2254</v>
      </c>
      <c r="F202" s="185" t="s">
        <v>2255</v>
      </c>
      <c r="G202" s="186" t="s">
        <v>241</v>
      </c>
      <c r="H202" s="187">
        <v>1</v>
      </c>
      <c r="I202" s="188"/>
      <c r="J202" s="189">
        <f t="shared" si="40"/>
        <v>0</v>
      </c>
      <c r="K202" s="185" t="s">
        <v>2101</v>
      </c>
      <c r="L202" s="35"/>
      <c r="M202" s="190" t="s">
        <v>1</v>
      </c>
      <c r="N202" s="191" t="s">
        <v>52</v>
      </c>
      <c r="O202" s="57"/>
      <c r="P202" s="192">
        <f t="shared" si="41"/>
        <v>0</v>
      </c>
      <c r="Q202" s="192">
        <v>2.0000000000000002E-5</v>
      </c>
      <c r="R202" s="192">
        <f t="shared" si="42"/>
        <v>2.0000000000000002E-5</v>
      </c>
      <c r="S202" s="192">
        <v>0</v>
      </c>
      <c r="T202" s="193">
        <f t="shared" si="43"/>
        <v>0</v>
      </c>
      <c r="AR202" s="13" t="s">
        <v>233</v>
      </c>
      <c r="AT202" s="13" t="s">
        <v>169</v>
      </c>
      <c r="AU202" s="13" t="s">
        <v>92</v>
      </c>
      <c r="AY202" s="13" t="s">
        <v>167</v>
      </c>
      <c r="BE202" s="194">
        <f t="shared" si="44"/>
        <v>0</v>
      </c>
      <c r="BF202" s="194">
        <f t="shared" si="45"/>
        <v>0</v>
      </c>
      <c r="BG202" s="194">
        <f t="shared" si="46"/>
        <v>0</v>
      </c>
      <c r="BH202" s="194">
        <f t="shared" si="47"/>
        <v>0</v>
      </c>
      <c r="BI202" s="194">
        <f t="shared" si="48"/>
        <v>0</v>
      </c>
      <c r="BJ202" s="13" t="s">
        <v>92</v>
      </c>
      <c r="BK202" s="194">
        <f t="shared" si="49"/>
        <v>0</v>
      </c>
      <c r="BL202" s="13" t="s">
        <v>233</v>
      </c>
      <c r="BM202" s="13" t="s">
        <v>2256</v>
      </c>
    </row>
    <row r="203" spans="2:65" s="1" customFormat="1" ht="16.5" customHeight="1">
      <c r="B203" s="31"/>
      <c r="C203" s="183" t="s">
        <v>532</v>
      </c>
      <c r="D203" s="183" t="s">
        <v>169</v>
      </c>
      <c r="E203" s="184" t="s">
        <v>2257</v>
      </c>
      <c r="F203" s="185" t="s">
        <v>2258</v>
      </c>
      <c r="G203" s="186" t="s">
        <v>241</v>
      </c>
      <c r="H203" s="187">
        <v>1</v>
      </c>
      <c r="I203" s="188"/>
      <c r="J203" s="189">
        <f t="shared" si="40"/>
        <v>0</v>
      </c>
      <c r="K203" s="185" t="s">
        <v>2101</v>
      </c>
      <c r="L203" s="35"/>
      <c r="M203" s="190" t="s">
        <v>1</v>
      </c>
      <c r="N203" s="191" t="s">
        <v>52</v>
      </c>
      <c r="O203" s="57"/>
      <c r="P203" s="192">
        <f t="shared" si="41"/>
        <v>0</v>
      </c>
      <c r="Q203" s="192">
        <v>2.0000000000000002E-5</v>
      </c>
      <c r="R203" s="192">
        <f t="shared" si="42"/>
        <v>2.0000000000000002E-5</v>
      </c>
      <c r="S203" s="192">
        <v>0</v>
      </c>
      <c r="T203" s="193">
        <f t="shared" si="43"/>
        <v>0</v>
      </c>
      <c r="AR203" s="13" t="s">
        <v>233</v>
      </c>
      <c r="AT203" s="13" t="s">
        <v>169</v>
      </c>
      <c r="AU203" s="13" t="s">
        <v>92</v>
      </c>
      <c r="AY203" s="13" t="s">
        <v>167</v>
      </c>
      <c r="BE203" s="194">
        <f t="shared" si="44"/>
        <v>0</v>
      </c>
      <c r="BF203" s="194">
        <f t="shared" si="45"/>
        <v>0</v>
      </c>
      <c r="BG203" s="194">
        <f t="shared" si="46"/>
        <v>0</v>
      </c>
      <c r="BH203" s="194">
        <f t="shared" si="47"/>
        <v>0</v>
      </c>
      <c r="BI203" s="194">
        <f t="shared" si="48"/>
        <v>0</v>
      </c>
      <c r="BJ203" s="13" t="s">
        <v>92</v>
      </c>
      <c r="BK203" s="194">
        <f t="shared" si="49"/>
        <v>0</v>
      </c>
      <c r="BL203" s="13" t="s">
        <v>233</v>
      </c>
      <c r="BM203" s="13" t="s">
        <v>2259</v>
      </c>
    </row>
    <row r="204" spans="2:65" s="1" customFormat="1" ht="16.5" customHeight="1">
      <c r="B204" s="31"/>
      <c r="C204" s="183" t="s">
        <v>536</v>
      </c>
      <c r="D204" s="183" t="s">
        <v>169</v>
      </c>
      <c r="E204" s="184" t="s">
        <v>2260</v>
      </c>
      <c r="F204" s="185" t="s">
        <v>2261</v>
      </c>
      <c r="G204" s="186" t="s">
        <v>241</v>
      </c>
      <c r="H204" s="187">
        <v>1</v>
      </c>
      <c r="I204" s="188"/>
      <c r="J204" s="189">
        <f t="shared" si="40"/>
        <v>0</v>
      </c>
      <c r="K204" s="185" t="s">
        <v>2101</v>
      </c>
      <c r="L204" s="35"/>
      <c r="M204" s="190" t="s">
        <v>1</v>
      </c>
      <c r="N204" s="191" t="s">
        <v>52</v>
      </c>
      <c r="O204" s="57"/>
      <c r="P204" s="192">
        <f t="shared" si="41"/>
        <v>0</v>
      </c>
      <c r="Q204" s="192">
        <v>2.0000000000000002E-5</v>
      </c>
      <c r="R204" s="192">
        <f t="shared" si="42"/>
        <v>2.0000000000000002E-5</v>
      </c>
      <c r="S204" s="192">
        <v>0</v>
      </c>
      <c r="T204" s="193">
        <f t="shared" si="43"/>
        <v>0</v>
      </c>
      <c r="AR204" s="13" t="s">
        <v>233</v>
      </c>
      <c r="AT204" s="13" t="s">
        <v>169</v>
      </c>
      <c r="AU204" s="13" t="s">
        <v>92</v>
      </c>
      <c r="AY204" s="13" t="s">
        <v>167</v>
      </c>
      <c r="BE204" s="194">
        <f t="shared" si="44"/>
        <v>0</v>
      </c>
      <c r="BF204" s="194">
        <f t="shared" si="45"/>
        <v>0</v>
      </c>
      <c r="BG204" s="194">
        <f t="shared" si="46"/>
        <v>0</v>
      </c>
      <c r="BH204" s="194">
        <f t="shared" si="47"/>
        <v>0</v>
      </c>
      <c r="BI204" s="194">
        <f t="shared" si="48"/>
        <v>0</v>
      </c>
      <c r="BJ204" s="13" t="s">
        <v>92</v>
      </c>
      <c r="BK204" s="194">
        <f t="shared" si="49"/>
        <v>0</v>
      </c>
      <c r="BL204" s="13" t="s">
        <v>233</v>
      </c>
      <c r="BM204" s="13" t="s">
        <v>2262</v>
      </c>
    </row>
    <row r="205" spans="2:65" s="1" customFormat="1" ht="16.5" customHeight="1">
      <c r="B205" s="31"/>
      <c r="C205" s="195" t="s">
        <v>540</v>
      </c>
      <c r="D205" s="195" t="s">
        <v>221</v>
      </c>
      <c r="E205" s="196" t="s">
        <v>2263</v>
      </c>
      <c r="F205" s="197" t="s">
        <v>2264</v>
      </c>
      <c r="G205" s="198" t="s">
        <v>241</v>
      </c>
      <c r="H205" s="199">
        <v>1</v>
      </c>
      <c r="I205" s="200"/>
      <c r="J205" s="201">
        <f t="shared" si="40"/>
        <v>0</v>
      </c>
      <c r="K205" s="197" t="s">
        <v>1</v>
      </c>
      <c r="L205" s="202"/>
      <c r="M205" s="203" t="s">
        <v>1</v>
      </c>
      <c r="N205" s="204" t="s">
        <v>52</v>
      </c>
      <c r="O205" s="57"/>
      <c r="P205" s="192">
        <f t="shared" si="41"/>
        <v>0</v>
      </c>
      <c r="Q205" s="192">
        <v>3.7999999999999999E-2</v>
      </c>
      <c r="R205" s="192">
        <f t="shared" si="42"/>
        <v>3.7999999999999999E-2</v>
      </c>
      <c r="S205" s="192">
        <v>0</v>
      </c>
      <c r="T205" s="193">
        <f t="shared" si="43"/>
        <v>0</v>
      </c>
      <c r="AR205" s="13" t="s">
        <v>298</v>
      </c>
      <c r="AT205" s="13" t="s">
        <v>221</v>
      </c>
      <c r="AU205" s="13" t="s">
        <v>92</v>
      </c>
      <c r="AY205" s="13" t="s">
        <v>167</v>
      </c>
      <c r="BE205" s="194">
        <f t="shared" si="44"/>
        <v>0</v>
      </c>
      <c r="BF205" s="194">
        <f t="shared" si="45"/>
        <v>0</v>
      </c>
      <c r="BG205" s="194">
        <f t="shared" si="46"/>
        <v>0</v>
      </c>
      <c r="BH205" s="194">
        <f t="shared" si="47"/>
        <v>0</v>
      </c>
      <c r="BI205" s="194">
        <f t="shared" si="48"/>
        <v>0</v>
      </c>
      <c r="BJ205" s="13" t="s">
        <v>92</v>
      </c>
      <c r="BK205" s="194">
        <f t="shared" si="49"/>
        <v>0</v>
      </c>
      <c r="BL205" s="13" t="s">
        <v>233</v>
      </c>
      <c r="BM205" s="13" t="s">
        <v>2265</v>
      </c>
    </row>
    <row r="206" spans="2:65" s="1" customFormat="1" ht="16.5" customHeight="1">
      <c r="B206" s="31"/>
      <c r="C206" s="195" t="s">
        <v>544</v>
      </c>
      <c r="D206" s="195" t="s">
        <v>221</v>
      </c>
      <c r="E206" s="196" t="s">
        <v>2266</v>
      </c>
      <c r="F206" s="197" t="s">
        <v>2267</v>
      </c>
      <c r="G206" s="198" t="s">
        <v>241</v>
      </c>
      <c r="H206" s="199">
        <v>1</v>
      </c>
      <c r="I206" s="200"/>
      <c r="J206" s="201">
        <f t="shared" si="40"/>
        <v>0</v>
      </c>
      <c r="K206" s="197" t="s">
        <v>1</v>
      </c>
      <c r="L206" s="202"/>
      <c r="M206" s="203" t="s">
        <v>1</v>
      </c>
      <c r="N206" s="204" t="s">
        <v>52</v>
      </c>
      <c r="O206" s="57"/>
      <c r="P206" s="192">
        <f t="shared" si="41"/>
        <v>0</v>
      </c>
      <c r="Q206" s="192">
        <v>6.0999999999999999E-2</v>
      </c>
      <c r="R206" s="192">
        <f t="shared" si="42"/>
        <v>6.0999999999999999E-2</v>
      </c>
      <c r="S206" s="192">
        <v>0</v>
      </c>
      <c r="T206" s="193">
        <f t="shared" si="43"/>
        <v>0</v>
      </c>
      <c r="AR206" s="13" t="s">
        <v>298</v>
      </c>
      <c r="AT206" s="13" t="s">
        <v>221</v>
      </c>
      <c r="AU206" s="13" t="s">
        <v>92</v>
      </c>
      <c r="AY206" s="13" t="s">
        <v>167</v>
      </c>
      <c r="BE206" s="194">
        <f t="shared" si="44"/>
        <v>0</v>
      </c>
      <c r="BF206" s="194">
        <f t="shared" si="45"/>
        <v>0</v>
      </c>
      <c r="BG206" s="194">
        <f t="shared" si="46"/>
        <v>0</v>
      </c>
      <c r="BH206" s="194">
        <f t="shared" si="47"/>
        <v>0</v>
      </c>
      <c r="BI206" s="194">
        <f t="shared" si="48"/>
        <v>0</v>
      </c>
      <c r="BJ206" s="13" t="s">
        <v>92</v>
      </c>
      <c r="BK206" s="194">
        <f t="shared" si="49"/>
        <v>0</v>
      </c>
      <c r="BL206" s="13" t="s">
        <v>233</v>
      </c>
      <c r="BM206" s="13" t="s">
        <v>2268</v>
      </c>
    </row>
    <row r="207" spans="2:65" s="1" customFormat="1" ht="16.5" customHeight="1">
      <c r="B207" s="31"/>
      <c r="C207" s="195" t="s">
        <v>548</v>
      </c>
      <c r="D207" s="195" t="s">
        <v>221</v>
      </c>
      <c r="E207" s="196" t="s">
        <v>2269</v>
      </c>
      <c r="F207" s="197" t="s">
        <v>2270</v>
      </c>
      <c r="G207" s="198" t="s">
        <v>241</v>
      </c>
      <c r="H207" s="199">
        <v>1</v>
      </c>
      <c r="I207" s="200"/>
      <c r="J207" s="201">
        <f t="shared" si="40"/>
        <v>0</v>
      </c>
      <c r="K207" s="197" t="s">
        <v>1</v>
      </c>
      <c r="L207" s="202"/>
      <c r="M207" s="203" t="s">
        <v>1</v>
      </c>
      <c r="N207" s="204" t="s">
        <v>52</v>
      </c>
      <c r="O207" s="57"/>
      <c r="P207" s="192">
        <f t="shared" si="41"/>
        <v>0</v>
      </c>
      <c r="Q207" s="192">
        <v>6.4000000000000001E-2</v>
      </c>
      <c r="R207" s="192">
        <f t="shared" si="42"/>
        <v>6.4000000000000001E-2</v>
      </c>
      <c r="S207" s="192">
        <v>0</v>
      </c>
      <c r="T207" s="193">
        <f t="shared" si="43"/>
        <v>0</v>
      </c>
      <c r="AR207" s="13" t="s">
        <v>298</v>
      </c>
      <c r="AT207" s="13" t="s">
        <v>221</v>
      </c>
      <c r="AU207" s="13" t="s">
        <v>92</v>
      </c>
      <c r="AY207" s="13" t="s">
        <v>167</v>
      </c>
      <c r="BE207" s="194">
        <f t="shared" si="44"/>
        <v>0</v>
      </c>
      <c r="BF207" s="194">
        <f t="shared" si="45"/>
        <v>0</v>
      </c>
      <c r="BG207" s="194">
        <f t="shared" si="46"/>
        <v>0</v>
      </c>
      <c r="BH207" s="194">
        <f t="shared" si="47"/>
        <v>0</v>
      </c>
      <c r="BI207" s="194">
        <f t="shared" si="48"/>
        <v>0</v>
      </c>
      <c r="BJ207" s="13" t="s">
        <v>92</v>
      </c>
      <c r="BK207" s="194">
        <f t="shared" si="49"/>
        <v>0</v>
      </c>
      <c r="BL207" s="13" t="s">
        <v>233</v>
      </c>
      <c r="BM207" s="13" t="s">
        <v>2271</v>
      </c>
    </row>
    <row r="208" spans="2:65" s="1" customFormat="1" ht="16.5" customHeight="1">
      <c r="B208" s="31"/>
      <c r="C208" s="183" t="s">
        <v>552</v>
      </c>
      <c r="D208" s="183" t="s">
        <v>169</v>
      </c>
      <c r="E208" s="184" t="s">
        <v>2272</v>
      </c>
      <c r="F208" s="185" t="s">
        <v>2273</v>
      </c>
      <c r="G208" s="186" t="s">
        <v>241</v>
      </c>
      <c r="H208" s="187">
        <v>2</v>
      </c>
      <c r="I208" s="188"/>
      <c r="J208" s="189">
        <f t="shared" si="40"/>
        <v>0</v>
      </c>
      <c r="K208" s="185" t="s">
        <v>2101</v>
      </c>
      <c r="L208" s="35"/>
      <c r="M208" s="190" t="s">
        <v>1</v>
      </c>
      <c r="N208" s="191" t="s">
        <v>52</v>
      </c>
      <c r="O208" s="57"/>
      <c r="P208" s="192">
        <f t="shared" si="41"/>
        <v>0</v>
      </c>
      <c r="Q208" s="192">
        <v>0</v>
      </c>
      <c r="R208" s="192">
        <f t="shared" si="42"/>
        <v>0</v>
      </c>
      <c r="S208" s="192">
        <v>0</v>
      </c>
      <c r="T208" s="193">
        <f t="shared" si="43"/>
        <v>0</v>
      </c>
      <c r="AR208" s="13" t="s">
        <v>233</v>
      </c>
      <c r="AT208" s="13" t="s">
        <v>169</v>
      </c>
      <c r="AU208" s="13" t="s">
        <v>92</v>
      </c>
      <c r="AY208" s="13" t="s">
        <v>167</v>
      </c>
      <c r="BE208" s="194">
        <f t="shared" si="44"/>
        <v>0</v>
      </c>
      <c r="BF208" s="194">
        <f t="shared" si="45"/>
        <v>0</v>
      </c>
      <c r="BG208" s="194">
        <f t="shared" si="46"/>
        <v>0</v>
      </c>
      <c r="BH208" s="194">
        <f t="shared" si="47"/>
        <v>0</v>
      </c>
      <c r="BI208" s="194">
        <f t="shared" si="48"/>
        <v>0</v>
      </c>
      <c r="BJ208" s="13" t="s">
        <v>92</v>
      </c>
      <c r="BK208" s="194">
        <f t="shared" si="49"/>
        <v>0</v>
      </c>
      <c r="BL208" s="13" t="s">
        <v>233</v>
      </c>
      <c r="BM208" s="13" t="s">
        <v>2274</v>
      </c>
    </row>
    <row r="209" spans="2:65" s="1" customFormat="1" ht="16.5" customHeight="1">
      <c r="B209" s="31"/>
      <c r="C209" s="183" t="s">
        <v>556</v>
      </c>
      <c r="D209" s="183" t="s">
        <v>169</v>
      </c>
      <c r="E209" s="184" t="s">
        <v>2275</v>
      </c>
      <c r="F209" s="185" t="s">
        <v>2276</v>
      </c>
      <c r="G209" s="186" t="s">
        <v>241</v>
      </c>
      <c r="H209" s="187">
        <v>18</v>
      </c>
      <c r="I209" s="188"/>
      <c r="J209" s="189">
        <f t="shared" si="40"/>
        <v>0</v>
      </c>
      <c r="K209" s="185" t="s">
        <v>2101</v>
      </c>
      <c r="L209" s="35"/>
      <c r="M209" s="190" t="s">
        <v>1</v>
      </c>
      <c r="N209" s="191" t="s">
        <v>52</v>
      </c>
      <c r="O209" s="57"/>
      <c r="P209" s="192">
        <f t="shared" si="41"/>
        <v>0</v>
      </c>
      <c r="Q209" s="192">
        <v>0</v>
      </c>
      <c r="R209" s="192">
        <f t="shared" si="42"/>
        <v>0</v>
      </c>
      <c r="S209" s="192">
        <v>0</v>
      </c>
      <c r="T209" s="193">
        <f t="shared" si="43"/>
        <v>0</v>
      </c>
      <c r="AR209" s="13" t="s">
        <v>233</v>
      </c>
      <c r="AT209" s="13" t="s">
        <v>169</v>
      </c>
      <c r="AU209" s="13" t="s">
        <v>92</v>
      </c>
      <c r="AY209" s="13" t="s">
        <v>167</v>
      </c>
      <c r="BE209" s="194">
        <f t="shared" si="44"/>
        <v>0</v>
      </c>
      <c r="BF209" s="194">
        <f t="shared" si="45"/>
        <v>0</v>
      </c>
      <c r="BG209" s="194">
        <f t="shared" si="46"/>
        <v>0</v>
      </c>
      <c r="BH209" s="194">
        <f t="shared" si="47"/>
        <v>0</v>
      </c>
      <c r="BI209" s="194">
        <f t="shared" si="48"/>
        <v>0</v>
      </c>
      <c r="BJ209" s="13" t="s">
        <v>92</v>
      </c>
      <c r="BK209" s="194">
        <f t="shared" si="49"/>
        <v>0</v>
      </c>
      <c r="BL209" s="13" t="s">
        <v>233</v>
      </c>
      <c r="BM209" s="13" t="s">
        <v>2277</v>
      </c>
    </row>
    <row r="210" spans="2:65" s="1" customFormat="1" ht="16.5" customHeight="1">
      <c r="B210" s="31"/>
      <c r="C210" s="183" t="s">
        <v>560</v>
      </c>
      <c r="D210" s="183" t="s">
        <v>169</v>
      </c>
      <c r="E210" s="184" t="s">
        <v>2278</v>
      </c>
      <c r="F210" s="185" t="s">
        <v>2279</v>
      </c>
      <c r="G210" s="186" t="s">
        <v>241</v>
      </c>
      <c r="H210" s="187">
        <v>3</v>
      </c>
      <c r="I210" s="188"/>
      <c r="J210" s="189">
        <f t="shared" si="40"/>
        <v>0</v>
      </c>
      <c r="K210" s="185" t="s">
        <v>1</v>
      </c>
      <c r="L210" s="35"/>
      <c r="M210" s="190" t="s">
        <v>1</v>
      </c>
      <c r="N210" s="191" t="s">
        <v>52</v>
      </c>
      <c r="O210" s="57"/>
      <c r="P210" s="192">
        <f t="shared" si="41"/>
        <v>0</v>
      </c>
      <c r="Q210" s="192">
        <v>0</v>
      </c>
      <c r="R210" s="192">
        <f t="shared" si="42"/>
        <v>0</v>
      </c>
      <c r="S210" s="192">
        <v>0</v>
      </c>
      <c r="T210" s="193">
        <f t="shared" si="43"/>
        <v>0</v>
      </c>
      <c r="AR210" s="13" t="s">
        <v>233</v>
      </c>
      <c r="AT210" s="13" t="s">
        <v>169</v>
      </c>
      <c r="AU210" s="13" t="s">
        <v>92</v>
      </c>
      <c r="AY210" s="13" t="s">
        <v>167</v>
      </c>
      <c r="BE210" s="194">
        <f t="shared" si="44"/>
        <v>0</v>
      </c>
      <c r="BF210" s="194">
        <f t="shared" si="45"/>
        <v>0</v>
      </c>
      <c r="BG210" s="194">
        <f t="shared" si="46"/>
        <v>0</v>
      </c>
      <c r="BH210" s="194">
        <f t="shared" si="47"/>
        <v>0</v>
      </c>
      <c r="BI210" s="194">
        <f t="shared" si="48"/>
        <v>0</v>
      </c>
      <c r="BJ210" s="13" t="s">
        <v>92</v>
      </c>
      <c r="BK210" s="194">
        <f t="shared" si="49"/>
        <v>0</v>
      </c>
      <c r="BL210" s="13" t="s">
        <v>233</v>
      </c>
      <c r="BM210" s="13" t="s">
        <v>2280</v>
      </c>
    </row>
    <row r="211" spans="2:65" s="1" customFormat="1" ht="16.5" customHeight="1">
      <c r="B211" s="31"/>
      <c r="C211" s="183" t="s">
        <v>564</v>
      </c>
      <c r="D211" s="183" t="s">
        <v>169</v>
      </c>
      <c r="E211" s="184" t="s">
        <v>2281</v>
      </c>
      <c r="F211" s="185" t="s">
        <v>2282</v>
      </c>
      <c r="G211" s="186" t="s">
        <v>2283</v>
      </c>
      <c r="H211" s="187">
        <v>1</v>
      </c>
      <c r="I211" s="188"/>
      <c r="J211" s="189">
        <f t="shared" si="40"/>
        <v>0</v>
      </c>
      <c r="K211" s="185" t="s">
        <v>2101</v>
      </c>
      <c r="L211" s="35"/>
      <c r="M211" s="190" t="s">
        <v>1</v>
      </c>
      <c r="N211" s="191" t="s">
        <v>52</v>
      </c>
      <c r="O211" s="57"/>
      <c r="P211" s="192">
        <f t="shared" si="41"/>
        <v>0</v>
      </c>
      <c r="Q211" s="192">
        <v>0</v>
      </c>
      <c r="R211" s="192">
        <f t="shared" si="42"/>
        <v>0</v>
      </c>
      <c r="S211" s="192">
        <v>0</v>
      </c>
      <c r="T211" s="193">
        <f t="shared" si="43"/>
        <v>0</v>
      </c>
      <c r="AR211" s="13" t="s">
        <v>233</v>
      </c>
      <c r="AT211" s="13" t="s">
        <v>169</v>
      </c>
      <c r="AU211" s="13" t="s">
        <v>92</v>
      </c>
      <c r="AY211" s="13" t="s">
        <v>167</v>
      </c>
      <c r="BE211" s="194">
        <f t="shared" si="44"/>
        <v>0</v>
      </c>
      <c r="BF211" s="194">
        <f t="shared" si="45"/>
        <v>0</v>
      </c>
      <c r="BG211" s="194">
        <f t="shared" si="46"/>
        <v>0</v>
      </c>
      <c r="BH211" s="194">
        <f t="shared" si="47"/>
        <v>0</v>
      </c>
      <c r="BI211" s="194">
        <f t="shared" si="48"/>
        <v>0</v>
      </c>
      <c r="BJ211" s="13" t="s">
        <v>92</v>
      </c>
      <c r="BK211" s="194">
        <f t="shared" si="49"/>
        <v>0</v>
      </c>
      <c r="BL211" s="13" t="s">
        <v>233</v>
      </c>
      <c r="BM211" s="13" t="s">
        <v>2284</v>
      </c>
    </row>
    <row r="212" spans="2:65" s="1" customFormat="1" ht="16.5" customHeight="1">
      <c r="B212" s="31"/>
      <c r="C212" s="183" t="s">
        <v>568</v>
      </c>
      <c r="D212" s="183" t="s">
        <v>169</v>
      </c>
      <c r="E212" s="184" t="s">
        <v>2285</v>
      </c>
      <c r="F212" s="185" t="s">
        <v>2286</v>
      </c>
      <c r="G212" s="186" t="s">
        <v>853</v>
      </c>
      <c r="H212" s="205"/>
      <c r="I212" s="188"/>
      <c r="J212" s="189">
        <f t="shared" si="40"/>
        <v>0</v>
      </c>
      <c r="K212" s="185" t="s">
        <v>225</v>
      </c>
      <c r="L212" s="35"/>
      <c r="M212" s="190" t="s">
        <v>1</v>
      </c>
      <c r="N212" s="191" t="s">
        <v>52</v>
      </c>
      <c r="O212" s="57"/>
      <c r="P212" s="192">
        <f t="shared" si="41"/>
        <v>0</v>
      </c>
      <c r="Q212" s="192">
        <v>0</v>
      </c>
      <c r="R212" s="192">
        <f t="shared" si="42"/>
        <v>0</v>
      </c>
      <c r="S212" s="192">
        <v>0</v>
      </c>
      <c r="T212" s="193">
        <f t="shared" si="43"/>
        <v>0</v>
      </c>
      <c r="AR212" s="13" t="s">
        <v>233</v>
      </c>
      <c r="AT212" s="13" t="s">
        <v>169</v>
      </c>
      <c r="AU212" s="13" t="s">
        <v>92</v>
      </c>
      <c r="AY212" s="13" t="s">
        <v>167</v>
      </c>
      <c r="BE212" s="194">
        <f t="shared" si="44"/>
        <v>0</v>
      </c>
      <c r="BF212" s="194">
        <f t="shared" si="45"/>
        <v>0</v>
      </c>
      <c r="BG212" s="194">
        <f t="shared" si="46"/>
        <v>0</v>
      </c>
      <c r="BH212" s="194">
        <f t="shared" si="47"/>
        <v>0</v>
      </c>
      <c r="BI212" s="194">
        <f t="shared" si="48"/>
        <v>0</v>
      </c>
      <c r="BJ212" s="13" t="s">
        <v>92</v>
      </c>
      <c r="BK212" s="194">
        <f t="shared" si="49"/>
        <v>0</v>
      </c>
      <c r="BL212" s="13" t="s">
        <v>233</v>
      </c>
      <c r="BM212" s="13" t="s">
        <v>2287</v>
      </c>
    </row>
    <row r="213" spans="2:65" s="11" customFormat="1" ht="25.9" customHeight="1">
      <c r="B213" s="167"/>
      <c r="C213" s="168"/>
      <c r="D213" s="169" t="s">
        <v>79</v>
      </c>
      <c r="E213" s="170" t="s">
        <v>221</v>
      </c>
      <c r="F213" s="170" t="s">
        <v>1073</v>
      </c>
      <c r="G213" s="168"/>
      <c r="H213" s="168"/>
      <c r="I213" s="171"/>
      <c r="J213" s="172">
        <f>BK213</f>
        <v>0</v>
      </c>
      <c r="K213" s="168"/>
      <c r="L213" s="173"/>
      <c r="M213" s="174"/>
      <c r="N213" s="175"/>
      <c r="O213" s="175"/>
      <c r="P213" s="176">
        <f>P214</f>
        <v>0</v>
      </c>
      <c r="Q213" s="175"/>
      <c r="R213" s="176">
        <f>R214</f>
        <v>0</v>
      </c>
      <c r="S213" s="175"/>
      <c r="T213" s="177">
        <f>T214</f>
        <v>0</v>
      </c>
      <c r="AR213" s="178" t="s">
        <v>97</v>
      </c>
      <c r="AT213" s="179" t="s">
        <v>79</v>
      </c>
      <c r="AU213" s="179" t="s">
        <v>80</v>
      </c>
      <c r="AY213" s="178" t="s">
        <v>167</v>
      </c>
      <c r="BK213" s="180">
        <f>BK214</f>
        <v>0</v>
      </c>
    </row>
    <row r="214" spans="2:65" s="11" customFormat="1" ht="22.9" customHeight="1">
      <c r="B214" s="167"/>
      <c r="C214" s="168"/>
      <c r="D214" s="169" t="s">
        <v>79</v>
      </c>
      <c r="E214" s="181" t="s">
        <v>2288</v>
      </c>
      <c r="F214" s="181" t="s">
        <v>2289</v>
      </c>
      <c r="G214" s="168"/>
      <c r="H214" s="168"/>
      <c r="I214" s="171"/>
      <c r="J214" s="182">
        <f>BK214</f>
        <v>0</v>
      </c>
      <c r="K214" s="168"/>
      <c r="L214" s="173"/>
      <c r="M214" s="174"/>
      <c r="N214" s="175"/>
      <c r="O214" s="175"/>
      <c r="P214" s="176">
        <f>P215</f>
        <v>0</v>
      </c>
      <c r="Q214" s="175"/>
      <c r="R214" s="176">
        <f>R215</f>
        <v>0</v>
      </c>
      <c r="S214" s="175"/>
      <c r="T214" s="177">
        <f>T215</f>
        <v>0</v>
      </c>
      <c r="AR214" s="178" t="s">
        <v>97</v>
      </c>
      <c r="AT214" s="179" t="s">
        <v>79</v>
      </c>
      <c r="AU214" s="179" t="s">
        <v>87</v>
      </c>
      <c r="AY214" s="178" t="s">
        <v>167</v>
      </c>
      <c r="BK214" s="180">
        <f>BK215</f>
        <v>0</v>
      </c>
    </row>
    <row r="215" spans="2:65" s="1" customFormat="1" ht="16.5" customHeight="1">
      <c r="B215" s="31"/>
      <c r="C215" s="183" t="s">
        <v>572</v>
      </c>
      <c r="D215" s="183" t="s">
        <v>169</v>
      </c>
      <c r="E215" s="184" t="s">
        <v>2290</v>
      </c>
      <c r="F215" s="185" t="s">
        <v>2291</v>
      </c>
      <c r="G215" s="186" t="s">
        <v>241</v>
      </c>
      <c r="H215" s="187">
        <v>1</v>
      </c>
      <c r="I215" s="188"/>
      <c r="J215" s="189">
        <f>ROUND(I215*H215,2)</f>
        <v>0</v>
      </c>
      <c r="K215" s="185" t="s">
        <v>1</v>
      </c>
      <c r="L215" s="35"/>
      <c r="M215" s="190" t="s">
        <v>1</v>
      </c>
      <c r="N215" s="191" t="s">
        <v>52</v>
      </c>
      <c r="O215" s="57"/>
      <c r="P215" s="192">
        <f>O215*H215</f>
        <v>0</v>
      </c>
      <c r="Q215" s="192">
        <v>0</v>
      </c>
      <c r="R215" s="192">
        <f>Q215*H215</f>
        <v>0</v>
      </c>
      <c r="S215" s="192">
        <v>0</v>
      </c>
      <c r="T215" s="193">
        <f>S215*H215</f>
        <v>0</v>
      </c>
      <c r="AR215" s="13" t="s">
        <v>430</v>
      </c>
      <c r="AT215" s="13" t="s">
        <v>169</v>
      </c>
      <c r="AU215" s="13" t="s">
        <v>92</v>
      </c>
      <c r="AY215" s="13" t="s">
        <v>167</v>
      </c>
      <c r="BE215" s="194">
        <f>IF(N215="základná",J215,0)</f>
        <v>0</v>
      </c>
      <c r="BF215" s="194">
        <f>IF(N215="znížená",J215,0)</f>
        <v>0</v>
      </c>
      <c r="BG215" s="194">
        <f>IF(N215="zákl. prenesená",J215,0)</f>
        <v>0</v>
      </c>
      <c r="BH215" s="194">
        <f>IF(N215="zníž. prenesená",J215,0)</f>
        <v>0</v>
      </c>
      <c r="BI215" s="194">
        <f>IF(N215="nulová",J215,0)</f>
        <v>0</v>
      </c>
      <c r="BJ215" s="13" t="s">
        <v>92</v>
      </c>
      <c r="BK215" s="194">
        <f>ROUND(I215*H215,2)</f>
        <v>0</v>
      </c>
      <c r="BL215" s="13" t="s">
        <v>430</v>
      </c>
      <c r="BM215" s="13" t="s">
        <v>2292</v>
      </c>
    </row>
    <row r="216" spans="2:65" s="11" customFormat="1" ht="25.9" customHeight="1">
      <c r="B216" s="167"/>
      <c r="C216" s="168"/>
      <c r="D216" s="169" t="s">
        <v>79</v>
      </c>
      <c r="E216" s="170" t="s">
        <v>1643</v>
      </c>
      <c r="F216" s="170" t="s">
        <v>1644</v>
      </c>
      <c r="G216" s="168"/>
      <c r="H216" s="168"/>
      <c r="I216" s="171"/>
      <c r="J216" s="172">
        <f>BK216</f>
        <v>0</v>
      </c>
      <c r="K216" s="168"/>
      <c r="L216" s="173"/>
      <c r="M216" s="174"/>
      <c r="N216" s="175"/>
      <c r="O216" s="175"/>
      <c r="P216" s="176">
        <f>SUM(P217:P219)</f>
        <v>0</v>
      </c>
      <c r="Q216" s="175"/>
      <c r="R216" s="176">
        <f>SUM(R217:R219)</f>
        <v>0</v>
      </c>
      <c r="S216" s="175"/>
      <c r="T216" s="177">
        <f>SUM(T217:T219)</f>
        <v>0</v>
      </c>
      <c r="AR216" s="178" t="s">
        <v>173</v>
      </c>
      <c r="AT216" s="179" t="s">
        <v>79</v>
      </c>
      <c r="AU216" s="179" t="s">
        <v>80</v>
      </c>
      <c r="AY216" s="178" t="s">
        <v>167</v>
      </c>
      <c r="BK216" s="180">
        <f>SUM(BK217:BK219)</f>
        <v>0</v>
      </c>
    </row>
    <row r="217" spans="2:65" s="1" customFormat="1" ht="22.5" customHeight="1">
      <c r="B217" s="31"/>
      <c r="C217" s="183" t="s">
        <v>577</v>
      </c>
      <c r="D217" s="183" t="s">
        <v>169</v>
      </c>
      <c r="E217" s="184" t="s">
        <v>2293</v>
      </c>
      <c r="F217" s="185" t="s">
        <v>2294</v>
      </c>
      <c r="G217" s="186" t="s">
        <v>688</v>
      </c>
      <c r="H217" s="187">
        <v>48</v>
      </c>
      <c r="I217" s="188"/>
      <c r="J217" s="189">
        <f>ROUND(I217*H217,2)</f>
        <v>0</v>
      </c>
      <c r="K217" s="185" t="s">
        <v>225</v>
      </c>
      <c r="L217" s="35"/>
      <c r="M217" s="190" t="s">
        <v>1</v>
      </c>
      <c r="N217" s="191" t="s">
        <v>52</v>
      </c>
      <c r="O217" s="57"/>
      <c r="P217" s="192">
        <f>O217*H217</f>
        <v>0</v>
      </c>
      <c r="Q217" s="192">
        <v>0</v>
      </c>
      <c r="R217" s="192">
        <f>Q217*H217</f>
        <v>0</v>
      </c>
      <c r="S217" s="192">
        <v>0</v>
      </c>
      <c r="T217" s="193">
        <f>S217*H217</f>
        <v>0</v>
      </c>
      <c r="AR217" s="13" t="s">
        <v>1647</v>
      </c>
      <c r="AT217" s="13" t="s">
        <v>169</v>
      </c>
      <c r="AU217" s="13" t="s">
        <v>87</v>
      </c>
      <c r="AY217" s="13" t="s">
        <v>167</v>
      </c>
      <c r="BE217" s="194">
        <f>IF(N217="základná",J217,0)</f>
        <v>0</v>
      </c>
      <c r="BF217" s="194">
        <f>IF(N217="znížená",J217,0)</f>
        <v>0</v>
      </c>
      <c r="BG217" s="194">
        <f>IF(N217="zákl. prenesená",J217,0)</f>
        <v>0</v>
      </c>
      <c r="BH217" s="194">
        <f>IF(N217="zníž. prenesená",J217,0)</f>
        <v>0</v>
      </c>
      <c r="BI217" s="194">
        <f>IF(N217="nulová",J217,0)</f>
        <v>0</v>
      </c>
      <c r="BJ217" s="13" t="s">
        <v>92</v>
      </c>
      <c r="BK217" s="194">
        <f>ROUND(I217*H217,2)</f>
        <v>0</v>
      </c>
      <c r="BL217" s="13" t="s">
        <v>1647</v>
      </c>
      <c r="BM217" s="13" t="s">
        <v>2295</v>
      </c>
    </row>
    <row r="218" spans="2:65" s="1" customFormat="1" ht="22.5" customHeight="1">
      <c r="B218" s="31"/>
      <c r="C218" s="183" t="s">
        <v>581</v>
      </c>
      <c r="D218" s="183" t="s">
        <v>169</v>
      </c>
      <c r="E218" s="184" t="s">
        <v>2296</v>
      </c>
      <c r="F218" s="185" t="s">
        <v>2297</v>
      </c>
      <c r="G218" s="186" t="s">
        <v>688</v>
      </c>
      <c r="H218" s="187">
        <v>72</v>
      </c>
      <c r="I218" s="188"/>
      <c r="J218" s="189">
        <f>ROUND(I218*H218,2)</f>
        <v>0</v>
      </c>
      <c r="K218" s="185" t="s">
        <v>225</v>
      </c>
      <c r="L218" s="35"/>
      <c r="M218" s="190" t="s">
        <v>1</v>
      </c>
      <c r="N218" s="191" t="s">
        <v>52</v>
      </c>
      <c r="O218" s="57"/>
      <c r="P218" s="192">
        <f>O218*H218</f>
        <v>0</v>
      </c>
      <c r="Q218" s="192">
        <v>0</v>
      </c>
      <c r="R218" s="192">
        <f>Q218*H218</f>
        <v>0</v>
      </c>
      <c r="S218" s="192">
        <v>0</v>
      </c>
      <c r="T218" s="193">
        <f>S218*H218</f>
        <v>0</v>
      </c>
      <c r="AR218" s="13" t="s">
        <v>1647</v>
      </c>
      <c r="AT218" s="13" t="s">
        <v>169</v>
      </c>
      <c r="AU218" s="13" t="s">
        <v>87</v>
      </c>
      <c r="AY218" s="13" t="s">
        <v>167</v>
      </c>
      <c r="BE218" s="194">
        <f>IF(N218="základná",J218,0)</f>
        <v>0</v>
      </c>
      <c r="BF218" s="194">
        <f>IF(N218="znížená",J218,0)</f>
        <v>0</v>
      </c>
      <c r="BG218" s="194">
        <f>IF(N218="zákl. prenesená",J218,0)</f>
        <v>0</v>
      </c>
      <c r="BH218" s="194">
        <f>IF(N218="zníž. prenesená",J218,0)</f>
        <v>0</v>
      </c>
      <c r="BI218" s="194">
        <f>IF(N218="nulová",J218,0)</f>
        <v>0</v>
      </c>
      <c r="BJ218" s="13" t="s">
        <v>92</v>
      </c>
      <c r="BK218" s="194">
        <f>ROUND(I218*H218,2)</f>
        <v>0</v>
      </c>
      <c r="BL218" s="13" t="s">
        <v>1647</v>
      </c>
      <c r="BM218" s="13" t="s">
        <v>2298</v>
      </c>
    </row>
    <row r="219" spans="2:65" s="1" customFormat="1" ht="22.5" customHeight="1">
      <c r="B219" s="31"/>
      <c r="C219" s="183" t="s">
        <v>585</v>
      </c>
      <c r="D219" s="183" t="s">
        <v>169</v>
      </c>
      <c r="E219" s="184" t="s">
        <v>2299</v>
      </c>
      <c r="F219" s="185" t="s">
        <v>2300</v>
      </c>
      <c r="G219" s="186" t="s">
        <v>688</v>
      </c>
      <c r="H219" s="187">
        <v>16</v>
      </c>
      <c r="I219" s="188"/>
      <c r="J219" s="189">
        <f>ROUND(I219*H219,2)</f>
        <v>0</v>
      </c>
      <c r="K219" s="185" t="s">
        <v>225</v>
      </c>
      <c r="L219" s="35"/>
      <c r="M219" s="206" t="s">
        <v>1</v>
      </c>
      <c r="N219" s="207" t="s">
        <v>52</v>
      </c>
      <c r="O219" s="208"/>
      <c r="P219" s="209">
        <f>O219*H219</f>
        <v>0</v>
      </c>
      <c r="Q219" s="209">
        <v>0</v>
      </c>
      <c r="R219" s="209">
        <f>Q219*H219</f>
        <v>0</v>
      </c>
      <c r="S219" s="209">
        <v>0</v>
      </c>
      <c r="T219" s="210">
        <f>S219*H219</f>
        <v>0</v>
      </c>
      <c r="AR219" s="13" t="s">
        <v>1647</v>
      </c>
      <c r="AT219" s="13" t="s">
        <v>169</v>
      </c>
      <c r="AU219" s="13" t="s">
        <v>87</v>
      </c>
      <c r="AY219" s="13" t="s">
        <v>167</v>
      </c>
      <c r="BE219" s="194">
        <f>IF(N219="základná",J219,0)</f>
        <v>0</v>
      </c>
      <c r="BF219" s="194">
        <f>IF(N219="znížená",J219,0)</f>
        <v>0</v>
      </c>
      <c r="BG219" s="194">
        <f>IF(N219="zákl. prenesená",J219,0)</f>
        <v>0</v>
      </c>
      <c r="BH219" s="194">
        <f>IF(N219="zníž. prenesená",J219,0)</f>
        <v>0</v>
      </c>
      <c r="BI219" s="194">
        <f>IF(N219="nulová",J219,0)</f>
        <v>0</v>
      </c>
      <c r="BJ219" s="13" t="s">
        <v>92</v>
      </c>
      <c r="BK219" s="194">
        <f>ROUND(I219*H219,2)</f>
        <v>0</v>
      </c>
      <c r="BL219" s="13" t="s">
        <v>1647</v>
      </c>
      <c r="BM219" s="13" t="s">
        <v>2301</v>
      </c>
    </row>
    <row r="220" spans="2:65" s="1" customFormat="1" ht="6.95" customHeight="1">
      <c r="B220" s="43"/>
      <c r="C220" s="44"/>
      <c r="D220" s="44"/>
      <c r="E220" s="44"/>
      <c r="F220" s="44"/>
      <c r="G220" s="44"/>
      <c r="H220" s="44"/>
      <c r="I220" s="134"/>
      <c r="J220" s="44"/>
      <c r="K220" s="44"/>
      <c r="L220" s="35"/>
    </row>
  </sheetData>
  <sheetProtection algorithmName="SHA-512" hashValue="NBO4SHmPxcuhS5/0SJ0qnvAD1eMaGt/pvOTH4qhQFkkSVmehkAmr/1MTu8UtkQumpndGwR9p8Kfv8+woMy7FFw==" saltValue="OyS4wrMl/n0Lw+CVj65OuWTEMTVJx1NA6G0H9Jd0WMmVYpYHjOh0iagHzNEFna6hU1Cbzqx8h1svnpiQbCKKVg==" spinCount="100000" sheet="1" objects="1" scenarios="1" formatColumns="0" formatRows="0" autoFilter="0"/>
  <autoFilter ref="C103:K219"/>
  <mergeCells count="15">
    <mergeCell ref="E90:H90"/>
    <mergeCell ref="E94:H94"/>
    <mergeCell ref="E92:H92"/>
    <mergeCell ref="E96:H96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92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style="103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AT2" s="13" t="s">
        <v>118</v>
      </c>
    </row>
    <row r="3" spans="2:46" ht="6.95" customHeight="1">
      <c r="B3" s="104"/>
      <c r="C3" s="105"/>
      <c r="D3" s="105"/>
      <c r="E3" s="105"/>
      <c r="F3" s="105"/>
      <c r="G3" s="105"/>
      <c r="H3" s="105"/>
      <c r="I3" s="106"/>
      <c r="J3" s="105"/>
      <c r="K3" s="105"/>
      <c r="L3" s="16"/>
      <c r="AT3" s="13" t="s">
        <v>80</v>
      </c>
    </row>
    <row r="4" spans="2:46" ht="24.95" customHeight="1">
      <c r="B4" s="16"/>
      <c r="D4" s="107" t="s">
        <v>119</v>
      </c>
      <c r="L4" s="16"/>
      <c r="M4" s="20" t="s">
        <v>9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108" t="s">
        <v>15</v>
      </c>
      <c r="L6" s="16"/>
    </row>
    <row r="7" spans="2:46" ht="16.5" customHeight="1">
      <c r="B7" s="16"/>
      <c r="E7" s="261" t="str">
        <f>'Rekapitulácia stavby'!K6</f>
        <v>Zavŕšenie transformačného procesu s cieľom sociálnej integrácie občanov s mentálnym postihnutím v DSS Slatinka</v>
      </c>
      <c r="F7" s="262"/>
      <c r="G7" s="262"/>
      <c r="H7" s="262"/>
      <c r="L7" s="16"/>
    </row>
    <row r="8" spans="2:46">
      <c r="B8" s="16"/>
      <c r="D8" s="108" t="s">
        <v>120</v>
      </c>
      <c r="L8" s="16"/>
    </row>
    <row r="9" spans="2:46" ht="16.5" customHeight="1">
      <c r="B9" s="16"/>
      <c r="E9" s="261" t="s">
        <v>121</v>
      </c>
      <c r="F9" s="234"/>
      <c r="G9" s="234"/>
      <c r="H9" s="234"/>
      <c r="L9" s="16"/>
    </row>
    <row r="10" spans="2:46" ht="12" customHeight="1">
      <c r="B10" s="16"/>
      <c r="D10" s="108" t="s">
        <v>122</v>
      </c>
      <c r="L10" s="16"/>
    </row>
    <row r="11" spans="2:46" s="1" customFormat="1" ht="16.5" customHeight="1">
      <c r="B11" s="35"/>
      <c r="E11" s="262" t="s">
        <v>1228</v>
      </c>
      <c r="F11" s="263"/>
      <c r="G11" s="263"/>
      <c r="H11" s="263"/>
      <c r="I11" s="109"/>
      <c r="L11" s="35"/>
    </row>
    <row r="12" spans="2:46" s="1" customFormat="1" ht="12" customHeight="1">
      <c r="B12" s="35"/>
      <c r="D12" s="108" t="s">
        <v>124</v>
      </c>
      <c r="I12" s="109"/>
      <c r="L12" s="35"/>
    </row>
    <row r="13" spans="2:46" s="1" customFormat="1" ht="36.950000000000003" customHeight="1">
      <c r="B13" s="35"/>
      <c r="E13" s="264" t="s">
        <v>2302</v>
      </c>
      <c r="F13" s="263"/>
      <c r="G13" s="263"/>
      <c r="H13" s="263"/>
      <c r="I13" s="109"/>
      <c r="L13" s="35"/>
    </row>
    <row r="14" spans="2:46" s="1" customFormat="1">
      <c r="B14" s="35"/>
      <c r="I14" s="109"/>
      <c r="L14" s="35"/>
    </row>
    <row r="15" spans="2:46" s="1" customFormat="1" ht="12" customHeight="1">
      <c r="B15" s="35"/>
      <c r="D15" s="108" t="s">
        <v>17</v>
      </c>
      <c r="F15" s="13" t="s">
        <v>18</v>
      </c>
      <c r="I15" s="110" t="s">
        <v>19</v>
      </c>
      <c r="J15" s="13" t="s">
        <v>20</v>
      </c>
      <c r="L15" s="35"/>
    </row>
    <row r="16" spans="2:46" s="1" customFormat="1" ht="12" customHeight="1">
      <c r="B16" s="35"/>
      <c r="D16" s="108" t="s">
        <v>21</v>
      </c>
      <c r="F16" s="13" t="s">
        <v>22</v>
      </c>
      <c r="I16" s="110" t="s">
        <v>23</v>
      </c>
      <c r="J16" s="111" t="str">
        <f>'Rekapitulácia stavby'!AN8</f>
        <v>21. 1. 2019</v>
      </c>
      <c r="L16" s="35"/>
    </row>
    <row r="17" spans="2:12" s="1" customFormat="1" ht="21.75" customHeight="1">
      <c r="B17" s="35"/>
      <c r="D17" s="112" t="s">
        <v>25</v>
      </c>
      <c r="F17" s="113" t="s">
        <v>26</v>
      </c>
      <c r="I17" s="114" t="s">
        <v>27</v>
      </c>
      <c r="J17" s="113" t="s">
        <v>28</v>
      </c>
      <c r="L17" s="35"/>
    </row>
    <row r="18" spans="2:12" s="1" customFormat="1" ht="12" customHeight="1">
      <c r="B18" s="35"/>
      <c r="D18" s="108" t="s">
        <v>29</v>
      </c>
      <c r="I18" s="110" t="s">
        <v>30</v>
      </c>
      <c r="J18" s="13" t="s">
        <v>31</v>
      </c>
      <c r="L18" s="35"/>
    </row>
    <row r="19" spans="2:12" s="1" customFormat="1" ht="18" customHeight="1">
      <c r="B19" s="35"/>
      <c r="E19" s="13" t="s">
        <v>32</v>
      </c>
      <c r="I19" s="110" t="s">
        <v>33</v>
      </c>
      <c r="J19" s="13" t="s">
        <v>34</v>
      </c>
      <c r="L19" s="35"/>
    </row>
    <row r="20" spans="2:12" s="1" customFormat="1" ht="6.95" customHeight="1">
      <c r="B20" s="35"/>
      <c r="I20" s="109"/>
      <c r="L20" s="35"/>
    </row>
    <row r="21" spans="2:12" s="1" customFormat="1" ht="12" customHeight="1">
      <c r="B21" s="35"/>
      <c r="D21" s="108" t="s">
        <v>35</v>
      </c>
      <c r="I21" s="110" t="s">
        <v>30</v>
      </c>
      <c r="J21" s="26" t="str">
        <f>'Rekapitulácia stavby'!AN13</f>
        <v>Vyplň údaj</v>
      </c>
      <c r="L21" s="35"/>
    </row>
    <row r="22" spans="2:12" s="1" customFormat="1" ht="18" customHeight="1">
      <c r="B22" s="35"/>
      <c r="E22" s="265" t="str">
        <f>'Rekapitulácia stavby'!E14</f>
        <v>Vyplň údaj</v>
      </c>
      <c r="F22" s="266"/>
      <c r="G22" s="266"/>
      <c r="H22" s="266"/>
      <c r="I22" s="110" t="s">
        <v>33</v>
      </c>
      <c r="J22" s="26" t="str">
        <f>'Rekapitulácia stavby'!AN14</f>
        <v>Vyplň údaj</v>
      </c>
      <c r="L22" s="35"/>
    </row>
    <row r="23" spans="2:12" s="1" customFormat="1" ht="6.95" customHeight="1">
      <c r="B23" s="35"/>
      <c r="I23" s="109"/>
      <c r="L23" s="35"/>
    </row>
    <row r="24" spans="2:12" s="1" customFormat="1" ht="12" customHeight="1">
      <c r="B24" s="35"/>
      <c r="D24" s="108" t="s">
        <v>37</v>
      </c>
      <c r="I24" s="110" t="s">
        <v>30</v>
      </c>
      <c r="J24" s="13" t="s">
        <v>38</v>
      </c>
      <c r="L24" s="35"/>
    </row>
    <row r="25" spans="2:12" s="1" customFormat="1" ht="18" customHeight="1">
      <c r="B25" s="35"/>
      <c r="E25" s="13" t="s">
        <v>39</v>
      </c>
      <c r="I25" s="110" t="s">
        <v>33</v>
      </c>
      <c r="J25" s="13" t="s">
        <v>40</v>
      </c>
      <c r="L25" s="35"/>
    </row>
    <row r="26" spans="2:12" s="1" customFormat="1" ht="6.95" customHeight="1">
      <c r="B26" s="35"/>
      <c r="I26" s="109"/>
      <c r="L26" s="35"/>
    </row>
    <row r="27" spans="2:12" s="1" customFormat="1" ht="12" customHeight="1">
      <c r="B27" s="35"/>
      <c r="D27" s="108" t="s">
        <v>41</v>
      </c>
      <c r="I27" s="110" t="s">
        <v>30</v>
      </c>
      <c r="J27" s="13" t="s">
        <v>42</v>
      </c>
      <c r="L27" s="35"/>
    </row>
    <row r="28" spans="2:12" s="1" customFormat="1" ht="18" customHeight="1">
      <c r="B28" s="35"/>
      <c r="E28" s="13" t="s">
        <v>1089</v>
      </c>
      <c r="I28" s="110" t="s">
        <v>33</v>
      </c>
      <c r="J28" s="13" t="s">
        <v>42</v>
      </c>
      <c r="L28" s="35"/>
    </row>
    <row r="29" spans="2:12" s="1" customFormat="1" ht="6.95" customHeight="1">
      <c r="B29" s="35"/>
      <c r="I29" s="109"/>
      <c r="L29" s="35"/>
    </row>
    <row r="30" spans="2:12" s="1" customFormat="1" ht="12" customHeight="1">
      <c r="B30" s="35"/>
      <c r="D30" s="108" t="s">
        <v>45</v>
      </c>
      <c r="I30" s="109"/>
      <c r="L30" s="35"/>
    </row>
    <row r="31" spans="2:12" s="7" customFormat="1" ht="16.5" customHeight="1">
      <c r="B31" s="115"/>
      <c r="E31" s="260" t="s">
        <v>1</v>
      </c>
      <c r="F31" s="260"/>
      <c r="G31" s="260"/>
      <c r="H31" s="260"/>
      <c r="I31" s="116"/>
      <c r="L31" s="115"/>
    </row>
    <row r="32" spans="2:12" s="1" customFormat="1" ht="6.95" customHeight="1">
      <c r="B32" s="35"/>
      <c r="I32" s="109"/>
      <c r="L32" s="35"/>
    </row>
    <row r="33" spans="2:12" s="1" customFormat="1" ht="6.95" customHeight="1">
      <c r="B33" s="35"/>
      <c r="D33" s="53"/>
      <c r="E33" s="53"/>
      <c r="F33" s="53"/>
      <c r="G33" s="53"/>
      <c r="H33" s="53"/>
      <c r="I33" s="117"/>
      <c r="J33" s="53"/>
      <c r="K33" s="53"/>
      <c r="L33" s="35"/>
    </row>
    <row r="34" spans="2:12" s="1" customFormat="1" ht="25.35" customHeight="1">
      <c r="B34" s="35"/>
      <c r="D34" s="118" t="s">
        <v>46</v>
      </c>
      <c r="I34" s="109"/>
      <c r="J34" s="119">
        <f>ROUND(J98, 2)</f>
        <v>0</v>
      </c>
      <c r="L34" s="35"/>
    </row>
    <row r="35" spans="2:12" s="1" customFormat="1" ht="6.95" customHeight="1">
      <c r="B35" s="35"/>
      <c r="D35" s="53"/>
      <c r="E35" s="53"/>
      <c r="F35" s="53"/>
      <c r="G35" s="53"/>
      <c r="H35" s="53"/>
      <c r="I35" s="117"/>
      <c r="J35" s="53"/>
      <c r="K35" s="53"/>
      <c r="L35" s="35"/>
    </row>
    <row r="36" spans="2:12" s="1" customFormat="1" ht="14.45" customHeight="1">
      <c r="B36" s="35"/>
      <c r="F36" s="120" t="s">
        <v>48</v>
      </c>
      <c r="I36" s="121" t="s">
        <v>47</v>
      </c>
      <c r="J36" s="120" t="s">
        <v>49</v>
      </c>
      <c r="L36" s="35"/>
    </row>
    <row r="37" spans="2:12" s="1" customFormat="1" ht="14.45" customHeight="1">
      <c r="B37" s="35"/>
      <c r="D37" s="108" t="s">
        <v>50</v>
      </c>
      <c r="E37" s="108" t="s">
        <v>51</v>
      </c>
      <c r="F37" s="122">
        <f>ROUND((SUM(BE98:BE191)),  2)</f>
        <v>0</v>
      </c>
      <c r="I37" s="123">
        <v>0.2</v>
      </c>
      <c r="J37" s="122">
        <f>ROUND(((SUM(BE98:BE191))*I37),  2)</f>
        <v>0</v>
      </c>
      <c r="L37" s="35"/>
    </row>
    <row r="38" spans="2:12" s="1" customFormat="1" ht="14.45" customHeight="1">
      <c r="B38" s="35"/>
      <c r="E38" s="108" t="s">
        <v>52</v>
      </c>
      <c r="F38" s="122">
        <f>ROUND((SUM(BF98:BF191)),  2)</f>
        <v>0</v>
      </c>
      <c r="I38" s="123">
        <v>0.2</v>
      </c>
      <c r="J38" s="122">
        <f>ROUND(((SUM(BF98:BF191))*I38),  2)</f>
        <v>0</v>
      </c>
      <c r="L38" s="35"/>
    </row>
    <row r="39" spans="2:12" s="1" customFormat="1" ht="14.45" hidden="1" customHeight="1">
      <c r="B39" s="35"/>
      <c r="E39" s="108" t="s">
        <v>53</v>
      </c>
      <c r="F39" s="122">
        <f>ROUND((SUM(BG98:BG191)),  2)</f>
        <v>0</v>
      </c>
      <c r="I39" s="123">
        <v>0.2</v>
      </c>
      <c r="J39" s="122">
        <f>0</f>
        <v>0</v>
      </c>
      <c r="L39" s="35"/>
    </row>
    <row r="40" spans="2:12" s="1" customFormat="1" ht="14.45" hidden="1" customHeight="1">
      <c r="B40" s="35"/>
      <c r="E40" s="108" t="s">
        <v>54</v>
      </c>
      <c r="F40" s="122">
        <f>ROUND((SUM(BH98:BH191)),  2)</f>
        <v>0</v>
      </c>
      <c r="I40" s="123">
        <v>0.2</v>
      </c>
      <c r="J40" s="122">
        <f>0</f>
        <v>0</v>
      </c>
      <c r="L40" s="35"/>
    </row>
    <row r="41" spans="2:12" s="1" customFormat="1" ht="14.45" hidden="1" customHeight="1">
      <c r="B41" s="35"/>
      <c r="E41" s="108" t="s">
        <v>55</v>
      </c>
      <c r="F41" s="122">
        <f>ROUND((SUM(BI98:BI191)),  2)</f>
        <v>0</v>
      </c>
      <c r="I41" s="123">
        <v>0</v>
      </c>
      <c r="J41" s="122">
        <f>0</f>
        <v>0</v>
      </c>
      <c r="L41" s="35"/>
    </row>
    <row r="42" spans="2:12" s="1" customFormat="1" ht="6.95" customHeight="1">
      <c r="B42" s="35"/>
      <c r="I42" s="109"/>
      <c r="L42" s="35"/>
    </row>
    <row r="43" spans="2:12" s="1" customFormat="1" ht="25.35" customHeight="1">
      <c r="B43" s="35"/>
      <c r="C43" s="124"/>
      <c r="D43" s="125" t="s">
        <v>56</v>
      </c>
      <c r="E43" s="126"/>
      <c r="F43" s="126"/>
      <c r="G43" s="127" t="s">
        <v>57</v>
      </c>
      <c r="H43" s="128" t="s">
        <v>58</v>
      </c>
      <c r="I43" s="129"/>
      <c r="J43" s="130">
        <f>SUM(J34:J41)</f>
        <v>0</v>
      </c>
      <c r="K43" s="131"/>
      <c r="L43" s="35"/>
    </row>
    <row r="44" spans="2:12" s="1" customFormat="1" ht="14.45" customHeight="1">
      <c r="B44" s="132"/>
      <c r="C44" s="133"/>
      <c r="D44" s="133"/>
      <c r="E44" s="133"/>
      <c r="F44" s="133"/>
      <c r="G44" s="133"/>
      <c r="H44" s="133"/>
      <c r="I44" s="134"/>
      <c r="J44" s="133"/>
      <c r="K44" s="133"/>
      <c r="L44" s="35"/>
    </row>
    <row r="48" spans="2:12" s="1" customFormat="1" ht="6.95" customHeight="1">
      <c r="B48" s="135"/>
      <c r="C48" s="136"/>
      <c r="D48" s="136"/>
      <c r="E48" s="136"/>
      <c r="F48" s="136"/>
      <c r="G48" s="136"/>
      <c r="H48" s="136"/>
      <c r="I48" s="137"/>
      <c r="J48" s="136"/>
      <c r="K48" s="136"/>
      <c r="L48" s="35"/>
    </row>
    <row r="49" spans="2:12" s="1" customFormat="1" ht="24.95" customHeight="1">
      <c r="B49" s="31"/>
      <c r="C49" s="19" t="s">
        <v>126</v>
      </c>
      <c r="D49" s="32"/>
      <c r="E49" s="32"/>
      <c r="F49" s="32"/>
      <c r="G49" s="32"/>
      <c r="H49" s="32"/>
      <c r="I49" s="109"/>
      <c r="J49" s="32"/>
      <c r="K49" s="32"/>
      <c r="L49" s="35"/>
    </row>
    <row r="50" spans="2:12" s="1" customFormat="1" ht="6.95" customHeight="1">
      <c r="B50" s="31"/>
      <c r="C50" s="32"/>
      <c r="D50" s="32"/>
      <c r="E50" s="32"/>
      <c r="F50" s="32"/>
      <c r="G50" s="32"/>
      <c r="H50" s="32"/>
      <c r="I50" s="109"/>
      <c r="J50" s="32"/>
      <c r="K50" s="32"/>
      <c r="L50" s="35"/>
    </row>
    <row r="51" spans="2:12" s="1" customFormat="1" ht="12" customHeight="1">
      <c r="B51" s="31"/>
      <c r="C51" s="25" t="s">
        <v>15</v>
      </c>
      <c r="D51" s="32"/>
      <c r="E51" s="32"/>
      <c r="F51" s="32"/>
      <c r="G51" s="32"/>
      <c r="H51" s="32"/>
      <c r="I51" s="109"/>
      <c r="J51" s="32"/>
      <c r="K51" s="32"/>
      <c r="L51" s="35"/>
    </row>
    <row r="52" spans="2:12" s="1" customFormat="1" ht="16.5" customHeight="1">
      <c r="B52" s="31"/>
      <c r="C52" s="32"/>
      <c r="D52" s="32"/>
      <c r="E52" s="258" t="str">
        <f>E7</f>
        <v>Zavŕšenie transformačného procesu s cieľom sociálnej integrácie občanov s mentálnym postihnutím v DSS Slatinka</v>
      </c>
      <c r="F52" s="259"/>
      <c r="G52" s="259"/>
      <c r="H52" s="259"/>
      <c r="I52" s="109"/>
      <c r="J52" s="32"/>
      <c r="K52" s="32"/>
      <c r="L52" s="35"/>
    </row>
    <row r="53" spans="2:12" ht="12" customHeight="1">
      <c r="B53" s="17"/>
      <c r="C53" s="25" t="s">
        <v>120</v>
      </c>
      <c r="D53" s="18"/>
      <c r="E53" s="18"/>
      <c r="F53" s="18"/>
      <c r="G53" s="18"/>
      <c r="H53" s="18"/>
      <c r="J53" s="18"/>
      <c r="K53" s="18"/>
      <c r="L53" s="16"/>
    </row>
    <row r="54" spans="2:12" ht="16.5" customHeight="1">
      <c r="B54" s="17"/>
      <c r="C54" s="18"/>
      <c r="D54" s="18"/>
      <c r="E54" s="258" t="s">
        <v>121</v>
      </c>
      <c r="F54" s="247"/>
      <c r="G54" s="247"/>
      <c r="H54" s="247"/>
      <c r="J54" s="18"/>
      <c r="K54" s="18"/>
      <c r="L54" s="16"/>
    </row>
    <row r="55" spans="2:12" ht="12" customHeight="1">
      <c r="B55" s="17"/>
      <c r="C55" s="25" t="s">
        <v>122</v>
      </c>
      <c r="D55" s="18"/>
      <c r="E55" s="18"/>
      <c r="F55" s="18"/>
      <c r="G55" s="18"/>
      <c r="H55" s="18"/>
      <c r="J55" s="18"/>
      <c r="K55" s="18"/>
      <c r="L55" s="16"/>
    </row>
    <row r="56" spans="2:12" s="1" customFormat="1" ht="16.5" customHeight="1">
      <c r="B56" s="31"/>
      <c r="C56" s="32"/>
      <c r="D56" s="32"/>
      <c r="E56" s="259" t="s">
        <v>1228</v>
      </c>
      <c r="F56" s="242"/>
      <c r="G56" s="242"/>
      <c r="H56" s="242"/>
      <c r="I56" s="109"/>
      <c r="J56" s="32"/>
      <c r="K56" s="32"/>
      <c r="L56" s="35"/>
    </row>
    <row r="57" spans="2:12" s="1" customFormat="1" ht="12" customHeight="1">
      <c r="B57" s="31"/>
      <c r="C57" s="25" t="s">
        <v>124</v>
      </c>
      <c r="D57" s="32"/>
      <c r="E57" s="32"/>
      <c r="F57" s="32"/>
      <c r="G57" s="32"/>
      <c r="H57" s="32"/>
      <c r="I57" s="109"/>
      <c r="J57" s="32"/>
      <c r="K57" s="32"/>
      <c r="L57" s="35"/>
    </row>
    <row r="58" spans="2:12" s="1" customFormat="1" ht="16.5" customHeight="1">
      <c r="B58" s="31"/>
      <c r="C58" s="32"/>
      <c r="D58" s="32"/>
      <c r="E58" s="243" t="str">
        <f>E13</f>
        <v>2018004.5B.4 - Elektroinštalácie</v>
      </c>
      <c r="F58" s="242"/>
      <c r="G58" s="242"/>
      <c r="H58" s="242"/>
      <c r="I58" s="109"/>
      <c r="J58" s="32"/>
      <c r="K58" s="32"/>
      <c r="L58" s="35"/>
    </row>
    <row r="59" spans="2:12" s="1" customFormat="1" ht="6.95" customHeight="1">
      <c r="B59" s="31"/>
      <c r="C59" s="32"/>
      <c r="D59" s="32"/>
      <c r="E59" s="32"/>
      <c r="F59" s="32"/>
      <c r="G59" s="32"/>
      <c r="H59" s="32"/>
      <c r="I59" s="109"/>
      <c r="J59" s="32"/>
      <c r="K59" s="32"/>
      <c r="L59" s="35"/>
    </row>
    <row r="60" spans="2:12" s="1" customFormat="1" ht="12" customHeight="1">
      <c r="B60" s="31"/>
      <c r="C60" s="25" t="s">
        <v>21</v>
      </c>
      <c r="D60" s="32"/>
      <c r="E60" s="32"/>
      <c r="F60" s="23" t="str">
        <f>F16</f>
        <v>Lučenec</v>
      </c>
      <c r="G60" s="32"/>
      <c r="H60" s="32"/>
      <c r="I60" s="110" t="s">
        <v>23</v>
      </c>
      <c r="J60" s="52" t="str">
        <f>IF(J16="","",J16)</f>
        <v>21. 1. 2019</v>
      </c>
      <c r="K60" s="32"/>
      <c r="L60" s="35"/>
    </row>
    <row r="61" spans="2:12" s="1" customFormat="1" ht="6.95" customHeight="1">
      <c r="B61" s="31"/>
      <c r="C61" s="32"/>
      <c r="D61" s="32"/>
      <c r="E61" s="32"/>
      <c r="F61" s="32"/>
      <c r="G61" s="32"/>
      <c r="H61" s="32"/>
      <c r="I61" s="109"/>
      <c r="J61" s="32"/>
      <c r="K61" s="32"/>
      <c r="L61" s="35"/>
    </row>
    <row r="62" spans="2:12" s="1" customFormat="1" ht="13.7" customHeight="1">
      <c r="B62" s="31"/>
      <c r="C62" s="25" t="s">
        <v>29</v>
      </c>
      <c r="D62" s="32"/>
      <c r="E62" s="32"/>
      <c r="F62" s="23" t="str">
        <f>E19</f>
        <v>Domov sociálnych služieb SLATINKA</v>
      </c>
      <c r="G62" s="32"/>
      <c r="H62" s="32"/>
      <c r="I62" s="110" t="s">
        <v>37</v>
      </c>
      <c r="J62" s="29" t="str">
        <f>E25</f>
        <v>PROMOST s.r.o.</v>
      </c>
      <c r="K62" s="32"/>
      <c r="L62" s="35"/>
    </row>
    <row r="63" spans="2:12" s="1" customFormat="1" ht="13.7" customHeight="1">
      <c r="B63" s="31"/>
      <c r="C63" s="25" t="s">
        <v>35</v>
      </c>
      <c r="D63" s="32"/>
      <c r="E63" s="32"/>
      <c r="F63" s="23" t="str">
        <f>IF(E22="","",E22)</f>
        <v>Vyplň údaj</v>
      </c>
      <c r="G63" s="32"/>
      <c r="H63" s="32"/>
      <c r="I63" s="110" t="s">
        <v>41</v>
      </c>
      <c r="J63" s="29" t="str">
        <f>E28</f>
        <v>Bc. Stanislav Varga</v>
      </c>
      <c r="K63" s="32"/>
      <c r="L63" s="35"/>
    </row>
    <row r="64" spans="2:12" s="1" customFormat="1" ht="10.35" customHeight="1">
      <c r="B64" s="31"/>
      <c r="C64" s="32"/>
      <c r="D64" s="32"/>
      <c r="E64" s="32"/>
      <c r="F64" s="32"/>
      <c r="G64" s="32"/>
      <c r="H64" s="32"/>
      <c r="I64" s="109"/>
      <c r="J64" s="32"/>
      <c r="K64" s="32"/>
      <c r="L64" s="35"/>
    </row>
    <row r="65" spans="2:47" s="1" customFormat="1" ht="29.25" customHeight="1">
      <c r="B65" s="31"/>
      <c r="C65" s="138" t="s">
        <v>127</v>
      </c>
      <c r="D65" s="139"/>
      <c r="E65" s="139"/>
      <c r="F65" s="139"/>
      <c r="G65" s="139"/>
      <c r="H65" s="139"/>
      <c r="I65" s="140"/>
      <c r="J65" s="141" t="s">
        <v>128</v>
      </c>
      <c r="K65" s="139"/>
      <c r="L65" s="35"/>
    </row>
    <row r="66" spans="2:47" s="1" customFormat="1" ht="10.35" customHeight="1">
      <c r="B66" s="31"/>
      <c r="C66" s="32"/>
      <c r="D66" s="32"/>
      <c r="E66" s="32"/>
      <c r="F66" s="32"/>
      <c r="G66" s="32"/>
      <c r="H66" s="32"/>
      <c r="I66" s="109"/>
      <c r="J66" s="32"/>
      <c r="K66" s="32"/>
      <c r="L66" s="35"/>
    </row>
    <row r="67" spans="2:47" s="1" customFormat="1" ht="22.9" customHeight="1">
      <c r="B67" s="31"/>
      <c r="C67" s="142" t="s">
        <v>129</v>
      </c>
      <c r="D67" s="32"/>
      <c r="E67" s="32"/>
      <c r="F67" s="32"/>
      <c r="G67" s="32"/>
      <c r="H67" s="32"/>
      <c r="I67" s="109"/>
      <c r="J67" s="70">
        <f>J98</f>
        <v>0</v>
      </c>
      <c r="K67" s="32"/>
      <c r="L67" s="35"/>
      <c r="AU67" s="13" t="s">
        <v>130</v>
      </c>
    </row>
    <row r="68" spans="2:47" s="8" customFormat="1" ht="24.95" customHeight="1">
      <c r="B68" s="143"/>
      <c r="C68" s="144"/>
      <c r="D68" s="145" t="s">
        <v>2303</v>
      </c>
      <c r="E68" s="146"/>
      <c r="F68" s="146"/>
      <c r="G68" s="146"/>
      <c r="H68" s="146"/>
      <c r="I68" s="147"/>
      <c r="J68" s="148">
        <f>J99</f>
        <v>0</v>
      </c>
      <c r="K68" s="144"/>
      <c r="L68" s="149"/>
    </row>
    <row r="69" spans="2:47" s="9" customFormat="1" ht="19.899999999999999" customHeight="1">
      <c r="B69" s="150"/>
      <c r="C69" s="90"/>
      <c r="D69" s="151" t="s">
        <v>2304</v>
      </c>
      <c r="E69" s="152"/>
      <c r="F69" s="152"/>
      <c r="G69" s="152"/>
      <c r="H69" s="152"/>
      <c r="I69" s="153"/>
      <c r="J69" s="154">
        <f>J100</f>
        <v>0</v>
      </c>
      <c r="K69" s="90"/>
      <c r="L69" s="155"/>
    </row>
    <row r="70" spans="2:47" s="8" customFormat="1" ht="24.95" customHeight="1">
      <c r="B70" s="143"/>
      <c r="C70" s="144"/>
      <c r="D70" s="145" t="s">
        <v>131</v>
      </c>
      <c r="E70" s="146"/>
      <c r="F70" s="146"/>
      <c r="G70" s="146"/>
      <c r="H70" s="146"/>
      <c r="I70" s="147"/>
      <c r="J70" s="148">
        <f>J103</f>
        <v>0</v>
      </c>
      <c r="K70" s="144"/>
      <c r="L70" s="149"/>
    </row>
    <row r="71" spans="2:47" s="9" customFormat="1" ht="19.899999999999999" customHeight="1">
      <c r="B71" s="150"/>
      <c r="C71" s="90"/>
      <c r="D71" s="151" t="s">
        <v>139</v>
      </c>
      <c r="E71" s="152"/>
      <c r="F71" s="152"/>
      <c r="G71" s="152"/>
      <c r="H71" s="152"/>
      <c r="I71" s="153"/>
      <c r="J71" s="154">
        <f>J104</f>
        <v>0</v>
      </c>
      <c r="K71" s="90"/>
      <c r="L71" s="155"/>
    </row>
    <row r="72" spans="2:47" s="8" customFormat="1" ht="24.95" customHeight="1">
      <c r="B72" s="143"/>
      <c r="C72" s="144"/>
      <c r="D72" s="145" t="s">
        <v>151</v>
      </c>
      <c r="E72" s="146"/>
      <c r="F72" s="146"/>
      <c r="G72" s="146"/>
      <c r="H72" s="146"/>
      <c r="I72" s="147"/>
      <c r="J72" s="148">
        <f>J109</f>
        <v>0</v>
      </c>
      <c r="K72" s="144"/>
      <c r="L72" s="149"/>
    </row>
    <row r="73" spans="2:47" s="9" customFormat="1" ht="19.899999999999999" customHeight="1">
      <c r="B73" s="150"/>
      <c r="C73" s="90"/>
      <c r="D73" s="151" t="s">
        <v>1090</v>
      </c>
      <c r="E73" s="152"/>
      <c r="F73" s="152"/>
      <c r="G73" s="152"/>
      <c r="H73" s="152"/>
      <c r="I73" s="153"/>
      <c r="J73" s="154">
        <f>J110</f>
        <v>0</v>
      </c>
      <c r="K73" s="90"/>
      <c r="L73" s="155"/>
    </row>
    <row r="74" spans="2:47" s="9" customFormat="1" ht="19.899999999999999" customHeight="1">
      <c r="B74" s="150"/>
      <c r="C74" s="90"/>
      <c r="D74" s="151" t="s">
        <v>2305</v>
      </c>
      <c r="E74" s="152"/>
      <c r="F74" s="152"/>
      <c r="G74" s="152"/>
      <c r="H74" s="152"/>
      <c r="I74" s="153"/>
      <c r="J74" s="154">
        <f>J175</f>
        <v>0</v>
      </c>
      <c r="K74" s="90"/>
      <c r="L74" s="155"/>
    </row>
    <row r="75" spans="2:47" s="1" customFormat="1" ht="21.75" customHeight="1">
      <c r="B75" s="31"/>
      <c r="C75" s="32"/>
      <c r="D75" s="32"/>
      <c r="E75" s="32"/>
      <c r="F75" s="32"/>
      <c r="G75" s="32"/>
      <c r="H75" s="32"/>
      <c r="I75" s="109"/>
      <c r="J75" s="32"/>
      <c r="K75" s="32"/>
      <c r="L75" s="35"/>
    </row>
    <row r="76" spans="2:47" s="1" customFormat="1" ht="6.95" customHeight="1">
      <c r="B76" s="43"/>
      <c r="C76" s="44"/>
      <c r="D76" s="44"/>
      <c r="E76" s="44"/>
      <c r="F76" s="44"/>
      <c r="G76" s="44"/>
      <c r="H76" s="44"/>
      <c r="I76" s="134"/>
      <c r="J76" s="44"/>
      <c r="K76" s="44"/>
      <c r="L76" s="35"/>
    </row>
    <row r="80" spans="2:47" s="1" customFormat="1" ht="6.95" customHeight="1">
      <c r="B80" s="45"/>
      <c r="C80" s="46"/>
      <c r="D80" s="46"/>
      <c r="E80" s="46"/>
      <c r="F80" s="46"/>
      <c r="G80" s="46"/>
      <c r="H80" s="46"/>
      <c r="I80" s="137"/>
      <c r="J80" s="46"/>
      <c r="K80" s="46"/>
      <c r="L80" s="35"/>
    </row>
    <row r="81" spans="2:12" s="1" customFormat="1" ht="24.95" customHeight="1">
      <c r="B81" s="31"/>
      <c r="C81" s="19" t="s">
        <v>153</v>
      </c>
      <c r="D81" s="32"/>
      <c r="E81" s="32"/>
      <c r="F81" s="32"/>
      <c r="G81" s="32"/>
      <c r="H81" s="32"/>
      <c r="I81" s="109"/>
      <c r="J81" s="32"/>
      <c r="K81" s="32"/>
      <c r="L81" s="35"/>
    </row>
    <row r="82" spans="2:12" s="1" customFormat="1" ht="6.95" customHeight="1">
      <c r="B82" s="31"/>
      <c r="C82" s="32"/>
      <c r="D82" s="32"/>
      <c r="E82" s="32"/>
      <c r="F82" s="32"/>
      <c r="G82" s="32"/>
      <c r="H82" s="32"/>
      <c r="I82" s="109"/>
      <c r="J82" s="32"/>
      <c r="K82" s="32"/>
      <c r="L82" s="35"/>
    </row>
    <row r="83" spans="2:12" s="1" customFormat="1" ht="12" customHeight="1">
      <c r="B83" s="31"/>
      <c r="C83" s="25" t="s">
        <v>15</v>
      </c>
      <c r="D83" s="32"/>
      <c r="E83" s="32"/>
      <c r="F83" s="32"/>
      <c r="G83" s="32"/>
      <c r="H83" s="32"/>
      <c r="I83" s="109"/>
      <c r="J83" s="32"/>
      <c r="K83" s="32"/>
      <c r="L83" s="35"/>
    </row>
    <row r="84" spans="2:12" s="1" customFormat="1" ht="16.5" customHeight="1">
      <c r="B84" s="31"/>
      <c r="C84" s="32"/>
      <c r="D84" s="32"/>
      <c r="E84" s="258" t="str">
        <f>E7</f>
        <v>Zavŕšenie transformačného procesu s cieľom sociálnej integrácie občanov s mentálnym postihnutím v DSS Slatinka</v>
      </c>
      <c r="F84" s="259"/>
      <c r="G84" s="259"/>
      <c r="H84" s="259"/>
      <c r="I84" s="109"/>
      <c r="J84" s="32"/>
      <c r="K84" s="32"/>
      <c r="L84" s="35"/>
    </row>
    <row r="85" spans="2:12" ht="12" customHeight="1">
      <c r="B85" s="17"/>
      <c r="C85" s="25" t="s">
        <v>120</v>
      </c>
      <c r="D85" s="18"/>
      <c r="E85" s="18"/>
      <c r="F85" s="18"/>
      <c r="G85" s="18"/>
      <c r="H85" s="18"/>
      <c r="J85" s="18"/>
      <c r="K85" s="18"/>
      <c r="L85" s="16"/>
    </row>
    <row r="86" spans="2:12" ht="16.5" customHeight="1">
      <c r="B86" s="17"/>
      <c r="C86" s="18"/>
      <c r="D86" s="18"/>
      <c r="E86" s="258" t="s">
        <v>121</v>
      </c>
      <c r="F86" s="247"/>
      <c r="G86" s="247"/>
      <c r="H86" s="247"/>
      <c r="J86" s="18"/>
      <c r="K86" s="18"/>
      <c r="L86" s="16"/>
    </row>
    <row r="87" spans="2:12" ht="12" customHeight="1">
      <c r="B87" s="17"/>
      <c r="C87" s="25" t="s">
        <v>122</v>
      </c>
      <c r="D87" s="18"/>
      <c r="E87" s="18"/>
      <c r="F87" s="18"/>
      <c r="G87" s="18"/>
      <c r="H87" s="18"/>
      <c r="J87" s="18"/>
      <c r="K87" s="18"/>
      <c r="L87" s="16"/>
    </row>
    <row r="88" spans="2:12" s="1" customFormat="1" ht="16.5" customHeight="1">
      <c r="B88" s="31"/>
      <c r="C88" s="32"/>
      <c r="D88" s="32"/>
      <c r="E88" s="259" t="s">
        <v>1228</v>
      </c>
      <c r="F88" s="242"/>
      <c r="G88" s="242"/>
      <c r="H88" s="242"/>
      <c r="I88" s="109"/>
      <c r="J88" s="32"/>
      <c r="K88" s="32"/>
      <c r="L88" s="35"/>
    </row>
    <row r="89" spans="2:12" s="1" customFormat="1" ht="12" customHeight="1">
      <c r="B89" s="31"/>
      <c r="C89" s="25" t="s">
        <v>124</v>
      </c>
      <c r="D89" s="32"/>
      <c r="E89" s="32"/>
      <c r="F89" s="32"/>
      <c r="G89" s="32"/>
      <c r="H89" s="32"/>
      <c r="I89" s="109"/>
      <c r="J89" s="32"/>
      <c r="K89" s="32"/>
      <c r="L89" s="35"/>
    </row>
    <row r="90" spans="2:12" s="1" customFormat="1" ht="16.5" customHeight="1">
      <c r="B90" s="31"/>
      <c r="C90" s="32"/>
      <c r="D90" s="32"/>
      <c r="E90" s="243" t="str">
        <f>E13</f>
        <v>2018004.5B.4 - Elektroinštalácie</v>
      </c>
      <c r="F90" s="242"/>
      <c r="G90" s="242"/>
      <c r="H90" s="242"/>
      <c r="I90" s="109"/>
      <c r="J90" s="32"/>
      <c r="K90" s="32"/>
      <c r="L90" s="35"/>
    </row>
    <row r="91" spans="2:12" s="1" customFormat="1" ht="6.95" customHeight="1">
      <c r="B91" s="31"/>
      <c r="C91" s="32"/>
      <c r="D91" s="32"/>
      <c r="E91" s="32"/>
      <c r="F91" s="32"/>
      <c r="G91" s="32"/>
      <c r="H91" s="32"/>
      <c r="I91" s="109"/>
      <c r="J91" s="32"/>
      <c r="K91" s="32"/>
      <c r="L91" s="35"/>
    </row>
    <row r="92" spans="2:12" s="1" customFormat="1" ht="12" customHeight="1">
      <c r="B92" s="31"/>
      <c r="C92" s="25" t="s">
        <v>21</v>
      </c>
      <c r="D92" s="32"/>
      <c r="E92" s="32"/>
      <c r="F92" s="23" t="str">
        <f>F16</f>
        <v>Lučenec</v>
      </c>
      <c r="G92" s="32"/>
      <c r="H92" s="32"/>
      <c r="I92" s="110" t="s">
        <v>23</v>
      </c>
      <c r="J92" s="52" t="str">
        <f>IF(J16="","",J16)</f>
        <v>21. 1. 2019</v>
      </c>
      <c r="K92" s="32"/>
      <c r="L92" s="35"/>
    </row>
    <row r="93" spans="2:12" s="1" customFormat="1" ht="6.95" customHeight="1">
      <c r="B93" s="31"/>
      <c r="C93" s="32"/>
      <c r="D93" s="32"/>
      <c r="E93" s="32"/>
      <c r="F93" s="32"/>
      <c r="G93" s="32"/>
      <c r="H93" s="32"/>
      <c r="I93" s="109"/>
      <c r="J93" s="32"/>
      <c r="K93" s="32"/>
      <c r="L93" s="35"/>
    </row>
    <row r="94" spans="2:12" s="1" customFormat="1" ht="13.7" customHeight="1">
      <c r="B94" s="31"/>
      <c r="C94" s="25" t="s">
        <v>29</v>
      </c>
      <c r="D94" s="32"/>
      <c r="E94" s="32"/>
      <c r="F94" s="23" t="str">
        <f>E19</f>
        <v>Domov sociálnych služieb SLATINKA</v>
      </c>
      <c r="G94" s="32"/>
      <c r="H94" s="32"/>
      <c r="I94" s="110" t="s">
        <v>37</v>
      </c>
      <c r="J94" s="29" t="str">
        <f>E25</f>
        <v>PROMOST s.r.o.</v>
      </c>
      <c r="K94" s="32"/>
      <c r="L94" s="35"/>
    </row>
    <row r="95" spans="2:12" s="1" customFormat="1" ht="13.7" customHeight="1">
      <c r="B95" s="31"/>
      <c r="C95" s="25" t="s">
        <v>35</v>
      </c>
      <c r="D95" s="32"/>
      <c r="E95" s="32"/>
      <c r="F95" s="23" t="str">
        <f>IF(E22="","",E22)</f>
        <v>Vyplň údaj</v>
      </c>
      <c r="G95" s="32"/>
      <c r="H95" s="32"/>
      <c r="I95" s="110" t="s">
        <v>41</v>
      </c>
      <c r="J95" s="29" t="str">
        <f>E28</f>
        <v>Bc. Stanislav Varga</v>
      </c>
      <c r="K95" s="32"/>
      <c r="L95" s="35"/>
    </row>
    <row r="96" spans="2:12" s="1" customFormat="1" ht="10.35" customHeight="1">
      <c r="B96" s="31"/>
      <c r="C96" s="32"/>
      <c r="D96" s="32"/>
      <c r="E96" s="32"/>
      <c r="F96" s="32"/>
      <c r="G96" s="32"/>
      <c r="H96" s="32"/>
      <c r="I96" s="109"/>
      <c r="J96" s="32"/>
      <c r="K96" s="32"/>
      <c r="L96" s="35"/>
    </row>
    <row r="97" spans="2:65" s="10" customFormat="1" ht="29.25" customHeight="1">
      <c r="B97" s="156"/>
      <c r="C97" s="157" t="s">
        <v>154</v>
      </c>
      <c r="D97" s="158" t="s">
        <v>65</v>
      </c>
      <c r="E97" s="158" t="s">
        <v>61</v>
      </c>
      <c r="F97" s="158" t="s">
        <v>62</v>
      </c>
      <c r="G97" s="158" t="s">
        <v>155</v>
      </c>
      <c r="H97" s="158" t="s">
        <v>156</v>
      </c>
      <c r="I97" s="159" t="s">
        <v>157</v>
      </c>
      <c r="J97" s="160" t="s">
        <v>128</v>
      </c>
      <c r="K97" s="161" t="s">
        <v>158</v>
      </c>
      <c r="L97" s="162"/>
      <c r="M97" s="61" t="s">
        <v>1</v>
      </c>
      <c r="N97" s="62" t="s">
        <v>50</v>
      </c>
      <c r="O97" s="62" t="s">
        <v>159</v>
      </c>
      <c r="P97" s="62" t="s">
        <v>160</v>
      </c>
      <c r="Q97" s="62" t="s">
        <v>161</v>
      </c>
      <c r="R97" s="62" t="s">
        <v>162</v>
      </c>
      <c r="S97" s="62" t="s">
        <v>163</v>
      </c>
      <c r="T97" s="63" t="s">
        <v>164</v>
      </c>
    </row>
    <row r="98" spans="2:65" s="1" customFormat="1" ht="22.9" customHeight="1">
      <c r="B98" s="31"/>
      <c r="C98" s="68" t="s">
        <v>129</v>
      </c>
      <c r="D98" s="32"/>
      <c r="E98" s="32"/>
      <c r="F98" s="32"/>
      <c r="G98" s="32"/>
      <c r="H98" s="32"/>
      <c r="I98" s="109"/>
      <c r="J98" s="163">
        <f>BK98</f>
        <v>0</v>
      </c>
      <c r="K98" s="32"/>
      <c r="L98" s="35"/>
      <c r="M98" s="64"/>
      <c r="N98" s="65"/>
      <c r="O98" s="65"/>
      <c r="P98" s="164">
        <f>P99+P103+P109</f>
        <v>0</v>
      </c>
      <c r="Q98" s="65"/>
      <c r="R98" s="164">
        <f>R99+R103+R109</f>
        <v>0.21935000000000002</v>
      </c>
      <c r="S98" s="65"/>
      <c r="T98" s="165">
        <f>T99+T103+T109</f>
        <v>10.776999999999999</v>
      </c>
      <c r="AT98" s="13" t="s">
        <v>79</v>
      </c>
      <c r="AU98" s="13" t="s">
        <v>130</v>
      </c>
      <c r="BK98" s="166">
        <f>BK99+BK103+BK109</f>
        <v>0</v>
      </c>
    </row>
    <row r="99" spans="2:65" s="11" customFormat="1" ht="25.9" customHeight="1">
      <c r="B99" s="167"/>
      <c r="C99" s="168"/>
      <c r="D99" s="169" t="s">
        <v>79</v>
      </c>
      <c r="E99" s="170" t="s">
        <v>540</v>
      </c>
      <c r="F99" s="170" t="s">
        <v>2306</v>
      </c>
      <c r="G99" s="168"/>
      <c r="H99" s="168"/>
      <c r="I99" s="171"/>
      <c r="J99" s="172">
        <f>BK99</f>
        <v>0</v>
      </c>
      <c r="K99" s="168"/>
      <c r="L99" s="173"/>
      <c r="M99" s="174"/>
      <c r="N99" s="175"/>
      <c r="O99" s="175"/>
      <c r="P99" s="176">
        <f>P100</f>
        <v>0</v>
      </c>
      <c r="Q99" s="175"/>
      <c r="R99" s="176">
        <f>R100</f>
        <v>3.0800000000000003E-3</v>
      </c>
      <c r="S99" s="175"/>
      <c r="T99" s="177">
        <f>T100</f>
        <v>0</v>
      </c>
      <c r="AR99" s="178" t="s">
        <v>87</v>
      </c>
      <c r="AT99" s="179" t="s">
        <v>79</v>
      </c>
      <c r="AU99" s="179" t="s">
        <v>80</v>
      </c>
      <c r="AY99" s="178" t="s">
        <v>167</v>
      </c>
      <c r="BK99" s="180">
        <f>BK100</f>
        <v>0</v>
      </c>
    </row>
    <row r="100" spans="2:65" s="11" customFormat="1" ht="22.9" customHeight="1">
      <c r="B100" s="167"/>
      <c r="C100" s="168"/>
      <c r="D100" s="169" t="s">
        <v>79</v>
      </c>
      <c r="E100" s="181" t="s">
        <v>2307</v>
      </c>
      <c r="F100" s="181" t="s">
        <v>2308</v>
      </c>
      <c r="G100" s="168"/>
      <c r="H100" s="168"/>
      <c r="I100" s="171"/>
      <c r="J100" s="182">
        <f>BK100</f>
        <v>0</v>
      </c>
      <c r="K100" s="168"/>
      <c r="L100" s="173"/>
      <c r="M100" s="174"/>
      <c r="N100" s="175"/>
      <c r="O100" s="175"/>
      <c r="P100" s="176">
        <f>SUM(P101:P102)</f>
        <v>0</v>
      </c>
      <c r="Q100" s="175"/>
      <c r="R100" s="176">
        <f>SUM(R101:R102)</f>
        <v>3.0800000000000003E-3</v>
      </c>
      <c r="S100" s="175"/>
      <c r="T100" s="177">
        <f>SUM(T101:T102)</f>
        <v>0</v>
      </c>
      <c r="AR100" s="178" t="s">
        <v>87</v>
      </c>
      <c r="AT100" s="179" t="s">
        <v>79</v>
      </c>
      <c r="AU100" s="179" t="s">
        <v>87</v>
      </c>
      <c r="AY100" s="178" t="s">
        <v>167</v>
      </c>
      <c r="BK100" s="180">
        <f>SUM(BK101:BK102)</f>
        <v>0</v>
      </c>
    </row>
    <row r="101" spans="2:65" s="1" customFormat="1" ht="16.5" customHeight="1">
      <c r="B101" s="31"/>
      <c r="C101" s="183" t="s">
        <v>87</v>
      </c>
      <c r="D101" s="183" t="s">
        <v>169</v>
      </c>
      <c r="E101" s="184" t="s">
        <v>2309</v>
      </c>
      <c r="F101" s="185" t="s">
        <v>2310</v>
      </c>
      <c r="G101" s="186" t="s">
        <v>241</v>
      </c>
      <c r="H101" s="187">
        <v>308</v>
      </c>
      <c r="I101" s="188"/>
      <c r="J101" s="189">
        <f>ROUND(I101*H101,2)</f>
        <v>0</v>
      </c>
      <c r="K101" s="185" t="s">
        <v>2311</v>
      </c>
      <c r="L101" s="35"/>
      <c r="M101" s="190" t="s">
        <v>1</v>
      </c>
      <c r="N101" s="191" t="s">
        <v>52</v>
      </c>
      <c r="O101" s="57"/>
      <c r="P101" s="192">
        <f>O101*H101</f>
        <v>0</v>
      </c>
      <c r="Q101" s="192">
        <v>0</v>
      </c>
      <c r="R101" s="192">
        <f>Q101*H101</f>
        <v>0</v>
      </c>
      <c r="S101" s="192">
        <v>0</v>
      </c>
      <c r="T101" s="193">
        <f>S101*H101</f>
        <v>0</v>
      </c>
      <c r="AR101" s="13" t="s">
        <v>430</v>
      </c>
      <c r="AT101" s="13" t="s">
        <v>169</v>
      </c>
      <c r="AU101" s="13" t="s">
        <v>92</v>
      </c>
      <c r="AY101" s="13" t="s">
        <v>167</v>
      </c>
      <c r="BE101" s="194">
        <f>IF(N101="základná",J101,0)</f>
        <v>0</v>
      </c>
      <c r="BF101" s="194">
        <f>IF(N101="znížená",J101,0)</f>
        <v>0</v>
      </c>
      <c r="BG101" s="194">
        <f>IF(N101="zákl. prenesená",J101,0)</f>
        <v>0</v>
      </c>
      <c r="BH101" s="194">
        <f>IF(N101="zníž. prenesená",J101,0)</f>
        <v>0</v>
      </c>
      <c r="BI101" s="194">
        <f>IF(N101="nulová",J101,0)</f>
        <v>0</v>
      </c>
      <c r="BJ101" s="13" t="s">
        <v>92</v>
      </c>
      <c r="BK101" s="194">
        <f>ROUND(I101*H101,2)</f>
        <v>0</v>
      </c>
      <c r="BL101" s="13" t="s">
        <v>430</v>
      </c>
      <c r="BM101" s="13" t="s">
        <v>2312</v>
      </c>
    </row>
    <row r="102" spans="2:65" s="1" customFormat="1" ht="16.5" customHeight="1">
      <c r="B102" s="31"/>
      <c r="C102" s="195" t="s">
        <v>92</v>
      </c>
      <c r="D102" s="195" t="s">
        <v>221</v>
      </c>
      <c r="E102" s="196" t="s">
        <v>2313</v>
      </c>
      <c r="F102" s="197" t="s">
        <v>2314</v>
      </c>
      <c r="G102" s="198" t="s">
        <v>241</v>
      </c>
      <c r="H102" s="199">
        <v>308</v>
      </c>
      <c r="I102" s="200"/>
      <c r="J102" s="201">
        <f>ROUND(I102*H102,2)</f>
        <v>0</v>
      </c>
      <c r="K102" s="197" t="s">
        <v>2311</v>
      </c>
      <c r="L102" s="202"/>
      <c r="M102" s="203" t="s">
        <v>1</v>
      </c>
      <c r="N102" s="204" t="s">
        <v>52</v>
      </c>
      <c r="O102" s="57"/>
      <c r="P102" s="192">
        <f>O102*H102</f>
        <v>0</v>
      </c>
      <c r="Q102" s="192">
        <v>1.0000000000000001E-5</v>
      </c>
      <c r="R102" s="192">
        <f>Q102*H102</f>
        <v>3.0800000000000003E-3</v>
      </c>
      <c r="S102" s="192">
        <v>0</v>
      </c>
      <c r="T102" s="193">
        <f>S102*H102</f>
        <v>0</v>
      </c>
      <c r="AR102" s="13" t="s">
        <v>690</v>
      </c>
      <c r="AT102" s="13" t="s">
        <v>221</v>
      </c>
      <c r="AU102" s="13" t="s">
        <v>92</v>
      </c>
      <c r="AY102" s="13" t="s">
        <v>167</v>
      </c>
      <c r="BE102" s="194">
        <f>IF(N102="základná",J102,0)</f>
        <v>0</v>
      </c>
      <c r="BF102" s="194">
        <f>IF(N102="znížená",J102,0)</f>
        <v>0</v>
      </c>
      <c r="BG102" s="194">
        <f>IF(N102="zákl. prenesená",J102,0)</f>
        <v>0</v>
      </c>
      <c r="BH102" s="194">
        <f>IF(N102="zníž. prenesená",J102,0)</f>
        <v>0</v>
      </c>
      <c r="BI102" s="194">
        <f>IF(N102="nulová",J102,0)</f>
        <v>0</v>
      </c>
      <c r="BJ102" s="13" t="s">
        <v>92</v>
      </c>
      <c r="BK102" s="194">
        <f>ROUND(I102*H102,2)</f>
        <v>0</v>
      </c>
      <c r="BL102" s="13" t="s">
        <v>690</v>
      </c>
      <c r="BM102" s="13" t="s">
        <v>2315</v>
      </c>
    </row>
    <row r="103" spans="2:65" s="11" customFormat="1" ht="25.9" customHeight="1">
      <c r="B103" s="167"/>
      <c r="C103" s="168"/>
      <c r="D103" s="169" t="s">
        <v>79</v>
      </c>
      <c r="E103" s="170" t="s">
        <v>165</v>
      </c>
      <c r="F103" s="170" t="s">
        <v>166</v>
      </c>
      <c r="G103" s="168"/>
      <c r="H103" s="168"/>
      <c r="I103" s="171"/>
      <c r="J103" s="172">
        <f>BK103</f>
        <v>0</v>
      </c>
      <c r="K103" s="168"/>
      <c r="L103" s="173"/>
      <c r="M103" s="174"/>
      <c r="N103" s="175"/>
      <c r="O103" s="175"/>
      <c r="P103" s="176">
        <f>P104</f>
        <v>0</v>
      </c>
      <c r="Q103" s="175"/>
      <c r="R103" s="176">
        <f>R104</f>
        <v>0</v>
      </c>
      <c r="S103" s="175"/>
      <c r="T103" s="177">
        <f>T104</f>
        <v>10.776999999999999</v>
      </c>
      <c r="AR103" s="178" t="s">
        <v>87</v>
      </c>
      <c r="AT103" s="179" t="s">
        <v>79</v>
      </c>
      <c r="AU103" s="179" t="s">
        <v>80</v>
      </c>
      <c r="AY103" s="178" t="s">
        <v>167</v>
      </c>
      <c r="BK103" s="180">
        <f>BK104</f>
        <v>0</v>
      </c>
    </row>
    <row r="104" spans="2:65" s="11" customFormat="1" ht="22.9" customHeight="1">
      <c r="B104" s="167"/>
      <c r="C104" s="168"/>
      <c r="D104" s="169" t="s">
        <v>79</v>
      </c>
      <c r="E104" s="181" t="s">
        <v>203</v>
      </c>
      <c r="F104" s="181" t="s">
        <v>648</v>
      </c>
      <c r="G104" s="168"/>
      <c r="H104" s="168"/>
      <c r="I104" s="171"/>
      <c r="J104" s="182">
        <f>BK104</f>
        <v>0</v>
      </c>
      <c r="K104" s="168"/>
      <c r="L104" s="173"/>
      <c r="M104" s="174"/>
      <c r="N104" s="175"/>
      <c r="O104" s="175"/>
      <c r="P104" s="176">
        <f>SUM(P105:P108)</f>
        <v>0</v>
      </c>
      <c r="Q104" s="175"/>
      <c r="R104" s="176">
        <f>SUM(R105:R108)</f>
        <v>0</v>
      </c>
      <c r="S104" s="175"/>
      <c r="T104" s="177">
        <f>SUM(T105:T108)</f>
        <v>10.776999999999999</v>
      </c>
      <c r="AR104" s="178" t="s">
        <v>87</v>
      </c>
      <c r="AT104" s="179" t="s">
        <v>79</v>
      </c>
      <c r="AU104" s="179" t="s">
        <v>87</v>
      </c>
      <c r="AY104" s="178" t="s">
        <v>167</v>
      </c>
      <c r="BK104" s="180">
        <f>SUM(BK105:BK108)</f>
        <v>0</v>
      </c>
    </row>
    <row r="105" spans="2:65" s="1" customFormat="1" ht="16.5" customHeight="1">
      <c r="B105" s="31"/>
      <c r="C105" s="183" t="s">
        <v>97</v>
      </c>
      <c r="D105" s="183" t="s">
        <v>169</v>
      </c>
      <c r="E105" s="184" t="s">
        <v>2316</v>
      </c>
      <c r="F105" s="185" t="s">
        <v>2317</v>
      </c>
      <c r="G105" s="186" t="s">
        <v>241</v>
      </c>
      <c r="H105" s="187">
        <v>135</v>
      </c>
      <c r="I105" s="188"/>
      <c r="J105" s="189">
        <f>ROUND(I105*H105,2)</f>
        <v>0</v>
      </c>
      <c r="K105" s="185" t="s">
        <v>246</v>
      </c>
      <c r="L105" s="35"/>
      <c r="M105" s="190" t="s">
        <v>1</v>
      </c>
      <c r="N105" s="191" t="s">
        <v>52</v>
      </c>
      <c r="O105" s="57"/>
      <c r="P105" s="192">
        <f>O105*H105</f>
        <v>0</v>
      </c>
      <c r="Q105" s="192">
        <v>0</v>
      </c>
      <c r="R105" s="192">
        <f>Q105*H105</f>
        <v>0</v>
      </c>
      <c r="S105" s="192">
        <v>1E-3</v>
      </c>
      <c r="T105" s="193">
        <f>S105*H105</f>
        <v>0.13500000000000001</v>
      </c>
      <c r="AR105" s="13" t="s">
        <v>173</v>
      </c>
      <c r="AT105" s="13" t="s">
        <v>169</v>
      </c>
      <c r="AU105" s="13" t="s">
        <v>92</v>
      </c>
      <c r="AY105" s="13" t="s">
        <v>167</v>
      </c>
      <c r="BE105" s="194">
        <f>IF(N105="základná",J105,0)</f>
        <v>0</v>
      </c>
      <c r="BF105" s="194">
        <f>IF(N105="znížená",J105,0)</f>
        <v>0</v>
      </c>
      <c r="BG105" s="194">
        <f>IF(N105="zákl. prenesená",J105,0)</f>
        <v>0</v>
      </c>
      <c r="BH105" s="194">
        <f>IF(N105="zníž. prenesená",J105,0)</f>
        <v>0</v>
      </c>
      <c r="BI105" s="194">
        <f>IF(N105="nulová",J105,0)</f>
        <v>0</v>
      </c>
      <c r="BJ105" s="13" t="s">
        <v>92</v>
      </c>
      <c r="BK105" s="194">
        <f>ROUND(I105*H105,2)</f>
        <v>0</v>
      </c>
      <c r="BL105" s="13" t="s">
        <v>173</v>
      </c>
      <c r="BM105" s="13" t="s">
        <v>2318</v>
      </c>
    </row>
    <row r="106" spans="2:65" s="1" customFormat="1" ht="16.5" customHeight="1">
      <c r="B106" s="31"/>
      <c r="C106" s="183" t="s">
        <v>173</v>
      </c>
      <c r="D106" s="183" t="s">
        <v>169</v>
      </c>
      <c r="E106" s="184" t="s">
        <v>2319</v>
      </c>
      <c r="F106" s="185" t="s">
        <v>2320</v>
      </c>
      <c r="G106" s="186" t="s">
        <v>241</v>
      </c>
      <c r="H106" s="187">
        <v>2</v>
      </c>
      <c r="I106" s="188"/>
      <c r="J106" s="189">
        <f>ROUND(I106*H106,2)</f>
        <v>0</v>
      </c>
      <c r="K106" s="185" t="s">
        <v>246</v>
      </c>
      <c r="L106" s="35"/>
      <c r="M106" s="190" t="s">
        <v>1</v>
      </c>
      <c r="N106" s="191" t="s">
        <v>52</v>
      </c>
      <c r="O106" s="57"/>
      <c r="P106" s="192">
        <f>O106*H106</f>
        <v>0</v>
      </c>
      <c r="Q106" s="192">
        <v>0</v>
      </c>
      <c r="R106" s="192">
        <f>Q106*H106</f>
        <v>0</v>
      </c>
      <c r="S106" s="192">
        <v>0.28100000000000003</v>
      </c>
      <c r="T106" s="193">
        <f>S106*H106</f>
        <v>0.56200000000000006</v>
      </c>
      <c r="AR106" s="13" t="s">
        <v>173</v>
      </c>
      <c r="AT106" s="13" t="s">
        <v>169</v>
      </c>
      <c r="AU106" s="13" t="s">
        <v>92</v>
      </c>
      <c r="AY106" s="13" t="s">
        <v>167</v>
      </c>
      <c r="BE106" s="194">
        <f>IF(N106="základná",J106,0)</f>
        <v>0</v>
      </c>
      <c r="BF106" s="194">
        <f>IF(N106="znížená",J106,0)</f>
        <v>0</v>
      </c>
      <c r="BG106" s="194">
        <f>IF(N106="zákl. prenesená",J106,0)</f>
        <v>0</v>
      </c>
      <c r="BH106" s="194">
        <f>IF(N106="zníž. prenesená",J106,0)</f>
        <v>0</v>
      </c>
      <c r="BI106" s="194">
        <f>IF(N106="nulová",J106,0)</f>
        <v>0</v>
      </c>
      <c r="BJ106" s="13" t="s">
        <v>92</v>
      </c>
      <c r="BK106" s="194">
        <f>ROUND(I106*H106,2)</f>
        <v>0</v>
      </c>
      <c r="BL106" s="13" t="s">
        <v>173</v>
      </c>
      <c r="BM106" s="13" t="s">
        <v>2321</v>
      </c>
    </row>
    <row r="107" spans="2:65" s="1" customFormat="1" ht="16.5" customHeight="1">
      <c r="B107" s="31"/>
      <c r="C107" s="183" t="s">
        <v>187</v>
      </c>
      <c r="D107" s="183" t="s">
        <v>169</v>
      </c>
      <c r="E107" s="184" t="s">
        <v>2322</v>
      </c>
      <c r="F107" s="185" t="s">
        <v>2323</v>
      </c>
      <c r="G107" s="186" t="s">
        <v>258</v>
      </c>
      <c r="H107" s="187">
        <v>600</v>
      </c>
      <c r="I107" s="188"/>
      <c r="J107" s="189">
        <f>ROUND(I107*H107,2)</f>
        <v>0</v>
      </c>
      <c r="K107" s="185" t="s">
        <v>246</v>
      </c>
      <c r="L107" s="35"/>
      <c r="M107" s="190" t="s">
        <v>1</v>
      </c>
      <c r="N107" s="191" t="s">
        <v>52</v>
      </c>
      <c r="O107" s="57"/>
      <c r="P107" s="192">
        <f>O107*H107</f>
        <v>0</v>
      </c>
      <c r="Q107" s="192">
        <v>0</v>
      </c>
      <c r="R107" s="192">
        <f>Q107*H107</f>
        <v>0</v>
      </c>
      <c r="S107" s="192">
        <v>8.9999999999999993E-3</v>
      </c>
      <c r="T107" s="193">
        <f>S107*H107</f>
        <v>5.3999999999999995</v>
      </c>
      <c r="AR107" s="13" t="s">
        <v>173</v>
      </c>
      <c r="AT107" s="13" t="s">
        <v>169</v>
      </c>
      <c r="AU107" s="13" t="s">
        <v>92</v>
      </c>
      <c r="AY107" s="13" t="s">
        <v>167</v>
      </c>
      <c r="BE107" s="194">
        <f>IF(N107="základná",J107,0)</f>
        <v>0</v>
      </c>
      <c r="BF107" s="194">
        <f>IF(N107="znížená",J107,0)</f>
        <v>0</v>
      </c>
      <c r="BG107" s="194">
        <f>IF(N107="zákl. prenesená",J107,0)</f>
        <v>0</v>
      </c>
      <c r="BH107" s="194">
        <f>IF(N107="zníž. prenesená",J107,0)</f>
        <v>0</v>
      </c>
      <c r="BI107" s="194">
        <f>IF(N107="nulová",J107,0)</f>
        <v>0</v>
      </c>
      <c r="BJ107" s="13" t="s">
        <v>92</v>
      </c>
      <c r="BK107" s="194">
        <f>ROUND(I107*H107,2)</f>
        <v>0</v>
      </c>
      <c r="BL107" s="13" t="s">
        <v>173</v>
      </c>
      <c r="BM107" s="13" t="s">
        <v>2324</v>
      </c>
    </row>
    <row r="108" spans="2:65" s="1" customFormat="1" ht="16.5" customHeight="1">
      <c r="B108" s="31"/>
      <c r="C108" s="183" t="s">
        <v>191</v>
      </c>
      <c r="D108" s="183" t="s">
        <v>169</v>
      </c>
      <c r="E108" s="184" t="s">
        <v>2325</v>
      </c>
      <c r="F108" s="185" t="s">
        <v>2326</v>
      </c>
      <c r="G108" s="186" t="s">
        <v>258</v>
      </c>
      <c r="H108" s="187">
        <v>260</v>
      </c>
      <c r="I108" s="188"/>
      <c r="J108" s="189">
        <f>ROUND(I108*H108,2)</f>
        <v>0</v>
      </c>
      <c r="K108" s="185" t="s">
        <v>246</v>
      </c>
      <c r="L108" s="35"/>
      <c r="M108" s="190" t="s">
        <v>1</v>
      </c>
      <c r="N108" s="191" t="s">
        <v>52</v>
      </c>
      <c r="O108" s="57"/>
      <c r="P108" s="192">
        <f>O108*H108</f>
        <v>0</v>
      </c>
      <c r="Q108" s="192">
        <v>0</v>
      </c>
      <c r="R108" s="192">
        <f>Q108*H108</f>
        <v>0</v>
      </c>
      <c r="S108" s="192">
        <v>1.7999999999999999E-2</v>
      </c>
      <c r="T108" s="193">
        <f>S108*H108</f>
        <v>4.68</v>
      </c>
      <c r="AR108" s="13" t="s">
        <v>173</v>
      </c>
      <c r="AT108" s="13" t="s">
        <v>169</v>
      </c>
      <c r="AU108" s="13" t="s">
        <v>92</v>
      </c>
      <c r="AY108" s="13" t="s">
        <v>167</v>
      </c>
      <c r="BE108" s="194">
        <f>IF(N108="základná",J108,0)</f>
        <v>0</v>
      </c>
      <c r="BF108" s="194">
        <f>IF(N108="znížená",J108,0)</f>
        <v>0</v>
      </c>
      <c r="BG108" s="194">
        <f>IF(N108="zákl. prenesená",J108,0)</f>
        <v>0</v>
      </c>
      <c r="BH108" s="194">
        <f>IF(N108="zníž. prenesená",J108,0)</f>
        <v>0</v>
      </c>
      <c r="BI108" s="194">
        <f>IF(N108="nulová",J108,0)</f>
        <v>0</v>
      </c>
      <c r="BJ108" s="13" t="s">
        <v>92</v>
      </c>
      <c r="BK108" s="194">
        <f>ROUND(I108*H108,2)</f>
        <v>0</v>
      </c>
      <c r="BL108" s="13" t="s">
        <v>173</v>
      </c>
      <c r="BM108" s="13" t="s">
        <v>2327</v>
      </c>
    </row>
    <row r="109" spans="2:65" s="11" customFormat="1" ht="25.9" customHeight="1">
      <c r="B109" s="167"/>
      <c r="C109" s="168"/>
      <c r="D109" s="169" t="s">
        <v>79</v>
      </c>
      <c r="E109" s="170" t="s">
        <v>221</v>
      </c>
      <c r="F109" s="170" t="s">
        <v>1073</v>
      </c>
      <c r="G109" s="168"/>
      <c r="H109" s="168"/>
      <c r="I109" s="171"/>
      <c r="J109" s="172">
        <f>BK109</f>
        <v>0</v>
      </c>
      <c r="K109" s="168"/>
      <c r="L109" s="173"/>
      <c r="M109" s="174"/>
      <c r="N109" s="175"/>
      <c r="O109" s="175"/>
      <c r="P109" s="176">
        <f>P110+P175</f>
        <v>0</v>
      </c>
      <c r="Q109" s="175"/>
      <c r="R109" s="176">
        <f>R110+R175</f>
        <v>0.21627000000000002</v>
      </c>
      <c r="S109" s="175"/>
      <c r="T109" s="177">
        <f>T110+T175</f>
        <v>0</v>
      </c>
      <c r="AR109" s="178" t="s">
        <v>97</v>
      </c>
      <c r="AT109" s="179" t="s">
        <v>79</v>
      </c>
      <c r="AU109" s="179" t="s">
        <v>80</v>
      </c>
      <c r="AY109" s="178" t="s">
        <v>167</v>
      </c>
      <c r="BK109" s="180">
        <f>BK110+BK175</f>
        <v>0</v>
      </c>
    </row>
    <row r="110" spans="2:65" s="11" customFormat="1" ht="22.9" customHeight="1">
      <c r="B110" s="167"/>
      <c r="C110" s="168"/>
      <c r="D110" s="169" t="s">
        <v>79</v>
      </c>
      <c r="E110" s="181" t="s">
        <v>1091</v>
      </c>
      <c r="F110" s="181" t="s">
        <v>1092</v>
      </c>
      <c r="G110" s="168"/>
      <c r="H110" s="168"/>
      <c r="I110" s="171"/>
      <c r="J110" s="182">
        <f>BK110</f>
        <v>0</v>
      </c>
      <c r="K110" s="168"/>
      <c r="L110" s="173"/>
      <c r="M110" s="174"/>
      <c r="N110" s="175"/>
      <c r="O110" s="175"/>
      <c r="P110" s="176">
        <f>SUM(P111:P174)</f>
        <v>0</v>
      </c>
      <c r="Q110" s="175"/>
      <c r="R110" s="176">
        <f>SUM(R111:R174)</f>
        <v>0.20817000000000002</v>
      </c>
      <c r="S110" s="175"/>
      <c r="T110" s="177">
        <f>SUM(T111:T174)</f>
        <v>0</v>
      </c>
      <c r="AR110" s="178" t="s">
        <v>97</v>
      </c>
      <c r="AT110" s="179" t="s">
        <v>79</v>
      </c>
      <c r="AU110" s="179" t="s">
        <v>87</v>
      </c>
      <c r="AY110" s="178" t="s">
        <v>167</v>
      </c>
      <c r="BK110" s="180">
        <f>SUM(BK111:BK174)</f>
        <v>0</v>
      </c>
    </row>
    <row r="111" spans="2:65" s="1" customFormat="1" ht="16.5" customHeight="1">
      <c r="B111" s="31"/>
      <c r="C111" s="183" t="s">
        <v>195</v>
      </c>
      <c r="D111" s="183" t="s">
        <v>169</v>
      </c>
      <c r="E111" s="184" t="s">
        <v>2328</v>
      </c>
      <c r="F111" s="185" t="s">
        <v>2329</v>
      </c>
      <c r="G111" s="186" t="s">
        <v>258</v>
      </c>
      <c r="H111" s="187">
        <v>150</v>
      </c>
      <c r="I111" s="188"/>
      <c r="J111" s="189">
        <f t="shared" ref="J111:J142" si="0">ROUND(I111*H111,2)</f>
        <v>0</v>
      </c>
      <c r="K111" s="185" t="s">
        <v>246</v>
      </c>
      <c r="L111" s="35"/>
      <c r="M111" s="190" t="s">
        <v>1</v>
      </c>
      <c r="N111" s="191" t="s">
        <v>52</v>
      </c>
      <c r="O111" s="57"/>
      <c r="P111" s="192">
        <f t="shared" ref="P111:P142" si="1">O111*H111</f>
        <v>0</v>
      </c>
      <c r="Q111" s="192">
        <v>0</v>
      </c>
      <c r="R111" s="192">
        <f t="shared" ref="R111:R142" si="2">Q111*H111</f>
        <v>0</v>
      </c>
      <c r="S111" s="192">
        <v>0</v>
      </c>
      <c r="T111" s="193">
        <f t="shared" ref="T111:T142" si="3">S111*H111</f>
        <v>0</v>
      </c>
      <c r="AR111" s="13" t="s">
        <v>430</v>
      </c>
      <c r="AT111" s="13" t="s">
        <v>169</v>
      </c>
      <c r="AU111" s="13" t="s">
        <v>92</v>
      </c>
      <c r="AY111" s="13" t="s">
        <v>167</v>
      </c>
      <c r="BE111" s="194">
        <f t="shared" ref="BE111:BE142" si="4">IF(N111="základná",J111,0)</f>
        <v>0</v>
      </c>
      <c r="BF111" s="194">
        <f t="shared" ref="BF111:BF142" si="5">IF(N111="znížená",J111,0)</f>
        <v>0</v>
      </c>
      <c r="BG111" s="194">
        <f t="shared" ref="BG111:BG142" si="6">IF(N111="zákl. prenesená",J111,0)</f>
        <v>0</v>
      </c>
      <c r="BH111" s="194">
        <f t="shared" ref="BH111:BH142" si="7">IF(N111="zníž. prenesená",J111,0)</f>
        <v>0</v>
      </c>
      <c r="BI111" s="194">
        <f t="shared" ref="BI111:BI142" si="8">IF(N111="nulová",J111,0)</f>
        <v>0</v>
      </c>
      <c r="BJ111" s="13" t="s">
        <v>92</v>
      </c>
      <c r="BK111" s="194">
        <f t="shared" ref="BK111:BK142" si="9">ROUND(I111*H111,2)</f>
        <v>0</v>
      </c>
      <c r="BL111" s="13" t="s">
        <v>430</v>
      </c>
      <c r="BM111" s="13" t="s">
        <v>2330</v>
      </c>
    </row>
    <row r="112" spans="2:65" s="1" customFormat="1" ht="16.5" customHeight="1">
      <c r="B112" s="31"/>
      <c r="C112" s="195" t="s">
        <v>199</v>
      </c>
      <c r="D112" s="195" t="s">
        <v>221</v>
      </c>
      <c r="E112" s="196" t="s">
        <v>2331</v>
      </c>
      <c r="F112" s="197" t="s">
        <v>2332</v>
      </c>
      <c r="G112" s="198" t="s">
        <v>258</v>
      </c>
      <c r="H112" s="199">
        <v>150</v>
      </c>
      <c r="I112" s="200"/>
      <c r="J112" s="201">
        <f t="shared" si="0"/>
        <v>0</v>
      </c>
      <c r="K112" s="197" t="s">
        <v>246</v>
      </c>
      <c r="L112" s="202"/>
      <c r="M112" s="203" t="s">
        <v>1</v>
      </c>
      <c r="N112" s="204" t="s">
        <v>52</v>
      </c>
      <c r="O112" s="57"/>
      <c r="P112" s="192">
        <f t="shared" si="1"/>
        <v>0</v>
      </c>
      <c r="Q112" s="192">
        <v>1.7000000000000001E-4</v>
      </c>
      <c r="R112" s="192">
        <f t="shared" si="2"/>
        <v>2.5500000000000002E-2</v>
      </c>
      <c r="S112" s="192">
        <v>0</v>
      </c>
      <c r="T112" s="193">
        <f t="shared" si="3"/>
        <v>0</v>
      </c>
      <c r="AR112" s="13" t="s">
        <v>690</v>
      </c>
      <c r="AT112" s="13" t="s">
        <v>221</v>
      </c>
      <c r="AU112" s="13" t="s">
        <v>92</v>
      </c>
      <c r="AY112" s="13" t="s">
        <v>167</v>
      </c>
      <c r="BE112" s="194">
        <f t="shared" si="4"/>
        <v>0</v>
      </c>
      <c r="BF112" s="194">
        <f t="shared" si="5"/>
        <v>0</v>
      </c>
      <c r="BG112" s="194">
        <f t="shared" si="6"/>
        <v>0</v>
      </c>
      <c r="BH112" s="194">
        <f t="shared" si="7"/>
        <v>0</v>
      </c>
      <c r="BI112" s="194">
        <f t="shared" si="8"/>
        <v>0</v>
      </c>
      <c r="BJ112" s="13" t="s">
        <v>92</v>
      </c>
      <c r="BK112" s="194">
        <f t="shared" si="9"/>
        <v>0</v>
      </c>
      <c r="BL112" s="13" t="s">
        <v>690</v>
      </c>
      <c r="BM112" s="13" t="s">
        <v>2333</v>
      </c>
    </row>
    <row r="113" spans="2:65" s="1" customFormat="1" ht="16.5" customHeight="1">
      <c r="B113" s="31"/>
      <c r="C113" s="195" t="s">
        <v>203</v>
      </c>
      <c r="D113" s="195" t="s">
        <v>221</v>
      </c>
      <c r="E113" s="196" t="s">
        <v>2334</v>
      </c>
      <c r="F113" s="197" t="s">
        <v>2335</v>
      </c>
      <c r="G113" s="198" t="s">
        <v>241</v>
      </c>
      <c r="H113" s="199">
        <v>60</v>
      </c>
      <c r="I113" s="200"/>
      <c r="J113" s="201">
        <f t="shared" si="0"/>
        <v>0</v>
      </c>
      <c r="K113" s="197" t="s">
        <v>246</v>
      </c>
      <c r="L113" s="202"/>
      <c r="M113" s="203" t="s">
        <v>1</v>
      </c>
      <c r="N113" s="204" t="s">
        <v>52</v>
      </c>
      <c r="O113" s="57"/>
      <c r="P113" s="192">
        <f t="shared" si="1"/>
        <v>0</v>
      </c>
      <c r="Q113" s="192">
        <v>1.0000000000000001E-5</v>
      </c>
      <c r="R113" s="192">
        <f t="shared" si="2"/>
        <v>6.0000000000000006E-4</v>
      </c>
      <c r="S113" s="192">
        <v>0</v>
      </c>
      <c r="T113" s="193">
        <f t="shared" si="3"/>
        <v>0</v>
      </c>
      <c r="AR113" s="13" t="s">
        <v>690</v>
      </c>
      <c r="AT113" s="13" t="s">
        <v>221</v>
      </c>
      <c r="AU113" s="13" t="s">
        <v>92</v>
      </c>
      <c r="AY113" s="13" t="s">
        <v>167</v>
      </c>
      <c r="BE113" s="194">
        <f t="shared" si="4"/>
        <v>0</v>
      </c>
      <c r="BF113" s="194">
        <f t="shared" si="5"/>
        <v>0</v>
      </c>
      <c r="BG113" s="194">
        <f t="shared" si="6"/>
        <v>0</v>
      </c>
      <c r="BH113" s="194">
        <f t="shared" si="7"/>
        <v>0</v>
      </c>
      <c r="BI113" s="194">
        <f t="shared" si="8"/>
        <v>0</v>
      </c>
      <c r="BJ113" s="13" t="s">
        <v>92</v>
      </c>
      <c r="BK113" s="194">
        <f t="shared" si="9"/>
        <v>0</v>
      </c>
      <c r="BL113" s="13" t="s">
        <v>690</v>
      </c>
      <c r="BM113" s="13" t="s">
        <v>2336</v>
      </c>
    </row>
    <row r="114" spans="2:65" s="1" customFormat="1" ht="16.5" customHeight="1">
      <c r="B114" s="31"/>
      <c r="C114" s="195" t="s">
        <v>207</v>
      </c>
      <c r="D114" s="195" t="s">
        <v>221</v>
      </c>
      <c r="E114" s="196" t="s">
        <v>2337</v>
      </c>
      <c r="F114" s="197" t="s">
        <v>2338</v>
      </c>
      <c r="G114" s="198" t="s">
        <v>241</v>
      </c>
      <c r="H114" s="199">
        <v>150</v>
      </c>
      <c r="I114" s="200"/>
      <c r="J114" s="201">
        <f t="shared" si="0"/>
        <v>0</v>
      </c>
      <c r="K114" s="197" t="s">
        <v>246</v>
      </c>
      <c r="L114" s="202"/>
      <c r="M114" s="203" t="s">
        <v>1</v>
      </c>
      <c r="N114" s="204" t="s">
        <v>52</v>
      </c>
      <c r="O114" s="57"/>
      <c r="P114" s="192">
        <f t="shared" si="1"/>
        <v>0</v>
      </c>
      <c r="Q114" s="192">
        <v>2.0000000000000002E-5</v>
      </c>
      <c r="R114" s="192">
        <f t="shared" si="2"/>
        <v>3.0000000000000001E-3</v>
      </c>
      <c r="S114" s="192">
        <v>0</v>
      </c>
      <c r="T114" s="193">
        <f t="shared" si="3"/>
        <v>0</v>
      </c>
      <c r="AR114" s="13" t="s">
        <v>690</v>
      </c>
      <c r="AT114" s="13" t="s">
        <v>221</v>
      </c>
      <c r="AU114" s="13" t="s">
        <v>92</v>
      </c>
      <c r="AY114" s="13" t="s">
        <v>167</v>
      </c>
      <c r="BE114" s="194">
        <f t="shared" si="4"/>
        <v>0</v>
      </c>
      <c r="BF114" s="194">
        <f t="shared" si="5"/>
        <v>0</v>
      </c>
      <c r="BG114" s="194">
        <f t="shared" si="6"/>
        <v>0</v>
      </c>
      <c r="BH114" s="194">
        <f t="shared" si="7"/>
        <v>0</v>
      </c>
      <c r="BI114" s="194">
        <f t="shared" si="8"/>
        <v>0</v>
      </c>
      <c r="BJ114" s="13" t="s">
        <v>92</v>
      </c>
      <c r="BK114" s="194">
        <f t="shared" si="9"/>
        <v>0</v>
      </c>
      <c r="BL114" s="13" t="s">
        <v>690</v>
      </c>
      <c r="BM114" s="13" t="s">
        <v>2339</v>
      </c>
    </row>
    <row r="115" spans="2:65" s="1" customFormat="1" ht="16.5" customHeight="1">
      <c r="B115" s="31"/>
      <c r="C115" s="183" t="s">
        <v>211</v>
      </c>
      <c r="D115" s="183" t="s">
        <v>169</v>
      </c>
      <c r="E115" s="184" t="s">
        <v>2340</v>
      </c>
      <c r="F115" s="185" t="s">
        <v>2341</v>
      </c>
      <c r="G115" s="186" t="s">
        <v>241</v>
      </c>
      <c r="H115" s="187">
        <v>115</v>
      </c>
      <c r="I115" s="188"/>
      <c r="J115" s="189">
        <f t="shared" si="0"/>
        <v>0</v>
      </c>
      <c r="K115" s="185" t="s">
        <v>246</v>
      </c>
      <c r="L115" s="35"/>
      <c r="M115" s="190" t="s">
        <v>1</v>
      </c>
      <c r="N115" s="191" t="s">
        <v>52</v>
      </c>
      <c r="O115" s="57"/>
      <c r="P115" s="192">
        <f t="shared" si="1"/>
        <v>0</v>
      </c>
      <c r="Q115" s="192">
        <v>0</v>
      </c>
      <c r="R115" s="192">
        <f t="shared" si="2"/>
        <v>0</v>
      </c>
      <c r="S115" s="192">
        <v>0</v>
      </c>
      <c r="T115" s="193">
        <f t="shared" si="3"/>
        <v>0</v>
      </c>
      <c r="AR115" s="13" t="s">
        <v>430</v>
      </c>
      <c r="AT115" s="13" t="s">
        <v>169</v>
      </c>
      <c r="AU115" s="13" t="s">
        <v>92</v>
      </c>
      <c r="AY115" s="13" t="s">
        <v>167</v>
      </c>
      <c r="BE115" s="194">
        <f t="shared" si="4"/>
        <v>0</v>
      </c>
      <c r="BF115" s="194">
        <f t="shared" si="5"/>
        <v>0</v>
      </c>
      <c r="BG115" s="194">
        <f t="shared" si="6"/>
        <v>0</v>
      </c>
      <c r="BH115" s="194">
        <f t="shared" si="7"/>
        <v>0</v>
      </c>
      <c r="BI115" s="194">
        <f t="shared" si="8"/>
        <v>0</v>
      </c>
      <c r="BJ115" s="13" t="s">
        <v>92</v>
      </c>
      <c r="BK115" s="194">
        <f t="shared" si="9"/>
        <v>0</v>
      </c>
      <c r="BL115" s="13" t="s">
        <v>430</v>
      </c>
      <c r="BM115" s="13" t="s">
        <v>2342</v>
      </c>
    </row>
    <row r="116" spans="2:65" s="1" customFormat="1" ht="16.5" customHeight="1">
      <c r="B116" s="31"/>
      <c r="C116" s="195" t="s">
        <v>215</v>
      </c>
      <c r="D116" s="195" t="s">
        <v>221</v>
      </c>
      <c r="E116" s="196" t="s">
        <v>2343</v>
      </c>
      <c r="F116" s="197" t="s">
        <v>2344</v>
      </c>
      <c r="G116" s="198" t="s">
        <v>241</v>
      </c>
      <c r="H116" s="199">
        <v>115</v>
      </c>
      <c r="I116" s="200"/>
      <c r="J116" s="201">
        <f t="shared" si="0"/>
        <v>0</v>
      </c>
      <c r="K116" s="197" t="s">
        <v>246</v>
      </c>
      <c r="L116" s="202"/>
      <c r="M116" s="203" t="s">
        <v>1</v>
      </c>
      <c r="N116" s="204" t="s">
        <v>52</v>
      </c>
      <c r="O116" s="57"/>
      <c r="P116" s="192">
        <f t="shared" si="1"/>
        <v>0</v>
      </c>
      <c r="Q116" s="192">
        <v>3.0000000000000001E-5</v>
      </c>
      <c r="R116" s="192">
        <f t="shared" si="2"/>
        <v>3.4499999999999999E-3</v>
      </c>
      <c r="S116" s="192">
        <v>0</v>
      </c>
      <c r="T116" s="193">
        <f t="shared" si="3"/>
        <v>0</v>
      </c>
      <c r="AR116" s="13" t="s">
        <v>690</v>
      </c>
      <c r="AT116" s="13" t="s">
        <v>221</v>
      </c>
      <c r="AU116" s="13" t="s">
        <v>92</v>
      </c>
      <c r="AY116" s="13" t="s">
        <v>167</v>
      </c>
      <c r="BE116" s="194">
        <f t="shared" si="4"/>
        <v>0</v>
      </c>
      <c r="BF116" s="194">
        <f t="shared" si="5"/>
        <v>0</v>
      </c>
      <c r="BG116" s="194">
        <f t="shared" si="6"/>
        <v>0</v>
      </c>
      <c r="BH116" s="194">
        <f t="shared" si="7"/>
        <v>0</v>
      </c>
      <c r="BI116" s="194">
        <f t="shared" si="8"/>
        <v>0</v>
      </c>
      <c r="BJ116" s="13" t="s">
        <v>92</v>
      </c>
      <c r="BK116" s="194">
        <f t="shared" si="9"/>
        <v>0</v>
      </c>
      <c r="BL116" s="13" t="s">
        <v>690</v>
      </c>
      <c r="BM116" s="13" t="s">
        <v>2345</v>
      </c>
    </row>
    <row r="117" spans="2:65" s="1" customFormat="1" ht="16.5" customHeight="1">
      <c r="B117" s="31"/>
      <c r="C117" s="183" t="s">
        <v>220</v>
      </c>
      <c r="D117" s="183" t="s">
        <v>169</v>
      </c>
      <c r="E117" s="184" t="s">
        <v>2346</v>
      </c>
      <c r="F117" s="185" t="s">
        <v>2347</v>
      </c>
      <c r="G117" s="186" t="s">
        <v>241</v>
      </c>
      <c r="H117" s="187">
        <v>20</v>
      </c>
      <c r="I117" s="188"/>
      <c r="J117" s="189">
        <f t="shared" si="0"/>
        <v>0</v>
      </c>
      <c r="K117" s="185" t="s">
        <v>246</v>
      </c>
      <c r="L117" s="35"/>
      <c r="M117" s="190" t="s">
        <v>1</v>
      </c>
      <c r="N117" s="191" t="s">
        <v>52</v>
      </c>
      <c r="O117" s="57"/>
      <c r="P117" s="192">
        <f t="shared" si="1"/>
        <v>0</v>
      </c>
      <c r="Q117" s="192">
        <v>0</v>
      </c>
      <c r="R117" s="192">
        <f t="shared" si="2"/>
        <v>0</v>
      </c>
      <c r="S117" s="192">
        <v>0</v>
      </c>
      <c r="T117" s="193">
        <f t="shared" si="3"/>
        <v>0</v>
      </c>
      <c r="AR117" s="13" t="s">
        <v>430</v>
      </c>
      <c r="AT117" s="13" t="s">
        <v>169</v>
      </c>
      <c r="AU117" s="13" t="s">
        <v>92</v>
      </c>
      <c r="AY117" s="13" t="s">
        <v>167</v>
      </c>
      <c r="BE117" s="194">
        <f t="shared" si="4"/>
        <v>0</v>
      </c>
      <c r="BF117" s="194">
        <f t="shared" si="5"/>
        <v>0</v>
      </c>
      <c r="BG117" s="194">
        <f t="shared" si="6"/>
        <v>0</v>
      </c>
      <c r="BH117" s="194">
        <f t="shared" si="7"/>
        <v>0</v>
      </c>
      <c r="BI117" s="194">
        <f t="shared" si="8"/>
        <v>0</v>
      </c>
      <c r="BJ117" s="13" t="s">
        <v>92</v>
      </c>
      <c r="BK117" s="194">
        <f t="shared" si="9"/>
        <v>0</v>
      </c>
      <c r="BL117" s="13" t="s">
        <v>430</v>
      </c>
      <c r="BM117" s="13" t="s">
        <v>2348</v>
      </c>
    </row>
    <row r="118" spans="2:65" s="1" customFormat="1" ht="16.5" customHeight="1">
      <c r="B118" s="31"/>
      <c r="C118" s="195" t="s">
        <v>227</v>
      </c>
      <c r="D118" s="195" t="s">
        <v>221</v>
      </c>
      <c r="E118" s="196" t="s">
        <v>2349</v>
      </c>
      <c r="F118" s="197" t="s">
        <v>2350</v>
      </c>
      <c r="G118" s="198" t="s">
        <v>241</v>
      </c>
      <c r="H118" s="199">
        <v>20</v>
      </c>
      <c r="I118" s="200"/>
      <c r="J118" s="201">
        <f t="shared" si="0"/>
        <v>0</v>
      </c>
      <c r="K118" s="197" t="s">
        <v>246</v>
      </c>
      <c r="L118" s="202"/>
      <c r="M118" s="203" t="s">
        <v>1</v>
      </c>
      <c r="N118" s="204" t="s">
        <v>52</v>
      </c>
      <c r="O118" s="57"/>
      <c r="P118" s="192">
        <f t="shared" si="1"/>
        <v>0</v>
      </c>
      <c r="Q118" s="192">
        <v>5.5000000000000002E-5</v>
      </c>
      <c r="R118" s="192">
        <f t="shared" si="2"/>
        <v>1.1000000000000001E-3</v>
      </c>
      <c r="S118" s="192">
        <v>0</v>
      </c>
      <c r="T118" s="193">
        <f t="shared" si="3"/>
        <v>0</v>
      </c>
      <c r="AR118" s="13" t="s">
        <v>690</v>
      </c>
      <c r="AT118" s="13" t="s">
        <v>221</v>
      </c>
      <c r="AU118" s="13" t="s">
        <v>92</v>
      </c>
      <c r="AY118" s="13" t="s">
        <v>167</v>
      </c>
      <c r="BE118" s="194">
        <f t="shared" si="4"/>
        <v>0</v>
      </c>
      <c r="BF118" s="194">
        <f t="shared" si="5"/>
        <v>0</v>
      </c>
      <c r="BG118" s="194">
        <f t="shared" si="6"/>
        <v>0</v>
      </c>
      <c r="BH118" s="194">
        <f t="shared" si="7"/>
        <v>0</v>
      </c>
      <c r="BI118" s="194">
        <f t="shared" si="8"/>
        <v>0</v>
      </c>
      <c r="BJ118" s="13" t="s">
        <v>92</v>
      </c>
      <c r="BK118" s="194">
        <f t="shared" si="9"/>
        <v>0</v>
      </c>
      <c r="BL118" s="13" t="s">
        <v>690</v>
      </c>
      <c r="BM118" s="13" t="s">
        <v>2351</v>
      </c>
    </row>
    <row r="119" spans="2:65" s="1" customFormat="1" ht="16.5" customHeight="1">
      <c r="B119" s="31"/>
      <c r="C119" s="183" t="s">
        <v>229</v>
      </c>
      <c r="D119" s="183" t="s">
        <v>169</v>
      </c>
      <c r="E119" s="184" t="s">
        <v>2352</v>
      </c>
      <c r="F119" s="185" t="s">
        <v>2353</v>
      </c>
      <c r="G119" s="186" t="s">
        <v>241</v>
      </c>
      <c r="H119" s="187">
        <v>13</v>
      </c>
      <c r="I119" s="188"/>
      <c r="J119" s="189">
        <f t="shared" si="0"/>
        <v>0</v>
      </c>
      <c r="K119" s="185" t="s">
        <v>246</v>
      </c>
      <c r="L119" s="35"/>
      <c r="M119" s="190" t="s">
        <v>1</v>
      </c>
      <c r="N119" s="191" t="s">
        <v>52</v>
      </c>
      <c r="O119" s="57"/>
      <c r="P119" s="192">
        <f t="shared" si="1"/>
        <v>0</v>
      </c>
      <c r="Q119" s="192">
        <v>0</v>
      </c>
      <c r="R119" s="192">
        <f t="shared" si="2"/>
        <v>0</v>
      </c>
      <c r="S119" s="192">
        <v>0</v>
      </c>
      <c r="T119" s="193">
        <f t="shared" si="3"/>
        <v>0</v>
      </c>
      <c r="AR119" s="13" t="s">
        <v>430</v>
      </c>
      <c r="AT119" s="13" t="s">
        <v>169</v>
      </c>
      <c r="AU119" s="13" t="s">
        <v>92</v>
      </c>
      <c r="AY119" s="13" t="s">
        <v>167</v>
      </c>
      <c r="BE119" s="194">
        <f t="shared" si="4"/>
        <v>0</v>
      </c>
      <c r="BF119" s="194">
        <f t="shared" si="5"/>
        <v>0</v>
      </c>
      <c r="BG119" s="194">
        <f t="shared" si="6"/>
        <v>0</v>
      </c>
      <c r="BH119" s="194">
        <f t="shared" si="7"/>
        <v>0</v>
      </c>
      <c r="BI119" s="194">
        <f t="shared" si="8"/>
        <v>0</v>
      </c>
      <c r="BJ119" s="13" t="s">
        <v>92</v>
      </c>
      <c r="BK119" s="194">
        <f t="shared" si="9"/>
        <v>0</v>
      </c>
      <c r="BL119" s="13" t="s">
        <v>430</v>
      </c>
      <c r="BM119" s="13" t="s">
        <v>2354</v>
      </c>
    </row>
    <row r="120" spans="2:65" s="1" customFormat="1" ht="16.5" customHeight="1">
      <c r="B120" s="31"/>
      <c r="C120" s="195" t="s">
        <v>233</v>
      </c>
      <c r="D120" s="195" t="s">
        <v>221</v>
      </c>
      <c r="E120" s="196" t="s">
        <v>2355</v>
      </c>
      <c r="F120" s="197" t="s">
        <v>2356</v>
      </c>
      <c r="G120" s="198" t="s">
        <v>241</v>
      </c>
      <c r="H120" s="199">
        <v>8</v>
      </c>
      <c r="I120" s="200"/>
      <c r="J120" s="201">
        <f t="shared" si="0"/>
        <v>0</v>
      </c>
      <c r="K120" s="197" t="s">
        <v>246</v>
      </c>
      <c r="L120" s="202"/>
      <c r="M120" s="203" t="s">
        <v>1</v>
      </c>
      <c r="N120" s="204" t="s">
        <v>52</v>
      </c>
      <c r="O120" s="57"/>
      <c r="P120" s="192">
        <f t="shared" si="1"/>
        <v>0</v>
      </c>
      <c r="Q120" s="192">
        <v>5.0000000000000002E-5</v>
      </c>
      <c r="R120" s="192">
        <f t="shared" si="2"/>
        <v>4.0000000000000002E-4</v>
      </c>
      <c r="S120" s="192">
        <v>0</v>
      </c>
      <c r="T120" s="193">
        <f t="shared" si="3"/>
        <v>0</v>
      </c>
      <c r="AR120" s="13" t="s">
        <v>690</v>
      </c>
      <c r="AT120" s="13" t="s">
        <v>221</v>
      </c>
      <c r="AU120" s="13" t="s">
        <v>92</v>
      </c>
      <c r="AY120" s="13" t="s">
        <v>167</v>
      </c>
      <c r="BE120" s="194">
        <f t="shared" si="4"/>
        <v>0</v>
      </c>
      <c r="BF120" s="194">
        <f t="shared" si="5"/>
        <v>0</v>
      </c>
      <c r="BG120" s="194">
        <f t="shared" si="6"/>
        <v>0</v>
      </c>
      <c r="BH120" s="194">
        <f t="shared" si="7"/>
        <v>0</v>
      </c>
      <c r="BI120" s="194">
        <f t="shared" si="8"/>
        <v>0</v>
      </c>
      <c r="BJ120" s="13" t="s">
        <v>92</v>
      </c>
      <c r="BK120" s="194">
        <f t="shared" si="9"/>
        <v>0</v>
      </c>
      <c r="BL120" s="13" t="s">
        <v>690</v>
      </c>
      <c r="BM120" s="13" t="s">
        <v>2357</v>
      </c>
    </row>
    <row r="121" spans="2:65" s="1" customFormat="1" ht="16.5" customHeight="1">
      <c r="B121" s="31"/>
      <c r="C121" s="195" t="s">
        <v>238</v>
      </c>
      <c r="D121" s="195" t="s">
        <v>221</v>
      </c>
      <c r="E121" s="196" t="s">
        <v>2358</v>
      </c>
      <c r="F121" s="197" t="s">
        <v>2359</v>
      </c>
      <c r="G121" s="198" t="s">
        <v>241</v>
      </c>
      <c r="H121" s="199">
        <v>5</v>
      </c>
      <c r="I121" s="200"/>
      <c r="J121" s="201">
        <f t="shared" si="0"/>
        <v>0</v>
      </c>
      <c r="K121" s="197" t="s">
        <v>246</v>
      </c>
      <c r="L121" s="202"/>
      <c r="M121" s="203" t="s">
        <v>1</v>
      </c>
      <c r="N121" s="204" t="s">
        <v>52</v>
      </c>
      <c r="O121" s="57"/>
      <c r="P121" s="192">
        <f t="shared" si="1"/>
        <v>0</v>
      </c>
      <c r="Q121" s="192">
        <v>5.0000000000000002E-5</v>
      </c>
      <c r="R121" s="192">
        <f t="shared" si="2"/>
        <v>2.5000000000000001E-4</v>
      </c>
      <c r="S121" s="192">
        <v>0</v>
      </c>
      <c r="T121" s="193">
        <f t="shared" si="3"/>
        <v>0</v>
      </c>
      <c r="AR121" s="13" t="s">
        <v>690</v>
      </c>
      <c r="AT121" s="13" t="s">
        <v>221</v>
      </c>
      <c r="AU121" s="13" t="s">
        <v>92</v>
      </c>
      <c r="AY121" s="13" t="s">
        <v>167</v>
      </c>
      <c r="BE121" s="194">
        <f t="shared" si="4"/>
        <v>0</v>
      </c>
      <c r="BF121" s="194">
        <f t="shared" si="5"/>
        <v>0</v>
      </c>
      <c r="BG121" s="194">
        <f t="shared" si="6"/>
        <v>0</v>
      </c>
      <c r="BH121" s="194">
        <f t="shared" si="7"/>
        <v>0</v>
      </c>
      <c r="BI121" s="194">
        <f t="shared" si="8"/>
        <v>0</v>
      </c>
      <c r="BJ121" s="13" t="s">
        <v>92</v>
      </c>
      <c r="BK121" s="194">
        <f t="shared" si="9"/>
        <v>0</v>
      </c>
      <c r="BL121" s="13" t="s">
        <v>690</v>
      </c>
      <c r="BM121" s="13" t="s">
        <v>2360</v>
      </c>
    </row>
    <row r="122" spans="2:65" s="1" customFormat="1" ht="16.5" customHeight="1">
      <c r="B122" s="31"/>
      <c r="C122" s="183" t="s">
        <v>243</v>
      </c>
      <c r="D122" s="183" t="s">
        <v>169</v>
      </c>
      <c r="E122" s="184" t="s">
        <v>2361</v>
      </c>
      <c r="F122" s="185" t="s">
        <v>2362</v>
      </c>
      <c r="G122" s="186" t="s">
        <v>241</v>
      </c>
      <c r="H122" s="187">
        <v>3</v>
      </c>
      <c r="I122" s="188"/>
      <c r="J122" s="189">
        <f t="shared" si="0"/>
        <v>0</v>
      </c>
      <c r="K122" s="185" t="s">
        <v>246</v>
      </c>
      <c r="L122" s="35"/>
      <c r="M122" s="190" t="s">
        <v>1</v>
      </c>
      <c r="N122" s="191" t="s">
        <v>52</v>
      </c>
      <c r="O122" s="57"/>
      <c r="P122" s="192">
        <f t="shared" si="1"/>
        <v>0</v>
      </c>
      <c r="Q122" s="192">
        <v>0</v>
      </c>
      <c r="R122" s="192">
        <f t="shared" si="2"/>
        <v>0</v>
      </c>
      <c r="S122" s="192">
        <v>0</v>
      </c>
      <c r="T122" s="193">
        <f t="shared" si="3"/>
        <v>0</v>
      </c>
      <c r="AR122" s="13" t="s">
        <v>430</v>
      </c>
      <c r="AT122" s="13" t="s">
        <v>169</v>
      </c>
      <c r="AU122" s="13" t="s">
        <v>92</v>
      </c>
      <c r="AY122" s="13" t="s">
        <v>167</v>
      </c>
      <c r="BE122" s="194">
        <f t="shared" si="4"/>
        <v>0</v>
      </c>
      <c r="BF122" s="194">
        <f t="shared" si="5"/>
        <v>0</v>
      </c>
      <c r="BG122" s="194">
        <f t="shared" si="6"/>
        <v>0</v>
      </c>
      <c r="BH122" s="194">
        <f t="shared" si="7"/>
        <v>0</v>
      </c>
      <c r="BI122" s="194">
        <f t="shared" si="8"/>
        <v>0</v>
      </c>
      <c r="BJ122" s="13" t="s">
        <v>92</v>
      </c>
      <c r="BK122" s="194">
        <f t="shared" si="9"/>
        <v>0</v>
      </c>
      <c r="BL122" s="13" t="s">
        <v>430</v>
      </c>
      <c r="BM122" s="13" t="s">
        <v>2363</v>
      </c>
    </row>
    <row r="123" spans="2:65" s="1" customFormat="1" ht="16.5" customHeight="1">
      <c r="B123" s="31"/>
      <c r="C123" s="195" t="s">
        <v>248</v>
      </c>
      <c r="D123" s="195" t="s">
        <v>221</v>
      </c>
      <c r="E123" s="196" t="s">
        <v>2364</v>
      </c>
      <c r="F123" s="197" t="s">
        <v>2365</v>
      </c>
      <c r="G123" s="198" t="s">
        <v>241</v>
      </c>
      <c r="H123" s="199">
        <v>3</v>
      </c>
      <c r="I123" s="200"/>
      <c r="J123" s="201">
        <f t="shared" si="0"/>
        <v>0</v>
      </c>
      <c r="K123" s="197" t="s">
        <v>246</v>
      </c>
      <c r="L123" s="202"/>
      <c r="M123" s="203" t="s">
        <v>1</v>
      </c>
      <c r="N123" s="204" t="s">
        <v>52</v>
      </c>
      <c r="O123" s="57"/>
      <c r="P123" s="192">
        <f t="shared" si="1"/>
        <v>0</v>
      </c>
      <c r="Q123" s="192">
        <v>6.0000000000000002E-5</v>
      </c>
      <c r="R123" s="192">
        <f t="shared" si="2"/>
        <v>1.8000000000000001E-4</v>
      </c>
      <c r="S123" s="192">
        <v>0</v>
      </c>
      <c r="T123" s="193">
        <f t="shared" si="3"/>
        <v>0</v>
      </c>
      <c r="AR123" s="13" t="s">
        <v>690</v>
      </c>
      <c r="AT123" s="13" t="s">
        <v>221</v>
      </c>
      <c r="AU123" s="13" t="s">
        <v>92</v>
      </c>
      <c r="AY123" s="13" t="s">
        <v>167</v>
      </c>
      <c r="BE123" s="194">
        <f t="shared" si="4"/>
        <v>0</v>
      </c>
      <c r="BF123" s="194">
        <f t="shared" si="5"/>
        <v>0</v>
      </c>
      <c r="BG123" s="194">
        <f t="shared" si="6"/>
        <v>0</v>
      </c>
      <c r="BH123" s="194">
        <f t="shared" si="7"/>
        <v>0</v>
      </c>
      <c r="BI123" s="194">
        <f t="shared" si="8"/>
        <v>0</v>
      </c>
      <c r="BJ123" s="13" t="s">
        <v>92</v>
      </c>
      <c r="BK123" s="194">
        <f t="shared" si="9"/>
        <v>0</v>
      </c>
      <c r="BL123" s="13" t="s">
        <v>690</v>
      </c>
      <c r="BM123" s="13" t="s">
        <v>2366</v>
      </c>
    </row>
    <row r="124" spans="2:65" s="1" customFormat="1" ht="16.5" customHeight="1">
      <c r="B124" s="31"/>
      <c r="C124" s="183" t="s">
        <v>7</v>
      </c>
      <c r="D124" s="183" t="s">
        <v>169</v>
      </c>
      <c r="E124" s="184" t="s">
        <v>2367</v>
      </c>
      <c r="F124" s="185" t="s">
        <v>2368</v>
      </c>
      <c r="G124" s="186" t="s">
        <v>241</v>
      </c>
      <c r="H124" s="187">
        <v>3</v>
      </c>
      <c r="I124" s="188"/>
      <c r="J124" s="189">
        <f t="shared" si="0"/>
        <v>0</v>
      </c>
      <c r="K124" s="185" t="s">
        <v>246</v>
      </c>
      <c r="L124" s="35"/>
      <c r="M124" s="190" t="s">
        <v>1</v>
      </c>
      <c r="N124" s="191" t="s">
        <v>52</v>
      </c>
      <c r="O124" s="57"/>
      <c r="P124" s="192">
        <f t="shared" si="1"/>
        <v>0</v>
      </c>
      <c r="Q124" s="192">
        <v>0</v>
      </c>
      <c r="R124" s="192">
        <f t="shared" si="2"/>
        <v>0</v>
      </c>
      <c r="S124" s="192">
        <v>0</v>
      </c>
      <c r="T124" s="193">
        <f t="shared" si="3"/>
        <v>0</v>
      </c>
      <c r="AR124" s="13" t="s">
        <v>430</v>
      </c>
      <c r="AT124" s="13" t="s">
        <v>169</v>
      </c>
      <c r="AU124" s="13" t="s">
        <v>92</v>
      </c>
      <c r="AY124" s="13" t="s">
        <v>167</v>
      </c>
      <c r="BE124" s="194">
        <f t="shared" si="4"/>
        <v>0</v>
      </c>
      <c r="BF124" s="194">
        <f t="shared" si="5"/>
        <v>0</v>
      </c>
      <c r="BG124" s="194">
        <f t="shared" si="6"/>
        <v>0</v>
      </c>
      <c r="BH124" s="194">
        <f t="shared" si="7"/>
        <v>0</v>
      </c>
      <c r="BI124" s="194">
        <f t="shared" si="8"/>
        <v>0</v>
      </c>
      <c r="BJ124" s="13" t="s">
        <v>92</v>
      </c>
      <c r="BK124" s="194">
        <f t="shared" si="9"/>
        <v>0</v>
      </c>
      <c r="BL124" s="13" t="s">
        <v>430</v>
      </c>
      <c r="BM124" s="13" t="s">
        <v>2369</v>
      </c>
    </row>
    <row r="125" spans="2:65" s="1" customFormat="1" ht="16.5" customHeight="1">
      <c r="B125" s="31"/>
      <c r="C125" s="195" t="s">
        <v>255</v>
      </c>
      <c r="D125" s="195" t="s">
        <v>221</v>
      </c>
      <c r="E125" s="196" t="s">
        <v>2370</v>
      </c>
      <c r="F125" s="197" t="s">
        <v>2371</v>
      </c>
      <c r="G125" s="198" t="s">
        <v>241</v>
      </c>
      <c r="H125" s="199">
        <v>3</v>
      </c>
      <c r="I125" s="200"/>
      <c r="J125" s="201">
        <f t="shared" si="0"/>
        <v>0</v>
      </c>
      <c r="K125" s="197" t="s">
        <v>246</v>
      </c>
      <c r="L125" s="202"/>
      <c r="M125" s="203" t="s">
        <v>1</v>
      </c>
      <c r="N125" s="204" t="s">
        <v>52</v>
      </c>
      <c r="O125" s="57"/>
      <c r="P125" s="192">
        <f t="shared" si="1"/>
        <v>0</v>
      </c>
      <c r="Q125" s="192">
        <v>5.0000000000000002E-5</v>
      </c>
      <c r="R125" s="192">
        <f t="shared" si="2"/>
        <v>1.5000000000000001E-4</v>
      </c>
      <c r="S125" s="192">
        <v>0</v>
      </c>
      <c r="T125" s="193">
        <f t="shared" si="3"/>
        <v>0</v>
      </c>
      <c r="AR125" s="13" t="s">
        <v>690</v>
      </c>
      <c r="AT125" s="13" t="s">
        <v>221</v>
      </c>
      <c r="AU125" s="13" t="s">
        <v>92</v>
      </c>
      <c r="AY125" s="13" t="s">
        <v>167</v>
      </c>
      <c r="BE125" s="194">
        <f t="shared" si="4"/>
        <v>0</v>
      </c>
      <c r="BF125" s="194">
        <f t="shared" si="5"/>
        <v>0</v>
      </c>
      <c r="BG125" s="194">
        <f t="shared" si="6"/>
        <v>0</v>
      </c>
      <c r="BH125" s="194">
        <f t="shared" si="7"/>
        <v>0</v>
      </c>
      <c r="BI125" s="194">
        <f t="shared" si="8"/>
        <v>0</v>
      </c>
      <c r="BJ125" s="13" t="s">
        <v>92</v>
      </c>
      <c r="BK125" s="194">
        <f t="shared" si="9"/>
        <v>0</v>
      </c>
      <c r="BL125" s="13" t="s">
        <v>690</v>
      </c>
      <c r="BM125" s="13" t="s">
        <v>2372</v>
      </c>
    </row>
    <row r="126" spans="2:65" s="1" customFormat="1" ht="16.5" customHeight="1">
      <c r="B126" s="31"/>
      <c r="C126" s="183" t="s">
        <v>260</v>
      </c>
      <c r="D126" s="183" t="s">
        <v>169</v>
      </c>
      <c r="E126" s="184" t="s">
        <v>2373</v>
      </c>
      <c r="F126" s="185" t="s">
        <v>2374</v>
      </c>
      <c r="G126" s="186" t="s">
        <v>241</v>
      </c>
      <c r="H126" s="187">
        <v>14</v>
      </c>
      <c r="I126" s="188"/>
      <c r="J126" s="189">
        <f t="shared" si="0"/>
        <v>0</v>
      </c>
      <c r="K126" s="185" t="s">
        <v>246</v>
      </c>
      <c r="L126" s="35"/>
      <c r="M126" s="190" t="s">
        <v>1</v>
      </c>
      <c r="N126" s="191" t="s">
        <v>52</v>
      </c>
      <c r="O126" s="57"/>
      <c r="P126" s="192">
        <f t="shared" si="1"/>
        <v>0</v>
      </c>
      <c r="Q126" s="192">
        <v>0</v>
      </c>
      <c r="R126" s="192">
        <f t="shared" si="2"/>
        <v>0</v>
      </c>
      <c r="S126" s="192">
        <v>0</v>
      </c>
      <c r="T126" s="193">
        <f t="shared" si="3"/>
        <v>0</v>
      </c>
      <c r="AR126" s="13" t="s">
        <v>430</v>
      </c>
      <c r="AT126" s="13" t="s">
        <v>169</v>
      </c>
      <c r="AU126" s="13" t="s">
        <v>92</v>
      </c>
      <c r="AY126" s="13" t="s">
        <v>167</v>
      </c>
      <c r="BE126" s="194">
        <f t="shared" si="4"/>
        <v>0</v>
      </c>
      <c r="BF126" s="194">
        <f t="shared" si="5"/>
        <v>0</v>
      </c>
      <c r="BG126" s="194">
        <f t="shared" si="6"/>
        <v>0</v>
      </c>
      <c r="BH126" s="194">
        <f t="shared" si="7"/>
        <v>0</v>
      </c>
      <c r="BI126" s="194">
        <f t="shared" si="8"/>
        <v>0</v>
      </c>
      <c r="BJ126" s="13" t="s">
        <v>92</v>
      </c>
      <c r="BK126" s="194">
        <f t="shared" si="9"/>
        <v>0</v>
      </c>
      <c r="BL126" s="13" t="s">
        <v>430</v>
      </c>
      <c r="BM126" s="13" t="s">
        <v>2375</v>
      </c>
    </row>
    <row r="127" spans="2:65" s="1" customFormat="1" ht="16.5" customHeight="1">
      <c r="B127" s="31"/>
      <c r="C127" s="195" t="s">
        <v>262</v>
      </c>
      <c r="D127" s="195" t="s">
        <v>221</v>
      </c>
      <c r="E127" s="196" t="s">
        <v>2376</v>
      </c>
      <c r="F127" s="197" t="s">
        <v>2377</v>
      </c>
      <c r="G127" s="198" t="s">
        <v>241</v>
      </c>
      <c r="H127" s="199">
        <v>10</v>
      </c>
      <c r="I127" s="200"/>
      <c r="J127" s="201">
        <f t="shared" si="0"/>
        <v>0</v>
      </c>
      <c r="K127" s="197" t="s">
        <v>246</v>
      </c>
      <c r="L127" s="202"/>
      <c r="M127" s="203" t="s">
        <v>1</v>
      </c>
      <c r="N127" s="204" t="s">
        <v>52</v>
      </c>
      <c r="O127" s="57"/>
      <c r="P127" s="192">
        <f t="shared" si="1"/>
        <v>0</v>
      </c>
      <c r="Q127" s="192">
        <v>5.0000000000000002E-5</v>
      </c>
      <c r="R127" s="192">
        <f t="shared" si="2"/>
        <v>5.0000000000000001E-4</v>
      </c>
      <c r="S127" s="192">
        <v>0</v>
      </c>
      <c r="T127" s="193">
        <f t="shared" si="3"/>
        <v>0</v>
      </c>
      <c r="AR127" s="13" t="s">
        <v>690</v>
      </c>
      <c r="AT127" s="13" t="s">
        <v>221</v>
      </c>
      <c r="AU127" s="13" t="s">
        <v>92</v>
      </c>
      <c r="AY127" s="13" t="s">
        <v>167</v>
      </c>
      <c r="BE127" s="194">
        <f t="shared" si="4"/>
        <v>0</v>
      </c>
      <c r="BF127" s="194">
        <f t="shared" si="5"/>
        <v>0</v>
      </c>
      <c r="BG127" s="194">
        <f t="shared" si="6"/>
        <v>0</v>
      </c>
      <c r="BH127" s="194">
        <f t="shared" si="7"/>
        <v>0</v>
      </c>
      <c r="BI127" s="194">
        <f t="shared" si="8"/>
        <v>0</v>
      </c>
      <c r="BJ127" s="13" t="s">
        <v>92</v>
      </c>
      <c r="BK127" s="194">
        <f t="shared" si="9"/>
        <v>0</v>
      </c>
      <c r="BL127" s="13" t="s">
        <v>690</v>
      </c>
      <c r="BM127" s="13" t="s">
        <v>2378</v>
      </c>
    </row>
    <row r="128" spans="2:65" s="1" customFormat="1" ht="16.5" customHeight="1">
      <c r="B128" s="31"/>
      <c r="C128" s="195" t="s">
        <v>266</v>
      </c>
      <c r="D128" s="195" t="s">
        <v>221</v>
      </c>
      <c r="E128" s="196" t="s">
        <v>2379</v>
      </c>
      <c r="F128" s="197" t="s">
        <v>2380</v>
      </c>
      <c r="G128" s="198" t="s">
        <v>241</v>
      </c>
      <c r="H128" s="199">
        <v>4</v>
      </c>
      <c r="I128" s="200"/>
      <c r="J128" s="201">
        <f t="shared" si="0"/>
        <v>0</v>
      </c>
      <c r="K128" s="197" t="s">
        <v>246</v>
      </c>
      <c r="L128" s="202"/>
      <c r="M128" s="203" t="s">
        <v>1</v>
      </c>
      <c r="N128" s="204" t="s">
        <v>52</v>
      </c>
      <c r="O128" s="57"/>
      <c r="P128" s="192">
        <f t="shared" si="1"/>
        <v>0</v>
      </c>
      <c r="Q128" s="192">
        <v>1E-4</v>
      </c>
      <c r="R128" s="192">
        <f t="shared" si="2"/>
        <v>4.0000000000000002E-4</v>
      </c>
      <c r="S128" s="192">
        <v>0</v>
      </c>
      <c r="T128" s="193">
        <f t="shared" si="3"/>
        <v>0</v>
      </c>
      <c r="AR128" s="13" t="s">
        <v>690</v>
      </c>
      <c r="AT128" s="13" t="s">
        <v>221</v>
      </c>
      <c r="AU128" s="13" t="s">
        <v>92</v>
      </c>
      <c r="AY128" s="13" t="s">
        <v>167</v>
      </c>
      <c r="BE128" s="194">
        <f t="shared" si="4"/>
        <v>0</v>
      </c>
      <c r="BF128" s="194">
        <f t="shared" si="5"/>
        <v>0</v>
      </c>
      <c r="BG128" s="194">
        <f t="shared" si="6"/>
        <v>0</v>
      </c>
      <c r="BH128" s="194">
        <f t="shared" si="7"/>
        <v>0</v>
      </c>
      <c r="BI128" s="194">
        <f t="shared" si="8"/>
        <v>0</v>
      </c>
      <c r="BJ128" s="13" t="s">
        <v>92</v>
      </c>
      <c r="BK128" s="194">
        <f t="shared" si="9"/>
        <v>0</v>
      </c>
      <c r="BL128" s="13" t="s">
        <v>690</v>
      </c>
      <c r="BM128" s="13" t="s">
        <v>2381</v>
      </c>
    </row>
    <row r="129" spans="2:65" s="1" customFormat="1" ht="16.5" customHeight="1">
      <c r="B129" s="31"/>
      <c r="C129" s="183" t="s">
        <v>270</v>
      </c>
      <c r="D129" s="183" t="s">
        <v>169</v>
      </c>
      <c r="E129" s="184" t="s">
        <v>2382</v>
      </c>
      <c r="F129" s="185" t="s">
        <v>2383</v>
      </c>
      <c r="G129" s="186" t="s">
        <v>241</v>
      </c>
      <c r="H129" s="187">
        <v>4</v>
      </c>
      <c r="I129" s="188"/>
      <c r="J129" s="189">
        <f t="shared" si="0"/>
        <v>0</v>
      </c>
      <c r="K129" s="185" t="s">
        <v>246</v>
      </c>
      <c r="L129" s="35"/>
      <c r="M129" s="190" t="s">
        <v>1</v>
      </c>
      <c r="N129" s="191" t="s">
        <v>52</v>
      </c>
      <c r="O129" s="57"/>
      <c r="P129" s="192">
        <f t="shared" si="1"/>
        <v>0</v>
      </c>
      <c r="Q129" s="192">
        <v>0</v>
      </c>
      <c r="R129" s="192">
        <f t="shared" si="2"/>
        <v>0</v>
      </c>
      <c r="S129" s="192">
        <v>0</v>
      </c>
      <c r="T129" s="193">
        <f t="shared" si="3"/>
        <v>0</v>
      </c>
      <c r="AR129" s="13" t="s">
        <v>430</v>
      </c>
      <c r="AT129" s="13" t="s">
        <v>169</v>
      </c>
      <c r="AU129" s="13" t="s">
        <v>92</v>
      </c>
      <c r="AY129" s="13" t="s">
        <v>167</v>
      </c>
      <c r="BE129" s="194">
        <f t="shared" si="4"/>
        <v>0</v>
      </c>
      <c r="BF129" s="194">
        <f t="shared" si="5"/>
        <v>0</v>
      </c>
      <c r="BG129" s="194">
        <f t="shared" si="6"/>
        <v>0</v>
      </c>
      <c r="BH129" s="194">
        <f t="shared" si="7"/>
        <v>0</v>
      </c>
      <c r="BI129" s="194">
        <f t="shared" si="8"/>
        <v>0</v>
      </c>
      <c r="BJ129" s="13" t="s">
        <v>92</v>
      </c>
      <c r="BK129" s="194">
        <f t="shared" si="9"/>
        <v>0</v>
      </c>
      <c r="BL129" s="13" t="s">
        <v>430</v>
      </c>
      <c r="BM129" s="13" t="s">
        <v>2384</v>
      </c>
    </row>
    <row r="130" spans="2:65" s="1" customFormat="1" ht="16.5" customHeight="1">
      <c r="B130" s="31"/>
      <c r="C130" s="195" t="s">
        <v>274</v>
      </c>
      <c r="D130" s="195" t="s">
        <v>221</v>
      </c>
      <c r="E130" s="196" t="s">
        <v>2385</v>
      </c>
      <c r="F130" s="197" t="s">
        <v>2386</v>
      </c>
      <c r="G130" s="198" t="s">
        <v>241</v>
      </c>
      <c r="H130" s="199">
        <v>4</v>
      </c>
      <c r="I130" s="200"/>
      <c r="J130" s="201">
        <f t="shared" si="0"/>
        <v>0</v>
      </c>
      <c r="K130" s="197" t="s">
        <v>246</v>
      </c>
      <c r="L130" s="202"/>
      <c r="M130" s="203" t="s">
        <v>1</v>
      </c>
      <c r="N130" s="204" t="s">
        <v>52</v>
      </c>
      <c r="O130" s="57"/>
      <c r="P130" s="192">
        <f t="shared" si="1"/>
        <v>0</v>
      </c>
      <c r="Q130" s="192">
        <v>5.0000000000000002E-5</v>
      </c>
      <c r="R130" s="192">
        <f t="shared" si="2"/>
        <v>2.0000000000000001E-4</v>
      </c>
      <c r="S130" s="192">
        <v>0</v>
      </c>
      <c r="T130" s="193">
        <f t="shared" si="3"/>
        <v>0</v>
      </c>
      <c r="AR130" s="13" t="s">
        <v>690</v>
      </c>
      <c r="AT130" s="13" t="s">
        <v>221</v>
      </c>
      <c r="AU130" s="13" t="s">
        <v>92</v>
      </c>
      <c r="AY130" s="13" t="s">
        <v>167</v>
      </c>
      <c r="BE130" s="194">
        <f t="shared" si="4"/>
        <v>0</v>
      </c>
      <c r="BF130" s="194">
        <f t="shared" si="5"/>
        <v>0</v>
      </c>
      <c r="BG130" s="194">
        <f t="shared" si="6"/>
        <v>0</v>
      </c>
      <c r="BH130" s="194">
        <f t="shared" si="7"/>
        <v>0</v>
      </c>
      <c r="BI130" s="194">
        <f t="shared" si="8"/>
        <v>0</v>
      </c>
      <c r="BJ130" s="13" t="s">
        <v>92</v>
      </c>
      <c r="BK130" s="194">
        <f t="shared" si="9"/>
        <v>0</v>
      </c>
      <c r="BL130" s="13" t="s">
        <v>690</v>
      </c>
      <c r="BM130" s="13" t="s">
        <v>2387</v>
      </c>
    </row>
    <row r="131" spans="2:65" s="1" customFormat="1" ht="16.5" customHeight="1">
      <c r="B131" s="31"/>
      <c r="C131" s="183" t="s">
        <v>278</v>
      </c>
      <c r="D131" s="183" t="s">
        <v>169</v>
      </c>
      <c r="E131" s="184" t="s">
        <v>2388</v>
      </c>
      <c r="F131" s="185" t="s">
        <v>2389</v>
      </c>
      <c r="G131" s="186" t="s">
        <v>241</v>
      </c>
      <c r="H131" s="187">
        <v>3</v>
      </c>
      <c r="I131" s="188"/>
      <c r="J131" s="189">
        <f t="shared" si="0"/>
        <v>0</v>
      </c>
      <c r="K131" s="185" t="s">
        <v>246</v>
      </c>
      <c r="L131" s="35"/>
      <c r="M131" s="190" t="s">
        <v>1</v>
      </c>
      <c r="N131" s="191" t="s">
        <v>52</v>
      </c>
      <c r="O131" s="57"/>
      <c r="P131" s="192">
        <f t="shared" si="1"/>
        <v>0</v>
      </c>
      <c r="Q131" s="192">
        <v>0</v>
      </c>
      <c r="R131" s="192">
        <f t="shared" si="2"/>
        <v>0</v>
      </c>
      <c r="S131" s="192">
        <v>0</v>
      </c>
      <c r="T131" s="193">
        <f t="shared" si="3"/>
        <v>0</v>
      </c>
      <c r="AR131" s="13" t="s">
        <v>430</v>
      </c>
      <c r="AT131" s="13" t="s">
        <v>169</v>
      </c>
      <c r="AU131" s="13" t="s">
        <v>92</v>
      </c>
      <c r="AY131" s="13" t="s">
        <v>167</v>
      </c>
      <c r="BE131" s="194">
        <f t="shared" si="4"/>
        <v>0</v>
      </c>
      <c r="BF131" s="194">
        <f t="shared" si="5"/>
        <v>0</v>
      </c>
      <c r="BG131" s="194">
        <f t="shared" si="6"/>
        <v>0</v>
      </c>
      <c r="BH131" s="194">
        <f t="shared" si="7"/>
        <v>0</v>
      </c>
      <c r="BI131" s="194">
        <f t="shared" si="8"/>
        <v>0</v>
      </c>
      <c r="BJ131" s="13" t="s">
        <v>92</v>
      </c>
      <c r="BK131" s="194">
        <f t="shared" si="9"/>
        <v>0</v>
      </c>
      <c r="BL131" s="13" t="s">
        <v>430</v>
      </c>
      <c r="BM131" s="13" t="s">
        <v>2390</v>
      </c>
    </row>
    <row r="132" spans="2:65" s="1" customFormat="1" ht="16.5" customHeight="1">
      <c r="B132" s="31"/>
      <c r="C132" s="195" t="s">
        <v>282</v>
      </c>
      <c r="D132" s="195" t="s">
        <v>221</v>
      </c>
      <c r="E132" s="196" t="s">
        <v>2391</v>
      </c>
      <c r="F132" s="197" t="s">
        <v>2392</v>
      </c>
      <c r="G132" s="198" t="s">
        <v>241</v>
      </c>
      <c r="H132" s="199">
        <v>3</v>
      </c>
      <c r="I132" s="200"/>
      <c r="J132" s="201">
        <f t="shared" si="0"/>
        <v>0</v>
      </c>
      <c r="K132" s="197" t="s">
        <v>246</v>
      </c>
      <c r="L132" s="202"/>
      <c r="M132" s="203" t="s">
        <v>1</v>
      </c>
      <c r="N132" s="204" t="s">
        <v>52</v>
      </c>
      <c r="O132" s="57"/>
      <c r="P132" s="192">
        <f t="shared" si="1"/>
        <v>0</v>
      </c>
      <c r="Q132" s="192">
        <v>3.1E-4</v>
      </c>
      <c r="R132" s="192">
        <f t="shared" si="2"/>
        <v>9.3000000000000005E-4</v>
      </c>
      <c r="S132" s="192">
        <v>0</v>
      </c>
      <c r="T132" s="193">
        <f t="shared" si="3"/>
        <v>0</v>
      </c>
      <c r="AR132" s="13" t="s">
        <v>690</v>
      </c>
      <c r="AT132" s="13" t="s">
        <v>221</v>
      </c>
      <c r="AU132" s="13" t="s">
        <v>92</v>
      </c>
      <c r="AY132" s="13" t="s">
        <v>167</v>
      </c>
      <c r="BE132" s="194">
        <f t="shared" si="4"/>
        <v>0</v>
      </c>
      <c r="BF132" s="194">
        <f t="shared" si="5"/>
        <v>0</v>
      </c>
      <c r="BG132" s="194">
        <f t="shared" si="6"/>
        <v>0</v>
      </c>
      <c r="BH132" s="194">
        <f t="shared" si="7"/>
        <v>0</v>
      </c>
      <c r="BI132" s="194">
        <f t="shared" si="8"/>
        <v>0</v>
      </c>
      <c r="BJ132" s="13" t="s">
        <v>92</v>
      </c>
      <c r="BK132" s="194">
        <f t="shared" si="9"/>
        <v>0</v>
      </c>
      <c r="BL132" s="13" t="s">
        <v>690</v>
      </c>
      <c r="BM132" s="13" t="s">
        <v>2393</v>
      </c>
    </row>
    <row r="133" spans="2:65" s="1" customFormat="1" ht="16.5" customHeight="1">
      <c r="B133" s="31"/>
      <c r="C133" s="183" t="s">
        <v>286</v>
      </c>
      <c r="D133" s="183" t="s">
        <v>169</v>
      </c>
      <c r="E133" s="184" t="s">
        <v>2394</v>
      </c>
      <c r="F133" s="185" t="s">
        <v>2395</v>
      </c>
      <c r="G133" s="186" t="s">
        <v>241</v>
      </c>
      <c r="H133" s="187">
        <v>1</v>
      </c>
      <c r="I133" s="188"/>
      <c r="J133" s="189">
        <f t="shared" si="0"/>
        <v>0</v>
      </c>
      <c r="K133" s="185" t="s">
        <v>246</v>
      </c>
      <c r="L133" s="35"/>
      <c r="M133" s="190" t="s">
        <v>1</v>
      </c>
      <c r="N133" s="191" t="s">
        <v>52</v>
      </c>
      <c r="O133" s="57"/>
      <c r="P133" s="192">
        <f t="shared" si="1"/>
        <v>0</v>
      </c>
      <c r="Q133" s="192">
        <v>0</v>
      </c>
      <c r="R133" s="192">
        <f t="shared" si="2"/>
        <v>0</v>
      </c>
      <c r="S133" s="192">
        <v>0</v>
      </c>
      <c r="T133" s="193">
        <f t="shared" si="3"/>
        <v>0</v>
      </c>
      <c r="AR133" s="13" t="s">
        <v>430</v>
      </c>
      <c r="AT133" s="13" t="s">
        <v>169</v>
      </c>
      <c r="AU133" s="13" t="s">
        <v>92</v>
      </c>
      <c r="AY133" s="13" t="s">
        <v>167</v>
      </c>
      <c r="BE133" s="194">
        <f t="shared" si="4"/>
        <v>0</v>
      </c>
      <c r="BF133" s="194">
        <f t="shared" si="5"/>
        <v>0</v>
      </c>
      <c r="BG133" s="194">
        <f t="shared" si="6"/>
        <v>0</v>
      </c>
      <c r="BH133" s="194">
        <f t="shared" si="7"/>
        <v>0</v>
      </c>
      <c r="BI133" s="194">
        <f t="shared" si="8"/>
        <v>0</v>
      </c>
      <c r="BJ133" s="13" t="s">
        <v>92</v>
      </c>
      <c r="BK133" s="194">
        <f t="shared" si="9"/>
        <v>0</v>
      </c>
      <c r="BL133" s="13" t="s">
        <v>430</v>
      </c>
      <c r="BM133" s="13" t="s">
        <v>2396</v>
      </c>
    </row>
    <row r="134" spans="2:65" s="1" customFormat="1" ht="16.5" customHeight="1">
      <c r="B134" s="31"/>
      <c r="C134" s="195" t="s">
        <v>290</v>
      </c>
      <c r="D134" s="195" t="s">
        <v>221</v>
      </c>
      <c r="E134" s="196" t="s">
        <v>2397</v>
      </c>
      <c r="F134" s="197" t="s">
        <v>2398</v>
      </c>
      <c r="G134" s="198" t="s">
        <v>241</v>
      </c>
      <c r="H134" s="199">
        <v>1</v>
      </c>
      <c r="I134" s="200"/>
      <c r="J134" s="201">
        <f t="shared" si="0"/>
        <v>0</v>
      </c>
      <c r="K134" s="197" t="s">
        <v>1</v>
      </c>
      <c r="L134" s="202"/>
      <c r="M134" s="203" t="s">
        <v>1</v>
      </c>
      <c r="N134" s="204" t="s">
        <v>52</v>
      </c>
      <c r="O134" s="57"/>
      <c r="P134" s="192">
        <f t="shared" si="1"/>
        <v>0</v>
      </c>
      <c r="Q134" s="192">
        <v>2.2000000000000001E-4</v>
      </c>
      <c r="R134" s="192">
        <f t="shared" si="2"/>
        <v>2.2000000000000001E-4</v>
      </c>
      <c r="S134" s="192">
        <v>0</v>
      </c>
      <c r="T134" s="193">
        <f t="shared" si="3"/>
        <v>0</v>
      </c>
      <c r="AR134" s="13" t="s">
        <v>690</v>
      </c>
      <c r="AT134" s="13" t="s">
        <v>221</v>
      </c>
      <c r="AU134" s="13" t="s">
        <v>92</v>
      </c>
      <c r="AY134" s="13" t="s">
        <v>167</v>
      </c>
      <c r="BE134" s="194">
        <f t="shared" si="4"/>
        <v>0</v>
      </c>
      <c r="BF134" s="194">
        <f t="shared" si="5"/>
        <v>0</v>
      </c>
      <c r="BG134" s="194">
        <f t="shared" si="6"/>
        <v>0</v>
      </c>
      <c r="BH134" s="194">
        <f t="shared" si="7"/>
        <v>0</v>
      </c>
      <c r="BI134" s="194">
        <f t="shared" si="8"/>
        <v>0</v>
      </c>
      <c r="BJ134" s="13" t="s">
        <v>92</v>
      </c>
      <c r="BK134" s="194">
        <f t="shared" si="9"/>
        <v>0</v>
      </c>
      <c r="BL134" s="13" t="s">
        <v>690</v>
      </c>
      <c r="BM134" s="13" t="s">
        <v>2399</v>
      </c>
    </row>
    <row r="135" spans="2:65" s="1" customFormat="1" ht="16.5" customHeight="1">
      <c r="B135" s="31"/>
      <c r="C135" s="183" t="s">
        <v>294</v>
      </c>
      <c r="D135" s="183" t="s">
        <v>169</v>
      </c>
      <c r="E135" s="184" t="s">
        <v>2400</v>
      </c>
      <c r="F135" s="185" t="s">
        <v>2401</v>
      </c>
      <c r="G135" s="186" t="s">
        <v>241</v>
      </c>
      <c r="H135" s="187">
        <v>67</v>
      </c>
      <c r="I135" s="188"/>
      <c r="J135" s="189">
        <f t="shared" si="0"/>
        <v>0</v>
      </c>
      <c r="K135" s="185" t="s">
        <v>246</v>
      </c>
      <c r="L135" s="35"/>
      <c r="M135" s="190" t="s">
        <v>1</v>
      </c>
      <c r="N135" s="191" t="s">
        <v>52</v>
      </c>
      <c r="O135" s="57"/>
      <c r="P135" s="192">
        <f t="shared" si="1"/>
        <v>0</v>
      </c>
      <c r="Q135" s="192">
        <v>0</v>
      </c>
      <c r="R135" s="192">
        <f t="shared" si="2"/>
        <v>0</v>
      </c>
      <c r="S135" s="192">
        <v>0</v>
      </c>
      <c r="T135" s="193">
        <f t="shared" si="3"/>
        <v>0</v>
      </c>
      <c r="AR135" s="13" t="s">
        <v>430</v>
      </c>
      <c r="AT135" s="13" t="s">
        <v>169</v>
      </c>
      <c r="AU135" s="13" t="s">
        <v>92</v>
      </c>
      <c r="AY135" s="13" t="s">
        <v>167</v>
      </c>
      <c r="BE135" s="194">
        <f t="shared" si="4"/>
        <v>0</v>
      </c>
      <c r="BF135" s="194">
        <f t="shared" si="5"/>
        <v>0</v>
      </c>
      <c r="BG135" s="194">
        <f t="shared" si="6"/>
        <v>0</v>
      </c>
      <c r="BH135" s="194">
        <f t="shared" si="7"/>
        <v>0</v>
      </c>
      <c r="BI135" s="194">
        <f t="shared" si="8"/>
        <v>0</v>
      </c>
      <c r="BJ135" s="13" t="s">
        <v>92</v>
      </c>
      <c r="BK135" s="194">
        <f t="shared" si="9"/>
        <v>0</v>
      </c>
      <c r="BL135" s="13" t="s">
        <v>430</v>
      </c>
      <c r="BM135" s="13" t="s">
        <v>2402</v>
      </c>
    </row>
    <row r="136" spans="2:65" s="1" customFormat="1" ht="16.5" customHeight="1">
      <c r="B136" s="31"/>
      <c r="C136" s="195" t="s">
        <v>298</v>
      </c>
      <c r="D136" s="195" t="s">
        <v>221</v>
      </c>
      <c r="E136" s="196" t="s">
        <v>2403</v>
      </c>
      <c r="F136" s="197" t="s">
        <v>2404</v>
      </c>
      <c r="G136" s="198" t="s">
        <v>241</v>
      </c>
      <c r="H136" s="199">
        <v>51</v>
      </c>
      <c r="I136" s="200"/>
      <c r="J136" s="201">
        <f t="shared" si="0"/>
        <v>0</v>
      </c>
      <c r="K136" s="197" t="s">
        <v>246</v>
      </c>
      <c r="L136" s="202"/>
      <c r="M136" s="203" t="s">
        <v>1</v>
      </c>
      <c r="N136" s="204" t="s">
        <v>52</v>
      </c>
      <c r="O136" s="57"/>
      <c r="P136" s="192">
        <f t="shared" si="1"/>
        <v>0</v>
      </c>
      <c r="Q136" s="192">
        <v>8.0000000000000007E-5</v>
      </c>
      <c r="R136" s="192">
        <f t="shared" si="2"/>
        <v>4.0800000000000003E-3</v>
      </c>
      <c r="S136" s="192">
        <v>0</v>
      </c>
      <c r="T136" s="193">
        <f t="shared" si="3"/>
        <v>0</v>
      </c>
      <c r="AR136" s="13" t="s">
        <v>690</v>
      </c>
      <c r="AT136" s="13" t="s">
        <v>221</v>
      </c>
      <c r="AU136" s="13" t="s">
        <v>92</v>
      </c>
      <c r="AY136" s="13" t="s">
        <v>167</v>
      </c>
      <c r="BE136" s="194">
        <f t="shared" si="4"/>
        <v>0</v>
      </c>
      <c r="BF136" s="194">
        <f t="shared" si="5"/>
        <v>0</v>
      </c>
      <c r="BG136" s="194">
        <f t="shared" si="6"/>
        <v>0</v>
      </c>
      <c r="BH136" s="194">
        <f t="shared" si="7"/>
        <v>0</v>
      </c>
      <c r="BI136" s="194">
        <f t="shared" si="8"/>
        <v>0</v>
      </c>
      <c r="BJ136" s="13" t="s">
        <v>92</v>
      </c>
      <c r="BK136" s="194">
        <f t="shared" si="9"/>
        <v>0</v>
      </c>
      <c r="BL136" s="13" t="s">
        <v>690</v>
      </c>
      <c r="BM136" s="13" t="s">
        <v>2405</v>
      </c>
    </row>
    <row r="137" spans="2:65" s="1" customFormat="1" ht="16.5" customHeight="1">
      <c r="B137" s="31"/>
      <c r="C137" s="195" t="s">
        <v>302</v>
      </c>
      <c r="D137" s="195" t="s">
        <v>221</v>
      </c>
      <c r="E137" s="196" t="s">
        <v>2406</v>
      </c>
      <c r="F137" s="197" t="s">
        <v>2407</v>
      </c>
      <c r="G137" s="198" t="s">
        <v>241</v>
      </c>
      <c r="H137" s="199">
        <v>16</v>
      </c>
      <c r="I137" s="200"/>
      <c r="J137" s="201">
        <f t="shared" si="0"/>
        <v>0</v>
      </c>
      <c r="K137" s="197" t="s">
        <v>246</v>
      </c>
      <c r="L137" s="202"/>
      <c r="M137" s="203" t="s">
        <v>1</v>
      </c>
      <c r="N137" s="204" t="s">
        <v>52</v>
      </c>
      <c r="O137" s="57"/>
      <c r="P137" s="192">
        <f t="shared" si="1"/>
        <v>0</v>
      </c>
      <c r="Q137" s="192">
        <v>6.9999999999999994E-5</v>
      </c>
      <c r="R137" s="192">
        <f t="shared" si="2"/>
        <v>1.1199999999999999E-3</v>
      </c>
      <c r="S137" s="192">
        <v>0</v>
      </c>
      <c r="T137" s="193">
        <f t="shared" si="3"/>
        <v>0</v>
      </c>
      <c r="AR137" s="13" t="s">
        <v>690</v>
      </c>
      <c r="AT137" s="13" t="s">
        <v>221</v>
      </c>
      <c r="AU137" s="13" t="s">
        <v>92</v>
      </c>
      <c r="AY137" s="13" t="s">
        <v>167</v>
      </c>
      <c r="BE137" s="194">
        <f t="shared" si="4"/>
        <v>0</v>
      </c>
      <c r="BF137" s="194">
        <f t="shared" si="5"/>
        <v>0</v>
      </c>
      <c r="BG137" s="194">
        <f t="shared" si="6"/>
        <v>0</v>
      </c>
      <c r="BH137" s="194">
        <f t="shared" si="7"/>
        <v>0</v>
      </c>
      <c r="BI137" s="194">
        <f t="shared" si="8"/>
        <v>0</v>
      </c>
      <c r="BJ137" s="13" t="s">
        <v>92</v>
      </c>
      <c r="BK137" s="194">
        <f t="shared" si="9"/>
        <v>0</v>
      </c>
      <c r="BL137" s="13" t="s">
        <v>690</v>
      </c>
      <c r="BM137" s="13" t="s">
        <v>2408</v>
      </c>
    </row>
    <row r="138" spans="2:65" s="1" customFormat="1" ht="16.5" customHeight="1">
      <c r="B138" s="31"/>
      <c r="C138" s="183" t="s">
        <v>306</v>
      </c>
      <c r="D138" s="183" t="s">
        <v>169</v>
      </c>
      <c r="E138" s="184" t="s">
        <v>2409</v>
      </c>
      <c r="F138" s="185" t="s">
        <v>2410</v>
      </c>
      <c r="G138" s="186" t="s">
        <v>241</v>
      </c>
      <c r="H138" s="187">
        <v>1</v>
      </c>
      <c r="I138" s="188"/>
      <c r="J138" s="189">
        <f t="shared" si="0"/>
        <v>0</v>
      </c>
      <c r="K138" s="185" t="s">
        <v>246</v>
      </c>
      <c r="L138" s="35"/>
      <c r="M138" s="190" t="s">
        <v>1</v>
      </c>
      <c r="N138" s="191" t="s">
        <v>52</v>
      </c>
      <c r="O138" s="57"/>
      <c r="P138" s="192">
        <f t="shared" si="1"/>
        <v>0</v>
      </c>
      <c r="Q138" s="192">
        <v>0</v>
      </c>
      <c r="R138" s="192">
        <f t="shared" si="2"/>
        <v>0</v>
      </c>
      <c r="S138" s="192">
        <v>0</v>
      </c>
      <c r="T138" s="193">
        <f t="shared" si="3"/>
        <v>0</v>
      </c>
      <c r="AR138" s="13" t="s">
        <v>430</v>
      </c>
      <c r="AT138" s="13" t="s">
        <v>169</v>
      </c>
      <c r="AU138" s="13" t="s">
        <v>92</v>
      </c>
      <c r="AY138" s="13" t="s">
        <v>167</v>
      </c>
      <c r="BE138" s="194">
        <f t="shared" si="4"/>
        <v>0</v>
      </c>
      <c r="BF138" s="194">
        <f t="shared" si="5"/>
        <v>0</v>
      </c>
      <c r="BG138" s="194">
        <f t="shared" si="6"/>
        <v>0</v>
      </c>
      <c r="BH138" s="194">
        <f t="shared" si="7"/>
        <v>0</v>
      </c>
      <c r="BI138" s="194">
        <f t="shared" si="8"/>
        <v>0</v>
      </c>
      <c r="BJ138" s="13" t="s">
        <v>92</v>
      </c>
      <c r="BK138" s="194">
        <f t="shared" si="9"/>
        <v>0</v>
      </c>
      <c r="BL138" s="13" t="s">
        <v>430</v>
      </c>
      <c r="BM138" s="13" t="s">
        <v>2411</v>
      </c>
    </row>
    <row r="139" spans="2:65" s="1" customFormat="1" ht="16.5" customHeight="1">
      <c r="B139" s="31"/>
      <c r="C139" s="195" t="s">
        <v>310</v>
      </c>
      <c r="D139" s="195" t="s">
        <v>221</v>
      </c>
      <c r="E139" s="196" t="s">
        <v>2412</v>
      </c>
      <c r="F139" s="197" t="s">
        <v>2413</v>
      </c>
      <c r="G139" s="198" t="s">
        <v>241</v>
      </c>
      <c r="H139" s="199">
        <v>1</v>
      </c>
      <c r="I139" s="200"/>
      <c r="J139" s="201">
        <f t="shared" si="0"/>
        <v>0</v>
      </c>
      <c r="K139" s="197" t="s">
        <v>246</v>
      </c>
      <c r="L139" s="202"/>
      <c r="M139" s="203" t="s">
        <v>1</v>
      </c>
      <c r="N139" s="204" t="s">
        <v>52</v>
      </c>
      <c r="O139" s="57"/>
      <c r="P139" s="192">
        <f t="shared" si="1"/>
        <v>0</v>
      </c>
      <c r="Q139" s="192">
        <v>1E-4</v>
      </c>
      <c r="R139" s="192">
        <f t="shared" si="2"/>
        <v>1E-4</v>
      </c>
      <c r="S139" s="192">
        <v>0</v>
      </c>
      <c r="T139" s="193">
        <f t="shared" si="3"/>
        <v>0</v>
      </c>
      <c r="AR139" s="13" t="s">
        <v>690</v>
      </c>
      <c r="AT139" s="13" t="s">
        <v>221</v>
      </c>
      <c r="AU139" s="13" t="s">
        <v>92</v>
      </c>
      <c r="AY139" s="13" t="s">
        <v>167</v>
      </c>
      <c r="BE139" s="194">
        <f t="shared" si="4"/>
        <v>0</v>
      </c>
      <c r="BF139" s="194">
        <f t="shared" si="5"/>
        <v>0</v>
      </c>
      <c r="BG139" s="194">
        <f t="shared" si="6"/>
        <v>0</v>
      </c>
      <c r="BH139" s="194">
        <f t="shared" si="7"/>
        <v>0</v>
      </c>
      <c r="BI139" s="194">
        <f t="shared" si="8"/>
        <v>0</v>
      </c>
      <c r="BJ139" s="13" t="s">
        <v>92</v>
      </c>
      <c r="BK139" s="194">
        <f t="shared" si="9"/>
        <v>0</v>
      </c>
      <c r="BL139" s="13" t="s">
        <v>690</v>
      </c>
      <c r="BM139" s="13" t="s">
        <v>2414</v>
      </c>
    </row>
    <row r="140" spans="2:65" s="1" customFormat="1" ht="16.5" customHeight="1">
      <c r="B140" s="31"/>
      <c r="C140" s="183" t="s">
        <v>315</v>
      </c>
      <c r="D140" s="183" t="s">
        <v>169</v>
      </c>
      <c r="E140" s="184" t="s">
        <v>2415</v>
      </c>
      <c r="F140" s="185" t="s">
        <v>2416</v>
      </c>
      <c r="G140" s="186" t="s">
        <v>241</v>
      </c>
      <c r="H140" s="187">
        <v>1</v>
      </c>
      <c r="I140" s="188"/>
      <c r="J140" s="189">
        <f t="shared" si="0"/>
        <v>0</v>
      </c>
      <c r="K140" s="185" t="s">
        <v>246</v>
      </c>
      <c r="L140" s="35"/>
      <c r="M140" s="190" t="s">
        <v>1</v>
      </c>
      <c r="N140" s="191" t="s">
        <v>52</v>
      </c>
      <c r="O140" s="57"/>
      <c r="P140" s="192">
        <f t="shared" si="1"/>
        <v>0</v>
      </c>
      <c r="Q140" s="192">
        <v>0</v>
      </c>
      <c r="R140" s="192">
        <f t="shared" si="2"/>
        <v>0</v>
      </c>
      <c r="S140" s="192">
        <v>0</v>
      </c>
      <c r="T140" s="193">
        <f t="shared" si="3"/>
        <v>0</v>
      </c>
      <c r="AR140" s="13" t="s">
        <v>430</v>
      </c>
      <c r="AT140" s="13" t="s">
        <v>169</v>
      </c>
      <c r="AU140" s="13" t="s">
        <v>92</v>
      </c>
      <c r="AY140" s="13" t="s">
        <v>167</v>
      </c>
      <c r="BE140" s="194">
        <f t="shared" si="4"/>
        <v>0</v>
      </c>
      <c r="BF140" s="194">
        <f t="shared" si="5"/>
        <v>0</v>
      </c>
      <c r="BG140" s="194">
        <f t="shared" si="6"/>
        <v>0</v>
      </c>
      <c r="BH140" s="194">
        <f t="shared" si="7"/>
        <v>0</v>
      </c>
      <c r="BI140" s="194">
        <f t="shared" si="8"/>
        <v>0</v>
      </c>
      <c r="BJ140" s="13" t="s">
        <v>92</v>
      </c>
      <c r="BK140" s="194">
        <f t="shared" si="9"/>
        <v>0</v>
      </c>
      <c r="BL140" s="13" t="s">
        <v>430</v>
      </c>
      <c r="BM140" s="13" t="s">
        <v>2417</v>
      </c>
    </row>
    <row r="141" spans="2:65" s="1" customFormat="1" ht="16.5" customHeight="1">
      <c r="B141" s="31"/>
      <c r="C141" s="195" t="s">
        <v>319</v>
      </c>
      <c r="D141" s="195" t="s">
        <v>221</v>
      </c>
      <c r="E141" s="196" t="s">
        <v>2418</v>
      </c>
      <c r="F141" s="197" t="s">
        <v>2419</v>
      </c>
      <c r="G141" s="198" t="s">
        <v>241</v>
      </c>
      <c r="H141" s="199">
        <v>1</v>
      </c>
      <c r="I141" s="200"/>
      <c r="J141" s="201">
        <f t="shared" si="0"/>
        <v>0</v>
      </c>
      <c r="K141" s="197" t="s">
        <v>246</v>
      </c>
      <c r="L141" s="202"/>
      <c r="M141" s="203" t="s">
        <v>1</v>
      </c>
      <c r="N141" s="204" t="s">
        <v>52</v>
      </c>
      <c r="O141" s="57"/>
      <c r="P141" s="192">
        <f t="shared" si="1"/>
        <v>0</v>
      </c>
      <c r="Q141" s="192">
        <v>1.6000000000000001E-4</v>
      </c>
      <c r="R141" s="192">
        <f t="shared" si="2"/>
        <v>1.6000000000000001E-4</v>
      </c>
      <c r="S141" s="192">
        <v>0</v>
      </c>
      <c r="T141" s="193">
        <f t="shared" si="3"/>
        <v>0</v>
      </c>
      <c r="AR141" s="13" t="s">
        <v>690</v>
      </c>
      <c r="AT141" s="13" t="s">
        <v>221</v>
      </c>
      <c r="AU141" s="13" t="s">
        <v>92</v>
      </c>
      <c r="AY141" s="13" t="s">
        <v>167</v>
      </c>
      <c r="BE141" s="194">
        <f t="shared" si="4"/>
        <v>0</v>
      </c>
      <c r="BF141" s="194">
        <f t="shared" si="5"/>
        <v>0</v>
      </c>
      <c r="BG141" s="194">
        <f t="shared" si="6"/>
        <v>0</v>
      </c>
      <c r="BH141" s="194">
        <f t="shared" si="7"/>
        <v>0</v>
      </c>
      <c r="BI141" s="194">
        <f t="shared" si="8"/>
        <v>0</v>
      </c>
      <c r="BJ141" s="13" t="s">
        <v>92</v>
      </c>
      <c r="BK141" s="194">
        <f t="shared" si="9"/>
        <v>0</v>
      </c>
      <c r="BL141" s="13" t="s">
        <v>690</v>
      </c>
      <c r="BM141" s="13" t="s">
        <v>2420</v>
      </c>
    </row>
    <row r="142" spans="2:65" s="1" customFormat="1" ht="16.5" customHeight="1">
      <c r="B142" s="31"/>
      <c r="C142" s="183" t="s">
        <v>323</v>
      </c>
      <c r="D142" s="183" t="s">
        <v>169</v>
      </c>
      <c r="E142" s="184" t="s">
        <v>2421</v>
      </c>
      <c r="F142" s="185" t="s">
        <v>2422</v>
      </c>
      <c r="G142" s="186" t="s">
        <v>241</v>
      </c>
      <c r="H142" s="187">
        <v>1</v>
      </c>
      <c r="I142" s="188"/>
      <c r="J142" s="189">
        <f t="shared" si="0"/>
        <v>0</v>
      </c>
      <c r="K142" s="185" t="s">
        <v>246</v>
      </c>
      <c r="L142" s="35"/>
      <c r="M142" s="190" t="s">
        <v>1</v>
      </c>
      <c r="N142" s="191" t="s">
        <v>52</v>
      </c>
      <c r="O142" s="57"/>
      <c r="P142" s="192">
        <f t="shared" si="1"/>
        <v>0</v>
      </c>
      <c r="Q142" s="192">
        <v>0</v>
      </c>
      <c r="R142" s="192">
        <f t="shared" si="2"/>
        <v>0</v>
      </c>
      <c r="S142" s="192">
        <v>0</v>
      </c>
      <c r="T142" s="193">
        <f t="shared" si="3"/>
        <v>0</v>
      </c>
      <c r="AR142" s="13" t="s">
        <v>430</v>
      </c>
      <c r="AT142" s="13" t="s">
        <v>169</v>
      </c>
      <c r="AU142" s="13" t="s">
        <v>92</v>
      </c>
      <c r="AY142" s="13" t="s">
        <v>167</v>
      </c>
      <c r="BE142" s="194">
        <f t="shared" si="4"/>
        <v>0</v>
      </c>
      <c r="BF142" s="194">
        <f t="shared" si="5"/>
        <v>0</v>
      </c>
      <c r="BG142" s="194">
        <f t="shared" si="6"/>
        <v>0</v>
      </c>
      <c r="BH142" s="194">
        <f t="shared" si="7"/>
        <v>0</v>
      </c>
      <c r="BI142" s="194">
        <f t="shared" si="8"/>
        <v>0</v>
      </c>
      <c r="BJ142" s="13" t="s">
        <v>92</v>
      </c>
      <c r="BK142" s="194">
        <f t="shared" si="9"/>
        <v>0</v>
      </c>
      <c r="BL142" s="13" t="s">
        <v>430</v>
      </c>
      <c r="BM142" s="13" t="s">
        <v>2423</v>
      </c>
    </row>
    <row r="143" spans="2:65" s="1" customFormat="1" ht="16.5" customHeight="1">
      <c r="B143" s="31"/>
      <c r="C143" s="195" t="s">
        <v>327</v>
      </c>
      <c r="D143" s="195" t="s">
        <v>221</v>
      </c>
      <c r="E143" s="196" t="s">
        <v>2424</v>
      </c>
      <c r="F143" s="197" t="s">
        <v>2425</v>
      </c>
      <c r="G143" s="198" t="s">
        <v>241</v>
      </c>
      <c r="H143" s="199">
        <v>1</v>
      </c>
      <c r="I143" s="200"/>
      <c r="J143" s="201">
        <f t="shared" ref="J143:J174" si="10">ROUND(I143*H143,2)</f>
        <v>0</v>
      </c>
      <c r="K143" s="197" t="s">
        <v>246</v>
      </c>
      <c r="L143" s="202"/>
      <c r="M143" s="203" t="s">
        <v>1</v>
      </c>
      <c r="N143" s="204" t="s">
        <v>52</v>
      </c>
      <c r="O143" s="57"/>
      <c r="P143" s="192">
        <f t="shared" ref="P143:P174" si="11">O143*H143</f>
        <v>0</v>
      </c>
      <c r="Q143" s="192">
        <v>1.35E-2</v>
      </c>
      <c r="R143" s="192">
        <f t="shared" ref="R143:R174" si="12">Q143*H143</f>
        <v>1.35E-2</v>
      </c>
      <c r="S143" s="192">
        <v>0</v>
      </c>
      <c r="T143" s="193">
        <f t="shared" ref="T143:T174" si="13">S143*H143</f>
        <v>0</v>
      </c>
      <c r="AR143" s="13" t="s">
        <v>690</v>
      </c>
      <c r="AT143" s="13" t="s">
        <v>221</v>
      </c>
      <c r="AU143" s="13" t="s">
        <v>92</v>
      </c>
      <c r="AY143" s="13" t="s">
        <v>167</v>
      </c>
      <c r="BE143" s="194">
        <f t="shared" ref="BE143:BE174" si="14">IF(N143="základná",J143,0)</f>
        <v>0</v>
      </c>
      <c r="BF143" s="194">
        <f t="shared" ref="BF143:BF174" si="15">IF(N143="znížená",J143,0)</f>
        <v>0</v>
      </c>
      <c r="BG143" s="194">
        <f t="shared" ref="BG143:BG174" si="16">IF(N143="zákl. prenesená",J143,0)</f>
        <v>0</v>
      </c>
      <c r="BH143" s="194">
        <f t="shared" ref="BH143:BH174" si="17">IF(N143="zníž. prenesená",J143,0)</f>
        <v>0</v>
      </c>
      <c r="BI143" s="194">
        <f t="shared" ref="BI143:BI174" si="18">IF(N143="nulová",J143,0)</f>
        <v>0</v>
      </c>
      <c r="BJ143" s="13" t="s">
        <v>92</v>
      </c>
      <c r="BK143" s="194">
        <f t="shared" ref="BK143:BK174" si="19">ROUND(I143*H143,2)</f>
        <v>0</v>
      </c>
      <c r="BL143" s="13" t="s">
        <v>690</v>
      </c>
      <c r="BM143" s="13" t="s">
        <v>2426</v>
      </c>
    </row>
    <row r="144" spans="2:65" s="1" customFormat="1" ht="16.5" customHeight="1">
      <c r="B144" s="31"/>
      <c r="C144" s="183" t="s">
        <v>331</v>
      </c>
      <c r="D144" s="183" t="s">
        <v>169</v>
      </c>
      <c r="E144" s="184" t="s">
        <v>2427</v>
      </c>
      <c r="F144" s="185" t="s">
        <v>2428</v>
      </c>
      <c r="G144" s="186" t="s">
        <v>241</v>
      </c>
      <c r="H144" s="187">
        <v>1</v>
      </c>
      <c r="I144" s="188"/>
      <c r="J144" s="189">
        <f t="shared" si="10"/>
        <v>0</v>
      </c>
      <c r="K144" s="185" t="s">
        <v>1</v>
      </c>
      <c r="L144" s="35"/>
      <c r="M144" s="190" t="s">
        <v>1</v>
      </c>
      <c r="N144" s="191" t="s">
        <v>52</v>
      </c>
      <c r="O144" s="57"/>
      <c r="P144" s="192">
        <f t="shared" si="11"/>
        <v>0</v>
      </c>
      <c r="Q144" s="192">
        <v>0</v>
      </c>
      <c r="R144" s="192">
        <f t="shared" si="12"/>
        <v>0</v>
      </c>
      <c r="S144" s="192">
        <v>0</v>
      </c>
      <c r="T144" s="193">
        <f t="shared" si="13"/>
        <v>0</v>
      </c>
      <c r="AR144" s="13" t="s">
        <v>430</v>
      </c>
      <c r="AT144" s="13" t="s">
        <v>169</v>
      </c>
      <c r="AU144" s="13" t="s">
        <v>92</v>
      </c>
      <c r="AY144" s="13" t="s">
        <v>167</v>
      </c>
      <c r="BE144" s="194">
        <f t="shared" si="14"/>
        <v>0</v>
      </c>
      <c r="BF144" s="194">
        <f t="shared" si="15"/>
        <v>0</v>
      </c>
      <c r="BG144" s="194">
        <f t="shared" si="16"/>
        <v>0</v>
      </c>
      <c r="BH144" s="194">
        <f t="shared" si="17"/>
        <v>0</v>
      </c>
      <c r="BI144" s="194">
        <f t="shared" si="18"/>
        <v>0</v>
      </c>
      <c r="BJ144" s="13" t="s">
        <v>92</v>
      </c>
      <c r="BK144" s="194">
        <f t="shared" si="19"/>
        <v>0</v>
      </c>
      <c r="BL144" s="13" t="s">
        <v>430</v>
      </c>
      <c r="BM144" s="13" t="s">
        <v>2429</v>
      </c>
    </row>
    <row r="145" spans="2:65" s="1" customFormat="1" ht="16.5" customHeight="1">
      <c r="B145" s="31"/>
      <c r="C145" s="195" t="s">
        <v>335</v>
      </c>
      <c r="D145" s="195" t="s">
        <v>221</v>
      </c>
      <c r="E145" s="196" t="s">
        <v>2430</v>
      </c>
      <c r="F145" s="197" t="s">
        <v>2431</v>
      </c>
      <c r="G145" s="198" t="s">
        <v>241</v>
      </c>
      <c r="H145" s="199">
        <v>1</v>
      </c>
      <c r="I145" s="200"/>
      <c r="J145" s="201">
        <f t="shared" si="10"/>
        <v>0</v>
      </c>
      <c r="K145" s="197" t="s">
        <v>1</v>
      </c>
      <c r="L145" s="202"/>
      <c r="M145" s="203" t="s">
        <v>1</v>
      </c>
      <c r="N145" s="204" t="s">
        <v>52</v>
      </c>
      <c r="O145" s="57"/>
      <c r="P145" s="192">
        <f t="shared" si="11"/>
        <v>0</v>
      </c>
      <c r="Q145" s="192">
        <v>1.35E-2</v>
      </c>
      <c r="R145" s="192">
        <f t="shared" si="12"/>
        <v>1.35E-2</v>
      </c>
      <c r="S145" s="192">
        <v>0</v>
      </c>
      <c r="T145" s="193">
        <f t="shared" si="13"/>
        <v>0</v>
      </c>
      <c r="AR145" s="13" t="s">
        <v>690</v>
      </c>
      <c r="AT145" s="13" t="s">
        <v>221</v>
      </c>
      <c r="AU145" s="13" t="s">
        <v>92</v>
      </c>
      <c r="AY145" s="13" t="s">
        <v>167</v>
      </c>
      <c r="BE145" s="194">
        <f t="shared" si="14"/>
        <v>0</v>
      </c>
      <c r="BF145" s="194">
        <f t="shared" si="15"/>
        <v>0</v>
      </c>
      <c r="BG145" s="194">
        <f t="shared" si="16"/>
        <v>0</v>
      </c>
      <c r="BH145" s="194">
        <f t="shared" si="17"/>
        <v>0</v>
      </c>
      <c r="BI145" s="194">
        <f t="shared" si="18"/>
        <v>0</v>
      </c>
      <c r="BJ145" s="13" t="s">
        <v>92</v>
      </c>
      <c r="BK145" s="194">
        <f t="shared" si="19"/>
        <v>0</v>
      </c>
      <c r="BL145" s="13" t="s">
        <v>690</v>
      </c>
      <c r="BM145" s="13" t="s">
        <v>2432</v>
      </c>
    </row>
    <row r="146" spans="2:65" s="1" customFormat="1" ht="16.5" customHeight="1">
      <c r="B146" s="31"/>
      <c r="C146" s="183" t="s">
        <v>339</v>
      </c>
      <c r="D146" s="183" t="s">
        <v>169</v>
      </c>
      <c r="E146" s="184" t="s">
        <v>2433</v>
      </c>
      <c r="F146" s="185" t="s">
        <v>2434</v>
      </c>
      <c r="G146" s="186" t="s">
        <v>241</v>
      </c>
      <c r="H146" s="187">
        <v>24</v>
      </c>
      <c r="I146" s="188"/>
      <c r="J146" s="189">
        <f t="shared" si="10"/>
        <v>0</v>
      </c>
      <c r="K146" s="185" t="s">
        <v>246</v>
      </c>
      <c r="L146" s="35"/>
      <c r="M146" s="190" t="s">
        <v>1</v>
      </c>
      <c r="N146" s="191" t="s">
        <v>52</v>
      </c>
      <c r="O146" s="57"/>
      <c r="P146" s="192">
        <f t="shared" si="11"/>
        <v>0</v>
      </c>
      <c r="Q146" s="192">
        <v>0</v>
      </c>
      <c r="R146" s="192">
        <f t="shared" si="12"/>
        <v>0</v>
      </c>
      <c r="S146" s="192">
        <v>0</v>
      </c>
      <c r="T146" s="193">
        <f t="shared" si="13"/>
        <v>0</v>
      </c>
      <c r="AR146" s="13" t="s">
        <v>430</v>
      </c>
      <c r="AT146" s="13" t="s">
        <v>169</v>
      </c>
      <c r="AU146" s="13" t="s">
        <v>92</v>
      </c>
      <c r="AY146" s="13" t="s">
        <v>167</v>
      </c>
      <c r="BE146" s="194">
        <f t="shared" si="14"/>
        <v>0</v>
      </c>
      <c r="BF146" s="194">
        <f t="shared" si="15"/>
        <v>0</v>
      </c>
      <c r="BG146" s="194">
        <f t="shared" si="16"/>
        <v>0</v>
      </c>
      <c r="BH146" s="194">
        <f t="shared" si="17"/>
        <v>0</v>
      </c>
      <c r="BI146" s="194">
        <f t="shared" si="18"/>
        <v>0</v>
      </c>
      <c r="BJ146" s="13" t="s">
        <v>92</v>
      </c>
      <c r="BK146" s="194">
        <f t="shared" si="19"/>
        <v>0</v>
      </c>
      <c r="BL146" s="13" t="s">
        <v>430</v>
      </c>
      <c r="BM146" s="13" t="s">
        <v>2435</v>
      </c>
    </row>
    <row r="147" spans="2:65" s="1" customFormat="1" ht="16.5" customHeight="1">
      <c r="B147" s="31"/>
      <c r="C147" s="195" t="s">
        <v>343</v>
      </c>
      <c r="D147" s="195" t="s">
        <v>221</v>
      </c>
      <c r="E147" s="196" t="s">
        <v>2436</v>
      </c>
      <c r="F147" s="197" t="s">
        <v>2437</v>
      </c>
      <c r="G147" s="198" t="s">
        <v>241</v>
      </c>
      <c r="H147" s="199">
        <v>24</v>
      </c>
      <c r="I147" s="200"/>
      <c r="J147" s="201">
        <f t="shared" si="10"/>
        <v>0</v>
      </c>
      <c r="K147" s="197" t="s">
        <v>246</v>
      </c>
      <c r="L147" s="202"/>
      <c r="M147" s="203" t="s">
        <v>1</v>
      </c>
      <c r="N147" s="204" t="s">
        <v>52</v>
      </c>
      <c r="O147" s="57"/>
      <c r="P147" s="192">
        <f t="shared" si="11"/>
        <v>0</v>
      </c>
      <c r="Q147" s="192">
        <v>1.7899999999999999E-3</v>
      </c>
      <c r="R147" s="192">
        <f t="shared" si="12"/>
        <v>4.2959999999999998E-2</v>
      </c>
      <c r="S147" s="192">
        <v>0</v>
      </c>
      <c r="T147" s="193">
        <f t="shared" si="13"/>
        <v>0</v>
      </c>
      <c r="AR147" s="13" t="s">
        <v>690</v>
      </c>
      <c r="AT147" s="13" t="s">
        <v>221</v>
      </c>
      <c r="AU147" s="13" t="s">
        <v>92</v>
      </c>
      <c r="AY147" s="13" t="s">
        <v>167</v>
      </c>
      <c r="BE147" s="194">
        <f t="shared" si="14"/>
        <v>0</v>
      </c>
      <c r="BF147" s="194">
        <f t="shared" si="15"/>
        <v>0</v>
      </c>
      <c r="BG147" s="194">
        <f t="shared" si="16"/>
        <v>0</v>
      </c>
      <c r="BH147" s="194">
        <f t="shared" si="17"/>
        <v>0</v>
      </c>
      <c r="BI147" s="194">
        <f t="shared" si="18"/>
        <v>0</v>
      </c>
      <c r="BJ147" s="13" t="s">
        <v>92</v>
      </c>
      <c r="BK147" s="194">
        <f t="shared" si="19"/>
        <v>0</v>
      </c>
      <c r="BL147" s="13" t="s">
        <v>690</v>
      </c>
      <c r="BM147" s="13" t="s">
        <v>2438</v>
      </c>
    </row>
    <row r="148" spans="2:65" s="1" customFormat="1" ht="16.5" customHeight="1">
      <c r="B148" s="31"/>
      <c r="C148" s="183" t="s">
        <v>347</v>
      </c>
      <c r="D148" s="183" t="s">
        <v>169</v>
      </c>
      <c r="E148" s="184" t="s">
        <v>2439</v>
      </c>
      <c r="F148" s="185" t="s">
        <v>2440</v>
      </c>
      <c r="G148" s="186" t="s">
        <v>241</v>
      </c>
      <c r="H148" s="187">
        <v>26</v>
      </c>
      <c r="I148" s="188"/>
      <c r="J148" s="189">
        <f t="shared" si="10"/>
        <v>0</v>
      </c>
      <c r="K148" s="185" t="s">
        <v>246</v>
      </c>
      <c r="L148" s="35"/>
      <c r="M148" s="190" t="s">
        <v>1</v>
      </c>
      <c r="N148" s="191" t="s">
        <v>52</v>
      </c>
      <c r="O148" s="57"/>
      <c r="P148" s="192">
        <f t="shared" si="11"/>
        <v>0</v>
      </c>
      <c r="Q148" s="192">
        <v>0</v>
      </c>
      <c r="R148" s="192">
        <f t="shared" si="12"/>
        <v>0</v>
      </c>
      <c r="S148" s="192">
        <v>0</v>
      </c>
      <c r="T148" s="193">
        <f t="shared" si="13"/>
        <v>0</v>
      </c>
      <c r="AR148" s="13" t="s">
        <v>430</v>
      </c>
      <c r="AT148" s="13" t="s">
        <v>169</v>
      </c>
      <c r="AU148" s="13" t="s">
        <v>92</v>
      </c>
      <c r="AY148" s="13" t="s">
        <v>167</v>
      </c>
      <c r="BE148" s="194">
        <f t="shared" si="14"/>
        <v>0</v>
      </c>
      <c r="BF148" s="194">
        <f t="shared" si="15"/>
        <v>0</v>
      </c>
      <c r="BG148" s="194">
        <f t="shared" si="16"/>
        <v>0</v>
      </c>
      <c r="BH148" s="194">
        <f t="shared" si="17"/>
        <v>0</v>
      </c>
      <c r="BI148" s="194">
        <f t="shared" si="18"/>
        <v>0</v>
      </c>
      <c r="BJ148" s="13" t="s">
        <v>92</v>
      </c>
      <c r="BK148" s="194">
        <f t="shared" si="19"/>
        <v>0</v>
      </c>
      <c r="BL148" s="13" t="s">
        <v>430</v>
      </c>
      <c r="BM148" s="13" t="s">
        <v>2441</v>
      </c>
    </row>
    <row r="149" spans="2:65" s="1" customFormat="1" ht="16.5" customHeight="1">
      <c r="B149" s="31"/>
      <c r="C149" s="195" t="s">
        <v>351</v>
      </c>
      <c r="D149" s="195" t="s">
        <v>221</v>
      </c>
      <c r="E149" s="196" t="s">
        <v>2442</v>
      </c>
      <c r="F149" s="197" t="s">
        <v>2443</v>
      </c>
      <c r="G149" s="198" t="s">
        <v>241</v>
      </c>
      <c r="H149" s="199">
        <v>25</v>
      </c>
      <c r="I149" s="200"/>
      <c r="J149" s="201">
        <f t="shared" si="10"/>
        <v>0</v>
      </c>
      <c r="K149" s="197" t="s">
        <v>246</v>
      </c>
      <c r="L149" s="202"/>
      <c r="M149" s="203" t="s">
        <v>1</v>
      </c>
      <c r="N149" s="204" t="s">
        <v>52</v>
      </c>
      <c r="O149" s="57"/>
      <c r="P149" s="192">
        <f t="shared" si="11"/>
        <v>0</v>
      </c>
      <c r="Q149" s="192">
        <v>1.5499999999999999E-3</v>
      </c>
      <c r="R149" s="192">
        <f t="shared" si="12"/>
        <v>3.875E-2</v>
      </c>
      <c r="S149" s="192">
        <v>0</v>
      </c>
      <c r="T149" s="193">
        <f t="shared" si="13"/>
        <v>0</v>
      </c>
      <c r="AR149" s="13" t="s">
        <v>690</v>
      </c>
      <c r="AT149" s="13" t="s">
        <v>221</v>
      </c>
      <c r="AU149" s="13" t="s">
        <v>92</v>
      </c>
      <c r="AY149" s="13" t="s">
        <v>167</v>
      </c>
      <c r="BE149" s="194">
        <f t="shared" si="14"/>
        <v>0</v>
      </c>
      <c r="BF149" s="194">
        <f t="shared" si="15"/>
        <v>0</v>
      </c>
      <c r="BG149" s="194">
        <f t="shared" si="16"/>
        <v>0</v>
      </c>
      <c r="BH149" s="194">
        <f t="shared" si="17"/>
        <v>0</v>
      </c>
      <c r="BI149" s="194">
        <f t="shared" si="18"/>
        <v>0</v>
      </c>
      <c r="BJ149" s="13" t="s">
        <v>92</v>
      </c>
      <c r="BK149" s="194">
        <f t="shared" si="19"/>
        <v>0</v>
      </c>
      <c r="BL149" s="13" t="s">
        <v>690</v>
      </c>
      <c r="BM149" s="13" t="s">
        <v>2444</v>
      </c>
    </row>
    <row r="150" spans="2:65" s="1" customFormat="1" ht="16.5" customHeight="1">
      <c r="B150" s="31"/>
      <c r="C150" s="195" t="s">
        <v>356</v>
      </c>
      <c r="D150" s="195" t="s">
        <v>221</v>
      </c>
      <c r="E150" s="196" t="s">
        <v>2445</v>
      </c>
      <c r="F150" s="197" t="s">
        <v>2446</v>
      </c>
      <c r="G150" s="198" t="s">
        <v>241</v>
      </c>
      <c r="H150" s="199">
        <v>1</v>
      </c>
      <c r="I150" s="200"/>
      <c r="J150" s="201">
        <f t="shared" si="10"/>
        <v>0</v>
      </c>
      <c r="K150" s="197" t="s">
        <v>246</v>
      </c>
      <c r="L150" s="202"/>
      <c r="M150" s="203" t="s">
        <v>1</v>
      </c>
      <c r="N150" s="204" t="s">
        <v>52</v>
      </c>
      <c r="O150" s="57"/>
      <c r="P150" s="192">
        <f t="shared" si="11"/>
        <v>0</v>
      </c>
      <c r="Q150" s="192">
        <v>3.3E-3</v>
      </c>
      <c r="R150" s="192">
        <f t="shared" si="12"/>
        <v>3.3E-3</v>
      </c>
      <c r="S150" s="192">
        <v>0</v>
      </c>
      <c r="T150" s="193">
        <f t="shared" si="13"/>
        <v>0</v>
      </c>
      <c r="AR150" s="13" t="s">
        <v>690</v>
      </c>
      <c r="AT150" s="13" t="s">
        <v>221</v>
      </c>
      <c r="AU150" s="13" t="s">
        <v>92</v>
      </c>
      <c r="AY150" s="13" t="s">
        <v>167</v>
      </c>
      <c r="BE150" s="194">
        <f t="shared" si="14"/>
        <v>0</v>
      </c>
      <c r="BF150" s="194">
        <f t="shared" si="15"/>
        <v>0</v>
      </c>
      <c r="BG150" s="194">
        <f t="shared" si="16"/>
        <v>0</v>
      </c>
      <c r="BH150" s="194">
        <f t="shared" si="17"/>
        <v>0</v>
      </c>
      <c r="BI150" s="194">
        <f t="shared" si="18"/>
        <v>0</v>
      </c>
      <c r="BJ150" s="13" t="s">
        <v>92</v>
      </c>
      <c r="BK150" s="194">
        <f t="shared" si="19"/>
        <v>0</v>
      </c>
      <c r="BL150" s="13" t="s">
        <v>690</v>
      </c>
      <c r="BM150" s="13" t="s">
        <v>2447</v>
      </c>
    </row>
    <row r="151" spans="2:65" s="1" customFormat="1" ht="16.5" customHeight="1">
      <c r="B151" s="31"/>
      <c r="C151" s="183" t="s">
        <v>360</v>
      </c>
      <c r="D151" s="183" t="s">
        <v>169</v>
      </c>
      <c r="E151" s="184" t="s">
        <v>2448</v>
      </c>
      <c r="F151" s="185" t="s">
        <v>2449</v>
      </c>
      <c r="G151" s="186" t="s">
        <v>241</v>
      </c>
      <c r="H151" s="187">
        <v>22</v>
      </c>
      <c r="I151" s="188"/>
      <c r="J151" s="189">
        <f t="shared" si="10"/>
        <v>0</v>
      </c>
      <c r="K151" s="185" t="s">
        <v>246</v>
      </c>
      <c r="L151" s="35"/>
      <c r="M151" s="190" t="s">
        <v>1</v>
      </c>
      <c r="N151" s="191" t="s">
        <v>52</v>
      </c>
      <c r="O151" s="57"/>
      <c r="P151" s="192">
        <f t="shared" si="11"/>
        <v>0</v>
      </c>
      <c r="Q151" s="192">
        <v>0</v>
      </c>
      <c r="R151" s="192">
        <f t="shared" si="12"/>
        <v>0</v>
      </c>
      <c r="S151" s="192">
        <v>0</v>
      </c>
      <c r="T151" s="193">
        <f t="shared" si="13"/>
        <v>0</v>
      </c>
      <c r="AR151" s="13" t="s">
        <v>430</v>
      </c>
      <c r="AT151" s="13" t="s">
        <v>169</v>
      </c>
      <c r="AU151" s="13" t="s">
        <v>92</v>
      </c>
      <c r="AY151" s="13" t="s">
        <v>167</v>
      </c>
      <c r="BE151" s="194">
        <f t="shared" si="14"/>
        <v>0</v>
      </c>
      <c r="BF151" s="194">
        <f t="shared" si="15"/>
        <v>0</v>
      </c>
      <c r="BG151" s="194">
        <f t="shared" si="16"/>
        <v>0</v>
      </c>
      <c r="BH151" s="194">
        <f t="shared" si="17"/>
        <v>0</v>
      </c>
      <c r="BI151" s="194">
        <f t="shared" si="18"/>
        <v>0</v>
      </c>
      <c r="BJ151" s="13" t="s">
        <v>92</v>
      </c>
      <c r="BK151" s="194">
        <f t="shared" si="19"/>
        <v>0</v>
      </c>
      <c r="BL151" s="13" t="s">
        <v>430</v>
      </c>
      <c r="BM151" s="13" t="s">
        <v>2450</v>
      </c>
    </row>
    <row r="152" spans="2:65" s="1" customFormat="1" ht="16.5" customHeight="1">
      <c r="B152" s="31"/>
      <c r="C152" s="195" t="s">
        <v>364</v>
      </c>
      <c r="D152" s="195" t="s">
        <v>221</v>
      </c>
      <c r="E152" s="196" t="s">
        <v>2451</v>
      </c>
      <c r="F152" s="197" t="s">
        <v>2452</v>
      </c>
      <c r="G152" s="198" t="s">
        <v>241</v>
      </c>
      <c r="H152" s="199">
        <v>22</v>
      </c>
      <c r="I152" s="200"/>
      <c r="J152" s="201">
        <f t="shared" si="10"/>
        <v>0</v>
      </c>
      <c r="K152" s="197" t="s">
        <v>246</v>
      </c>
      <c r="L152" s="202"/>
      <c r="M152" s="203" t="s">
        <v>1</v>
      </c>
      <c r="N152" s="204" t="s">
        <v>52</v>
      </c>
      <c r="O152" s="57"/>
      <c r="P152" s="192">
        <f t="shared" si="11"/>
        <v>0</v>
      </c>
      <c r="Q152" s="192">
        <v>1.31E-3</v>
      </c>
      <c r="R152" s="192">
        <f t="shared" si="12"/>
        <v>2.8819999999999998E-2</v>
      </c>
      <c r="S152" s="192">
        <v>0</v>
      </c>
      <c r="T152" s="193">
        <f t="shared" si="13"/>
        <v>0</v>
      </c>
      <c r="AR152" s="13" t="s">
        <v>690</v>
      </c>
      <c r="AT152" s="13" t="s">
        <v>221</v>
      </c>
      <c r="AU152" s="13" t="s">
        <v>92</v>
      </c>
      <c r="AY152" s="13" t="s">
        <v>167</v>
      </c>
      <c r="BE152" s="194">
        <f t="shared" si="14"/>
        <v>0</v>
      </c>
      <c r="BF152" s="194">
        <f t="shared" si="15"/>
        <v>0</v>
      </c>
      <c r="BG152" s="194">
        <f t="shared" si="16"/>
        <v>0</v>
      </c>
      <c r="BH152" s="194">
        <f t="shared" si="17"/>
        <v>0</v>
      </c>
      <c r="BI152" s="194">
        <f t="shared" si="18"/>
        <v>0</v>
      </c>
      <c r="BJ152" s="13" t="s">
        <v>92</v>
      </c>
      <c r="BK152" s="194">
        <f t="shared" si="19"/>
        <v>0</v>
      </c>
      <c r="BL152" s="13" t="s">
        <v>690</v>
      </c>
      <c r="BM152" s="13" t="s">
        <v>2453</v>
      </c>
    </row>
    <row r="153" spans="2:65" s="1" customFormat="1" ht="16.5" customHeight="1">
      <c r="B153" s="31"/>
      <c r="C153" s="183" t="s">
        <v>368</v>
      </c>
      <c r="D153" s="183" t="s">
        <v>169</v>
      </c>
      <c r="E153" s="184" t="s">
        <v>2454</v>
      </c>
      <c r="F153" s="185" t="s">
        <v>2455</v>
      </c>
      <c r="G153" s="186" t="s">
        <v>258</v>
      </c>
      <c r="H153" s="187">
        <v>50</v>
      </c>
      <c r="I153" s="188"/>
      <c r="J153" s="189">
        <f t="shared" si="10"/>
        <v>0</v>
      </c>
      <c r="K153" s="185" t="s">
        <v>246</v>
      </c>
      <c r="L153" s="35"/>
      <c r="M153" s="190" t="s">
        <v>1</v>
      </c>
      <c r="N153" s="191" t="s">
        <v>52</v>
      </c>
      <c r="O153" s="57"/>
      <c r="P153" s="192">
        <f t="shared" si="11"/>
        <v>0</v>
      </c>
      <c r="Q153" s="192">
        <v>0</v>
      </c>
      <c r="R153" s="192">
        <f t="shared" si="12"/>
        <v>0</v>
      </c>
      <c r="S153" s="192">
        <v>0</v>
      </c>
      <c r="T153" s="193">
        <f t="shared" si="13"/>
        <v>0</v>
      </c>
      <c r="AR153" s="13" t="s">
        <v>430</v>
      </c>
      <c r="AT153" s="13" t="s">
        <v>169</v>
      </c>
      <c r="AU153" s="13" t="s">
        <v>92</v>
      </c>
      <c r="AY153" s="13" t="s">
        <v>167</v>
      </c>
      <c r="BE153" s="194">
        <f t="shared" si="14"/>
        <v>0</v>
      </c>
      <c r="BF153" s="194">
        <f t="shared" si="15"/>
        <v>0</v>
      </c>
      <c r="BG153" s="194">
        <f t="shared" si="16"/>
        <v>0</v>
      </c>
      <c r="BH153" s="194">
        <f t="shared" si="17"/>
        <v>0</v>
      </c>
      <c r="BI153" s="194">
        <f t="shared" si="18"/>
        <v>0</v>
      </c>
      <c r="BJ153" s="13" t="s">
        <v>92</v>
      </c>
      <c r="BK153" s="194">
        <f t="shared" si="19"/>
        <v>0</v>
      </c>
      <c r="BL153" s="13" t="s">
        <v>430</v>
      </c>
      <c r="BM153" s="13" t="s">
        <v>2456</v>
      </c>
    </row>
    <row r="154" spans="2:65" s="1" customFormat="1" ht="16.5" customHeight="1">
      <c r="B154" s="31"/>
      <c r="C154" s="195" t="s">
        <v>372</v>
      </c>
      <c r="D154" s="195" t="s">
        <v>221</v>
      </c>
      <c r="E154" s="196" t="s">
        <v>2457</v>
      </c>
      <c r="F154" s="197" t="s">
        <v>2458</v>
      </c>
      <c r="G154" s="198" t="s">
        <v>1098</v>
      </c>
      <c r="H154" s="199">
        <v>10</v>
      </c>
      <c r="I154" s="200"/>
      <c r="J154" s="201">
        <f t="shared" si="10"/>
        <v>0</v>
      </c>
      <c r="K154" s="197" t="s">
        <v>246</v>
      </c>
      <c r="L154" s="202"/>
      <c r="M154" s="203" t="s">
        <v>1</v>
      </c>
      <c r="N154" s="204" t="s">
        <v>52</v>
      </c>
      <c r="O154" s="57"/>
      <c r="P154" s="192">
        <f t="shared" si="11"/>
        <v>0</v>
      </c>
      <c r="Q154" s="192">
        <v>1E-3</v>
      </c>
      <c r="R154" s="192">
        <f t="shared" si="12"/>
        <v>0.01</v>
      </c>
      <c r="S154" s="192">
        <v>0</v>
      </c>
      <c r="T154" s="193">
        <f t="shared" si="13"/>
        <v>0</v>
      </c>
      <c r="AR154" s="13" t="s">
        <v>690</v>
      </c>
      <c r="AT154" s="13" t="s">
        <v>221</v>
      </c>
      <c r="AU154" s="13" t="s">
        <v>92</v>
      </c>
      <c r="AY154" s="13" t="s">
        <v>167</v>
      </c>
      <c r="BE154" s="194">
        <f t="shared" si="14"/>
        <v>0</v>
      </c>
      <c r="BF154" s="194">
        <f t="shared" si="15"/>
        <v>0</v>
      </c>
      <c r="BG154" s="194">
        <f t="shared" si="16"/>
        <v>0</v>
      </c>
      <c r="BH154" s="194">
        <f t="shared" si="17"/>
        <v>0</v>
      </c>
      <c r="BI154" s="194">
        <f t="shared" si="18"/>
        <v>0</v>
      </c>
      <c r="BJ154" s="13" t="s">
        <v>92</v>
      </c>
      <c r="BK154" s="194">
        <f t="shared" si="19"/>
        <v>0</v>
      </c>
      <c r="BL154" s="13" t="s">
        <v>690</v>
      </c>
      <c r="BM154" s="13" t="s">
        <v>2459</v>
      </c>
    </row>
    <row r="155" spans="2:65" s="1" customFormat="1" ht="16.5" customHeight="1">
      <c r="B155" s="31"/>
      <c r="C155" s="195" t="s">
        <v>376</v>
      </c>
      <c r="D155" s="195" t="s">
        <v>221</v>
      </c>
      <c r="E155" s="196" t="s">
        <v>2460</v>
      </c>
      <c r="F155" s="197" t="s">
        <v>2461</v>
      </c>
      <c r="G155" s="198" t="s">
        <v>1098</v>
      </c>
      <c r="H155" s="199">
        <v>10</v>
      </c>
      <c r="I155" s="200"/>
      <c r="J155" s="201">
        <f t="shared" si="10"/>
        <v>0</v>
      </c>
      <c r="K155" s="197" t="s">
        <v>246</v>
      </c>
      <c r="L155" s="202"/>
      <c r="M155" s="203" t="s">
        <v>1</v>
      </c>
      <c r="N155" s="204" t="s">
        <v>52</v>
      </c>
      <c r="O155" s="57"/>
      <c r="P155" s="192">
        <f t="shared" si="11"/>
        <v>0</v>
      </c>
      <c r="Q155" s="192">
        <v>1E-3</v>
      </c>
      <c r="R155" s="192">
        <f t="shared" si="12"/>
        <v>0.01</v>
      </c>
      <c r="S155" s="192">
        <v>0</v>
      </c>
      <c r="T155" s="193">
        <f t="shared" si="13"/>
        <v>0</v>
      </c>
      <c r="AR155" s="13" t="s">
        <v>690</v>
      </c>
      <c r="AT155" s="13" t="s">
        <v>221</v>
      </c>
      <c r="AU155" s="13" t="s">
        <v>92</v>
      </c>
      <c r="AY155" s="13" t="s">
        <v>167</v>
      </c>
      <c r="BE155" s="194">
        <f t="shared" si="14"/>
        <v>0</v>
      </c>
      <c r="BF155" s="194">
        <f t="shared" si="15"/>
        <v>0</v>
      </c>
      <c r="BG155" s="194">
        <f t="shared" si="16"/>
        <v>0</v>
      </c>
      <c r="BH155" s="194">
        <f t="shared" si="17"/>
        <v>0</v>
      </c>
      <c r="BI155" s="194">
        <f t="shared" si="18"/>
        <v>0</v>
      </c>
      <c r="BJ155" s="13" t="s">
        <v>92</v>
      </c>
      <c r="BK155" s="194">
        <f t="shared" si="19"/>
        <v>0</v>
      </c>
      <c r="BL155" s="13" t="s">
        <v>690</v>
      </c>
      <c r="BM155" s="13" t="s">
        <v>2462</v>
      </c>
    </row>
    <row r="156" spans="2:65" s="1" customFormat="1" ht="16.5" customHeight="1">
      <c r="B156" s="31"/>
      <c r="C156" s="195" t="s">
        <v>382</v>
      </c>
      <c r="D156" s="195" t="s">
        <v>221</v>
      </c>
      <c r="E156" s="196" t="s">
        <v>2463</v>
      </c>
      <c r="F156" s="197" t="s">
        <v>2464</v>
      </c>
      <c r="G156" s="198" t="s">
        <v>1098</v>
      </c>
      <c r="H156" s="199">
        <v>5</v>
      </c>
      <c r="I156" s="200"/>
      <c r="J156" s="201">
        <f t="shared" si="10"/>
        <v>0</v>
      </c>
      <c r="K156" s="197" t="s">
        <v>246</v>
      </c>
      <c r="L156" s="202"/>
      <c r="M156" s="203" t="s">
        <v>1</v>
      </c>
      <c r="N156" s="204" t="s">
        <v>52</v>
      </c>
      <c r="O156" s="57"/>
      <c r="P156" s="192">
        <f t="shared" si="11"/>
        <v>0</v>
      </c>
      <c r="Q156" s="192">
        <v>1E-3</v>
      </c>
      <c r="R156" s="192">
        <f t="shared" si="12"/>
        <v>5.0000000000000001E-3</v>
      </c>
      <c r="S156" s="192">
        <v>0</v>
      </c>
      <c r="T156" s="193">
        <f t="shared" si="13"/>
        <v>0</v>
      </c>
      <c r="AR156" s="13" t="s">
        <v>690</v>
      </c>
      <c r="AT156" s="13" t="s">
        <v>221</v>
      </c>
      <c r="AU156" s="13" t="s">
        <v>92</v>
      </c>
      <c r="AY156" s="13" t="s">
        <v>167</v>
      </c>
      <c r="BE156" s="194">
        <f t="shared" si="14"/>
        <v>0</v>
      </c>
      <c r="BF156" s="194">
        <f t="shared" si="15"/>
        <v>0</v>
      </c>
      <c r="BG156" s="194">
        <f t="shared" si="16"/>
        <v>0</v>
      </c>
      <c r="BH156" s="194">
        <f t="shared" si="17"/>
        <v>0</v>
      </c>
      <c r="BI156" s="194">
        <f t="shared" si="18"/>
        <v>0</v>
      </c>
      <c r="BJ156" s="13" t="s">
        <v>92</v>
      </c>
      <c r="BK156" s="194">
        <f t="shared" si="19"/>
        <v>0</v>
      </c>
      <c r="BL156" s="13" t="s">
        <v>690</v>
      </c>
      <c r="BM156" s="13" t="s">
        <v>2465</v>
      </c>
    </row>
    <row r="157" spans="2:65" s="1" customFormat="1" ht="16.5" customHeight="1">
      <c r="B157" s="31"/>
      <c r="C157" s="183" t="s">
        <v>386</v>
      </c>
      <c r="D157" s="183" t="s">
        <v>169</v>
      </c>
      <c r="E157" s="184" t="s">
        <v>2466</v>
      </c>
      <c r="F157" s="185" t="s">
        <v>2467</v>
      </c>
      <c r="G157" s="186" t="s">
        <v>258</v>
      </c>
      <c r="H157" s="187">
        <v>280</v>
      </c>
      <c r="I157" s="188"/>
      <c r="J157" s="189">
        <f t="shared" si="10"/>
        <v>0</v>
      </c>
      <c r="K157" s="185" t="s">
        <v>246</v>
      </c>
      <c r="L157" s="35"/>
      <c r="M157" s="190" t="s">
        <v>1</v>
      </c>
      <c r="N157" s="191" t="s">
        <v>52</v>
      </c>
      <c r="O157" s="57"/>
      <c r="P157" s="192">
        <f t="shared" si="11"/>
        <v>0</v>
      </c>
      <c r="Q157" s="192">
        <v>0</v>
      </c>
      <c r="R157" s="192">
        <f t="shared" si="12"/>
        <v>0</v>
      </c>
      <c r="S157" s="192">
        <v>0</v>
      </c>
      <c r="T157" s="193">
        <f t="shared" si="13"/>
        <v>0</v>
      </c>
      <c r="AR157" s="13" t="s">
        <v>430</v>
      </c>
      <c r="AT157" s="13" t="s">
        <v>169</v>
      </c>
      <c r="AU157" s="13" t="s">
        <v>92</v>
      </c>
      <c r="AY157" s="13" t="s">
        <v>167</v>
      </c>
      <c r="BE157" s="194">
        <f t="shared" si="14"/>
        <v>0</v>
      </c>
      <c r="BF157" s="194">
        <f t="shared" si="15"/>
        <v>0</v>
      </c>
      <c r="BG157" s="194">
        <f t="shared" si="16"/>
        <v>0</v>
      </c>
      <c r="BH157" s="194">
        <f t="shared" si="17"/>
        <v>0</v>
      </c>
      <c r="BI157" s="194">
        <f t="shared" si="18"/>
        <v>0</v>
      </c>
      <c r="BJ157" s="13" t="s">
        <v>92</v>
      </c>
      <c r="BK157" s="194">
        <f t="shared" si="19"/>
        <v>0</v>
      </c>
      <c r="BL157" s="13" t="s">
        <v>430</v>
      </c>
      <c r="BM157" s="13" t="s">
        <v>2468</v>
      </c>
    </row>
    <row r="158" spans="2:65" s="1" customFormat="1" ht="16.5" customHeight="1">
      <c r="B158" s="31"/>
      <c r="C158" s="195" t="s">
        <v>390</v>
      </c>
      <c r="D158" s="195" t="s">
        <v>221</v>
      </c>
      <c r="E158" s="196" t="s">
        <v>2469</v>
      </c>
      <c r="F158" s="197" t="s">
        <v>2470</v>
      </c>
      <c r="G158" s="198" t="s">
        <v>258</v>
      </c>
      <c r="H158" s="199">
        <v>280</v>
      </c>
      <c r="I158" s="200"/>
      <c r="J158" s="201">
        <f t="shared" si="10"/>
        <v>0</v>
      </c>
      <c r="K158" s="197" t="s">
        <v>1</v>
      </c>
      <c r="L158" s="202"/>
      <c r="M158" s="203" t="s">
        <v>1</v>
      </c>
      <c r="N158" s="204" t="s">
        <v>52</v>
      </c>
      <c r="O158" s="57"/>
      <c r="P158" s="192">
        <f t="shared" si="11"/>
        <v>0</v>
      </c>
      <c r="Q158" s="192">
        <v>0</v>
      </c>
      <c r="R158" s="192">
        <f t="shared" si="12"/>
        <v>0</v>
      </c>
      <c r="S158" s="192">
        <v>0</v>
      </c>
      <c r="T158" s="193">
        <f t="shared" si="13"/>
        <v>0</v>
      </c>
      <c r="AR158" s="13" t="s">
        <v>690</v>
      </c>
      <c r="AT158" s="13" t="s">
        <v>221</v>
      </c>
      <c r="AU158" s="13" t="s">
        <v>92</v>
      </c>
      <c r="AY158" s="13" t="s">
        <v>167</v>
      </c>
      <c r="BE158" s="194">
        <f t="shared" si="14"/>
        <v>0</v>
      </c>
      <c r="BF158" s="194">
        <f t="shared" si="15"/>
        <v>0</v>
      </c>
      <c r="BG158" s="194">
        <f t="shared" si="16"/>
        <v>0</v>
      </c>
      <c r="BH158" s="194">
        <f t="shared" si="17"/>
        <v>0</v>
      </c>
      <c r="BI158" s="194">
        <f t="shared" si="18"/>
        <v>0</v>
      </c>
      <c r="BJ158" s="13" t="s">
        <v>92</v>
      </c>
      <c r="BK158" s="194">
        <f t="shared" si="19"/>
        <v>0</v>
      </c>
      <c r="BL158" s="13" t="s">
        <v>690</v>
      </c>
      <c r="BM158" s="13" t="s">
        <v>2471</v>
      </c>
    </row>
    <row r="159" spans="2:65" s="1" customFormat="1" ht="16.5" customHeight="1">
      <c r="B159" s="31"/>
      <c r="C159" s="183" t="s">
        <v>394</v>
      </c>
      <c r="D159" s="183" t="s">
        <v>169</v>
      </c>
      <c r="E159" s="184" t="s">
        <v>2472</v>
      </c>
      <c r="F159" s="185" t="s">
        <v>2473</v>
      </c>
      <c r="G159" s="186" t="s">
        <v>258</v>
      </c>
      <c r="H159" s="187">
        <v>135</v>
      </c>
      <c r="I159" s="188"/>
      <c r="J159" s="189">
        <f t="shared" si="10"/>
        <v>0</v>
      </c>
      <c r="K159" s="185" t="s">
        <v>246</v>
      </c>
      <c r="L159" s="35"/>
      <c r="M159" s="190" t="s">
        <v>1</v>
      </c>
      <c r="N159" s="191" t="s">
        <v>52</v>
      </c>
      <c r="O159" s="57"/>
      <c r="P159" s="192">
        <f t="shared" si="11"/>
        <v>0</v>
      </c>
      <c r="Q159" s="192">
        <v>0</v>
      </c>
      <c r="R159" s="192">
        <f t="shared" si="12"/>
        <v>0</v>
      </c>
      <c r="S159" s="192">
        <v>0</v>
      </c>
      <c r="T159" s="193">
        <f t="shared" si="13"/>
        <v>0</v>
      </c>
      <c r="AR159" s="13" t="s">
        <v>430</v>
      </c>
      <c r="AT159" s="13" t="s">
        <v>169</v>
      </c>
      <c r="AU159" s="13" t="s">
        <v>92</v>
      </c>
      <c r="AY159" s="13" t="s">
        <v>167</v>
      </c>
      <c r="BE159" s="194">
        <f t="shared" si="14"/>
        <v>0</v>
      </c>
      <c r="BF159" s="194">
        <f t="shared" si="15"/>
        <v>0</v>
      </c>
      <c r="BG159" s="194">
        <f t="shared" si="16"/>
        <v>0</v>
      </c>
      <c r="BH159" s="194">
        <f t="shared" si="17"/>
        <v>0</v>
      </c>
      <c r="BI159" s="194">
        <f t="shared" si="18"/>
        <v>0</v>
      </c>
      <c r="BJ159" s="13" t="s">
        <v>92</v>
      </c>
      <c r="BK159" s="194">
        <f t="shared" si="19"/>
        <v>0</v>
      </c>
      <c r="BL159" s="13" t="s">
        <v>430</v>
      </c>
      <c r="BM159" s="13" t="s">
        <v>2474</v>
      </c>
    </row>
    <row r="160" spans="2:65" s="1" customFormat="1" ht="16.5" customHeight="1">
      <c r="B160" s="31"/>
      <c r="C160" s="195" t="s">
        <v>398</v>
      </c>
      <c r="D160" s="195" t="s">
        <v>221</v>
      </c>
      <c r="E160" s="196" t="s">
        <v>2475</v>
      </c>
      <c r="F160" s="197" t="s">
        <v>2476</v>
      </c>
      <c r="G160" s="198" t="s">
        <v>258</v>
      </c>
      <c r="H160" s="199">
        <v>135</v>
      </c>
      <c r="I160" s="200"/>
      <c r="J160" s="201">
        <f t="shared" si="10"/>
        <v>0</v>
      </c>
      <c r="K160" s="197" t="s">
        <v>1</v>
      </c>
      <c r="L160" s="202"/>
      <c r="M160" s="203" t="s">
        <v>1</v>
      </c>
      <c r="N160" s="204" t="s">
        <v>52</v>
      </c>
      <c r="O160" s="57"/>
      <c r="P160" s="192">
        <f t="shared" si="11"/>
        <v>0</v>
      </c>
      <c r="Q160" s="192">
        <v>0</v>
      </c>
      <c r="R160" s="192">
        <f t="shared" si="12"/>
        <v>0</v>
      </c>
      <c r="S160" s="192">
        <v>0</v>
      </c>
      <c r="T160" s="193">
        <f t="shared" si="13"/>
        <v>0</v>
      </c>
      <c r="AR160" s="13" t="s">
        <v>690</v>
      </c>
      <c r="AT160" s="13" t="s">
        <v>221</v>
      </c>
      <c r="AU160" s="13" t="s">
        <v>92</v>
      </c>
      <c r="AY160" s="13" t="s">
        <v>167</v>
      </c>
      <c r="BE160" s="194">
        <f t="shared" si="14"/>
        <v>0</v>
      </c>
      <c r="BF160" s="194">
        <f t="shared" si="15"/>
        <v>0</v>
      </c>
      <c r="BG160" s="194">
        <f t="shared" si="16"/>
        <v>0</v>
      </c>
      <c r="BH160" s="194">
        <f t="shared" si="17"/>
        <v>0</v>
      </c>
      <c r="BI160" s="194">
        <f t="shared" si="18"/>
        <v>0</v>
      </c>
      <c r="BJ160" s="13" t="s">
        <v>92</v>
      </c>
      <c r="BK160" s="194">
        <f t="shared" si="19"/>
        <v>0</v>
      </c>
      <c r="BL160" s="13" t="s">
        <v>690</v>
      </c>
      <c r="BM160" s="13" t="s">
        <v>2477</v>
      </c>
    </row>
    <row r="161" spans="2:65" s="1" customFormat="1" ht="16.5" customHeight="1">
      <c r="B161" s="31"/>
      <c r="C161" s="183" t="s">
        <v>402</v>
      </c>
      <c r="D161" s="183" t="s">
        <v>169</v>
      </c>
      <c r="E161" s="184" t="s">
        <v>2478</v>
      </c>
      <c r="F161" s="185" t="s">
        <v>2479</v>
      </c>
      <c r="G161" s="186" t="s">
        <v>258</v>
      </c>
      <c r="H161" s="187">
        <v>35</v>
      </c>
      <c r="I161" s="188"/>
      <c r="J161" s="189">
        <f t="shared" si="10"/>
        <v>0</v>
      </c>
      <c r="K161" s="185" t="s">
        <v>1</v>
      </c>
      <c r="L161" s="35"/>
      <c r="M161" s="190" t="s">
        <v>1</v>
      </c>
      <c r="N161" s="191" t="s">
        <v>52</v>
      </c>
      <c r="O161" s="57"/>
      <c r="P161" s="192">
        <f t="shared" si="11"/>
        <v>0</v>
      </c>
      <c r="Q161" s="192">
        <v>0</v>
      </c>
      <c r="R161" s="192">
        <f t="shared" si="12"/>
        <v>0</v>
      </c>
      <c r="S161" s="192">
        <v>0</v>
      </c>
      <c r="T161" s="193">
        <f t="shared" si="13"/>
        <v>0</v>
      </c>
      <c r="AR161" s="13" t="s">
        <v>430</v>
      </c>
      <c r="AT161" s="13" t="s">
        <v>169</v>
      </c>
      <c r="AU161" s="13" t="s">
        <v>92</v>
      </c>
      <c r="AY161" s="13" t="s">
        <v>167</v>
      </c>
      <c r="BE161" s="194">
        <f t="shared" si="14"/>
        <v>0</v>
      </c>
      <c r="BF161" s="194">
        <f t="shared" si="15"/>
        <v>0</v>
      </c>
      <c r="BG161" s="194">
        <f t="shared" si="16"/>
        <v>0</v>
      </c>
      <c r="BH161" s="194">
        <f t="shared" si="17"/>
        <v>0</v>
      </c>
      <c r="BI161" s="194">
        <f t="shared" si="18"/>
        <v>0</v>
      </c>
      <c r="BJ161" s="13" t="s">
        <v>92</v>
      </c>
      <c r="BK161" s="194">
        <f t="shared" si="19"/>
        <v>0</v>
      </c>
      <c r="BL161" s="13" t="s">
        <v>430</v>
      </c>
      <c r="BM161" s="13" t="s">
        <v>2480</v>
      </c>
    </row>
    <row r="162" spans="2:65" s="1" customFormat="1" ht="16.5" customHeight="1">
      <c r="B162" s="31"/>
      <c r="C162" s="195" t="s">
        <v>406</v>
      </c>
      <c r="D162" s="195" t="s">
        <v>221</v>
      </c>
      <c r="E162" s="196" t="s">
        <v>2481</v>
      </c>
      <c r="F162" s="197" t="s">
        <v>2482</v>
      </c>
      <c r="G162" s="198" t="s">
        <v>258</v>
      </c>
      <c r="H162" s="199">
        <v>35</v>
      </c>
      <c r="I162" s="200"/>
      <c r="J162" s="201">
        <f t="shared" si="10"/>
        <v>0</v>
      </c>
      <c r="K162" s="197" t="s">
        <v>1</v>
      </c>
      <c r="L162" s="202"/>
      <c r="M162" s="203" t="s">
        <v>1</v>
      </c>
      <c r="N162" s="204" t="s">
        <v>52</v>
      </c>
      <c r="O162" s="57"/>
      <c r="P162" s="192">
        <f t="shared" si="11"/>
        <v>0</v>
      </c>
      <c r="Q162" s="192">
        <v>0</v>
      </c>
      <c r="R162" s="192">
        <f t="shared" si="12"/>
        <v>0</v>
      </c>
      <c r="S162" s="192">
        <v>0</v>
      </c>
      <c r="T162" s="193">
        <f t="shared" si="13"/>
        <v>0</v>
      </c>
      <c r="AR162" s="13" t="s">
        <v>690</v>
      </c>
      <c r="AT162" s="13" t="s">
        <v>221</v>
      </c>
      <c r="AU162" s="13" t="s">
        <v>92</v>
      </c>
      <c r="AY162" s="13" t="s">
        <v>167</v>
      </c>
      <c r="BE162" s="194">
        <f t="shared" si="14"/>
        <v>0</v>
      </c>
      <c r="BF162" s="194">
        <f t="shared" si="15"/>
        <v>0</v>
      </c>
      <c r="BG162" s="194">
        <f t="shared" si="16"/>
        <v>0</v>
      </c>
      <c r="BH162" s="194">
        <f t="shared" si="17"/>
        <v>0</v>
      </c>
      <c r="BI162" s="194">
        <f t="shared" si="18"/>
        <v>0</v>
      </c>
      <c r="BJ162" s="13" t="s">
        <v>92</v>
      </c>
      <c r="BK162" s="194">
        <f t="shared" si="19"/>
        <v>0</v>
      </c>
      <c r="BL162" s="13" t="s">
        <v>690</v>
      </c>
      <c r="BM162" s="13" t="s">
        <v>2483</v>
      </c>
    </row>
    <row r="163" spans="2:65" s="1" customFormat="1" ht="16.5" customHeight="1">
      <c r="B163" s="31"/>
      <c r="C163" s="183" t="s">
        <v>410</v>
      </c>
      <c r="D163" s="183" t="s">
        <v>169</v>
      </c>
      <c r="E163" s="184" t="s">
        <v>2484</v>
      </c>
      <c r="F163" s="185" t="s">
        <v>2485</v>
      </c>
      <c r="G163" s="186" t="s">
        <v>258</v>
      </c>
      <c r="H163" s="187">
        <v>1150</v>
      </c>
      <c r="I163" s="188"/>
      <c r="J163" s="189">
        <f t="shared" si="10"/>
        <v>0</v>
      </c>
      <c r="K163" s="185" t="s">
        <v>246</v>
      </c>
      <c r="L163" s="35"/>
      <c r="M163" s="190" t="s">
        <v>1</v>
      </c>
      <c r="N163" s="191" t="s">
        <v>52</v>
      </c>
      <c r="O163" s="57"/>
      <c r="P163" s="192">
        <f t="shared" si="11"/>
        <v>0</v>
      </c>
      <c r="Q163" s="192">
        <v>0</v>
      </c>
      <c r="R163" s="192">
        <f t="shared" si="12"/>
        <v>0</v>
      </c>
      <c r="S163" s="192">
        <v>0</v>
      </c>
      <c r="T163" s="193">
        <f t="shared" si="13"/>
        <v>0</v>
      </c>
      <c r="AR163" s="13" t="s">
        <v>430</v>
      </c>
      <c r="AT163" s="13" t="s">
        <v>169</v>
      </c>
      <c r="AU163" s="13" t="s">
        <v>92</v>
      </c>
      <c r="AY163" s="13" t="s">
        <v>167</v>
      </c>
      <c r="BE163" s="194">
        <f t="shared" si="14"/>
        <v>0</v>
      </c>
      <c r="BF163" s="194">
        <f t="shared" si="15"/>
        <v>0</v>
      </c>
      <c r="BG163" s="194">
        <f t="shared" si="16"/>
        <v>0</v>
      </c>
      <c r="BH163" s="194">
        <f t="shared" si="17"/>
        <v>0</v>
      </c>
      <c r="BI163" s="194">
        <f t="shared" si="18"/>
        <v>0</v>
      </c>
      <c r="BJ163" s="13" t="s">
        <v>92</v>
      </c>
      <c r="BK163" s="194">
        <f t="shared" si="19"/>
        <v>0</v>
      </c>
      <c r="BL163" s="13" t="s">
        <v>430</v>
      </c>
      <c r="BM163" s="13" t="s">
        <v>2486</v>
      </c>
    </row>
    <row r="164" spans="2:65" s="1" customFormat="1" ht="16.5" customHeight="1">
      <c r="B164" s="31"/>
      <c r="C164" s="195" t="s">
        <v>414</v>
      </c>
      <c r="D164" s="195" t="s">
        <v>221</v>
      </c>
      <c r="E164" s="196" t="s">
        <v>2487</v>
      </c>
      <c r="F164" s="197" t="s">
        <v>2488</v>
      </c>
      <c r="G164" s="198" t="s">
        <v>258</v>
      </c>
      <c r="H164" s="199">
        <v>1150</v>
      </c>
      <c r="I164" s="200"/>
      <c r="J164" s="201">
        <f t="shared" si="10"/>
        <v>0</v>
      </c>
      <c r="K164" s="197" t="s">
        <v>1</v>
      </c>
      <c r="L164" s="202"/>
      <c r="M164" s="203" t="s">
        <v>1</v>
      </c>
      <c r="N164" s="204" t="s">
        <v>52</v>
      </c>
      <c r="O164" s="57"/>
      <c r="P164" s="192">
        <f t="shared" si="11"/>
        <v>0</v>
      </c>
      <c r="Q164" s="192">
        <v>0</v>
      </c>
      <c r="R164" s="192">
        <f t="shared" si="12"/>
        <v>0</v>
      </c>
      <c r="S164" s="192">
        <v>0</v>
      </c>
      <c r="T164" s="193">
        <f t="shared" si="13"/>
        <v>0</v>
      </c>
      <c r="AR164" s="13" t="s">
        <v>1123</v>
      </c>
      <c r="AT164" s="13" t="s">
        <v>221</v>
      </c>
      <c r="AU164" s="13" t="s">
        <v>92</v>
      </c>
      <c r="AY164" s="13" t="s">
        <v>167</v>
      </c>
      <c r="BE164" s="194">
        <f t="shared" si="14"/>
        <v>0</v>
      </c>
      <c r="BF164" s="194">
        <f t="shared" si="15"/>
        <v>0</v>
      </c>
      <c r="BG164" s="194">
        <f t="shared" si="16"/>
        <v>0</v>
      </c>
      <c r="BH164" s="194">
        <f t="shared" si="17"/>
        <v>0</v>
      </c>
      <c r="BI164" s="194">
        <f t="shared" si="18"/>
        <v>0</v>
      </c>
      <c r="BJ164" s="13" t="s">
        <v>92</v>
      </c>
      <c r="BK164" s="194">
        <f t="shared" si="19"/>
        <v>0</v>
      </c>
      <c r="BL164" s="13" t="s">
        <v>430</v>
      </c>
      <c r="BM164" s="13" t="s">
        <v>2489</v>
      </c>
    </row>
    <row r="165" spans="2:65" s="1" customFormat="1" ht="16.5" customHeight="1">
      <c r="B165" s="31"/>
      <c r="C165" s="183" t="s">
        <v>418</v>
      </c>
      <c r="D165" s="183" t="s">
        <v>169</v>
      </c>
      <c r="E165" s="184" t="s">
        <v>2490</v>
      </c>
      <c r="F165" s="185" t="s">
        <v>2491</v>
      </c>
      <c r="G165" s="186" t="s">
        <v>258</v>
      </c>
      <c r="H165" s="187">
        <v>280</v>
      </c>
      <c r="I165" s="188"/>
      <c r="J165" s="189">
        <f t="shared" si="10"/>
        <v>0</v>
      </c>
      <c r="K165" s="185" t="s">
        <v>1</v>
      </c>
      <c r="L165" s="35"/>
      <c r="M165" s="190" t="s">
        <v>1</v>
      </c>
      <c r="N165" s="191" t="s">
        <v>52</v>
      </c>
      <c r="O165" s="57"/>
      <c r="P165" s="192">
        <f t="shared" si="11"/>
        <v>0</v>
      </c>
      <c r="Q165" s="192">
        <v>0</v>
      </c>
      <c r="R165" s="192">
        <f t="shared" si="12"/>
        <v>0</v>
      </c>
      <c r="S165" s="192">
        <v>0</v>
      </c>
      <c r="T165" s="193">
        <f t="shared" si="13"/>
        <v>0</v>
      </c>
      <c r="AR165" s="13" t="s">
        <v>430</v>
      </c>
      <c r="AT165" s="13" t="s">
        <v>169</v>
      </c>
      <c r="AU165" s="13" t="s">
        <v>92</v>
      </c>
      <c r="AY165" s="13" t="s">
        <v>167</v>
      </c>
      <c r="BE165" s="194">
        <f t="shared" si="14"/>
        <v>0</v>
      </c>
      <c r="BF165" s="194">
        <f t="shared" si="15"/>
        <v>0</v>
      </c>
      <c r="BG165" s="194">
        <f t="shared" si="16"/>
        <v>0</v>
      </c>
      <c r="BH165" s="194">
        <f t="shared" si="17"/>
        <v>0</v>
      </c>
      <c r="BI165" s="194">
        <f t="shared" si="18"/>
        <v>0</v>
      </c>
      <c r="BJ165" s="13" t="s">
        <v>92</v>
      </c>
      <c r="BK165" s="194">
        <f t="shared" si="19"/>
        <v>0</v>
      </c>
      <c r="BL165" s="13" t="s">
        <v>430</v>
      </c>
      <c r="BM165" s="13" t="s">
        <v>2492</v>
      </c>
    </row>
    <row r="166" spans="2:65" s="1" customFormat="1" ht="16.5" customHeight="1">
      <c r="B166" s="31"/>
      <c r="C166" s="195" t="s">
        <v>422</v>
      </c>
      <c r="D166" s="195" t="s">
        <v>221</v>
      </c>
      <c r="E166" s="196" t="s">
        <v>2493</v>
      </c>
      <c r="F166" s="197" t="s">
        <v>2494</v>
      </c>
      <c r="G166" s="198" t="s">
        <v>258</v>
      </c>
      <c r="H166" s="199">
        <v>280</v>
      </c>
      <c r="I166" s="200"/>
      <c r="J166" s="201">
        <f t="shared" si="10"/>
        <v>0</v>
      </c>
      <c r="K166" s="197" t="s">
        <v>1</v>
      </c>
      <c r="L166" s="202"/>
      <c r="M166" s="203" t="s">
        <v>1</v>
      </c>
      <c r="N166" s="204" t="s">
        <v>52</v>
      </c>
      <c r="O166" s="57"/>
      <c r="P166" s="192">
        <f t="shared" si="11"/>
        <v>0</v>
      </c>
      <c r="Q166" s="192">
        <v>0</v>
      </c>
      <c r="R166" s="192">
        <f t="shared" si="12"/>
        <v>0</v>
      </c>
      <c r="S166" s="192">
        <v>0</v>
      </c>
      <c r="T166" s="193">
        <f t="shared" si="13"/>
        <v>0</v>
      </c>
      <c r="AR166" s="13" t="s">
        <v>1123</v>
      </c>
      <c r="AT166" s="13" t="s">
        <v>221</v>
      </c>
      <c r="AU166" s="13" t="s">
        <v>92</v>
      </c>
      <c r="AY166" s="13" t="s">
        <v>167</v>
      </c>
      <c r="BE166" s="194">
        <f t="shared" si="14"/>
        <v>0</v>
      </c>
      <c r="BF166" s="194">
        <f t="shared" si="15"/>
        <v>0</v>
      </c>
      <c r="BG166" s="194">
        <f t="shared" si="16"/>
        <v>0</v>
      </c>
      <c r="BH166" s="194">
        <f t="shared" si="17"/>
        <v>0</v>
      </c>
      <c r="BI166" s="194">
        <f t="shared" si="18"/>
        <v>0</v>
      </c>
      <c r="BJ166" s="13" t="s">
        <v>92</v>
      </c>
      <c r="BK166" s="194">
        <f t="shared" si="19"/>
        <v>0</v>
      </c>
      <c r="BL166" s="13" t="s">
        <v>430</v>
      </c>
      <c r="BM166" s="13" t="s">
        <v>2495</v>
      </c>
    </row>
    <row r="167" spans="2:65" s="1" customFormat="1" ht="16.5" customHeight="1">
      <c r="B167" s="31"/>
      <c r="C167" s="183" t="s">
        <v>426</v>
      </c>
      <c r="D167" s="183" t="s">
        <v>169</v>
      </c>
      <c r="E167" s="184" t="s">
        <v>2496</v>
      </c>
      <c r="F167" s="185" t="s">
        <v>2497</v>
      </c>
      <c r="G167" s="186" t="s">
        <v>258</v>
      </c>
      <c r="H167" s="187">
        <v>900</v>
      </c>
      <c r="I167" s="188"/>
      <c r="J167" s="189">
        <f t="shared" si="10"/>
        <v>0</v>
      </c>
      <c r="K167" s="185" t="s">
        <v>246</v>
      </c>
      <c r="L167" s="35"/>
      <c r="M167" s="190" t="s">
        <v>1</v>
      </c>
      <c r="N167" s="191" t="s">
        <v>52</v>
      </c>
      <c r="O167" s="57"/>
      <c r="P167" s="192">
        <f t="shared" si="11"/>
        <v>0</v>
      </c>
      <c r="Q167" s="192">
        <v>0</v>
      </c>
      <c r="R167" s="192">
        <f t="shared" si="12"/>
        <v>0</v>
      </c>
      <c r="S167" s="192">
        <v>0</v>
      </c>
      <c r="T167" s="193">
        <f t="shared" si="13"/>
        <v>0</v>
      </c>
      <c r="AR167" s="13" t="s">
        <v>430</v>
      </c>
      <c r="AT167" s="13" t="s">
        <v>169</v>
      </c>
      <c r="AU167" s="13" t="s">
        <v>92</v>
      </c>
      <c r="AY167" s="13" t="s">
        <v>167</v>
      </c>
      <c r="BE167" s="194">
        <f t="shared" si="14"/>
        <v>0</v>
      </c>
      <c r="BF167" s="194">
        <f t="shared" si="15"/>
        <v>0</v>
      </c>
      <c r="BG167" s="194">
        <f t="shared" si="16"/>
        <v>0</v>
      </c>
      <c r="BH167" s="194">
        <f t="shared" si="17"/>
        <v>0</v>
      </c>
      <c r="BI167" s="194">
        <f t="shared" si="18"/>
        <v>0</v>
      </c>
      <c r="BJ167" s="13" t="s">
        <v>92</v>
      </c>
      <c r="BK167" s="194">
        <f t="shared" si="19"/>
        <v>0</v>
      </c>
      <c r="BL167" s="13" t="s">
        <v>430</v>
      </c>
      <c r="BM167" s="13" t="s">
        <v>2498</v>
      </c>
    </row>
    <row r="168" spans="2:65" s="1" customFormat="1" ht="16.5" customHeight="1">
      <c r="B168" s="31"/>
      <c r="C168" s="195" t="s">
        <v>430</v>
      </c>
      <c r="D168" s="195" t="s">
        <v>221</v>
      </c>
      <c r="E168" s="196" t="s">
        <v>2499</v>
      </c>
      <c r="F168" s="197" t="s">
        <v>2500</v>
      </c>
      <c r="G168" s="198" t="s">
        <v>258</v>
      </c>
      <c r="H168" s="199">
        <v>900</v>
      </c>
      <c r="I168" s="200"/>
      <c r="J168" s="201">
        <f t="shared" si="10"/>
        <v>0</v>
      </c>
      <c r="K168" s="197" t="s">
        <v>1</v>
      </c>
      <c r="L168" s="202"/>
      <c r="M168" s="203" t="s">
        <v>1</v>
      </c>
      <c r="N168" s="204" t="s">
        <v>52</v>
      </c>
      <c r="O168" s="57"/>
      <c r="P168" s="192">
        <f t="shared" si="11"/>
        <v>0</v>
      </c>
      <c r="Q168" s="192">
        <v>0</v>
      </c>
      <c r="R168" s="192">
        <f t="shared" si="12"/>
        <v>0</v>
      </c>
      <c r="S168" s="192">
        <v>0</v>
      </c>
      <c r="T168" s="193">
        <f t="shared" si="13"/>
        <v>0</v>
      </c>
      <c r="AR168" s="13" t="s">
        <v>1123</v>
      </c>
      <c r="AT168" s="13" t="s">
        <v>221</v>
      </c>
      <c r="AU168" s="13" t="s">
        <v>92</v>
      </c>
      <c r="AY168" s="13" t="s">
        <v>167</v>
      </c>
      <c r="BE168" s="194">
        <f t="shared" si="14"/>
        <v>0</v>
      </c>
      <c r="BF168" s="194">
        <f t="shared" si="15"/>
        <v>0</v>
      </c>
      <c r="BG168" s="194">
        <f t="shared" si="16"/>
        <v>0</v>
      </c>
      <c r="BH168" s="194">
        <f t="shared" si="17"/>
        <v>0</v>
      </c>
      <c r="BI168" s="194">
        <f t="shared" si="18"/>
        <v>0</v>
      </c>
      <c r="BJ168" s="13" t="s">
        <v>92</v>
      </c>
      <c r="BK168" s="194">
        <f t="shared" si="19"/>
        <v>0</v>
      </c>
      <c r="BL168" s="13" t="s">
        <v>430</v>
      </c>
      <c r="BM168" s="13" t="s">
        <v>2501</v>
      </c>
    </row>
    <row r="169" spans="2:65" s="1" customFormat="1" ht="16.5" customHeight="1">
      <c r="B169" s="31"/>
      <c r="C169" s="183" t="s">
        <v>434</v>
      </c>
      <c r="D169" s="183" t="s">
        <v>169</v>
      </c>
      <c r="E169" s="184" t="s">
        <v>2502</v>
      </c>
      <c r="F169" s="185" t="s">
        <v>2503</v>
      </c>
      <c r="G169" s="186" t="s">
        <v>258</v>
      </c>
      <c r="H169" s="187">
        <v>140</v>
      </c>
      <c r="I169" s="188"/>
      <c r="J169" s="189">
        <f t="shared" si="10"/>
        <v>0</v>
      </c>
      <c r="K169" s="185" t="s">
        <v>246</v>
      </c>
      <c r="L169" s="35"/>
      <c r="M169" s="190" t="s">
        <v>1</v>
      </c>
      <c r="N169" s="191" t="s">
        <v>52</v>
      </c>
      <c r="O169" s="57"/>
      <c r="P169" s="192">
        <f t="shared" si="11"/>
        <v>0</v>
      </c>
      <c r="Q169" s="192">
        <v>0</v>
      </c>
      <c r="R169" s="192">
        <f t="shared" si="12"/>
        <v>0</v>
      </c>
      <c r="S169" s="192">
        <v>0</v>
      </c>
      <c r="T169" s="193">
        <f t="shared" si="13"/>
        <v>0</v>
      </c>
      <c r="AR169" s="13" t="s">
        <v>430</v>
      </c>
      <c r="AT169" s="13" t="s">
        <v>169</v>
      </c>
      <c r="AU169" s="13" t="s">
        <v>92</v>
      </c>
      <c r="AY169" s="13" t="s">
        <v>167</v>
      </c>
      <c r="BE169" s="194">
        <f t="shared" si="14"/>
        <v>0</v>
      </c>
      <c r="BF169" s="194">
        <f t="shared" si="15"/>
        <v>0</v>
      </c>
      <c r="BG169" s="194">
        <f t="shared" si="16"/>
        <v>0</v>
      </c>
      <c r="BH169" s="194">
        <f t="shared" si="17"/>
        <v>0</v>
      </c>
      <c r="BI169" s="194">
        <f t="shared" si="18"/>
        <v>0</v>
      </c>
      <c r="BJ169" s="13" t="s">
        <v>92</v>
      </c>
      <c r="BK169" s="194">
        <f t="shared" si="19"/>
        <v>0</v>
      </c>
      <c r="BL169" s="13" t="s">
        <v>430</v>
      </c>
      <c r="BM169" s="13" t="s">
        <v>2504</v>
      </c>
    </row>
    <row r="170" spans="2:65" s="1" customFormat="1" ht="16.5" customHeight="1">
      <c r="B170" s="31"/>
      <c r="C170" s="195" t="s">
        <v>438</v>
      </c>
      <c r="D170" s="195" t="s">
        <v>221</v>
      </c>
      <c r="E170" s="196" t="s">
        <v>2505</v>
      </c>
      <c r="F170" s="197" t="s">
        <v>2506</v>
      </c>
      <c r="G170" s="198" t="s">
        <v>258</v>
      </c>
      <c r="H170" s="199">
        <v>140</v>
      </c>
      <c r="I170" s="200"/>
      <c r="J170" s="201">
        <f t="shared" si="10"/>
        <v>0</v>
      </c>
      <c r="K170" s="197" t="s">
        <v>1</v>
      </c>
      <c r="L170" s="202"/>
      <c r="M170" s="203" t="s">
        <v>1</v>
      </c>
      <c r="N170" s="204" t="s">
        <v>52</v>
      </c>
      <c r="O170" s="57"/>
      <c r="P170" s="192">
        <f t="shared" si="11"/>
        <v>0</v>
      </c>
      <c r="Q170" s="192">
        <v>0</v>
      </c>
      <c r="R170" s="192">
        <f t="shared" si="12"/>
        <v>0</v>
      </c>
      <c r="S170" s="192">
        <v>0</v>
      </c>
      <c r="T170" s="193">
        <f t="shared" si="13"/>
        <v>0</v>
      </c>
      <c r="AR170" s="13" t="s">
        <v>1123</v>
      </c>
      <c r="AT170" s="13" t="s">
        <v>221</v>
      </c>
      <c r="AU170" s="13" t="s">
        <v>92</v>
      </c>
      <c r="AY170" s="13" t="s">
        <v>167</v>
      </c>
      <c r="BE170" s="194">
        <f t="shared" si="14"/>
        <v>0</v>
      </c>
      <c r="BF170" s="194">
        <f t="shared" si="15"/>
        <v>0</v>
      </c>
      <c r="BG170" s="194">
        <f t="shared" si="16"/>
        <v>0</v>
      </c>
      <c r="BH170" s="194">
        <f t="shared" si="17"/>
        <v>0</v>
      </c>
      <c r="BI170" s="194">
        <f t="shared" si="18"/>
        <v>0</v>
      </c>
      <c r="BJ170" s="13" t="s">
        <v>92</v>
      </c>
      <c r="BK170" s="194">
        <f t="shared" si="19"/>
        <v>0</v>
      </c>
      <c r="BL170" s="13" t="s">
        <v>430</v>
      </c>
      <c r="BM170" s="13" t="s">
        <v>2507</v>
      </c>
    </row>
    <row r="171" spans="2:65" s="1" customFormat="1" ht="16.5" customHeight="1">
      <c r="B171" s="31"/>
      <c r="C171" s="183" t="s">
        <v>442</v>
      </c>
      <c r="D171" s="183" t="s">
        <v>169</v>
      </c>
      <c r="E171" s="184" t="s">
        <v>2508</v>
      </c>
      <c r="F171" s="185" t="s">
        <v>2509</v>
      </c>
      <c r="G171" s="186" t="s">
        <v>258</v>
      </c>
      <c r="H171" s="187">
        <v>25</v>
      </c>
      <c r="I171" s="188"/>
      <c r="J171" s="189">
        <f t="shared" si="10"/>
        <v>0</v>
      </c>
      <c r="K171" s="185" t="s">
        <v>246</v>
      </c>
      <c r="L171" s="35"/>
      <c r="M171" s="190" t="s">
        <v>1</v>
      </c>
      <c r="N171" s="191" t="s">
        <v>52</v>
      </c>
      <c r="O171" s="57"/>
      <c r="P171" s="192">
        <f t="shared" si="11"/>
        <v>0</v>
      </c>
      <c r="Q171" s="192">
        <v>0</v>
      </c>
      <c r="R171" s="192">
        <f t="shared" si="12"/>
        <v>0</v>
      </c>
      <c r="S171" s="192">
        <v>0</v>
      </c>
      <c r="T171" s="193">
        <f t="shared" si="13"/>
        <v>0</v>
      </c>
      <c r="AR171" s="13" t="s">
        <v>430</v>
      </c>
      <c r="AT171" s="13" t="s">
        <v>169</v>
      </c>
      <c r="AU171" s="13" t="s">
        <v>92</v>
      </c>
      <c r="AY171" s="13" t="s">
        <v>167</v>
      </c>
      <c r="BE171" s="194">
        <f t="shared" si="14"/>
        <v>0</v>
      </c>
      <c r="BF171" s="194">
        <f t="shared" si="15"/>
        <v>0</v>
      </c>
      <c r="BG171" s="194">
        <f t="shared" si="16"/>
        <v>0</v>
      </c>
      <c r="BH171" s="194">
        <f t="shared" si="17"/>
        <v>0</v>
      </c>
      <c r="BI171" s="194">
        <f t="shared" si="18"/>
        <v>0</v>
      </c>
      <c r="BJ171" s="13" t="s">
        <v>92</v>
      </c>
      <c r="BK171" s="194">
        <f t="shared" si="19"/>
        <v>0</v>
      </c>
      <c r="BL171" s="13" t="s">
        <v>430</v>
      </c>
      <c r="BM171" s="13" t="s">
        <v>2510</v>
      </c>
    </row>
    <row r="172" spans="2:65" s="1" customFormat="1" ht="16.5" customHeight="1">
      <c r="B172" s="31"/>
      <c r="C172" s="195" t="s">
        <v>447</v>
      </c>
      <c r="D172" s="195" t="s">
        <v>221</v>
      </c>
      <c r="E172" s="196" t="s">
        <v>2511</v>
      </c>
      <c r="F172" s="197" t="s">
        <v>2512</v>
      </c>
      <c r="G172" s="198" t="s">
        <v>258</v>
      </c>
      <c r="H172" s="199">
        <v>25</v>
      </c>
      <c r="I172" s="200"/>
      <c r="J172" s="201">
        <f t="shared" si="10"/>
        <v>0</v>
      </c>
      <c r="K172" s="197" t="s">
        <v>1</v>
      </c>
      <c r="L172" s="202"/>
      <c r="M172" s="203" t="s">
        <v>1</v>
      </c>
      <c r="N172" s="204" t="s">
        <v>52</v>
      </c>
      <c r="O172" s="57"/>
      <c r="P172" s="192">
        <f t="shared" si="11"/>
        <v>0</v>
      </c>
      <c r="Q172" s="192">
        <v>0</v>
      </c>
      <c r="R172" s="192">
        <f t="shared" si="12"/>
        <v>0</v>
      </c>
      <c r="S172" s="192">
        <v>0</v>
      </c>
      <c r="T172" s="193">
        <f t="shared" si="13"/>
        <v>0</v>
      </c>
      <c r="AR172" s="13" t="s">
        <v>1123</v>
      </c>
      <c r="AT172" s="13" t="s">
        <v>221</v>
      </c>
      <c r="AU172" s="13" t="s">
        <v>92</v>
      </c>
      <c r="AY172" s="13" t="s">
        <v>167</v>
      </c>
      <c r="BE172" s="194">
        <f t="shared" si="14"/>
        <v>0</v>
      </c>
      <c r="BF172" s="194">
        <f t="shared" si="15"/>
        <v>0</v>
      </c>
      <c r="BG172" s="194">
        <f t="shared" si="16"/>
        <v>0</v>
      </c>
      <c r="BH172" s="194">
        <f t="shared" si="17"/>
        <v>0</v>
      </c>
      <c r="BI172" s="194">
        <f t="shared" si="18"/>
        <v>0</v>
      </c>
      <c r="BJ172" s="13" t="s">
        <v>92</v>
      </c>
      <c r="BK172" s="194">
        <f t="shared" si="19"/>
        <v>0</v>
      </c>
      <c r="BL172" s="13" t="s">
        <v>430</v>
      </c>
      <c r="BM172" s="13" t="s">
        <v>2513</v>
      </c>
    </row>
    <row r="173" spans="2:65" s="1" customFormat="1" ht="16.5" customHeight="1">
      <c r="B173" s="31"/>
      <c r="C173" s="183" t="s">
        <v>451</v>
      </c>
      <c r="D173" s="183" t="s">
        <v>169</v>
      </c>
      <c r="E173" s="184" t="s">
        <v>2514</v>
      </c>
      <c r="F173" s="185" t="s">
        <v>2515</v>
      </c>
      <c r="G173" s="186" t="s">
        <v>258</v>
      </c>
      <c r="H173" s="187">
        <v>25</v>
      </c>
      <c r="I173" s="188"/>
      <c r="J173" s="189">
        <f t="shared" si="10"/>
        <v>0</v>
      </c>
      <c r="K173" s="185" t="s">
        <v>246</v>
      </c>
      <c r="L173" s="35"/>
      <c r="M173" s="190" t="s">
        <v>1</v>
      </c>
      <c r="N173" s="191" t="s">
        <v>52</v>
      </c>
      <c r="O173" s="57"/>
      <c r="P173" s="192">
        <f t="shared" si="11"/>
        <v>0</v>
      </c>
      <c r="Q173" s="192">
        <v>0</v>
      </c>
      <c r="R173" s="192">
        <f t="shared" si="12"/>
        <v>0</v>
      </c>
      <c r="S173" s="192">
        <v>0</v>
      </c>
      <c r="T173" s="193">
        <f t="shared" si="13"/>
        <v>0</v>
      </c>
      <c r="AR173" s="13" t="s">
        <v>430</v>
      </c>
      <c r="AT173" s="13" t="s">
        <v>169</v>
      </c>
      <c r="AU173" s="13" t="s">
        <v>92</v>
      </c>
      <c r="AY173" s="13" t="s">
        <v>167</v>
      </c>
      <c r="BE173" s="194">
        <f t="shared" si="14"/>
        <v>0</v>
      </c>
      <c r="BF173" s="194">
        <f t="shared" si="15"/>
        <v>0</v>
      </c>
      <c r="BG173" s="194">
        <f t="shared" si="16"/>
        <v>0</v>
      </c>
      <c r="BH173" s="194">
        <f t="shared" si="17"/>
        <v>0</v>
      </c>
      <c r="BI173" s="194">
        <f t="shared" si="18"/>
        <v>0</v>
      </c>
      <c r="BJ173" s="13" t="s">
        <v>92</v>
      </c>
      <c r="BK173" s="194">
        <f t="shared" si="19"/>
        <v>0</v>
      </c>
      <c r="BL173" s="13" t="s">
        <v>430</v>
      </c>
      <c r="BM173" s="13" t="s">
        <v>2516</v>
      </c>
    </row>
    <row r="174" spans="2:65" s="1" customFormat="1" ht="16.5" customHeight="1">
      <c r="B174" s="31"/>
      <c r="C174" s="195" t="s">
        <v>455</v>
      </c>
      <c r="D174" s="195" t="s">
        <v>221</v>
      </c>
      <c r="E174" s="196" t="s">
        <v>2517</v>
      </c>
      <c r="F174" s="197" t="s">
        <v>2518</v>
      </c>
      <c r="G174" s="198" t="s">
        <v>258</v>
      </c>
      <c r="H174" s="199">
        <v>25</v>
      </c>
      <c r="I174" s="200"/>
      <c r="J174" s="201">
        <f t="shared" si="10"/>
        <v>0</v>
      </c>
      <c r="K174" s="197" t="s">
        <v>1</v>
      </c>
      <c r="L174" s="202"/>
      <c r="M174" s="203" t="s">
        <v>1</v>
      </c>
      <c r="N174" s="204" t="s">
        <v>52</v>
      </c>
      <c r="O174" s="57"/>
      <c r="P174" s="192">
        <f t="shared" si="11"/>
        <v>0</v>
      </c>
      <c r="Q174" s="192">
        <v>0</v>
      </c>
      <c r="R174" s="192">
        <f t="shared" si="12"/>
        <v>0</v>
      </c>
      <c r="S174" s="192">
        <v>0</v>
      </c>
      <c r="T174" s="193">
        <f t="shared" si="13"/>
        <v>0</v>
      </c>
      <c r="AR174" s="13" t="s">
        <v>1123</v>
      </c>
      <c r="AT174" s="13" t="s">
        <v>221</v>
      </c>
      <c r="AU174" s="13" t="s">
        <v>92</v>
      </c>
      <c r="AY174" s="13" t="s">
        <v>167</v>
      </c>
      <c r="BE174" s="194">
        <f t="shared" si="14"/>
        <v>0</v>
      </c>
      <c r="BF174" s="194">
        <f t="shared" si="15"/>
        <v>0</v>
      </c>
      <c r="BG174" s="194">
        <f t="shared" si="16"/>
        <v>0</v>
      </c>
      <c r="BH174" s="194">
        <f t="shared" si="17"/>
        <v>0</v>
      </c>
      <c r="BI174" s="194">
        <f t="shared" si="18"/>
        <v>0</v>
      </c>
      <c r="BJ174" s="13" t="s">
        <v>92</v>
      </c>
      <c r="BK174" s="194">
        <f t="shared" si="19"/>
        <v>0</v>
      </c>
      <c r="BL174" s="13" t="s">
        <v>430</v>
      </c>
      <c r="BM174" s="13" t="s">
        <v>2519</v>
      </c>
    </row>
    <row r="175" spans="2:65" s="11" customFormat="1" ht="22.9" customHeight="1">
      <c r="B175" s="167"/>
      <c r="C175" s="168"/>
      <c r="D175" s="169" t="s">
        <v>79</v>
      </c>
      <c r="E175" s="181" t="s">
        <v>2520</v>
      </c>
      <c r="F175" s="181" t="s">
        <v>2521</v>
      </c>
      <c r="G175" s="168"/>
      <c r="H175" s="168"/>
      <c r="I175" s="171"/>
      <c r="J175" s="182">
        <f>BK175</f>
        <v>0</v>
      </c>
      <c r="K175" s="168"/>
      <c r="L175" s="173"/>
      <c r="M175" s="174"/>
      <c r="N175" s="175"/>
      <c r="O175" s="175"/>
      <c r="P175" s="176">
        <f>SUM(P176:P191)</f>
        <v>0</v>
      </c>
      <c r="Q175" s="175"/>
      <c r="R175" s="176">
        <f>SUM(R176:R191)</f>
        <v>8.0999999999999996E-3</v>
      </c>
      <c r="S175" s="175"/>
      <c r="T175" s="177">
        <f>SUM(T176:T191)</f>
        <v>0</v>
      </c>
      <c r="AR175" s="178" t="s">
        <v>97</v>
      </c>
      <c r="AT175" s="179" t="s">
        <v>79</v>
      </c>
      <c r="AU175" s="179" t="s">
        <v>87</v>
      </c>
      <c r="AY175" s="178" t="s">
        <v>167</v>
      </c>
      <c r="BK175" s="180">
        <f>SUM(BK176:BK191)</f>
        <v>0</v>
      </c>
    </row>
    <row r="176" spans="2:65" s="1" customFormat="1" ht="16.5" customHeight="1">
      <c r="B176" s="31"/>
      <c r="C176" s="183" t="s">
        <v>460</v>
      </c>
      <c r="D176" s="183" t="s">
        <v>169</v>
      </c>
      <c r="E176" s="184" t="s">
        <v>2522</v>
      </c>
      <c r="F176" s="185" t="s">
        <v>2523</v>
      </c>
      <c r="G176" s="186" t="s">
        <v>241</v>
      </c>
      <c r="H176" s="187">
        <v>1</v>
      </c>
      <c r="I176" s="188"/>
      <c r="J176" s="189">
        <f t="shared" ref="J176:J191" si="20">ROUND(I176*H176,2)</f>
        <v>0</v>
      </c>
      <c r="K176" s="185" t="s">
        <v>218</v>
      </c>
      <c r="L176" s="35"/>
      <c r="M176" s="190" t="s">
        <v>1</v>
      </c>
      <c r="N176" s="191" t="s">
        <v>52</v>
      </c>
      <c r="O176" s="57"/>
      <c r="P176" s="192">
        <f t="shared" ref="P176:P191" si="21">O176*H176</f>
        <v>0</v>
      </c>
      <c r="Q176" s="192">
        <v>0</v>
      </c>
      <c r="R176" s="192">
        <f t="shared" ref="R176:R191" si="22">Q176*H176</f>
        <v>0</v>
      </c>
      <c r="S176" s="192">
        <v>0</v>
      </c>
      <c r="T176" s="193">
        <f t="shared" ref="T176:T191" si="23">S176*H176</f>
        <v>0</v>
      </c>
      <c r="AR176" s="13" t="s">
        <v>430</v>
      </c>
      <c r="AT176" s="13" t="s">
        <v>169</v>
      </c>
      <c r="AU176" s="13" t="s">
        <v>92</v>
      </c>
      <c r="AY176" s="13" t="s">
        <v>167</v>
      </c>
      <c r="BE176" s="194">
        <f t="shared" ref="BE176:BE191" si="24">IF(N176="základná",J176,0)</f>
        <v>0</v>
      </c>
      <c r="BF176" s="194">
        <f t="shared" ref="BF176:BF191" si="25">IF(N176="znížená",J176,0)</f>
        <v>0</v>
      </c>
      <c r="BG176" s="194">
        <f t="shared" ref="BG176:BG191" si="26">IF(N176="zákl. prenesená",J176,0)</f>
        <v>0</v>
      </c>
      <c r="BH176" s="194">
        <f t="shared" ref="BH176:BH191" si="27">IF(N176="zníž. prenesená",J176,0)</f>
        <v>0</v>
      </c>
      <c r="BI176" s="194">
        <f t="shared" ref="BI176:BI191" si="28">IF(N176="nulová",J176,0)</f>
        <v>0</v>
      </c>
      <c r="BJ176" s="13" t="s">
        <v>92</v>
      </c>
      <c r="BK176" s="194">
        <f t="shared" ref="BK176:BK191" si="29">ROUND(I176*H176,2)</f>
        <v>0</v>
      </c>
      <c r="BL176" s="13" t="s">
        <v>430</v>
      </c>
      <c r="BM176" s="13" t="s">
        <v>2524</v>
      </c>
    </row>
    <row r="177" spans="2:65" s="1" customFormat="1" ht="16.5" customHeight="1">
      <c r="B177" s="31"/>
      <c r="C177" s="195" t="s">
        <v>464</v>
      </c>
      <c r="D177" s="195" t="s">
        <v>221</v>
      </c>
      <c r="E177" s="196" t="s">
        <v>2525</v>
      </c>
      <c r="F177" s="197" t="s">
        <v>2526</v>
      </c>
      <c r="G177" s="198" t="s">
        <v>241</v>
      </c>
      <c r="H177" s="199">
        <v>1</v>
      </c>
      <c r="I177" s="200"/>
      <c r="J177" s="201">
        <f t="shared" si="20"/>
        <v>0</v>
      </c>
      <c r="K177" s="197" t="s">
        <v>1951</v>
      </c>
      <c r="L177" s="202"/>
      <c r="M177" s="203" t="s">
        <v>1</v>
      </c>
      <c r="N177" s="204" t="s">
        <v>52</v>
      </c>
      <c r="O177" s="57"/>
      <c r="P177" s="192">
        <f t="shared" si="21"/>
        <v>0</v>
      </c>
      <c r="Q177" s="192">
        <v>5.0000000000000001E-4</v>
      </c>
      <c r="R177" s="192">
        <f t="shared" si="22"/>
        <v>5.0000000000000001E-4</v>
      </c>
      <c r="S177" s="192">
        <v>0</v>
      </c>
      <c r="T177" s="193">
        <f t="shared" si="23"/>
        <v>0</v>
      </c>
      <c r="AR177" s="13" t="s">
        <v>690</v>
      </c>
      <c r="AT177" s="13" t="s">
        <v>221</v>
      </c>
      <c r="AU177" s="13" t="s">
        <v>92</v>
      </c>
      <c r="AY177" s="13" t="s">
        <v>167</v>
      </c>
      <c r="BE177" s="194">
        <f t="shared" si="24"/>
        <v>0</v>
      </c>
      <c r="BF177" s="194">
        <f t="shared" si="25"/>
        <v>0</v>
      </c>
      <c r="BG177" s="194">
        <f t="shared" si="26"/>
        <v>0</v>
      </c>
      <c r="BH177" s="194">
        <f t="shared" si="27"/>
        <v>0</v>
      </c>
      <c r="BI177" s="194">
        <f t="shared" si="28"/>
        <v>0</v>
      </c>
      <c r="BJ177" s="13" t="s">
        <v>92</v>
      </c>
      <c r="BK177" s="194">
        <f t="shared" si="29"/>
        <v>0</v>
      </c>
      <c r="BL177" s="13" t="s">
        <v>690</v>
      </c>
      <c r="BM177" s="13" t="s">
        <v>2527</v>
      </c>
    </row>
    <row r="178" spans="2:65" s="1" customFormat="1" ht="16.5" customHeight="1">
      <c r="B178" s="31"/>
      <c r="C178" s="183" t="s">
        <v>468</v>
      </c>
      <c r="D178" s="183" t="s">
        <v>169</v>
      </c>
      <c r="E178" s="184" t="s">
        <v>2528</v>
      </c>
      <c r="F178" s="185" t="s">
        <v>2529</v>
      </c>
      <c r="G178" s="186" t="s">
        <v>241</v>
      </c>
      <c r="H178" s="187">
        <v>3</v>
      </c>
      <c r="I178" s="188"/>
      <c r="J178" s="189">
        <f t="shared" si="20"/>
        <v>0</v>
      </c>
      <c r="K178" s="185" t="s">
        <v>1</v>
      </c>
      <c r="L178" s="35"/>
      <c r="M178" s="190" t="s">
        <v>1</v>
      </c>
      <c r="N178" s="191" t="s">
        <v>52</v>
      </c>
      <c r="O178" s="57"/>
      <c r="P178" s="192">
        <f t="shared" si="21"/>
        <v>0</v>
      </c>
      <c r="Q178" s="192">
        <v>0</v>
      </c>
      <c r="R178" s="192">
        <f t="shared" si="22"/>
        <v>0</v>
      </c>
      <c r="S178" s="192">
        <v>0</v>
      </c>
      <c r="T178" s="193">
        <f t="shared" si="23"/>
        <v>0</v>
      </c>
      <c r="AR178" s="13" t="s">
        <v>430</v>
      </c>
      <c r="AT178" s="13" t="s">
        <v>169</v>
      </c>
      <c r="AU178" s="13" t="s">
        <v>92</v>
      </c>
      <c r="AY178" s="13" t="s">
        <v>167</v>
      </c>
      <c r="BE178" s="194">
        <f t="shared" si="24"/>
        <v>0</v>
      </c>
      <c r="BF178" s="194">
        <f t="shared" si="25"/>
        <v>0</v>
      </c>
      <c r="BG178" s="194">
        <f t="shared" si="26"/>
        <v>0</v>
      </c>
      <c r="BH178" s="194">
        <f t="shared" si="27"/>
        <v>0</v>
      </c>
      <c r="BI178" s="194">
        <f t="shared" si="28"/>
        <v>0</v>
      </c>
      <c r="BJ178" s="13" t="s">
        <v>92</v>
      </c>
      <c r="BK178" s="194">
        <f t="shared" si="29"/>
        <v>0</v>
      </c>
      <c r="BL178" s="13" t="s">
        <v>430</v>
      </c>
      <c r="BM178" s="13" t="s">
        <v>2530</v>
      </c>
    </row>
    <row r="179" spans="2:65" s="1" customFormat="1" ht="16.5" customHeight="1">
      <c r="B179" s="31"/>
      <c r="C179" s="195" t="s">
        <v>472</v>
      </c>
      <c r="D179" s="195" t="s">
        <v>221</v>
      </c>
      <c r="E179" s="196" t="s">
        <v>2531</v>
      </c>
      <c r="F179" s="197" t="s">
        <v>2532</v>
      </c>
      <c r="G179" s="198" t="s">
        <v>241</v>
      </c>
      <c r="H179" s="199">
        <v>3</v>
      </c>
      <c r="I179" s="200"/>
      <c r="J179" s="201">
        <f t="shared" si="20"/>
        <v>0</v>
      </c>
      <c r="K179" s="197" t="s">
        <v>1</v>
      </c>
      <c r="L179" s="202"/>
      <c r="M179" s="203" t="s">
        <v>1</v>
      </c>
      <c r="N179" s="204" t="s">
        <v>52</v>
      </c>
      <c r="O179" s="57"/>
      <c r="P179" s="192">
        <f t="shared" si="21"/>
        <v>0</v>
      </c>
      <c r="Q179" s="192">
        <v>0</v>
      </c>
      <c r="R179" s="192">
        <f t="shared" si="22"/>
        <v>0</v>
      </c>
      <c r="S179" s="192">
        <v>0</v>
      </c>
      <c r="T179" s="193">
        <f t="shared" si="23"/>
        <v>0</v>
      </c>
      <c r="AR179" s="13" t="s">
        <v>199</v>
      </c>
      <c r="AT179" s="13" t="s">
        <v>221</v>
      </c>
      <c r="AU179" s="13" t="s">
        <v>92</v>
      </c>
      <c r="AY179" s="13" t="s">
        <v>167</v>
      </c>
      <c r="BE179" s="194">
        <f t="shared" si="24"/>
        <v>0</v>
      </c>
      <c r="BF179" s="194">
        <f t="shared" si="25"/>
        <v>0</v>
      </c>
      <c r="BG179" s="194">
        <f t="shared" si="26"/>
        <v>0</v>
      </c>
      <c r="BH179" s="194">
        <f t="shared" si="27"/>
        <v>0</v>
      </c>
      <c r="BI179" s="194">
        <f t="shared" si="28"/>
        <v>0</v>
      </c>
      <c r="BJ179" s="13" t="s">
        <v>92</v>
      </c>
      <c r="BK179" s="194">
        <f t="shared" si="29"/>
        <v>0</v>
      </c>
      <c r="BL179" s="13" t="s">
        <v>173</v>
      </c>
      <c r="BM179" s="13" t="s">
        <v>2533</v>
      </c>
    </row>
    <row r="180" spans="2:65" s="1" customFormat="1" ht="16.5" customHeight="1">
      <c r="B180" s="31"/>
      <c r="C180" s="183" t="s">
        <v>476</v>
      </c>
      <c r="D180" s="183" t="s">
        <v>169</v>
      </c>
      <c r="E180" s="184" t="s">
        <v>2534</v>
      </c>
      <c r="F180" s="185" t="s">
        <v>2535</v>
      </c>
      <c r="G180" s="186" t="s">
        <v>241</v>
      </c>
      <c r="H180" s="187">
        <v>1</v>
      </c>
      <c r="I180" s="188"/>
      <c r="J180" s="189">
        <f t="shared" si="20"/>
        <v>0</v>
      </c>
      <c r="K180" s="185" t="s">
        <v>1</v>
      </c>
      <c r="L180" s="35"/>
      <c r="M180" s="190" t="s">
        <v>1</v>
      </c>
      <c r="N180" s="191" t="s">
        <v>52</v>
      </c>
      <c r="O180" s="57"/>
      <c r="P180" s="192">
        <f t="shared" si="21"/>
        <v>0</v>
      </c>
      <c r="Q180" s="192">
        <v>0</v>
      </c>
      <c r="R180" s="192">
        <f t="shared" si="22"/>
        <v>0</v>
      </c>
      <c r="S180" s="192">
        <v>0</v>
      </c>
      <c r="T180" s="193">
        <f t="shared" si="23"/>
        <v>0</v>
      </c>
      <c r="AR180" s="13" t="s">
        <v>430</v>
      </c>
      <c r="AT180" s="13" t="s">
        <v>169</v>
      </c>
      <c r="AU180" s="13" t="s">
        <v>92</v>
      </c>
      <c r="AY180" s="13" t="s">
        <v>167</v>
      </c>
      <c r="BE180" s="194">
        <f t="shared" si="24"/>
        <v>0</v>
      </c>
      <c r="BF180" s="194">
        <f t="shared" si="25"/>
        <v>0</v>
      </c>
      <c r="BG180" s="194">
        <f t="shared" si="26"/>
        <v>0</v>
      </c>
      <c r="BH180" s="194">
        <f t="shared" si="27"/>
        <v>0</v>
      </c>
      <c r="BI180" s="194">
        <f t="shared" si="28"/>
        <v>0</v>
      </c>
      <c r="BJ180" s="13" t="s">
        <v>92</v>
      </c>
      <c r="BK180" s="194">
        <f t="shared" si="29"/>
        <v>0</v>
      </c>
      <c r="BL180" s="13" t="s">
        <v>430</v>
      </c>
      <c r="BM180" s="13" t="s">
        <v>2536</v>
      </c>
    </row>
    <row r="181" spans="2:65" s="1" customFormat="1" ht="16.5" customHeight="1">
      <c r="B181" s="31"/>
      <c r="C181" s="195" t="s">
        <v>480</v>
      </c>
      <c r="D181" s="195" t="s">
        <v>221</v>
      </c>
      <c r="E181" s="196" t="s">
        <v>2537</v>
      </c>
      <c r="F181" s="197" t="s">
        <v>2538</v>
      </c>
      <c r="G181" s="198" t="s">
        <v>241</v>
      </c>
      <c r="H181" s="199">
        <v>1</v>
      </c>
      <c r="I181" s="200"/>
      <c r="J181" s="201">
        <f t="shared" si="20"/>
        <v>0</v>
      </c>
      <c r="K181" s="197" t="s">
        <v>1</v>
      </c>
      <c r="L181" s="202"/>
      <c r="M181" s="203" t="s">
        <v>1</v>
      </c>
      <c r="N181" s="204" t="s">
        <v>52</v>
      </c>
      <c r="O181" s="57"/>
      <c r="P181" s="192">
        <f t="shared" si="21"/>
        <v>0</v>
      </c>
      <c r="Q181" s="192">
        <v>0</v>
      </c>
      <c r="R181" s="192">
        <f t="shared" si="22"/>
        <v>0</v>
      </c>
      <c r="S181" s="192">
        <v>0</v>
      </c>
      <c r="T181" s="193">
        <f t="shared" si="23"/>
        <v>0</v>
      </c>
      <c r="AR181" s="13" t="s">
        <v>199</v>
      </c>
      <c r="AT181" s="13" t="s">
        <v>221</v>
      </c>
      <c r="AU181" s="13" t="s">
        <v>92</v>
      </c>
      <c r="AY181" s="13" t="s">
        <v>167</v>
      </c>
      <c r="BE181" s="194">
        <f t="shared" si="24"/>
        <v>0</v>
      </c>
      <c r="BF181" s="194">
        <f t="shared" si="25"/>
        <v>0</v>
      </c>
      <c r="BG181" s="194">
        <f t="shared" si="26"/>
        <v>0</v>
      </c>
      <c r="BH181" s="194">
        <f t="shared" si="27"/>
        <v>0</v>
      </c>
      <c r="BI181" s="194">
        <f t="shared" si="28"/>
        <v>0</v>
      </c>
      <c r="BJ181" s="13" t="s">
        <v>92</v>
      </c>
      <c r="BK181" s="194">
        <f t="shared" si="29"/>
        <v>0</v>
      </c>
      <c r="BL181" s="13" t="s">
        <v>173</v>
      </c>
      <c r="BM181" s="13" t="s">
        <v>2539</v>
      </c>
    </row>
    <row r="182" spans="2:65" s="1" customFormat="1" ht="16.5" customHeight="1">
      <c r="B182" s="31"/>
      <c r="C182" s="195" t="s">
        <v>484</v>
      </c>
      <c r="D182" s="195" t="s">
        <v>221</v>
      </c>
      <c r="E182" s="196" t="s">
        <v>2540</v>
      </c>
      <c r="F182" s="197" t="s">
        <v>2541</v>
      </c>
      <c r="G182" s="198" t="s">
        <v>241</v>
      </c>
      <c r="H182" s="199">
        <v>1</v>
      </c>
      <c r="I182" s="200"/>
      <c r="J182" s="201">
        <f t="shared" si="20"/>
        <v>0</v>
      </c>
      <c r="K182" s="197" t="s">
        <v>1</v>
      </c>
      <c r="L182" s="202"/>
      <c r="M182" s="203" t="s">
        <v>1</v>
      </c>
      <c r="N182" s="204" t="s">
        <v>52</v>
      </c>
      <c r="O182" s="57"/>
      <c r="P182" s="192">
        <f t="shared" si="21"/>
        <v>0</v>
      </c>
      <c r="Q182" s="192">
        <v>0</v>
      </c>
      <c r="R182" s="192">
        <f t="shared" si="22"/>
        <v>0</v>
      </c>
      <c r="S182" s="192">
        <v>0</v>
      </c>
      <c r="T182" s="193">
        <f t="shared" si="23"/>
        <v>0</v>
      </c>
      <c r="AR182" s="13" t="s">
        <v>199</v>
      </c>
      <c r="AT182" s="13" t="s">
        <v>221</v>
      </c>
      <c r="AU182" s="13" t="s">
        <v>92</v>
      </c>
      <c r="AY182" s="13" t="s">
        <v>167</v>
      </c>
      <c r="BE182" s="194">
        <f t="shared" si="24"/>
        <v>0</v>
      </c>
      <c r="BF182" s="194">
        <f t="shared" si="25"/>
        <v>0</v>
      </c>
      <c r="BG182" s="194">
        <f t="shared" si="26"/>
        <v>0</v>
      </c>
      <c r="BH182" s="194">
        <f t="shared" si="27"/>
        <v>0</v>
      </c>
      <c r="BI182" s="194">
        <f t="shared" si="28"/>
        <v>0</v>
      </c>
      <c r="BJ182" s="13" t="s">
        <v>92</v>
      </c>
      <c r="BK182" s="194">
        <f t="shared" si="29"/>
        <v>0</v>
      </c>
      <c r="BL182" s="13" t="s">
        <v>173</v>
      </c>
      <c r="BM182" s="13" t="s">
        <v>2542</v>
      </c>
    </row>
    <row r="183" spans="2:65" s="1" customFormat="1" ht="16.5" customHeight="1">
      <c r="B183" s="31"/>
      <c r="C183" s="195" t="s">
        <v>488</v>
      </c>
      <c r="D183" s="195" t="s">
        <v>221</v>
      </c>
      <c r="E183" s="196" t="s">
        <v>2543</v>
      </c>
      <c r="F183" s="197" t="s">
        <v>2544</v>
      </c>
      <c r="G183" s="198" t="s">
        <v>241</v>
      </c>
      <c r="H183" s="199">
        <v>1</v>
      </c>
      <c r="I183" s="200"/>
      <c r="J183" s="201">
        <f t="shared" si="20"/>
        <v>0</v>
      </c>
      <c r="K183" s="197" t="s">
        <v>1</v>
      </c>
      <c r="L183" s="202"/>
      <c r="M183" s="203" t="s">
        <v>1</v>
      </c>
      <c r="N183" s="204" t="s">
        <v>52</v>
      </c>
      <c r="O183" s="57"/>
      <c r="P183" s="192">
        <f t="shared" si="21"/>
        <v>0</v>
      </c>
      <c r="Q183" s="192">
        <v>0</v>
      </c>
      <c r="R183" s="192">
        <f t="shared" si="22"/>
        <v>0</v>
      </c>
      <c r="S183" s="192">
        <v>0</v>
      </c>
      <c r="T183" s="193">
        <f t="shared" si="23"/>
        <v>0</v>
      </c>
      <c r="AR183" s="13" t="s">
        <v>199</v>
      </c>
      <c r="AT183" s="13" t="s">
        <v>221</v>
      </c>
      <c r="AU183" s="13" t="s">
        <v>92</v>
      </c>
      <c r="AY183" s="13" t="s">
        <v>167</v>
      </c>
      <c r="BE183" s="194">
        <f t="shared" si="24"/>
        <v>0</v>
      </c>
      <c r="BF183" s="194">
        <f t="shared" si="25"/>
        <v>0</v>
      </c>
      <c r="BG183" s="194">
        <f t="shared" si="26"/>
        <v>0</v>
      </c>
      <c r="BH183" s="194">
        <f t="shared" si="27"/>
        <v>0</v>
      </c>
      <c r="BI183" s="194">
        <f t="shared" si="28"/>
        <v>0</v>
      </c>
      <c r="BJ183" s="13" t="s">
        <v>92</v>
      </c>
      <c r="BK183" s="194">
        <f t="shared" si="29"/>
        <v>0</v>
      </c>
      <c r="BL183" s="13" t="s">
        <v>173</v>
      </c>
      <c r="BM183" s="13" t="s">
        <v>2545</v>
      </c>
    </row>
    <row r="184" spans="2:65" s="1" customFormat="1" ht="16.5" customHeight="1">
      <c r="B184" s="31"/>
      <c r="C184" s="195" t="s">
        <v>492</v>
      </c>
      <c r="D184" s="195" t="s">
        <v>221</v>
      </c>
      <c r="E184" s="196" t="s">
        <v>2546</v>
      </c>
      <c r="F184" s="197" t="s">
        <v>2547</v>
      </c>
      <c r="G184" s="198" t="s">
        <v>241</v>
      </c>
      <c r="H184" s="199">
        <v>1</v>
      </c>
      <c r="I184" s="200"/>
      <c r="J184" s="201">
        <f t="shared" si="20"/>
        <v>0</v>
      </c>
      <c r="K184" s="197" t="s">
        <v>1</v>
      </c>
      <c r="L184" s="202"/>
      <c r="M184" s="203" t="s">
        <v>1</v>
      </c>
      <c r="N184" s="204" t="s">
        <v>52</v>
      </c>
      <c r="O184" s="57"/>
      <c r="P184" s="192">
        <f t="shared" si="21"/>
        <v>0</v>
      </c>
      <c r="Q184" s="192">
        <v>0</v>
      </c>
      <c r="R184" s="192">
        <f t="shared" si="22"/>
        <v>0</v>
      </c>
      <c r="S184" s="192">
        <v>0</v>
      </c>
      <c r="T184" s="193">
        <f t="shared" si="23"/>
        <v>0</v>
      </c>
      <c r="AR184" s="13" t="s">
        <v>199</v>
      </c>
      <c r="AT184" s="13" t="s">
        <v>221</v>
      </c>
      <c r="AU184" s="13" t="s">
        <v>92</v>
      </c>
      <c r="AY184" s="13" t="s">
        <v>167</v>
      </c>
      <c r="BE184" s="194">
        <f t="shared" si="24"/>
        <v>0</v>
      </c>
      <c r="BF184" s="194">
        <f t="shared" si="25"/>
        <v>0</v>
      </c>
      <c r="BG184" s="194">
        <f t="shared" si="26"/>
        <v>0</v>
      </c>
      <c r="BH184" s="194">
        <f t="shared" si="27"/>
        <v>0</v>
      </c>
      <c r="BI184" s="194">
        <f t="shared" si="28"/>
        <v>0</v>
      </c>
      <c r="BJ184" s="13" t="s">
        <v>92</v>
      </c>
      <c r="BK184" s="194">
        <f t="shared" si="29"/>
        <v>0</v>
      </c>
      <c r="BL184" s="13" t="s">
        <v>173</v>
      </c>
      <c r="BM184" s="13" t="s">
        <v>2548</v>
      </c>
    </row>
    <row r="185" spans="2:65" s="1" customFormat="1" ht="16.5" customHeight="1">
      <c r="B185" s="31"/>
      <c r="C185" s="195" t="s">
        <v>496</v>
      </c>
      <c r="D185" s="195" t="s">
        <v>221</v>
      </c>
      <c r="E185" s="196" t="s">
        <v>2549</v>
      </c>
      <c r="F185" s="197" t="s">
        <v>2550</v>
      </c>
      <c r="G185" s="198" t="s">
        <v>241</v>
      </c>
      <c r="H185" s="199">
        <v>1</v>
      </c>
      <c r="I185" s="200"/>
      <c r="J185" s="201">
        <f t="shared" si="20"/>
        <v>0</v>
      </c>
      <c r="K185" s="197" t="s">
        <v>1</v>
      </c>
      <c r="L185" s="202"/>
      <c r="M185" s="203" t="s">
        <v>1</v>
      </c>
      <c r="N185" s="204" t="s">
        <v>52</v>
      </c>
      <c r="O185" s="57"/>
      <c r="P185" s="192">
        <f t="shared" si="21"/>
        <v>0</v>
      </c>
      <c r="Q185" s="192">
        <v>0</v>
      </c>
      <c r="R185" s="192">
        <f t="shared" si="22"/>
        <v>0</v>
      </c>
      <c r="S185" s="192">
        <v>0</v>
      </c>
      <c r="T185" s="193">
        <f t="shared" si="23"/>
        <v>0</v>
      </c>
      <c r="AR185" s="13" t="s">
        <v>199</v>
      </c>
      <c r="AT185" s="13" t="s">
        <v>221</v>
      </c>
      <c r="AU185" s="13" t="s">
        <v>92</v>
      </c>
      <c r="AY185" s="13" t="s">
        <v>167</v>
      </c>
      <c r="BE185" s="194">
        <f t="shared" si="24"/>
        <v>0</v>
      </c>
      <c r="BF185" s="194">
        <f t="shared" si="25"/>
        <v>0</v>
      </c>
      <c r="BG185" s="194">
        <f t="shared" si="26"/>
        <v>0</v>
      </c>
      <c r="BH185" s="194">
        <f t="shared" si="27"/>
        <v>0</v>
      </c>
      <c r="BI185" s="194">
        <f t="shared" si="28"/>
        <v>0</v>
      </c>
      <c r="BJ185" s="13" t="s">
        <v>92</v>
      </c>
      <c r="BK185" s="194">
        <f t="shared" si="29"/>
        <v>0</v>
      </c>
      <c r="BL185" s="13" t="s">
        <v>173</v>
      </c>
      <c r="BM185" s="13" t="s">
        <v>2551</v>
      </c>
    </row>
    <row r="186" spans="2:65" s="1" customFormat="1" ht="16.5" customHeight="1">
      <c r="B186" s="31"/>
      <c r="C186" s="183" t="s">
        <v>500</v>
      </c>
      <c r="D186" s="183" t="s">
        <v>169</v>
      </c>
      <c r="E186" s="184" t="s">
        <v>2552</v>
      </c>
      <c r="F186" s="185" t="s">
        <v>2553</v>
      </c>
      <c r="G186" s="186" t="s">
        <v>241</v>
      </c>
      <c r="H186" s="187">
        <v>5</v>
      </c>
      <c r="I186" s="188"/>
      <c r="J186" s="189">
        <f t="shared" si="20"/>
        <v>0</v>
      </c>
      <c r="K186" s="185" t="s">
        <v>246</v>
      </c>
      <c r="L186" s="35"/>
      <c r="M186" s="190" t="s">
        <v>1</v>
      </c>
      <c r="N186" s="191" t="s">
        <v>52</v>
      </c>
      <c r="O186" s="57"/>
      <c r="P186" s="192">
        <f t="shared" si="21"/>
        <v>0</v>
      </c>
      <c r="Q186" s="192">
        <v>0</v>
      </c>
      <c r="R186" s="192">
        <f t="shared" si="22"/>
        <v>0</v>
      </c>
      <c r="S186" s="192">
        <v>0</v>
      </c>
      <c r="T186" s="193">
        <f t="shared" si="23"/>
        <v>0</v>
      </c>
      <c r="AR186" s="13" t="s">
        <v>430</v>
      </c>
      <c r="AT186" s="13" t="s">
        <v>169</v>
      </c>
      <c r="AU186" s="13" t="s">
        <v>92</v>
      </c>
      <c r="AY186" s="13" t="s">
        <v>167</v>
      </c>
      <c r="BE186" s="194">
        <f t="shared" si="24"/>
        <v>0</v>
      </c>
      <c r="BF186" s="194">
        <f t="shared" si="25"/>
        <v>0</v>
      </c>
      <c r="BG186" s="194">
        <f t="shared" si="26"/>
        <v>0</v>
      </c>
      <c r="BH186" s="194">
        <f t="shared" si="27"/>
        <v>0</v>
      </c>
      <c r="BI186" s="194">
        <f t="shared" si="28"/>
        <v>0</v>
      </c>
      <c r="BJ186" s="13" t="s">
        <v>92</v>
      </c>
      <c r="BK186" s="194">
        <f t="shared" si="29"/>
        <v>0</v>
      </c>
      <c r="BL186" s="13" t="s">
        <v>430</v>
      </c>
      <c r="BM186" s="13" t="s">
        <v>2554</v>
      </c>
    </row>
    <row r="187" spans="2:65" s="1" customFormat="1" ht="16.5" customHeight="1">
      <c r="B187" s="31"/>
      <c r="C187" s="195" t="s">
        <v>504</v>
      </c>
      <c r="D187" s="195" t="s">
        <v>221</v>
      </c>
      <c r="E187" s="196" t="s">
        <v>2555</v>
      </c>
      <c r="F187" s="197" t="s">
        <v>2556</v>
      </c>
      <c r="G187" s="198" t="s">
        <v>241</v>
      </c>
      <c r="H187" s="199">
        <v>5</v>
      </c>
      <c r="I187" s="200"/>
      <c r="J187" s="201">
        <f t="shared" si="20"/>
        <v>0</v>
      </c>
      <c r="K187" s="197" t="s">
        <v>246</v>
      </c>
      <c r="L187" s="202"/>
      <c r="M187" s="203" t="s">
        <v>1</v>
      </c>
      <c r="N187" s="204" t="s">
        <v>52</v>
      </c>
      <c r="O187" s="57"/>
      <c r="P187" s="192">
        <f t="shared" si="21"/>
        <v>0</v>
      </c>
      <c r="Q187" s="192">
        <v>4.0000000000000002E-4</v>
      </c>
      <c r="R187" s="192">
        <f t="shared" si="22"/>
        <v>2E-3</v>
      </c>
      <c r="S187" s="192">
        <v>0</v>
      </c>
      <c r="T187" s="193">
        <f t="shared" si="23"/>
        <v>0</v>
      </c>
      <c r="AR187" s="13" t="s">
        <v>690</v>
      </c>
      <c r="AT187" s="13" t="s">
        <v>221</v>
      </c>
      <c r="AU187" s="13" t="s">
        <v>92</v>
      </c>
      <c r="AY187" s="13" t="s">
        <v>167</v>
      </c>
      <c r="BE187" s="194">
        <f t="shared" si="24"/>
        <v>0</v>
      </c>
      <c r="BF187" s="194">
        <f t="shared" si="25"/>
        <v>0</v>
      </c>
      <c r="BG187" s="194">
        <f t="shared" si="26"/>
        <v>0</v>
      </c>
      <c r="BH187" s="194">
        <f t="shared" si="27"/>
        <v>0</v>
      </c>
      <c r="BI187" s="194">
        <f t="shared" si="28"/>
        <v>0</v>
      </c>
      <c r="BJ187" s="13" t="s">
        <v>92</v>
      </c>
      <c r="BK187" s="194">
        <f t="shared" si="29"/>
        <v>0</v>
      </c>
      <c r="BL187" s="13" t="s">
        <v>690</v>
      </c>
      <c r="BM187" s="13" t="s">
        <v>2557</v>
      </c>
    </row>
    <row r="188" spans="2:65" s="1" customFormat="1" ht="16.5" customHeight="1">
      <c r="B188" s="31"/>
      <c r="C188" s="183" t="s">
        <v>508</v>
      </c>
      <c r="D188" s="183" t="s">
        <v>169</v>
      </c>
      <c r="E188" s="184" t="s">
        <v>2558</v>
      </c>
      <c r="F188" s="185" t="s">
        <v>2559</v>
      </c>
      <c r="G188" s="186" t="s">
        <v>258</v>
      </c>
      <c r="H188" s="187">
        <v>300</v>
      </c>
      <c r="I188" s="188"/>
      <c r="J188" s="189">
        <f t="shared" si="20"/>
        <v>0</v>
      </c>
      <c r="K188" s="185" t="s">
        <v>246</v>
      </c>
      <c r="L188" s="35"/>
      <c r="M188" s="190" t="s">
        <v>1</v>
      </c>
      <c r="N188" s="191" t="s">
        <v>52</v>
      </c>
      <c r="O188" s="57"/>
      <c r="P188" s="192">
        <f t="shared" si="21"/>
        <v>0</v>
      </c>
      <c r="Q188" s="192">
        <v>0</v>
      </c>
      <c r="R188" s="192">
        <f t="shared" si="22"/>
        <v>0</v>
      </c>
      <c r="S188" s="192">
        <v>0</v>
      </c>
      <c r="T188" s="193">
        <f t="shared" si="23"/>
        <v>0</v>
      </c>
      <c r="AR188" s="13" t="s">
        <v>430</v>
      </c>
      <c r="AT188" s="13" t="s">
        <v>169</v>
      </c>
      <c r="AU188" s="13" t="s">
        <v>92</v>
      </c>
      <c r="AY188" s="13" t="s">
        <v>167</v>
      </c>
      <c r="BE188" s="194">
        <f t="shared" si="24"/>
        <v>0</v>
      </c>
      <c r="BF188" s="194">
        <f t="shared" si="25"/>
        <v>0</v>
      </c>
      <c r="BG188" s="194">
        <f t="shared" si="26"/>
        <v>0</v>
      </c>
      <c r="BH188" s="194">
        <f t="shared" si="27"/>
        <v>0</v>
      </c>
      <c r="BI188" s="194">
        <f t="shared" si="28"/>
        <v>0</v>
      </c>
      <c r="BJ188" s="13" t="s">
        <v>92</v>
      </c>
      <c r="BK188" s="194">
        <f t="shared" si="29"/>
        <v>0</v>
      </c>
      <c r="BL188" s="13" t="s">
        <v>430</v>
      </c>
      <c r="BM188" s="13" t="s">
        <v>2560</v>
      </c>
    </row>
    <row r="189" spans="2:65" s="1" customFormat="1" ht="16.5" customHeight="1">
      <c r="B189" s="31"/>
      <c r="C189" s="195" t="s">
        <v>512</v>
      </c>
      <c r="D189" s="195" t="s">
        <v>221</v>
      </c>
      <c r="E189" s="196" t="s">
        <v>2561</v>
      </c>
      <c r="F189" s="197" t="s">
        <v>2562</v>
      </c>
      <c r="G189" s="198" t="s">
        <v>258</v>
      </c>
      <c r="H189" s="199">
        <v>300</v>
      </c>
      <c r="I189" s="200"/>
      <c r="J189" s="201">
        <f t="shared" si="20"/>
        <v>0</v>
      </c>
      <c r="K189" s="197" t="s">
        <v>2101</v>
      </c>
      <c r="L189" s="202"/>
      <c r="M189" s="203" t="s">
        <v>1</v>
      </c>
      <c r="N189" s="204" t="s">
        <v>52</v>
      </c>
      <c r="O189" s="57"/>
      <c r="P189" s="192">
        <f t="shared" si="21"/>
        <v>0</v>
      </c>
      <c r="Q189" s="192">
        <v>1.0000000000000001E-5</v>
      </c>
      <c r="R189" s="192">
        <f t="shared" si="22"/>
        <v>3.0000000000000001E-3</v>
      </c>
      <c r="S189" s="192">
        <v>0</v>
      </c>
      <c r="T189" s="193">
        <f t="shared" si="23"/>
        <v>0</v>
      </c>
      <c r="AR189" s="13" t="s">
        <v>1123</v>
      </c>
      <c r="AT189" s="13" t="s">
        <v>221</v>
      </c>
      <c r="AU189" s="13" t="s">
        <v>92</v>
      </c>
      <c r="AY189" s="13" t="s">
        <v>167</v>
      </c>
      <c r="BE189" s="194">
        <f t="shared" si="24"/>
        <v>0</v>
      </c>
      <c r="BF189" s="194">
        <f t="shared" si="25"/>
        <v>0</v>
      </c>
      <c r="BG189" s="194">
        <f t="shared" si="26"/>
        <v>0</v>
      </c>
      <c r="BH189" s="194">
        <f t="shared" si="27"/>
        <v>0</v>
      </c>
      <c r="BI189" s="194">
        <f t="shared" si="28"/>
        <v>0</v>
      </c>
      <c r="BJ189" s="13" t="s">
        <v>92</v>
      </c>
      <c r="BK189" s="194">
        <f t="shared" si="29"/>
        <v>0</v>
      </c>
      <c r="BL189" s="13" t="s">
        <v>430</v>
      </c>
      <c r="BM189" s="13" t="s">
        <v>2563</v>
      </c>
    </row>
    <row r="190" spans="2:65" s="1" customFormat="1" ht="16.5" customHeight="1">
      <c r="B190" s="31"/>
      <c r="C190" s="183" t="s">
        <v>516</v>
      </c>
      <c r="D190" s="183" t="s">
        <v>169</v>
      </c>
      <c r="E190" s="184" t="s">
        <v>2564</v>
      </c>
      <c r="F190" s="185" t="s">
        <v>2565</v>
      </c>
      <c r="G190" s="186" t="s">
        <v>241</v>
      </c>
      <c r="H190" s="187">
        <v>5</v>
      </c>
      <c r="I190" s="188"/>
      <c r="J190" s="189">
        <f t="shared" si="20"/>
        <v>0</v>
      </c>
      <c r="K190" s="185" t="s">
        <v>246</v>
      </c>
      <c r="L190" s="35"/>
      <c r="M190" s="190" t="s">
        <v>1</v>
      </c>
      <c r="N190" s="191" t="s">
        <v>52</v>
      </c>
      <c r="O190" s="57"/>
      <c r="P190" s="192">
        <f t="shared" si="21"/>
        <v>0</v>
      </c>
      <c r="Q190" s="192">
        <v>0</v>
      </c>
      <c r="R190" s="192">
        <f t="shared" si="22"/>
        <v>0</v>
      </c>
      <c r="S190" s="192">
        <v>0</v>
      </c>
      <c r="T190" s="193">
        <f t="shared" si="23"/>
        <v>0</v>
      </c>
      <c r="AR190" s="13" t="s">
        <v>430</v>
      </c>
      <c r="AT190" s="13" t="s">
        <v>169</v>
      </c>
      <c r="AU190" s="13" t="s">
        <v>92</v>
      </c>
      <c r="AY190" s="13" t="s">
        <v>167</v>
      </c>
      <c r="BE190" s="194">
        <f t="shared" si="24"/>
        <v>0</v>
      </c>
      <c r="BF190" s="194">
        <f t="shared" si="25"/>
        <v>0</v>
      </c>
      <c r="BG190" s="194">
        <f t="shared" si="26"/>
        <v>0</v>
      </c>
      <c r="BH190" s="194">
        <f t="shared" si="27"/>
        <v>0</v>
      </c>
      <c r="BI190" s="194">
        <f t="shared" si="28"/>
        <v>0</v>
      </c>
      <c r="BJ190" s="13" t="s">
        <v>92</v>
      </c>
      <c r="BK190" s="194">
        <f t="shared" si="29"/>
        <v>0</v>
      </c>
      <c r="BL190" s="13" t="s">
        <v>430</v>
      </c>
      <c r="BM190" s="13" t="s">
        <v>2566</v>
      </c>
    </row>
    <row r="191" spans="2:65" s="1" customFormat="1" ht="16.5" customHeight="1">
      <c r="B191" s="31"/>
      <c r="C191" s="195" t="s">
        <v>520</v>
      </c>
      <c r="D191" s="195" t="s">
        <v>221</v>
      </c>
      <c r="E191" s="196" t="s">
        <v>2567</v>
      </c>
      <c r="F191" s="197" t="s">
        <v>2568</v>
      </c>
      <c r="G191" s="198" t="s">
        <v>241</v>
      </c>
      <c r="H191" s="199">
        <v>5</v>
      </c>
      <c r="I191" s="200"/>
      <c r="J191" s="201">
        <f t="shared" si="20"/>
        <v>0</v>
      </c>
      <c r="K191" s="197" t="s">
        <v>246</v>
      </c>
      <c r="L191" s="202"/>
      <c r="M191" s="211" t="s">
        <v>1</v>
      </c>
      <c r="N191" s="212" t="s">
        <v>52</v>
      </c>
      <c r="O191" s="208"/>
      <c r="P191" s="209">
        <f t="shared" si="21"/>
        <v>0</v>
      </c>
      <c r="Q191" s="209">
        <v>5.1999999999999995E-4</v>
      </c>
      <c r="R191" s="209">
        <f t="shared" si="22"/>
        <v>2.5999999999999999E-3</v>
      </c>
      <c r="S191" s="209">
        <v>0</v>
      </c>
      <c r="T191" s="210">
        <f t="shared" si="23"/>
        <v>0</v>
      </c>
      <c r="AR191" s="13" t="s">
        <v>690</v>
      </c>
      <c r="AT191" s="13" t="s">
        <v>221</v>
      </c>
      <c r="AU191" s="13" t="s">
        <v>92</v>
      </c>
      <c r="AY191" s="13" t="s">
        <v>167</v>
      </c>
      <c r="BE191" s="194">
        <f t="shared" si="24"/>
        <v>0</v>
      </c>
      <c r="BF191" s="194">
        <f t="shared" si="25"/>
        <v>0</v>
      </c>
      <c r="BG191" s="194">
        <f t="shared" si="26"/>
        <v>0</v>
      </c>
      <c r="BH191" s="194">
        <f t="shared" si="27"/>
        <v>0</v>
      </c>
      <c r="BI191" s="194">
        <f t="shared" si="28"/>
        <v>0</v>
      </c>
      <c r="BJ191" s="13" t="s">
        <v>92</v>
      </c>
      <c r="BK191" s="194">
        <f t="shared" si="29"/>
        <v>0</v>
      </c>
      <c r="BL191" s="13" t="s">
        <v>690</v>
      </c>
      <c r="BM191" s="13" t="s">
        <v>2569</v>
      </c>
    </row>
    <row r="192" spans="2:65" s="1" customFormat="1" ht="6.95" customHeight="1">
      <c r="B192" s="43"/>
      <c r="C192" s="44"/>
      <c r="D192" s="44"/>
      <c r="E192" s="44"/>
      <c r="F192" s="44"/>
      <c r="G192" s="44"/>
      <c r="H192" s="44"/>
      <c r="I192" s="134"/>
      <c r="J192" s="44"/>
      <c r="K192" s="44"/>
      <c r="L192" s="35"/>
    </row>
  </sheetData>
  <sheetProtection algorithmName="SHA-512" hashValue="twi50CPtdUrGqzUcymo1xuGkLFxQYGlFCu3/HRuOQ11h8lLX5rmCC6LFKBFa32qibB7Nbe2hlrhmnTNR/5DYJg==" saltValue="7T/DWTEZOYKbst5ZYec5e+vA8omFaCFHXrvDu/wQ2A+XPmGw7xB4mwpqqpT2DrHS7TgL4ZSJ7lskf1eRbpJCqw==" spinCount="100000" sheet="1" objects="1" scenarios="1" formatColumns="0" formatRows="0" autoFilter="0"/>
  <autoFilter ref="C97:K191"/>
  <mergeCells count="15">
    <mergeCell ref="E84:H84"/>
    <mergeCell ref="E88:H88"/>
    <mergeCell ref="E86:H86"/>
    <mergeCell ref="E90:H90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2018004.5A.1 - Stavebné p...</vt:lpstr>
      <vt:lpstr>2018004.5A.2 - Bleskozvod</vt:lpstr>
      <vt:lpstr>2018004.5A.3 - Odberné pl...</vt:lpstr>
      <vt:lpstr>2018004.5B.1 - Stavebné p...</vt:lpstr>
      <vt:lpstr>2018004.5B.2 - Zdravotech...</vt:lpstr>
      <vt:lpstr>2018004.5B.3 - Vykurovanie</vt:lpstr>
      <vt:lpstr>2018004.5B.4 - Elektroinš...</vt:lpstr>
      <vt:lpstr>'2018004.5A.1 - Stavebné p...'!Názvy_tlače</vt:lpstr>
      <vt:lpstr>'2018004.5A.2 - Bleskozvod'!Názvy_tlače</vt:lpstr>
      <vt:lpstr>'2018004.5A.3 - Odberné pl...'!Názvy_tlače</vt:lpstr>
      <vt:lpstr>'2018004.5B.1 - Stavebné p...'!Názvy_tlače</vt:lpstr>
      <vt:lpstr>'2018004.5B.2 - Zdravotech...'!Názvy_tlače</vt:lpstr>
      <vt:lpstr>'2018004.5B.3 - Vykurovanie'!Názvy_tlače</vt:lpstr>
      <vt:lpstr>'2018004.5B.4 - Elektroinš...'!Názvy_tlače</vt:lpstr>
      <vt:lpstr>'Rekapitulácia stavby'!Názvy_tlače</vt:lpstr>
      <vt:lpstr>'2018004.5A.1 - Stavebné p...'!Oblasť_tlače</vt:lpstr>
      <vt:lpstr>'2018004.5A.2 - Bleskozvod'!Oblasť_tlače</vt:lpstr>
      <vt:lpstr>'2018004.5A.3 - Odberné pl...'!Oblasť_tlače</vt:lpstr>
      <vt:lpstr>'2018004.5B.1 - Stavebné p...'!Oblasť_tlače</vt:lpstr>
      <vt:lpstr>'2018004.5B.2 - Zdravotech...'!Oblasť_tlače</vt:lpstr>
      <vt:lpstr>'2018004.5B.3 - Vykurovanie'!Oblasť_tlače</vt:lpstr>
      <vt:lpstr>'2018004.5B.4 - Elektroinš...'!Oblasť_tlače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Slobodník</dc:creator>
  <cp:lastModifiedBy>Fulnečková Beáta</cp:lastModifiedBy>
  <dcterms:created xsi:type="dcterms:W3CDTF">2019-02-04T12:22:59Z</dcterms:created>
  <dcterms:modified xsi:type="dcterms:W3CDTF">2019-06-11T14:15:24Z</dcterms:modified>
</cp:coreProperties>
</file>