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.Oravec\Documents\PROJEKTY 2023\HRT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ponuka'!$A$1:$O$41</definedName>
  </definedNames>
  <calcPr calcId="162913"/>
</workbook>
</file>

<file path=xl/calcChain.xml><?xml version="1.0" encoding="utf-8"?>
<calcChain xmlns="http://schemas.openxmlformats.org/spreadsheetml/2006/main">
  <c r="P24" i="1" l="1"/>
  <c r="E25" i="1" l="1"/>
  <c r="F25" i="1"/>
  <c r="G13" i="1" l="1"/>
  <c r="G14" i="1"/>
  <c r="G15" i="1"/>
  <c r="G16" i="1"/>
  <c r="G17" i="1"/>
  <c r="G18" i="1"/>
  <c r="G19" i="1"/>
  <c r="G20" i="1"/>
  <c r="G21" i="1"/>
  <c r="G22" i="1"/>
  <c r="G23" i="1"/>
  <c r="L26" i="1" l="1"/>
  <c r="G12" i="1" l="1"/>
  <c r="G25" i="1" s="1"/>
  <c r="P12" i="1" l="1"/>
  <c r="P17" i="1" l="1"/>
  <c r="O26" i="1"/>
  <c r="P26" i="1" s="1"/>
  <c r="O28" i="1" l="1"/>
  <c r="O27" i="1" s="1"/>
</calcChain>
</file>

<file path=xl/sharedStrings.xml><?xml version="1.0" encoding="utf-8"?>
<sst xmlns="http://schemas.openxmlformats.org/spreadsheetml/2006/main" count="135" uniqueCount="94">
  <si>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</si>
  <si>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</si>
  <si>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</si>
  <si>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</si>
  <si>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</si>
  <si>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</si>
  <si>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</si>
  <si>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</si>
  <si>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</si>
  <si>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</si>
  <si>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</si>
  <si>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</si>
  <si>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</si>
  <si>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</si>
  <si>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</si>
  <si>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</si>
  <si>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</si>
  <si>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</si>
  <si>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</si>
  <si>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</si>
  <si>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</si>
  <si>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</si>
  <si>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</si>
  <si>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</si>
  <si>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</si>
  <si>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</si>
  <si>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</si>
  <si>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</si>
  <si>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</si>
  <si>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</si>
  <si>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</si>
  <si>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</si>
  <si>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</si>
  <si>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</si>
  <si>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</si>
  <si>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</si>
  <si>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</si>
  <si>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</si>
  <si>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</si>
  <si>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</si>
  <si>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</si>
  <si>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</si>
  <si>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</si>
  <si>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</si>
  <si>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</si>
  <si>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</si>
  <si>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</si>
  <si>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</si>
  <si>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</si>
  <si>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</si>
  <si>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</si>
  <si>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</si>
  <si>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</si>
  <si>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</si>
  <si>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</si>
  <si>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</si>
  <si>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</si>
  <si>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</si>
  <si>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</si>
  <si>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</si>
  <si>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</si>
  <si>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</si>
  <si>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</si>
  <si>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</si>
  <si>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</si>
  <si>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</si>
  <si>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</si>
  <si>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</si>
  <si>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</si>
  <si>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</si>
  <si>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Lesy SR š.p. OZ Považie</t>
  </si>
  <si>
    <t>VÚ+</t>
  </si>
  <si>
    <t>Kamenná</t>
  </si>
  <si>
    <t>320C1</t>
  </si>
  <si>
    <t>321A0</t>
  </si>
  <si>
    <t>321D1</t>
  </si>
  <si>
    <t>328B0</t>
  </si>
  <si>
    <t>329B0</t>
  </si>
  <si>
    <t>329C0</t>
  </si>
  <si>
    <t>329D0</t>
  </si>
  <si>
    <t>Hluchá</t>
  </si>
  <si>
    <t>257A0</t>
  </si>
  <si>
    <t>Vyšehrad</t>
  </si>
  <si>
    <t>194A0</t>
  </si>
  <si>
    <t>Suchá Duša</t>
  </si>
  <si>
    <t>433B0</t>
  </si>
  <si>
    <t>469 0</t>
  </si>
  <si>
    <t>VÚ-</t>
  </si>
  <si>
    <t>194B0 *</t>
  </si>
  <si>
    <t>Lesnícke služby v ťažbovom procese - viacoperačné technológie na OZ Považie, VC  LS N. Pravno I.</t>
  </si>
  <si>
    <t>časť "B" - Ťažba a výroba sortimentov v lanovkových/ťažkoprístupných terénoch harvestermi a ich vývoz forwardermi z porastu y lokality peň na vývozné miesto alebo odvozné miesto, v súčinnosti s kompaktným mobilným trakčným navijakom</t>
  </si>
  <si>
    <t>dtto</t>
  </si>
  <si>
    <r>
      <rPr>
        <b/>
        <sz val="11"/>
        <color theme="1"/>
        <rFont val="Calibri"/>
        <family val="2"/>
        <charset val="238"/>
        <scheme val="minor"/>
      </rPr>
      <t xml:space="preserve">* Požiadavky:  Požadovaný termín vykonania zákazky: apríl až august 2023. </t>
    </r>
    <r>
      <rPr>
        <sz val="11"/>
        <color theme="1"/>
        <rFont val="Calibri"/>
        <family val="2"/>
        <charset val="238"/>
        <scheme val="minor"/>
      </rPr>
      <t>Objednávateľ na požiadanie dodávateľa prác umožní obhliadku porastov. Kontaktná osoba:  Ing. Emil Šoltýs  0918 333 620</t>
    </r>
  </si>
  <si>
    <r>
      <t xml:space="preserve"> Určenie začiatku a ukončenia prác bude určené v  Zákazkovom liste. ,</t>
    </r>
    <r>
      <rPr>
        <b/>
        <sz val="10"/>
        <rFont val="Arial"/>
        <family val="2"/>
        <charset val="238"/>
      </rPr>
      <t xml:space="preserve"> * 194B 0 - viazané na podpis nájomnej zmluvy s RK cirkvou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</si>
</sst>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30" xfId="0" applyFont="1" applyFill="1" applyBorder="1" applyAlignment="1" applyProtection="1">
      <alignment horizontal="center" vertical="center" wrapText="1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34" xfId="0" applyFont="1" applyFill="1" applyBorder="1" applyProtection="1"/>
    <xf numFmtId="0" fontId="0" fillId="3" borderId="32" xfId="0" applyFill="1" applyBorder="1" applyProtection="1"/>
    <xf numFmtId="0" fontId="3" fillId="3" borderId="31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vertical="center" wrapText="1"/>
    </xf>
    <xf numFmtId="0" fontId="10" fillId="3" borderId="39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  <xf numFmtId="4" fontId="10" fillId="3" borderId="18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  <protection locked="0"/>
    </xf>
    <xf numFmtId="0" fontId="6" fillId="3" borderId="29" xfId="0" applyFont="1" applyFill="1" applyBorder="1" applyAlignment="1" applyProtection="1">
      <alignment vertical="center" wrapText="1"/>
    </xf>
    <xf numFmtId="4" fontId="15" fillId="3" borderId="15" xfId="0" applyNumberFormat="1" applyFont="1" applyFill="1" applyBorder="1" applyAlignment="1" applyProtection="1">
      <alignment horizontal="center" vertical="center"/>
      <protection locked="0"/>
    </xf>
    <xf numFmtId="4" fontId="15" fillId="3" borderId="16" xfId="0" applyNumberFormat="1" applyFont="1" applyFill="1" applyBorder="1" applyAlignment="1" applyProtection="1">
      <alignment horizontal="center" vertical="center"/>
    </xf>
    <xf numFmtId="4" fontId="15" fillId="3" borderId="18" xfId="0" applyNumberFormat="1" applyFont="1" applyFill="1" applyBorder="1" applyAlignment="1" applyProtection="1">
      <alignment horizontal="center" vertical="center"/>
    </xf>
    <xf numFmtId="1" fontId="10" fillId="3" borderId="38" xfId="0" applyNumberFormat="1" applyFont="1" applyFill="1" applyBorder="1" applyAlignment="1" applyProtection="1">
      <alignment horizontal="right" vertical="center"/>
    </xf>
    <xf numFmtId="1" fontId="10" fillId="3" borderId="27" xfId="0" applyNumberFormat="1" applyFont="1" applyFill="1" applyBorder="1" applyAlignment="1" applyProtection="1">
      <alignment horizontal="right" vertical="center"/>
    </xf>
    <xf numFmtId="1" fontId="10" fillId="3" borderId="44" xfId="0" applyNumberFormat="1" applyFont="1" applyFill="1" applyBorder="1" applyAlignment="1" applyProtection="1">
      <alignment horizontal="right" vertical="center" wrapText="1"/>
    </xf>
    <xf numFmtId="1" fontId="10" fillId="3" borderId="37" xfId="0" applyNumberFormat="1" applyFont="1" applyFill="1" applyBorder="1" applyAlignment="1" applyProtection="1">
      <alignment horizontal="right" vertical="center"/>
    </xf>
    <xf numFmtId="1" fontId="10" fillId="3" borderId="45" xfId="0" applyNumberFormat="1" applyFont="1" applyFill="1" applyBorder="1" applyAlignment="1" applyProtection="1">
      <alignment horizontal="right" vertical="center"/>
    </xf>
    <xf numFmtId="1" fontId="10" fillId="3" borderId="46" xfId="0" applyNumberFormat="1" applyFont="1" applyFill="1" applyBorder="1" applyAlignment="1" applyProtection="1">
      <alignment horizontal="right" vertical="center" wrapText="1"/>
    </xf>
    <xf numFmtId="0" fontId="6" fillId="0" borderId="20" xfId="0" applyFont="1" applyFill="1" applyBorder="1" applyAlignment="1" applyProtection="1">
      <alignment vertical="center" wrapText="1"/>
    </xf>
    <xf numFmtId="49" fontId="10" fillId="0" borderId="21" xfId="0" applyNumberFormat="1" applyFont="1" applyFill="1" applyBorder="1" applyAlignment="1" applyProtection="1">
      <alignment horizontal="center" vertical="center"/>
    </xf>
    <xf numFmtId="1" fontId="10" fillId="0" borderId="22" xfId="0" applyNumberFormat="1" applyFont="1" applyFill="1" applyBorder="1" applyAlignment="1" applyProtection="1">
      <alignment horizontal="right" vertical="center" wrapText="1"/>
    </xf>
    <xf numFmtId="1" fontId="10" fillId="0" borderId="21" xfId="0" applyNumberFormat="1" applyFont="1" applyFill="1" applyBorder="1" applyAlignment="1" applyProtection="1">
      <alignment horizontal="right" vertical="center" wrapText="1"/>
    </xf>
    <xf numFmtId="1" fontId="10" fillId="0" borderId="42" xfId="0" applyNumberFormat="1" applyFont="1" applyFill="1" applyBorder="1" applyAlignment="1" applyProtection="1">
      <alignment horizontal="right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/>
    </xf>
    <xf numFmtId="4" fontId="10" fillId="0" borderId="16" xfId="0" applyNumberFormat="1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vertical="center" wrapText="1"/>
    </xf>
    <xf numFmtId="49" fontId="10" fillId="0" borderId="27" xfId="0" applyNumberFormat="1" applyFont="1" applyFill="1" applyBorder="1" applyAlignment="1" applyProtection="1">
      <alignment horizontal="center" vertical="center"/>
    </xf>
    <xf numFmtId="1" fontId="10" fillId="0" borderId="38" xfId="0" applyNumberFormat="1" applyFont="1" applyFill="1" applyBorder="1" applyAlignment="1" applyProtection="1">
      <alignment horizontal="right" vertical="center" wrapText="1"/>
    </xf>
    <xf numFmtId="1" fontId="10" fillId="0" borderId="27" xfId="0" applyNumberFormat="1" applyFont="1" applyFill="1" applyBorder="1" applyAlignment="1" applyProtection="1">
      <alignment horizontal="right" vertical="center" wrapText="1"/>
    </xf>
    <xf numFmtId="1" fontId="10" fillId="0" borderId="44" xfId="0" applyNumberFormat="1" applyFont="1" applyFill="1" applyBorder="1" applyAlignment="1" applyProtection="1">
      <alignment horizontal="right" vertical="center" wrapText="1"/>
    </xf>
    <xf numFmtId="0" fontId="10" fillId="0" borderId="39" xfId="0" applyFont="1" applyFill="1" applyBorder="1" applyAlignment="1" applyProtection="1">
      <alignment horizontal="center" vertical="center" wrapText="1"/>
    </xf>
    <xf numFmtId="0" fontId="10" fillId="0" borderId="27" xfId="0" applyFont="1" applyFill="1" applyBorder="1" applyAlignment="1" applyProtection="1">
      <alignment horizontal="center" vertical="center" wrapText="1"/>
    </xf>
    <xf numFmtId="0" fontId="3" fillId="0" borderId="38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" fontId="10" fillId="0" borderId="24" xfId="0" applyNumberFormat="1" applyFont="1" applyFill="1" applyBorder="1" applyAlignment="1" applyProtection="1">
      <alignment horizontal="right" vertical="center"/>
    </xf>
    <xf numFmtId="1" fontId="10" fillId="0" borderId="1" xfId="0" applyNumberFormat="1" applyFont="1" applyFill="1" applyBorder="1" applyAlignment="1" applyProtection="1">
      <alignment horizontal="right" vertical="center"/>
    </xf>
    <xf numFmtId="0" fontId="3" fillId="0" borderId="24" xfId="0" applyFont="1" applyFill="1" applyBorder="1" applyAlignment="1" applyProtection="1">
      <alignment horizontal="center" vertical="center"/>
    </xf>
    <xf numFmtId="1" fontId="10" fillId="0" borderId="38" xfId="0" applyNumberFormat="1" applyFont="1" applyFill="1" applyBorder="1" applyAlignment="1" applyProtection="1">
      <alignment horizontal="right" vertical="center"/>
    </xf>
    <xf numFmtId="1" fontId="10" fillId="0" borderId="27" xfId="0" applyNumberFormat="1" applyFont="1" applyFill="1" applyBorder="1" applyAlignment="1" applyProtection="1">
      <alignment horizontal="right" vertical="center"/>
    </xf>
    <xf numFmtId="0" fontId="6" fillId="3" borderId="33" xfId="0" applyFont="1" applyFill="1" applyBorder="1" applyAlignment="1" applyProtection="1">
      <alignment vertical="center"/>
    </xf>
    <xf numFmtId="3" fontId="10" fillId="3" borderId="54" xfId="0" applyNumberFormat="1" applyFont="1" applyFill="1" applyBorder="1" applyAlignment="1" applyProtection="1">
      <alignment horizontal="right" vertical="center"/>
    </xf>
    <xf numFmtId="0" fontId="10" fillId="2" borderId="27" xfId="0" applyFont="1" applyFill="1" applyBorder="1" applyAlignment="1" applyProtection="1">
      <alignment horizontal="center" vertical="center" wrapText="1"/>
    </xf>
    <xf numFmtId="0" fontId="10" fillId="0" borderId="24" xfId="0" applyFont="1" applyFill="1" applyBorder="1" applyAlignment="1" applyProtection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0" borderId="22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7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8" xfId="0" applyFill="1" applyBorder="1" applyAlignment="1">
      <alignment horizontal="center" vertical="top" wrapText="1"/>
    </xf>
    <xf numFmtId="0" fontId="0" fillId="3" borderId="4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50" xfId="0" applyFill="1" applyBorder="1" applyAlignment="1">
      <alignment horizontal="center" vertical="top" wrapText="1"/>
    </xf>
    <xf numFmtId="0" fontId="0" fillId="0" borderId="51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3" xfId="0" applyBorder="1" applyAlignment="1">
      <alignment wrapText="1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1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36" xfId="0" applyBorder="1" applyAlignment="1">
      <alignment horizontal="center"/>
    </xf>
    <xf numFmtId="0" fontId="3" fillId="3" borderId="55" xfId="0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view="pageBreakPreview" topLeftCell="A10" zoomScaleNormal="100" zoomScaleSheetLayoutView="100" workbookViewId="0">
      <selection activeCell="B14" sqref="B14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96" t="s">
        <v>64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6" t="s">
        <v>67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7.399999999999999" x14ac:dyDescent="0.3">
      <c r="A3" s="17" t="s">
        <v>0</v>
      </c>
      <c r="B3" s="13"/>
      <c r="C3" s="114" t="s">
        <v>89</v>
      </c>
      <c r="D3" s="115"/>
      <c r="E3" s="115"/>
      <c r="F3" s="115"/>
      <c r="G3" s="115"/>
      <c r="H3" s="115"/>
      <c r="I3" s="115"/>
      <c r="J3" s="115"/>
      <c r="K3" s="115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106"/>
      <c r="F5" s="106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07" t="s">
        <v>70</v>
      </c>
      <c r="C6" s="107"/>
      <c r="D6" s="107"/>
      <c r="E6" s="107"/>
      <c r="F6" s="107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08"/>
      <c r="C7" s="108"/>
      <c r="D7" s="108"/>
      <c r="E7" s="108"/>
      <c r="F7" s="108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104" t="s">
        <v>65</v>
      </c>
      <c r="B8" s="105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5">
      <c r="A9" s="46" t="s">
        <v>69</v>
      </c>
      <c r="B9" s="109" t="s">
        <v>2</v>
      </c>
      <c r="C9" s="119" t="s">
        <v>53</v>
      </c>
      <c r="D9" s="120"/>
      <c r="E9" s="121" t="s">
        <v>3</v>
      </c>
      <c r="F9" s="122"/>
      <c r="G9" s="123"/>
      <c r="H9" s="116" t="s">
        <v>4</v>
      </c>
      <c r="I9" s="111" t="s">
        <v>5</v>
      </c>
      <c r="J9" s="99" t="s">
        <v>6</v>
      </c>
      <c r="K9" s="102" t="s">
        <v>7</v>
      </c>
      <c r="L9" s="111" t="s">
        <v>54</v>
      </c>
      <c r="M9" s="111" t="s">
        <v>60</v>
      </c>
      <c r="N9" s="124" t="s">
        <v>58</v>
      </c>
      <c r="O9" s="126" t="s">
        <v>59</v>
      </c>
    </row>
    <row r="10" spans="1:16" ht="21.75" customHeight="1" x14ac:dyDescent="0.3">
      <c r="A10" s="25"/>
      <c r="B10" s="110"/>
      <c r="C10" s="128" t="s">
        <v>66</v>
      </c>
      <c r="D10" s="129"/>
      <c r="E10" s="128" t="s">
        <v>9</v>
      </c>
      <c r="F10" s="130" t="s">
        <v>10</v>
      </c>
      <c r="G10" s="132" t="s">
        <v>11</v>
      </c>
      <c r="H10" s="117"/>
      <c r="I10" s="112"/>
      <c r="J10" s="100"/>
      <c r="K10" s="103"/>
      <c r="L10" s="112"/>
      <c r="M10" s="112"/>
      <c r="N10" s="125"/>
      <c r="O10" s="127"/>
    </row>
    <row r="11" spans="1:16" ht="49.8" customHeight="1" thickBot="1" x14ac:dyDescent="0.35">
      <c r="A11" s="26"/>
      <c r="B11" s="110"/>
      <c r="C11" s="128"/>
      <c r="D11" s="129"/>
      <c r="E11" s="128"/>
      <c r="F11" s="131"/>
      <c r="G11" s="133"/>
      <c r="H11" s="118"/>
      <c r="I11" s="112"/>
      <c r="J11" s="101"/>
      <c r="K11" s="103"/>
      <c r="L11" s="113"/>
      <c r="M11" s="113"/>
      <c r="N11" s="125"/>
      <c r="O11" s="127"/>
    </row>
    <row r="12" spans="1:16" ht="86.4" customHeight="1" x14ac:dyDescent="0.3">
      <c r="A12" s="68" t="s">
        <v>72</v>
      </c>
      <c r="B12" s="69" t="s">
        <v>73</v>
      </c>
      <c r="C12" s="97" t="s">
        <v>90</v>
      </c>
      <c r="D12" s="98"/>
      <c r="E12" s="70">
        <v>131</v>
      </c>
      <c r="F12" s="71">
        <v>46</v>
      </c>
      <c r="G12" s="72">
        <f>E12+F12</f>
        <v>177</v>
      </c>
      <c r="H12" s="73" t="s">
        <v>71</v>
      </c>
      <c r="I12" s="74">
        <v>45</v>
      </c>
      <c r="J12" s="74">
        <v>0.64</v>
      </c>
      <c r="K12" s="75">
        <v>1000</v>
      </c>
      <c r="L12" s="76">
        <v>3332.44</v>
      </c>
      <c r="M12" s="27" t="s">
        <v>61</v>
      </c>
      <c r="N12" s="59"/>
      <c r="O12" s="60"/>
      <c r="P12" s="12" t="str">
        <f>IF( O12=0," ", IF(100-((L12/O12)*100)&gt;20,"viac ako 20%",0))</f>
        <v xml:space="preserve"> </v>
      </c>
    </row>
    <row r="13" spans="1:16" x14ac:dyDescent="0.3">
      <c r="A13" s="77" t="s">
        <v>72</v>
      </c>
      <c r="B13" s="78" t="s">
        <v>74</v>
      </c>
      <c r="C13" s="94" t="s">
        <v>91</v>
      </c>
      <c r="D13" s="95"/>
      <c r="E13" s="79">
        <v>111</v>
      </c>
      <c r="F13" s="80">
        <v>20</v>
      </c>
      <c r="G13" s="81">
        <f t="shared" ref="G13:G23" si="0">E13+F13</f>
        <v>131</v>
      </c>
      <c r="H13" s="82" t="s">
        <v>71</v>
      </c>
      <c r="I13" s="83">
        <v>40</v>
      </c>
      <c r="J13" s="83">
        <v>0.64</v>
      </c>
      <c r="K13" s="84">
        <v>1000</v>
      </c>
      <c r="L13" s="76">
        <v>2430.81</v>
      </c>
      <c r="M13" s="28" t="s">
        <v>61</v>
      </c>
      <c r="N13" s="59"/>
      <c r="O13" s="60"/>
      <c r="P13" s="12"/>
    </row>
    <row r="14" spans="1:16" x14ac:dyDescent="0.3">
      <c r="A14" s="77" t="s">
        <v>72</v>
      </c>
      <c r="B14" s="78" t="s">
        <v>75</v>
      </c>
      <c r="C14" s="94" t="s">
        <v>91</v>
      </c>
      <c r="D14" s="95"/>
      <c r="E14" s="79">
        <v>70</v>
      </c>
      <c r="F14" s="80">
        <v>10</v>
      </c>
      <c r="G14" s="81">
        <f t="shared" si="0"/>
        <v>80</v>
      </c>
      <c r="H14" s="82" t="s">
        <v>71</v>
      </c>
      <c r="I14" s="83">
        <v>40</v>
      </c>
      <c r="J14" s="83">
        <v>0.51</v>
      </c>
      <c r="K14" s="84">
        <v>700</v>
      </c>
      <c r="L14" s="76">
        <v>1415.6</v>
      </c>
      <c r="M14" s="28" t="s">
        <v>61</v>
      </c>
      <c r="N14" s="59"/>
      <c r="O14" s="60"/>
      <c r="P14" s="12"/>
    </row>
    <row r="15" spans="1:16" x14ac:dyDescent="0.3">
      <c r="A15" s="77" t="s">
        <v>72</v>
      </c>
      <c r="B15" s="78" t="s">
        <v>76</v>
      </c>
      <c r="C15" s="94" t="s">
        <v>91</v>
      </c>
      <c r="D15" s="95"/>
      <c r="E15" s="79">
        <v>50</v>
      </c>
      <c r="F15" s="80"/>
      <c r="G15" s="81">
        <f t="shared" si="0"/>
        <v>50</v>
      </c>
      <c r="H15" s="82" t="s">
        <v>37</v>
      </c>
      <c r="I15" s="83">
        <v>15</v>
      </c>
      <c r="J15" s="83">
        <v>0.26</v>
      </c>
      <c r="K15" s="84">
        <v>600</v>
      </c>
      <c r="L15" s="76">
        <v>931.02</v>
      </c>
      <c r="M15" s="28" t="s">
        <v>61</v>
      </c>
      <c r="N15" s="59"/>
      <c r="O15" s="60"/>
      <c r="P15" s="12"/>
    </row>
    <row r="16" spans="1:16" x14ac:dyDescent="0.3">
      <c r="A16" s="77" t="s">
        <v>72</v>
      </c>
      <c r="B16" s="78" t="s">
        <v>77</v>
      </c>
      <c r="C16" s="94" t="s">
        <v>91</v>
      </c>
      <c r="D16" s="95"/>
      <c r="E16" s="79">
        <v>30</v>
      </c>
      <c r="F16" s="80"/>
      <c r="G16" s="81">
        <f t="shared" si="0"/>
        <v>30</v>
      </c>
      <c r="H16" s="82" t="s">
        <v>37</v>
      </c>
      <c r="I16" s="83">
        <v>40</v>
      </c>
      <c r="J16" s="83">
        <v>0.75</v>
      </c>
      <c r="K16" s="84">
        <v>650</v>
      </c>
      <c r="L16" s="76">
        <v>494.33</v>
      </c>
      <c r="M16" s="28" t="s">
        <v>61</v>
      </c>
      <c r="N16" s="59"/>
      <c r="O16" s="60"/>
      <c r="P16" s="12"/>
    </row>
    <row r="17" spans="1:16" x14ac:dyDescent="0.3">
      <c r="A17" s="77" t="s">
        <v>72</v>
      </c>
      <c r="B17" s="85" t="s">
        <v>78</v>
      </c>
      <c r="C17" s="94" t="s">
        <v>91</v>
      </c>
      <c r="D17" s="95"/>
      <c r="E17" s="86">
        <v>29</v>
      </c>
      <c r="F17" s="87"/>
      <c r="G17" s="81">
        <f t="shared" si="0"/>
        <v>29</v>
      </c>
      <c r="H17" s="82" t="s">
        <v>37</v>
      </c>
      <c r="I17" s="85">
        <v>25</v>
      </c>
      <c r="J17" s="85">
        <v>0.15</v>
      </c>
      <c r="K17" s="88">
        <v>600</v>
      </c>
      <c r="L17" s="76">
        <v>703.61</v>
      </c>
      <c r="M17" s="28" t="s">
        <v>61</v>
      </c>
      <c r="N17" s="59"/>
      <c r="O17" s="60"/>
      <c r="P17" s="12" t="str">
        <f t="shared" ref="P17" si="1">IF( O17=0," ", IF(100-((L17/O17)*100)&gt;20,"viac ako 20%",0))</f>
        <v xml:space="preserve"> </v>
      </c>
    </row>
    <row r="18" spans="1:16" x14ac:dyDescent="0.3">
      <c r="A18" s="77" t="s">
        <v>72</v>
      </c>
      <c r="B18" s="83" t="s">
        <v>79</v>
      </c>
      <c r="C18" s="94" t="s">
        <v>91</v>
      </c>
      <c r="D18" s="95"/>
      <c r="E18" s="89">
        <v>30</v>
      </c>
      <c r="F18" s="90"/>
      <c r="G18" s="81">
        <f t="shared" si="0"/>
        <v>30</v>
      </c>
      <c r="H18" s="82" t="s">
        <v>37</v>
      </c>
      <c r="I18" s="85">
        <v>25</v>
      </c>
      <c r="J18" s="83">
        <v>0.63</v>
      </c>
      <c r="K18" s="84">
        <v>600</v>
      </c>
      <c r="L18" s="76">
        <v>462.34</v>
      </c>
      <c r="M18" s="28" t="s">
        <v>61</v>
      </c>
      <c r="N18" s="59"/>
      <c r="O18" s="60"/>
      <c r="P18" s="12"/>
    </row>
    <row r="19" spans="1:16" x14ac:dyDescent="0.3">
      <c r="A19" s="77" t="s">
        <v>80</v>
      </c>
      <c r="B19" s="29" t="s">
        <v>81</v>
      </c>
      <c r="C19" s="94" t="s">
        <v>91</v>
      </c>
      <c r="D19" s="95"/>
      <c r="E19" s="62">
        <v>30</v>
      </c>
      <c r="F19" s="63">
        <v>219</v>
      </c>
      <c r="G19" s="64">
        <f t="shared" si="0"/>
        <v>249</v>
      </c>
      <c r="H19" s="82" t="s">
        <v>71</v>
      </c>
      <c r="I19" s="85">
        <v>35</v>
      </c>
      <c r="J19" s="29">
        <v>0.46</v>
      </c>
      <c r="K19" s="45">
        <v>600</v>
      </c>
      <c r="L19" s="49">
        <v>4577.16</v>
      </c>
      <c r="M19" s="28" t="s">
        <v>61</v>
      </c>
      <c r="N19" s="59"/>
      <c r="O19" s="60"/>
      <c r="P19" s="12"/>
    </row>
    <row r="20" spans="1:16" x14ac:dyDescent="0.3">
      <c r="A20" s="50" t="s">
        <v>82</v>
      </c>
      <c r="B20" s="29" t="s">
        <v>83</v>
      </c>
      <c r="C20" s="94" t="s">
        <v>91</v>
      </c>
      <c r="D20" s="95"/>
      <c r="E20" s="62">
        <v>290</v>
      </c>
      <c r="F20" s="63"/>
      <c r="G20" s="64">
        <f t="shared" si="0"/>
        <v>290</v>
      </c>
      <c r="H20" s="82" t="s">
        <v>71</v>
      </c>
      <c r="I20" s="29">
        <v>25</v>
      </c>
      <c r="J20" s="29">
        <v>0.56999999999999995</v>
      </c>
      <c r="K20" s="45">
        <v>1100</v>
      </c>
      <c r="L20" s="49">
        <v>5721.7</v>
      </c>
      <c r="M20" s="28" t="s">
        <v>61</v>
      </c>
      <c r="N20" s="59"/>
      <c r="O20" s="60"/>
      <c r="P20" s="12"/>
    </row>
    <row r="21" spans="1:16" x14ac:dyDescent="0.3">
      <c r="A21" s="50" t="s">
        <v>82</v>
      </c>
      <c r="B21" s="93" t="s">
        <v>88</v>
      </c>
      <c r="C21" s="94" t="s">
        <v>91</v>
      </c>
      <c r="D21" s="95"/>
      <c r="E21" s="62">
        <v>220</v>
      </c>
      <c r="F21" s="63"/>
      <c r="G21" s="64">
        <f t="shared" si="0"/>
        <v>220</v>
      </c>
      <c r="H21" s="82" t="s">
        <v>71</v>
      </c>
      <c r="I21" s="29">
        <v>25</v>
      </c>
      <c r="J21" s="29">
        <v>0.74</v>
      </c>
      <c r="K21" s="45">
        <v>1050</v>
      </c>
      <c r="L21" s="49">
        <v>4222.1400000000003</v>
      </c>
      <c r="M21" s="28" t="s">
        <v>61</v>
      </c>
      <c r="N21" s="59"/>
      <c r="O21" s="60"/>
      <c r="P21" s="12"/>
    </row>
    <row r="22" spans="1:16" x14ac:dyDescent="0.3">
      <c r="A22" s="50" t="s">
        <v>84</v>
      </c>
      <c r="B22" s="29" t="s">
        <v>85</v>
      </c>
      <c r="C22" s="94" t="s">
        <v>91</v>
      </c>
      <c r="D22" s="95"/>
      <c r="E22" s="62">
        <v>25</v>
      </c>
      <c r="F22" s="63">
        <v>300</v>
      </c>
      <c r="G22" s="64">
        <f t="shared" si="0"/>
        <v>325</v>
      </c>
      <c r="H22" s="51" t="s">
        <v>87</v>
      </c>
      <c r="I22" s="29">
        <v>50</v>
      </c>
      <c r="J22" s="29">
        <v>0.19</v>
      </c>
      <c r="K22" s="45">
        <v>1400</v>
      </c>
      <c r="L22" s="49">
        <v>10346.86</v>
      </c>
      <c r="M22" s="28" t="s">
        <v>61</v>
      </c>
      <c r="N22" s="59"/>
      <c r="O22" s="60"/>
      <c r="P22" s="12"/>
    </row>
    <row r="23" spans="1:16" x14ac:dyDescent="0.3">
      <c r="A23" s="50" t="s">
        <v>84</v>
      </c>
      <c r="B23" s="29" t="s">
        <v>86</v>
      </c>
      <c r="C23" s="94" t="s">
        <v>91</v>
      </c>
      <c r="D23" s="95"/>
      <c r="E23" s="62">
        <v>10</v>
      </c>
      <c r="F23" s="63">
        <v>290</v>
      </c>
      <c r="G23" s="64">
        <f t="shared" si="0"/>
        <v>300</v>
      </c>
      <c r="H23" s="51" t="s">
        <v>87</v>
      </c>
      <c r="I23" s="29">
        <v>60</v>
      </c>
      <c r="J23" s="29">
        <v>0.15</v>
      </c>
      <c r="K23" s="45">
        <v>400</v>
      </c>
      <c r="L23" s="49">
        <v>10003.799999999999</v>
      </c>
      <c r="M23" s="28" t="s">
        <v>61</v>
      </c>
      <c r="N23" s="59"/>
      <c r="O23" s="60"/>
      <c r="P23" s="12"/>
    </row>
    <row r="24" spans="1:16" ht="15" thickBot="1" x14ac:dyDescent="0.35">
      <c r="A24" s="58"/>
      <c r="B24" s="30"/>
      <c r="C24" s="156"/>
      <c r="D24" s="163"/>
      <c r="E24" s="65"/>
      <c r="F24" s="66"/>
      <c r="G24" s="67"/>
      <c r="H24" s="51"/>
      <c r="I24" s="30"/>
      <c r="J24" s="30"/>
      <c r="K24" s="48"/>
      <c r="L24" s="54"/>
      <c r="M24" s="55"/>
      <c r="N24" s="59"/>
      <c r="O24" s="61"/>
      <c r="P24" s="12" t="str">
        <f t="shared" ref="P24" si="2">IF( O24=0," ", IF(100-((L24/O24)*100)&gt;20,"viac ako 20%",0))</f>
        <v xml:space="preserve"> </v>
      </c>
    </row>
    <row r="25" spans="1:16" ht="15" thickBot="1" x14ac:dyDescent="0.35">
      <c r="A25" s="31"/>
      <c r="B25" s="32"/>
      <c r="C25" s="33"/>
      <c r="D25" s="52"/>
      <c r="E25" s="92">
        <f>SUM(E12:E24)</f>
        <v>1026</v>
      </c>
      <c r="F25" s="92">
        <f>SUM(F12:F24)</f>
        <v>885</v>
      </c>
      <c r="G25" s="92">
        <f>SUM(G12:G24)</f>
        <v>1911</v>
      </c>
      <c r="H25" s="53"/>
      <c r="I25" s="32"/>
      <c r="J25" s="32"/>
      <c r="K25" s="33"/>
      <c r="L25" s="34"/>
      <c r="M25" s="56"/>
      <c r="N25" s="57"/>
      <c r="O25" s="34"/>
      <c r="P25" s="12"/>
    </row>
    <row r="26" spans="1:16" ht="15" thickBot="1" x14ac:dyDescent="0.35">
      <c r="A26" s="47"/>
      <c r="B26" s="35"/>
      <c r="C26" s="35"/>
      <c r="D26" s="35"/>
      <c r="E26" s="91"/>
      <c r="F26" s="91"/>
      <c r="G26" s="91"/>
      <c r="H26" s="35"/>
      <c r="I26" s="35"/>
      <c r="J26" s="157" t="s">
        <v>13</v>
      </c>
      <c r="K26" s="157"/>
      <c r="L26" s="37">
        <f>SUM(L12:L25)</f>
        <v>44641.81</v>
      </c>
      <c r="M26" s="36"/>
      <c r="N26" s="38" t="s">
        <v>14</v>
      </c>
      <c r="O26" s="34">
        <f>SUM(O12:O24)</f>
        <v>0</v>
      </c>
      <c r="P26" s="12" t="str">
        <f>IF(O26&gt;L26,"prekročená cena","nižšia ako stanovená")</f>
        <v>nižšia ako stanovená</v>
      </c>
    </row>
    <row r="27" spans="1:16" ht="15" thickBot="1" x14ac:dyDescent="0.35">
      <c r="A27" s="151" t="s">
        <v>15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3"/>
      <c r="O27" s="34">
        <f>O28-O26</f>
        <v>0</v>
      </c>
    </row>
    <row r="28" spans="1:16" ht="15" thickBot="1" x14ac:dyDescent="0.35">
      <c r="A28" s="151" t="s">
        <v>16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3"/>
      <c r="O28" s="34">
        <f>IF("nie"=MID(I36,1,3),O26,(O26*1.2))</f>
        <v>0</v>
      </c>
    </row>
    <row r="29" spans="1:16" x14ac:dyDescent="0.3">
      <c r="A29" s="140" t="s">
        <v>17</v>
      </c>
      <c r="B29" s="140"/>
      <c r="C29" s="140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1:16" x14ac:dyDescent="0.3">
      <c r="A30" s="154" t="s">
        <v>93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</row>
    <row r="31" spans="1:16" ht="25.5" customHeight="1" x14ac:dyDescent="0.3">
      <c r="A31" s="40" t="s">
        <v>57</v>
      </c>
      <c r="B31" s="40"/>
      <c r="C31" s="40"/>
      <c r="D31" s="40"/>
      <c r="E31" s="40"/>
      <c r="F31" s="40"/>
      <c r="G31" s="41" t="s">
        <v>55</v>
      </c>
      <c r="H31" s="40"/>
      <c r="I31" s="40"/>
      <c r="J31" s="42"/>
      <c r="K31" s="42"/>
      <c r="L31" s="42"/>
      <c r="M31" s="42"/>
      <c r="N31" s="42"/>
      <c r="O31" s="42"/>
    </row>
    <row r="32" spans="1:16" ht="15" customHeight="1" x14ac:dyDescent="0.3">
      <c r="A32" s="142" t="s">
        <v>92</v>
      </c>
      <c r="B32" s="143"/>
      <c r="C32" s="143"/>
      <c r="D32" s="143"/>
      <c r="E32" s="144"/>
      <c r="F32" s="141" t="s">
        <v>56</v>
      </c>
      <c r="G32" s="43" t="s">
        <v>18</v>
      </c>
      <c r="H32" s="134"/>
      <c r="I32" s="135"/>
      <c r="J32" s="135"/>
      <c r="K32" s="135"/>
      <c r="L32" s="135"/>
      <c r="M32" s="135"/>
      <c r="N32" s="135"/>
      <c r="O32" s="136"/>
    </row>
    <row r="33" spans="1:15" x14ac:dyDescent="0.3">
      <c r="A33" s="145"/>
      <c r="B33" s="146"/>
      <c r="C33" s="146"/>
      <c r="D33" s="146"/>
      <c r="E33" s="147"/>
      <c r="F33" s="141"/>
      <c r="G33" s="43" t="s">
        <v>19</v>
      </c>
      <c r="H33" s="134"/>
      <c r="I33" s="135"/>
      <c r="J33" s="135"/>
      <c r="K33" s="135"/>
      <c r="L33" s="135"/>
      <c r="M33" s="135"/>
      <c r="N33" s="135"/>
      <c r="O33" s="136"/>
    </row>
    <row r="34" spans="1:15" ht="18" customHeight="1" x14ac:dyDescent="0.3">
      <c r="A34" s="145"/>
      <c r="B34" s="146"/>
      <c r="C34" s="146"/>
      <c r="D34" s="146"/>
      <c r="E34" s="147"/>
      <c r="F34" s="141"/>
      <c r="G34" s="43" t="s">
        <v>20</v>
      </c>
      <c r="H34" s="134"/>
      <c r="I34" s="135"/>
      <c r="J34" s="135"/>
      <c r="K34" s="135"/>
      <c r="L34" s="135"/>
      <c r="M34" s="135"/>
      <c r="N34" s="135"/>
      <c r="O34" s="136"/>
    </row>
    <row r="35" spans="1:15" x14ac:dyDescent="0.3">
      <c r="A35" s="145"/>
      <c r="B35" s="146"/>
      <c r="C35" s="146"/>
      <c r="D35" s="146"/>
      <c r="E35" s="147"/>
      <c r="F35" s="141"/>
      <c r="G35" s="43" t="s">
        <v>21</v>
      </c>
      <c r="H35" s="134"/>
      <c r="I35" s="135"/>
      <c r="J35" s="135"/>
      <c r="K35" s="135"/>
      <c r="L35" s="135"/>
      <c r="M35" s="135"/>
      <c r="N35" s="135"/>
      <c r="O35" s="136"/>
    </row>
    <row r="36" spans="1:15" x14ac:dyDescent="0.3">
      <c r="A36" s="145"/>
      <c r="B36" s="146"/>
      <c r="C36" s="146"/>
      <c r="D36" s="146"/>
      <c r="E36" s="147"/>
      <c r="F36" s="141"/>
      <c r="G36" s="43" t="s">
        <v>22</v>
      </c>
      <c r="H36" s="134"/>
      <c r="I36" s="135"/>
      <c r="J36" s="135"/>
      <c r="K36" s="135"/>
      <c r="L36" s="135"/>
      <c r="M36" s="135"/>
      <c r="N36" s="135"/>
      <c r="O36" s="136"/>
    </row>
    <row r="37" spans="1:15" x14ac:dyDescent="0.3">
      <c r="A37" s="145"/>
      <c r="B37" s="146"/>
      <c r="C37" s="146"/>
      <c r="D37" s="146"/>
      <c r="E37" s="147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3">
      <c r="A38" s="145"/>
      <c r="B38" s="146"/>
      <c r="C38" s="146"/>
      <c r="D38" s="146"/>
      <c r="E38" s="147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3">
      <c r="A39" s="145"/>
      <c r="B39" s="146"/>
      <c r="C39" s="146"/>
      <c r="D39" s="146"/>
      <c r="E39" s="147"/>
      <c r="F39" s="42"/>
      <c r="G39" s="24"/>
      <c r="H39" s="18"/>
      <c r="I39" s="24"/>
      <c r="J39" s="24" t="s">
        <v>23</v>
      </c>
      <c r="K39" s="24"/>
      <c r="L39" s="137"/>
      <c r="M39" s="138"/>
      <c r="N39" s="139"/>
      <c r="O39" s="24"/>
    </row>
    <row r="40" spans="1:15" ht="53.25" customHeight="1" x14ac:dyDescent="0.3">
      <c r="A40" s="148"/>
      <c r="B40" s="149"/>
      <c r="C40" s="149"/>
      <c r="D40" s="149"/>
      <c r="E40" s="150"/>
      <c r="F40" s="42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3">
      <c r="A41" s="21"/>
      <c r="B41" s="21"/>
      <c r="C41" s="21"/>
      <c r="D41" s="21"/>
      <c r="E41" s="21"/>
      <c r="F41" s="21"/>
      <c r="G41" s="24"/>
      <c r="H41" s="24"/>
      <c r="I41" s="24"/>
      <c r="J41" s="24"/>
      <c r="K41" s="24"/>
      <c r="L41" s="24"/>
      <c r="M41" s="24"/>
      <c r="N41" s="24"/>
      <c r="O41" s="24"/>
    </row>
  </sheetData>
  <mergeCells count="47">
    <mergeCell ref="C17:D17"/>
    <mergeCell ref="C18:D18"/>
    <mergeCell ref="J26:K26"/>
    <mergeCell ref="C24:D24"/>
    <mergeCell ref="A27:N27"/>
    <mergeCell ref="A28:N28"/>
    <mergeCell ref="A30:O30"/>
    <mergeCell ref="H36:O36"/>
    <mergeCell ref="L39:N39"/>
    <mergeCell ref="A29:C29"/>
    <mergeCell ref="F32:F36"/>
    <mergeCell ref="H32:O32"/>
    <mergeCell ref="H33:O33"/>
    <mergeCell ref="H34:O34"/>
    <mergeCell ref="H35:O35"/>
    <mergeCell ref="A32:E40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J9:J11"/>
    <mergeCell ref="K9:K11"/>
    <mergeCell ref="A8:B8"/>
    <mergeCell ref="E5:F5"/>
    <mergeCell ref="B6:F6"/>
    <mergeCell ref="B7:F7"/>
    <mergeCell ref="B9:B11"/>
    <mergeCell ref="L9:L11"/>
    <mergeCell ref="C3:K3"/>
    <mergeCell ref="H9:H11"/>
    <mergeCell ref="I9:I11"/>
    <mergeCell ref="C9:D9"/>
    <mergeCell ref="E9:G9"/>
    <mergeCell ref="C13:D13"/>
    <mergeCell ref="C14:D14"/>
    <mergeCell ref="C15:D15"/>
    <mergeCell ref="C16:D16"/>
    <mergeCell ref="C19:D19"/>
    <mergeCell ref="C20:D20"/>
    <mergeCell ref="C21:D21"/>
    <mergeCell ref="C22:D22"/>
    <mergeCell ref="C23:D23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4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62" t="s">
        <v>51</v>
      </c>
      <c r="M2" s="162"/>
    </row>
    <row r="3" spans="1:14" x14ac:dyDescent="0.3">
      <c r="A3" s="5" t="s">
        <v>25</v>
      </c>
      <c r="B3" s="159" t="s">
        <v>26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1:14" x14ac:dyDescent="0.3">
      <c r="A4" s="5" t="s">
        <v>27</v>
      </c>
      <c r="B4" s="159" t="s">
        <v>28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4" x14ac:dyDescent="0.3">
      <c r="A5" s="5" t="s">
        <v>8</v>
      </c>
      <c r="B5" s="159" t="s">
        <v>29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</row>
    <row r="6" spans="1:14" x14ac:dyDescent="0.3">
      <c r="A6" s="5" t="s">
        <v>2</v>
      </c>
      <c r="B6" s="159" t="s">
        <v>30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</row>
    <row r="7" spans="1:14" x14ac:dyDescent="0.3">
      <c r="A7" s="6" t="s">
        <v>31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1"/>
    </row>
    <row r="8" spans="1:14" x14ac:dyDescent="0.3">
      <c r="A8" s="5" t="s">
        <v>12</v>
      </c>
      <c r="B8" s="159" t="s">
        <v>32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</row>
    <row r="9" spans="1:14" x14ac:dyDescent="0.3">
      <c r="A9" s="7" t="s">
        <v>33</v>
      </c>
      <c r="B9" s="159" t="s">
        <v>34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</row>
    <row r="10" spans="1:14" x14ac:dyDescent="0.3">
      <c r="A10" s="7" t="s">
        <v>35</v>
      </c>
      <c r="B10" s="159" t="s">
        <v>36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</row>
    <row r="11" spans="1:14" x14ac:dyDescent="0.3">
      <c r="A11" s="8" t="s">
        <v>37</v>
      </c>
      <c r="B11" s="159" t="s">
        <v>38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</row>
    <row r="12" spans="1:14" x14ac:dyDescent="0.3">
      <c r="A12" s="9" t="s">
        <v>39</v>
      </c>
      <c r="B12" s="159" t="s">
        <v>40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3" spans="1:14" ht="24" customHeight="1" x14ac:dyDescent="0.3">
      <c r="A13" s="8" t="s">
        <v>41</v>
      </c>
      <c r="B13" s="159" t="s">
        <v>42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</row>
    <row r="14" spans="1:14" ht="16.5" customHeight="1" x14ac:dyDescent="0.3">
      <c r="A14" s="8" t="s">
        <v>5</v>
      </c>
      <c r="B14" s="159" t="s">
        <v>52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</row>
    <row r="15" spans="1:14" x14ac:dyDescent="0.3">
      <c r="A15" s="8" t="s">
        <v>43</v>
      </c>
      <c r="B15" s="159" t="s">
        <v>44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</row>
    <row r="16" spans="1:14" ht="39.6" x14ac:dyDescent="0.3">
      <c r="A16" s="10" t="s">
        <v>45</v>
      </c>
      <c r="B16" s="159" t="s">
        <v>46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spans="1:14" ht="28.5" customHeight="1" x14ac:dyDescent="0.3">
      <c r="A17" s="10" t="s">
        <v>47</v>
      </c>
      <c r="B17" s="159" t="s">
        <v>48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</row>
    <row r="18" spans="1:14" ht="27" customHeight="1" x14ac:dyDescent="0.3">
      <c r="A18" s="11" t="s">
        <v>49</v>
      </c>
      <c r="B18" s="159" t="s">
        <v>50</v>
      </c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</row>
    <row r="19" spans="1:14" ht="75" customHeight="1" x14ac:dyDescent="0.3">
      <c r="A19" s="44" t="s">
        <v>62</v>
      </c>
      <c r="B19" s="158" t="s">
        <v>63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Karol.Oravec</cp:lastModifiedBy>
  <cp:lastPrinted>2020-12-16T07:24:06Z</cp:lastPrinted>
  <dcterms:created xsi:type="dcterms:W3CDTF">2012-08-13T12:29:09Z</dcterms:created>
  <dcterms:modified xsi:type="dcterms:W3CDTF">2023-04-11T08:41:11Z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