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MŠ Přimětice č.p.116 a č.p. 279\2023 oplocení 2 etapa Mš Ugartova\"/>
    </mc:Choice>
  </mc:AlternateContent>
  <xr:revisionPtr revIDLastSave="0" documentId="13_ncr:1_{9D3ED3FC-125F-4F44-8656-3C6959CDF7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2 22080_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'02 22080_02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'02 22080_02 Pol'!$A$1:$X$117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M9" i="12" s="1"/>
  <c r="I9" i="12"/>
  <c r="K9" i="12"/>
  <c r="O9" i="12"/>
  <c r="Q9" i="12"/>
  <c r="V9" i="12"/>
  <c r="G11" i="12"/>
  <c r="I11" i="12"/>
  <c r="K11" i="12"/>
  <c r="M11" i="12"/>
  <c r="O11" i="12"/>
  <c r="Q11" i="12"/>
  <c r="V11" i="12"/>
  <c r="G13" i="12"/>
  <c r="M13" i="12" s="1"/>
  <c r="I13" i="12"/>
  <c r="K13" i="12"/>
  <c r="O13" i="12"/>
  <c r="Q13" i="12"/>
  <c r="V13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1" i="12"/>
  <c r="M21" i="12" s="1"/>
  <c r="M20" i="12" s="1"/>
  <c r="I21" i="12"/>
  <c r="I20" i="12" s="1"/>
  <c r="K21" i="12"/>
  <c r="K20" i="12" s="1"/>
  <c r="O21" i="12"/>
  <c r="O20" i="12" s="1"/>
  <c r="Q21" i="12"/>
  <c r="Q20" i="12" s="1"/>
  <c r="V21" i="12"/>
  <c r="V20" i="12" s="1"/>
  <c r="G24" i="12"/>
  <c r="M24" i="12" s="1"/>
  <c r="I24" i="12"/>
  <c r="K24" i="12"/>
  <c r="O24" i="12"/>
  <c r="Q24" i="12"/>
  <c r="V24" i="12"/>
  <c r="G33" i="12"/>
  <c r="M33" i="12" s="1"/>
  <c r="I33" i="12"/>
  <c r="K33" i="12"/>
  <c r="O33" i="12"/>
  <c r="Q33" i="12"/>
  <c r="V33" i="12"/>
  <c r="G35" i="12"/>
  <c r="M35" i="12" s="1"/>
  <c r="I35" i="12"/>
  <c r="K35" i="12"/>
  <c r="O35" i="12"/>
  <c r="Q35" i="12"/>
  <c r="V35" i="12"/>
  <c r="G40" i="12"/>
  <c r="M40" i="12" s="1"/>
  <c r="I40" i="12"/>
  <c r="K40" i="12"/>
  <c r="O40" i="12"/>
  <c r="Q40" i="12"/>
  <c r="V40" i="12"/>
  <c r="G44" i="12"/>
  <c r="M44" i="12" s="1"/>
  <c r="I44" i="12"/>
  <c r="K44" i="12"/>
  <c r="O44" i="12"/>
  <c r="Q44" i="12"/>
  <c r="V44" i="12"/>
  <c r="G47" i="12"/>
  <c r="M47" i="12" s="1"/>
  <c r="I47" i="12"/>
  <c r="K47" i="12"/>
  <c r="O47" i="12"/>
  <c r="Q47" i="12"/>
  <c r="V47" i="12"/>
  <c r="G49" i="12"/>
  <c r="M49" i="12" s="1"/>
  <c r="I49" i="12"/>
  <c r="K49" i="12"/>
  <c r="O49" i="12"/>
  <c r="Q49" i="12"/>
  <c r="V49" i="12"/>
  <c r="G51" i="12"/>
  <c r="M51" i="12" s="1"/>
  <c r="I51" i="12"/>
  <c r="K51" i="12"/>
  <c r="O51" i="12"/>
  <c r="Q51" i="12"/>
  <c r="V51" i="12"/>
  <c r="G54" i="12"/>
  <c r="I54" i="12"/>
  <c r="K54" i="12"/>
  <c r="O54" i="12"/>
  <c r="O53" i="12" s="1"/>
  <c r="Q54" i="12"/>
  <c r="V54" i="12"/>
  <c r="V53" i="12" s="1"/>
  <c r="G57" i="12"/>
  <c r="I57" i="12"/>
  <c r="I53" i="12" s="1"/>
  <c r="K57" i="12"/>
  <c r="M57" i="12"/>
  <c r="O57" i="12"/>
  <c r="Q57" i="12"/>
  <c r="V57" i="12"/>
  <c r="G60" i="12"/>
  <c r="M60" i="12" s="1"/>
  <c r="M59" i="12" s="1"/>
  <c r="I60" i="12"/>
  <c r="I59" i="12" s="1"/>
  <c r="K60" i="12"/>
  <c r="K59" i="12" s="1"/>
  <c r="O60" i="12"/>
  <c r="O59" i="12" s="1"/>
  <c r="Q60" i="12"/>
  <c r="Q59" i="12" s="1"/>
  <c r="V60" i="12"/>
  <c r="V59" i="12" s="1"/>
  <c r="G64" i="12"/>
  <c r="M64" i="12" s="1"/>
  <c r="M63" i="12" s="1"/>
  <c r="I64" i="12"/>
  <c r="I63" i="12" s="1"/>
  <c r="K64" i="12"/>
  <c r="K63" i="12" s="1"/>
  <c r="O64" i="12"/>
  <c r="O63" i="12" s="1"/>
  <c r="Q64" i="12"/>
  <c r="Q63" i="12" s="1"/>
  <c r="V64" i="12"/>
  <c r="V63" i="12" s="1"/>
  <c r="V69" i="12"/>
  <c r="G70" i="12"/>
  <c r="G69" i="12" s="1"/>
  <c r="I58" i="1" s="1"/>
  <c r="I70" i="12"/>
  <c r="I69" i="12" s="1"/>
  <c r="K70" i="12"/>
  <c r="K69" i="12" s="1"/>
  <c r="M70" i="12"/>
  <c r="M69" i="12" s="1"/>
  <c r="O70" i="12"/>
  <c r="O69" i="12" s="1"/>
  <c r="Q70" i="12"/>
  <c r="Q69" i="12" s="1"/>
  <c r="V70" i="12"/>
  <c r="G73" i="12"/>
  <c r="M73" i="12" s="1"/>
  <c r="M72" i="12" s="1"/>
  <c r="I73" i="12"/>
  <c r="I72" i="12" s="1"/>
  <c r="K73" i="12"/>
  <c r="K72" i="12" s="1"/>
  <c r="O73" i="12"/>
  <c r="O72" i="12" s="1"/>
  <c r="Q73" i="12"/>
  <c r="Q72" i="12" s="1"/>
  <c r="V73" i="12"/>
  <c r="V72" i="12" s="1"/>
  <c r="G75" i="12"/>
  <c r="M75" i="12" s="1"/>
  <c r="I75" i="12"/>
  <c r="K75" i="12"/>
  <c r="O75" i="12"/>
  <c r="Q75" i="12"/>
  <c r="V75" i="12"/>
  <c r="G77" i="12"/>
  <c r="I77" i="12"/>
  <c r="K77" i="12"/>
  <c r="M77" i="12"/>
  <c r="O77" i="12"/>
  <c r="Q77" i="12"/>
  <c r="V77" i="12"/>
  <c r="G79" i="12"/>
  <c r="M79" i="12" s="1"/>
  <c r="I79" i="12"/>
  <c r="K79" i="12"/>
  <c r="O79" i="12"/>
  <c r="Q79" i="12"/>
  <c r="V79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I88" i="12"/>
  <c r="K88" i="12"/>
  <c r="M88" i="12"/>
  <c r="O88" i="12"/>
  <c r="Q88" i="12"/>
  <c r="V88" i="12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M100" i="12"/>
  <c r="O100" i="12"/>
  <c r="Q100" i="12"/>
  <c r="V100" i="12"/>
  <c r="G101" i="12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K103" i="12" s="1"/>
  <c r="O105" i="12"/>
  <c r="Q105" i="12"/>
  <c r="V105" i="12"/>
  <c r="AE107" i="12"/>
  <c r="F41" i="1" s="1"/>
  <c r="I20" i="1"/>
  <c r="I18" i="1"/>
  <c r="J28" i="1"/>
  <c r="J26" i="1"/>
  <c r="G38" i="1"/>
  <c r="F38" i="1"/>
  <c r="J23" i="1"/>
  <c r="J24" i="1"/>
  <c r="J25" i="1"/>
  <c r="J27" i="1"/>
  <c r="E24" i="1"/>
  <c r="E26" i="1"/>
  <c r="G99" i="12" l="1"/>
  <c r="I62" i="1" s="1"/>
  <c r="Q99" i="12"/>
  <c r="Q74" i="12"/>
  <c r="Q103" i="12"/>
  <c r="V103" i="12"/>
  <c r="O103" i="12"/>
  <c r="I103" i="12"/>
  <c r="I74" i="12"/>
  <c r="K53" i="12"/>
  <c r="G53" i="12"/>
  <c r="I55" i="1" s="1"/>
  <c r="I99" i="12"/>
  <c r="K83" i="12"/>
  <c r="O83" i="12"/>
  <c r="I83" i="12"/>
  <c r="M103" i="12"/>
  <c r="M99" i="12"/>
  <c r="M101" i="12"/>
  <c r="O99" i="12"/>
  <c r="K99" i="12"/>
  <c r="V83" i="12"/>
  <c r="Q83" i="12"/>
  <c r="K74" i="12"/>
  <c r="M74" i="12"/>
  <c r="Q53" i="12"/>
  <c r="M54" i="12"/>
  <c r="M53" i="12" s="1"/>
  <c r="I23" i="12"/>
  <c r="O23" i="12"/>
  <c r="V23" i="12"/>
  <c r="Q8" i="12"/>
  <c r="O8" i="12"/>
  <c r="K8" i="12"/>
  <c r="V99" i="12"/>
  <c r="G83" i="12"/>
  <c r="I61" i="1" s="1"/>
  <c r="V74" i="12"/>
  <c r="O74" i="12"/>
  <c r="Q23" i="12"/>
  <c r="K23" i="12"/>
  <c r="V8" i="12"/>
  <c r="G8" i="12"/>
  <c r="I52" i="1" s="1"/>
  <c r="I8" i="12"/>
  <c r="G20" i="12"/>
  <c r="F39" i="1"/>
  <c r="F42" i="1" s="1"/>
  <c r="F40" i="1"/>
  <c r="G23" i="1"/>
  <c r="M83" i="12"/>
  <c r="M8" i="12"/>
  <c r="M23" i="12"/>
  <c r="G103" i="12"/>
  <c r="I63" i="1" s="1"/>
  <c r="I19" i="1" s="1"/>
  <c r="G74" i="12"/>
  <c r="I60" i="1" s="1"/>
  <c r="I17" i="1" s="1"/>
  <c r="G63" i="12"/>
  <c r="I57" i="1" s="1"/>
  <c r="AF107" i="12"/>
  <c r="G23" i="12"/>
  <c r="I54" i="1" s="1"/>
  <c r="G72" i="12"/>
  <c r="I59" i="1" s="1"/>
  <c r="G59" i="12"/>
  <c r="I56" i="1" s="1"/>
  <c r="G41" i="1" l="1"/>
  <c r="H41" i="1" s="1"/>
  <c r="I41" i="1" s="1"/>
  <c r="G40" i="1"/>
  <c r="G39" i="1"/>
  <c r="H40" i="1"/>
  <c r="I40" i="1" s="1"/>
  <c r="I53" i="1"/>
  <c r="G107" i="12"/>
  <c r="A23" i="1"/>
  <c r="I16" i="1" l="1"/>
  <c r="I21" i="1" s="1"/>
  <c r="I64" i="1"/>
  <c r="G42" i="1"/>
  <c r="H39" i="1"/>
  <c r="G24" i="1"/>
  <c r="A24" i="1"/>
  <c r="G25" i="1" l="1"/>
  <c r="A25" i="1" s="1"/>
  <c r="G28" i="1"/>
  <c r="I39" i="1"/>
  <c r="I42" i="1" s="1"/>
  <c r="H42" i="1"/>
  <c r="J63" i="1"/>
  <c r="J52" i="1"/>
  <c r="J56" i="1"/>
  <c r="J60" i="1"/>
  <c r="J54" i="1"/>
  <c r="J55" i="1"/>
  <c r="J53" i="1"/>
  <c r="J61" i="1"/>
  <c r="J59" i="1"/>
  <c r="J62" i="1"/>
  <c r="J57" i="1"/>
  <c r="J58" i="1"/>
  <c r="J39" i="1" l="1"/>
  <c r="J42" i="1" s="1"/>
  <c r="J41" i="1"/>
  <c r="J40" i="1"/>
  <c r="J64" i="1"/>
  <c r="G26" i="1"/>
  <c r="A27" i="1" s="1"/>
  <c r="A29" i="1" s="1"/>
  <c r="G29" i="1" s="1"/>
  <c r="G27" i="1" s="1"/>
  <c r="A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F7EF3EA4-4820-43B6-87A4-7B63F7B902E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2A596B0-B2D9-4C88-A293-16C928BD6FC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<sst xmlns="http://schemas.openxmlformats.org/spreadsheetml/2006/main" count="568" uniqueCount="254">
  <si>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</si>
  <si>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</si>
  <si>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</si>
  <si>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</si>
  <si>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</si>
  <si>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</si>
  <si>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</si>
  <si>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</si>
  <si>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</si>
  <si>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</si>
  <si>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</si>
  <si>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</si>
  <si>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</si>
  <si>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</si>
  <si>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</si>
  <si>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</si>
  <si>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</si>
  <si>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</si>
  <si>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</si>
  <si>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</si>
  <si>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</si>
  <si>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</si>
  <si>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</si>
  <si>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</si>
  <si>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</si>
  <si>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</si>
  <si>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</si>
  <si>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</si>
  <si>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</si>
  <si>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</si>
  <si>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</si>
  <si>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</si>
  <si>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</si>
  <si>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</si>
  <si>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</si>
  <si>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</si>
  <si>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</si>
  <si>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</si>
  <si>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</si>
  <si>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</si>
  <si>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</si>
  <si>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</si>
  <si>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</si>
  <si>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22080_02</t>
  </si>
  <si>
    <t>ETAPA II- úsek 3,4</t>
  </si>
  <si>
    <t>02</t>
  </si>
  <si>
    <t>ETAPA II</t>
  </si>
  <si>
    <t>Objekt:</t>
  </si>
  <si>
    <t>Rozpočet:</t>
  </si>
  <si>
    <t>2022/08</t>
  </si>
  <si>
    <t>MŠ Přímětice - rekonstrukce oplocení</t>
  </si>
  <si>
    <t>Stavba</t>
  </si>
  <si>
    <t>Celkem za stavbu</t>
  </si>
  <si>
    <t>CZK</t>
  </si>
  <si>
    <t>#POPS</t>
  </si>
  <si>
    <t>Popis stavby: 2022/08 - MŠ Přímětice - rekonstrukce oplocení</t>
  </si>
  <si>
    <t>#POPO</t>
  </si>
  <si>
    <t>Popis objektu: 02 - ETAPA II</t>
  </si>
  <si>
    <t>#POPR</t>
  </si>
  <si>
    <t>Popis rozpočtu: 22080_02 - ETAPA II- úsek 3,4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</si>
  <si>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</si>
  <si>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</si>
  <si>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</si>
  <si>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</si>
  <si>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</si>
  <si>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</si>
  <si>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</si>
  <si>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</si>
  <si>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</si>
  <si>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</si>
  <si>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</si>
  <si>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</si>
  <si>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</si>
  <si>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</si>
  <si>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</si>
  <si>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</si>
  <si>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</si>
  <si>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</si>
  <si>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</si>
  <si>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</si>
  <si>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</si>
  <si>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</si>
  <si>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</si>
  <si>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</si>
  <si>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</si>
  <si>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</si>
  <si>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</si>
  <si>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</si>
  <si>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</si>
  <si>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</si>
  <si>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</si>
  <si>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</si>
  <si>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</si>
  <si>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</si>
  <si>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</si>
  <si>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</si>
  <si>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</si>
  <si>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</si>
  <si>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</si>
  <si>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</si>
  <si>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</si>
  <si>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</si>
  <si>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</si>
  <si>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</si>
  <si>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</si>
  <si>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</si>
  <si>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</si>
  <si>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</si>
  <si>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</si>
  <si>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</si>
  <si>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</si>
  <si>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</si>
  <si>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</si>
  <si>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</si>
  <si>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139601102R00</t>
  </si>
  <si>
    <t>Ruční výkop jam, rýh a šachet v hornině tř. 3</t>
  </si>
  <si>
    <t>m3</t>
  </si>
  <si>
    <t>RTS 22/ II</t>
  </si>
  <si>
    <t>Indiv</t>
  </si>
  <si>
    <t>Práce</t>
  </si>
  <si>
    <t>POL1_</t>
  </si>
  <si>
    <t>podél oplocení : 0,3*0,3*(32,2+26,18+4,2)</t>
  </si>
  <si>
    <t>VV</t>
  </si>
  <si>
    <t>139601103R00</t>
  </si>
  <si>
    <t>Ruční výkop jam, rýh a šachet v hornině tř. 4</t>
  </si>
  <si>
    <t>základy brány a branky : 0,7*0,3*0,3*2</t>
  </si>
  <si>
    <t>175101201R00</t>
  </si>
  <si>
    <t>Obsyp objektu bez prohození sypaniny</t>
  </si>
  <si>
    <t>Odkaz na mn. položky pořadí 1 : 5,63220</t>
  </si>
  <si>
    <t>Odkaz na mn. položky pořadí 2 : 0,12600</t>
  </si>
  <si>
    <t>185803411R00</t>
  </si>
  <si>
    <t>Vyhrabání trávníku v rovině nebo svahu do 1 : 5</t>
  </si>
  <si>
    <t>m2</t>
  </si>
  <si>
    <t>úprava terénu po dokončení stavby II.ETAPA : 1,5*(32,2+26,18+41,62)</t>
  </si>
  <si>
    <t>180400020RA0</t>
  </si>
  <si>
    <t>Založení trávníku parkového, rovina, dodání osiva</t>
  </si>
  <si>
    <t>Agregovaná položka</t>
  </si>
  <si>
    <t>POL2_</t>
  </si>
  <si>
    <t>Odkaz na mn. položky pořadí 4 : 150,00000</t>
  </si>
  <si>
    <t>275313621R00</t>
  </si>
  <si>
    <t>Beton základových patek prostý C 20/25</t>
  </si>
  <si>
    <t>327366111R00</t>
  </si>
  <si>
    <t>Výztuž opěrných zdí, ocel 10 505 (R),D do 12 mm</t>
  </si>
  <si>
    <t>t</t>
  </si>
  <si>
    <t xml:space="preserve">II.ETAPA : </t>
  </si>
  <si>
    <t xml:space="preserve">1 pole : </t>
  </si>
  <si>
    <t>Začátek provozního součtu</t>
  </si>
  <si>
    <t xml:space="preserve">  svislá R-12 : 0,89*((2+0,8)*4+(0,8+0,5))*19/1000*1,1</t>
  </si>
  <si>
    <t xml:space="preserve">  vodorovná R-8 : 0,39*4,2*4/1000*1,1</t>
  </si>
  <si>
    <t>Konec provozního součtu</t>
  </si>
  <si>
    <t>II.ETAPA : (0,232+0,00721)*14</t>
  </si>
  <si>
    <t>0,39*(2+0,8)*6*2/1000*1,1</t>
  </si>
  <si>
    <t>338171112R00</t>
  </si>
  <si>
    <t>Osazení sloupků plot.ocelových do 2 m,zabet.C25/30</t>
  </si>
  <si>
    <t>kus</t>
  </si>
  <si>
    <t>14 polí : 13</t>
  </si>
  <si>
    <t>318261112RTV</t>
  </si>
  <si>
    <t>Zdivo plot.z tvárnic , bet. zálivka C20/25,tl.200mm, 400x200x160mm tvárnice typ. vzor RIVAGO- ŠEDOHNĚDOČERVENÁ</t>
  </si>
  <si>
    <t>Vlastní</t>
  </si>
  <si>
    <t>podezdívky : 1*7+0,6*4,2*6+0,6*4,2+0,4*2,4+0,6*4,4+0,8*0,6+0,8*2,8+0,8*1,5</t>
  </si>
  <si>
    <t>0,6*3+0,8*1,2+0,6*3,2+0,8*0,8+2*1,2*2+1*1,8+1,2*1,2</t>
  </si>
  <si>
    <t>pilířky : 0,4*1,2*15</t>
  </si>
  <si>
    <t>318261123RV</t>
  </si>
  <si>
    <t>Stříška plotu ze zákryt.desek  šířky 270mm, 470x270x60mm tvárnice typ. vzor RIVAGO- ŠEDOHNĚDOČERVENÁ</t>
  </si>
  <si>
    <t>m</t>
  </si>
  <si>
    <t>podezdívky : 2+3,8*13+2,56</t>
  </si>
  <si>
    <t>pilířky : 1,2*2</t>
  </si>
  <si>
    <t>338261124RV</t>
  </si>
  <si>
    <t>Stříška plotového pilíře 470x270x60 mm  tvárnice typ. vzor RIVAGO- ŠEDOHNĚDOČERVENÁ</t>
  </si>
  <si>
    <t>pilířky : 15</t>
  </si>
  <si>
    <t>553423851RV</t>
  </si>
  <si>
    <t>Sloupek  pro 3 D panel h=1500 mm, 60x40x1500mm žárový Zn</t>
  </si>
  <si>
    <t>Specifikace</t>
  </si>
  <si>
    <t>POL3_</t>
  </si>
  <si>
    <t>Odkaz na mn. položky pořadí 8 : 13,00000</t>
  </si>
  <si>
    <t>55342395RV</t>
  </si>
  <si>
    <t>Úchyt plotové výplně - na kovový sloupek 50/400 mm</t>
  </si>
  <si>
    <t>3*13</t>
  </si>
  <si>
    <t>55342396RV</t>
  </si>
  <si>
    <t>Úchyt plotové výplně II - na zděný sloupek 50/600 mm</t>
  </si>
  <si>
    <t>3*2*15</t>
  </si>
  <si>
    <t>417351115R00</t>
  </si>
  <si>
    <t>Bednění ztužujících pásů a věnců - zřízení</t>
  </si>
  <si>
    <t>0,05*2*(32,2+26,18+4,16)</t>
  </si>
  <si>
    <t>417351116R00</t>
  </si>
  <si>
    <t>Bednění ztužujících pásů a věnců - odstranění</t>
  </si>
  <si>
    <t>Odkaz na mn. položky pořadí 15 : 6,25400</t>
  </si>
  <si>
    <t>632451024R00</t>
  </si>
  <si>
    <t>Vyrovnávací potěr MC 15, v pásu, tl. 50 mm</t>
  </si>
  <si>
    <t>0,3*(32,2+26,18+4,16)</t>
  </si>
  <si>
    <t>953981303R00</t>
  </si>
  <si>
    <t>Chemické kotvy, cihly, hl. 110 mm, M12, malta POLY</t>
  </si>
  <si>
    <t xml:space="preserve">vč. vyvrtání otvoru : </t>
  </si>
  <si>
    <t xml:space="preserve">kotvení výztuže do základu : </t>
  </si>
  <si>
    <t>(32,2+26,18+4,16)/0,2</t>
  </si>
  <si>
    <t>962042321R00</t>
  </si>
  <si>
    <t>Bourání zdiva nadzákladového z betonu prostého</t>
  </si>
  <si>
    <t>II.ETAPA : 0,3*0,5*(32,2+26,18+41,62)</t>
  </si>
  <si>
    <t>998151111R00</t>
  </si>
  <si>
    <t>Přesun hmot, oplocení a zvláštní obj. zděné do 10m</t>
  </si>
  <si>
    <t>Přesun hmot</t>
  </si>
  <si>
    <t>POL7_</t>
  </si>
  <si>
    <t>711212000RT1</t>
  </si>
  <si>
    <t>Izolace proti vodě a vlhkosti, penetrace podkladu pod hydroizolační nátěr, včetně dodávky ASO-Unigrund (fa Schömburg)</t>
  </si>
  <si>
    <t>I.ETAPA : (0,2+0,25+0,7)*(32,2+26,18+4,16)</t>
  </si>
  <si>
    <t>711212002RT1</t>
  </si>
  <si>
    <t>Izolace proti vodě a vlhkosti, hydroizolační povlak - nátěr nebo stěrka Aquafin 2K (fa Schömburg), tl. 2 mm</t>
  </si>
  <si>
    <t>Odkaz na mn. položky pořadí 21 : 71,92100</t>
  </si>
  <si>
    <t>711823121RT3</t>
  </si>
  <si>
    <t>Montáž nopové fólie svisle včetně dodávky fólie DELTA MS</t>
  </si>
  <si>
    <t>I.ETAPA : 0,7*(32,2+26,18+4,16)</t>
  </si>
  <si>
    <t>998711201R00</t>
  </si>
  <si>
    <t>Přesun hmot pro izolace proti vodě, výšky do 6 m</t>
  </si>
  <si>
    <t>767914110R00</t>
  </si>
  <si>
    <t>Montáž oplocení rámového H do 1,0 m</t>
  </si>
  <si>
    <t>II.ETAPA : 2+3,8*13+2,56</t>
  </si>
  <si>
    <t>767914810R00</t>
  </si>
  <si>
    <t>Demontáž oplocení rámového H do 1 m</t>
  </si>
  <si>
    <t>II.EATAPA : 32,2+26,18+4,16</t>
  </si>
  <si>
    <t>767920230R00</t>
  </si>
  <si>
    <t>Montáž vrat na ocelové sloupky, plochy do 6 m2</t>
  </si>
  <si>
    <t xml:space="preserve"> brána : 1</t>
  </si>
  <si>
    <t>767920820R00</t>
  </si>
  <si>
    <t>Demontáž vrat k oplocení plochy do 6 m2</t>
  </si>
  <si>
    <t>767-1001</t>
  </si>
  <si>
    <t>Příplatek za zakrácení plotového dílce z 3D drátěných panelů</t>
  </si>
  <si>
    <t>II.ETAPA : 13*2+2</t>
  </si>
  <si>
    <t>553424520Rv</t>
  </si>
  <si>
    <t xml:space="preserve">Panel 3 D STANDARD h=1030 mm, l=2500 mm, OKA 50x200mm, DRÁT 5mm žárový Zn </t>
  </si>
  <si>
    <t>II.ETAPA : 28</t>
  </si>
  <si>
    <t>767-100</t>
  </si>
  <si>
    <t>Vjezdová brána 340x180cm  vč. sloupků specifikace viz PD</t>
  </si>
  <si>
    <t>Z02 : 1</t>
  </si>
  <si>
    <t>998767201R00</t>
  </si>
  <si>
    <t>Přesun hmot pro zámečnické konstr., výšky do 6 m</t>
  </si>
  <si>
    <t>979081111R00</t>
  </si>
  <si>
    <t>Odvoz suti a vybour. hmot na skládku do 1 km</t>
  </si>
  <si>
    <t>Přesun suti</t>
  </si>
  <si>
    <t>POL8_</t>
  </si>
  <si>
    <t>979081121R00</t>
  </si>
  <si>
    <t>Příplatek k odvozu za každý další 1 km</t>
  </si>
  <si>
    <t>979990101R00</t>
  </si>
  <si>
    <t>Poplatek za uložení směsi betonu a cihel skupina 170101 a 170102</t>
  </si>
  <si>
    <t>005111021R</t>
  </si>
  <si>
    <t>Vytyčení inženýrských sítí</t>
  </si>
  <si>
    <t>Soubor</t>
  </si>
  <si>
    <t>VRN</t>
  </si>
  <si>
    <t>POL99_8</t>
  </si>
  <si>
    <t>005121 R</t>
  </si>
  <si>
    <t>Zařízení staveniště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</si>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</sst>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4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4" fontId="17" fillId="0" borderId="0" xfId="0" applyNumberFormat="1" applyFont="1" applyAlignment="1">
      <alignment horizontal="center" vertical="top" wrapText="1" shrinkToFit="1"/>
    </xf>
    <xf numFmtId="164" fontId="17" fillId="0" borderId="0" xfId="0" applyNumberFormat="1" applyFont="1" applyAlignment="1">
      <alignment vertical="top" wrapText="1" shrinkToFit="1"/>
    </xf>
    <xf numFmtId="164" fontId="18" fillId="0" borderId="0" xfId="0" applyNumberFormat="1" applyFont="1" applyAlignment="1">
      <alignment horizontal="center" vertical="top" wrapText="1" shrinkToFit="1"/>
    </xf>
    <xf numFmtId="164" fontId="18" fillId="0" borderId="0" xfId="0" applyNumberFormat="1" applyFont="1" applyAlignment="1">
      <alignment vertical="top" wrapText="1" shrinkToFit="1"/>
    </xf>
    <xf numFmtId="164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Alignment="1">
      <alignment horizontal="left" vertical="top" wrapText="1"/>
    </xf>
    <xf numFmtId="164" fontId="18" fillId="0" borderId="0" xfId="0" applyNumberFormat="1" applyFont="1" applyAlignment="1">
      <alignment horizontal="left" vertical="top" wrapText="1"/>
    </xf>
    <xf numFmtId="164" fontId="18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6" t="s">
        <v>41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23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32" t="s">
        <v>4</v>
      </c>
      <c r="C1" s="233"/>
      <c r="D1" s="233"/>
      <c r="E1" s="233"/>
      <c r="F1" s="233"/>
      <c r="G1" s="233"/>
      <c r="H1" s="233"/>
      <c r="I1" s="233"/>
      <c r="J1" s="234"/>
    </row>
    <row r="2" spans="1:15" ht="36" customHeight="1" x14ac:dyDescent="0.25">
      <c r="A2" s="2"/>
      <c r="B2" s="77" t="s">
        <v>24</v>
      </c>
      <c r="C2" s="78"/>
      <c r="D2" s="79" t="s">
        <v>49</v>
      </c>
      <c r="E2" s="238" t="s">
        <v>50</v>
      </c>
      <c r="F2" s="239"/>
      <c r="G2" s="239"/>
      <c r="H2" s="239"/>
      <c r="I2" s="239"/>
      <c r="J2" s="240"/>
      <c r="O2" s="1"/>
    </row>
    <row r="3" spans="1:15" ht="27" customHeight="1" x14ac:dyDescent="0.25">
      <c r="A3" s="2"/>
      <c r="B3" s="80" t="s">
        <v>47</v>
      </c>
      <c r="C3" s="78"/>
      <c r="D3" s="81" t="s">
        <v>45</v>
      </c>
      <c r="E3" s="241" t="s">
        <v>46</v>
      </c>
      <c r="F3" s="242"/>
      <c r="G3" s="242"/>
      <c r="H3" s="242"/>
      <c r="I3" s="242"/>
      <c r="J3" s="243"/>
    </row>
    <row r="4" spans="1:15" ht="23.25" customHeight="1" x14ac:dyDescent="0.25">
      <c r="A4" s="76">
        <v>1674</v>
      </c>
      <c r="B4" s="82" t="s">
        <v>48</v>
      </c>
      <c r="C4" s="83"/>
      <c r="D4" s="84" t="s">
        <v>43</v>
      </c>
      <c r="E4" s="221" t="s">
        <v>44</v>
      </c>
      <c r="F4" s="222"/>
      <c r="G4" s="222"/>
      <c r="H4" s="222"/>
      <c r="I4" s="222"/>
      <c r="J4" s="223"/>
    </row>
    <row r="5" spans="1:15" ht="24" customHeight="1" x14ac:dyDescent="0.25">
      <c r="A5" s="2"/>
      <c r="B5" s="31" t="s">
        <v>23</v>
      </c>
      <c r="D5" s="226"/>
      <c r="E5" s="227"/>
      <c r="F5" s="227"/>
      <c r="G5" s="227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8"/>
      <c r="E6" s="229"/>
      <c r="F6" s="229"/>
      <c r="G6" s="229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30"/>
      <c r="F7" s="231"/>
      <c r="G7" s="231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45"/>
      <c r="E11" s="245"/>
      <c r="F11" s="245"/>
      <c r="G11" s="245"/>
      <c r="H11" s="18" t="s">
        <v>42</v>
      </c>
      <c r="I11" s="85"/>
      <c r="J11" s="8"/>
    </row>
    <row r="12" spans="1:15" ht="15.75" customHeight="1" x14ac:dyDescent="0.25">
      <c r="A12" s="2"/>
      <c r="B12" s="28"/>
      <c r="C12" s="55"/>
      <c r="D12" s="220"/>
      <c r="E12" s="220"/>
      <c r="F12" s="220"/>
      <c r="G12" s="220"/>
      <c r="H12" s="18" t="s">
        <v>36</v>
      </c>
      <c r="I12" s="85"/>
      <c r="J12" s="8"/>
    </row>
    <row r="13" spans="1:15" ht="15.75" customHeight="1" x14ac:dyDescent="0.25">
      <c r="A13" s="2"/>
      <c r="B13" s="29"/>
      <c r="C13" s="56"/>
      <c r="D13" s="86"/>
      <c r="E13" s="224"/>
      <c r="F13" s="225"/>
      <c r="G13" s="225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44"/>
      <c r="F15" s="244"/>
      <c r="G15" s="246"/>
      <c r="H15" s="246"/>
      <c r="I15" s="246" t="s">
        <v>31</v>
      </c>
      <c r="J15" s="247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209"/>
      <c r="F16" s="210"/>
      <c r="G16" s="209"/>
      <c r="H16" s="210"/>
      <c r="I16" s="209">
        <f>SUMIF(F52:F63,A16,I52:I63)+SUMIF(F52:F63,"PSU",I52:I63)</f>
        <v>0</v>
      </c>
      <c r="J16" s="211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209"/>
      <c r="F17" s="210"/>
      <c r="G17" s="209"/>
      <c r="H17" s="210"/>
      <c r="I17" s="209">
        <f>SUMIF(F52:F63,A17,I52:I63)</f>
        <v>0</v>
      </c>
      <c r="J17" s="211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209"/>
      <c r="F18" s="210"/>
      <c r="G18" s="209"/>
      <c r="H18" s="210"/>
      <c r="I18" s="209">
        <f>SUMIF(F52:F63,A18,I52:I63)</f>
        <v>0</v>
      </c>
      <c r="J18" s="211"/>
    </row>
    <row r="19" spans="1:10" ht="23.25" customHeight="1" x14ac:dyDescent="0.25">
      <c r="A19" s="139" t="s">
        <v>85</v>
      </c>
      <c r="B19" s="38" t="s">
        <v>29</v>
      </c>
      <c r="C19" s="62"/>
      <c r="D19" s="63"/>
      <c r="E19" s="209"/>
      <c r="F19" s="210"/>
      <c r="G19" s="209"/>
      <c r="H19" s="210"/>
      <c r="I19" s="209">
        <f>SUMIF(F52:F63,A19,I52:I63)</f>
        <v>0</v>
      </c>
      <c r="J19" s="211"/>
    </row>
    <row r="20" spans="1:10" ht="23.25" customHeight="1" x14ac:dyDescent="0.25">
      <c r="A20" s="139" t="s">
        <v>86</v>
      </c>
      <c r="B20" s="38" t="s">
        <v>30</v>
      </c>
      <c r="C20" s="62"/>
      <c r="D20" s="63"/>
      <c r="E20" s="209"/>
      <c r="F20" s="210"/>
      <c r="G20" s="209"/>
      <c r="H20" s="210"/>
      <c r="I20" s="209">
        <f>SUMIF(F52:F63,A20,I52:I63)</f>
        <v>0</v>
      </c>
      <c r="J20" s="211"/>
    </row>
    <row r="21" spans="1:10" ht="23.25" customHeight="1" x14ac:dyDescent="0.25">
      <c r="A21" s="2"/>
      <c r="B21" s="48" t="s">
        <v>31</v>
      </c>
      <c r="C21" s="64"/>
      <c r="D21" s="65"/>
      <c r="E21" s="212"/>
      <c r="F21" s="248"/>
      <c r="G21" s="212"/>
      <c r="H21" s="248"/>
      <c r="I21" s="212">
        <f>SUM(I16:J20)</f>
        <v>0</v>
      </c>
      <c r="J21" s="213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205">
        <f>A23</f>
        <v>0</v>
      </c>
      <c r="H24" s="206"/>
      <c r="I24" s="206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5">
        <f>A25</f>
        <v>0</v>
      </c>
      <c r="H26" s="236"/>
      <c r="I26" s="236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7">
        <f>CenaCelkem-(ZakladDPHSni+DPHSni+ZakladDPHZakl+DPHZakl)</f>
        <v>0</v>
      </c>
      <c r="H27" s="237"/>
      <c r="I27" s="237"/>
      <c r="J27" s="41" t="str">
        <f t="shared" si="0"/>
        <v>CZK</v>
      </c>
    </row>
    <row r="28" spans="1:10" ht="27.75" hidden="1" customHeight="1" thickBot="1" x14ac:dyDescent="0.3">
      <c r="A28" s="2"/>
      <c r="B28" s="113" t="s">
        <v>25</v>
      </c>
      <c r="C28" s="114"/>
      <c r="D28" s="114"/>
      <c r="E28" s="115"/>
      <c r="F28" s="116"/>
      <c r="G28" s="215">
        <f>ZakladDPHSniVypocet+ZakladDPHZaklVypocet</f>
        <v>0</v>
      </c>
      <c r="H28" s="215"/>
      <c r="I28" s="215"/>
      <c r="J28" s="11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3" t="s">
        <v>37</v>
      </c>
      <c r="C29" s="118"/>
      <c r="D29" s="118"/>
      <c r="E29" s="118"/>
      <c r="F29" s="119"/>
      <c r="G29" s="214">
        <f>IF(A29&gt;50, ROUNDUP(A27, 0), ROUNDDOWN(A27, 0))</f>
        <v>0</v>
      </c>
      <c r="H29" s="214"/>
      <c r="I29" s="214"/>
      <c r="J29" s="120" t="s">
        <v>53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5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5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5">
      <c r="A39" s="89">
        <v>1</v>
      </c>
      <c r="B39" s="99" t="s">
        <v>51</v>
      </c>
      <c r="C39" s="199"/>
      <c r="D39" s="199"/>
      <c r="E39" s="199"/>
      <c r="F39" s="100">
        <f>'02 22080_02 Pol'!AE107</f>
        <v>0</v>
      </c>
      <c r="G39" s="101">
        <f>'02 22080_02 Pol'!AF107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hidden="1" customHeight="1" x14ac:dyDescent="0.25">
      <c r="A40" s="89">
        <v>2</v>
      </c>
      <c r="B40" s="104" t="s">
        <v>45</v>
      </c>
      <c r="C40" s="200" t="s">
        <v>46</v>
      </c>
      <c r="D40" s="200"/>
      <c r="E40" s="200"/>
      <c r="F40" s="105">
        <f>'02 22080_02 Pol'!AE107</f>
        <v>0</v>
      </c>
      <c r="G40" s="106">
        <f>'02 22080_02 Pol'!AF107</f>
        <v>0</v>
      </c>
      <c r="H40" s="106">
        <f>(F40*SazbaDPH1/100)+(G40*SazbaDPH2/100)</f>
        <v>0</v>
      </c>
      <c r="I40" s="106">
        <f>F40+G40+H40</f>
        <v>0</v>
      </c>
      <c r="J40" s="107" t="str">
        <f>IF(CenaCelkemVypocet=0,"",I40/CenaCelkemVypocet*100)</f>
        <v/>
      </c>
    </row>
    <row r="41" spans="1:10" ht="25.5" hidden="1" customHeight="1" x14ac:dyDescent="0.25">
      <c r="A41" s="89">
        <v>3</v>
      </c>
      <c r="B41" s="108" t="s">
        <v>43</v>
      </c>
      <c r="C41" s="199" t="s">
        <v>44</v>
      </c>
      <c r="D41" s="199"/>
      <c r="E41" s="199"/>
      <c r="F41" s="109">
        <f>'02 22080_02 Pol'!AE107</f>
        <v>0</v>
      </c>
      <c r="G41" s="102">
        <f>'02 22080_02 Pol'!AF107</f>
        <v>0</v>
      </c>
      <c r="H41" s="102">
        <f>(F41*SazbaDPH1/100)+(G41*SazbaDPH2/100)</f>
        <v>0</v>
      </c>
      <c r="I41" s="102">
        <f>F41+G41+H41</f>
        <v>0</v>
      </c>
      <c r="J41" s="103" t="str">
        <f>IF(CenaCelkemVypocet=0,"",I41/CenaCelkemVypocet*100)</f>
        <v/>
      </c>
    </row>
    <row r="42" spans="1:10" ht="25.5" hidden="1" customHeight="1" x14ac:dyDescent="0.25">
      <c r="A42" s="89"/>
      <c r="B42" s="201" t="s">
        <v>52</v>
      </c>
      <c r="C42" s="202"/>
      <c r="D42" s="202"/>
      <c r="E42" s="203"/>
      <c r="F42" s="110">
        <f>SUMIF(A39:A41,"=1",F39:F41)</f>
        <v>0</v>
      </c>
      <c r="G42" s="111">
        <f>SUMIF(A39:A41,"=1",G39:G41)</f>
        <v>0</v>
      </c>
      <c r="H42" s="111">
        <f>SUMIF(A39:A41,"=1",H39:H41)</f>
        <v>0</v>
      </c>
      <c r="I42" s="111">
        <f>SUMIF(A39:A41,"=1",I39:I41)</f>
        <v>0</v>
      </c>
      <c r="J42" s="112">
        <f>SUMIF(A39:A41,"=1",J39:J41)</f>
        <v>0</v>
      </c>
    </row>
    <row r="44" spans="1:10" x14ac:dyDescent="0.25">
      <c r="A44" t="s">
        <v>54</v>
      </c>
      <c r="B44" t="s">
        <v>55</v>
      </c>
    </row>
    <row r="45" spans="1:10" x14ac:dyDescent="0.25">
      <c r="A45" t="s">
        <v>56</v>
      </c>
      <c r="B45" t="s">
        <v>57</v>
      </c>
    </row>
    <row r="46" spans="1:10" x14ac:dyDescent="0.25">
      <c r="A46" t="s">
        <v>58</v>
      </c>
      <c r="B46" t="s">
        <v>59</v>
      </c>
    </row>
    <row r="49" spans="1:10" ht="15.6" x14ac:dyDescent="0.3">
      <c r="B49" s="121" t="s">
        <v>60</v>
      </c>
    </row>
    <row r="51" spans="1:10" ht="25.5" customHeight="1" x14ac:dyDescent="0.25">
      <c r="A51" s="123"/>
      <c r="B51" s="126" t="s">
        <v>18</v>
      </c>
      <c r="C51" s="126" t="s">
        <v>6</v>
      </c>
      <c r="D51" s="127"/>
      <c r="E51" s="127"/>
      <c r="F51" s="128" t="s">
        <v>61</v>
      </c>
      <c r="G51" s="128"/>
      <c r="H51" s="128"/>
      <c r="I51" s="128" t="s">
        <v>31</v>
      </c>
      <c r="J51" s="128" t="s">
        <v>0</v>
      </c>
    </row>
    <row r="52" spans="1:10" ht="36.75" customHeight="1" x14ac:dyDescent="0.25">
      <c r="A52" s="124"/>
      <c r="B52" s="129" t="s">
        <v>62</v>
      </c>
      <c r="C52" s="197" t="s">
        <v>63</v>
      </c>
      <c r="D52" s="198"/>
      <c r="E52" s="198"/>
      <c r="F52" s="135" t="s">
        <v>26</v>
      </c>
      <c r="G52" s="136"/>
      <c r="H52" s="136"/>
      <c r="I52" s="136">
        <f>'02 22080_02 Pol'!G8</f>
        <v>0</v>
      </c>
      <c r="J52" s="133" t="str">
        <f>IF(I64=0,"",I52/I64*100)</f>
        <v/>
      </c>
    </row>
    <row r="53" spans="1:10" ht="36.75" customHeight="1" x14ac:dyDescent="0.25">
      <c r="A53" s="124"/>
      <c r="B53" s="129" t="s">
        <v>64</v>
      </c>
      <c r="C53" s="197" t="s">
        <v>65</v>
      </c>
      <c r="D53" s="198"/>
      <c r="E53" s="198"/>
      <c r="F53" s="135" t="s">
        <v>26</v>
      </c>
      <c r="G53" s="136"/>
      <c r="H53" s="136"/>
      <c r="I53" s="136">
        <f>'02 22080_02 Pol'!G20</f>
        <v>0</v>
      </c>
      <c r="J53" s="133" t="str">
        <f>IF(I64=0,"",I53/I64*100)</f>
        <v/>
      </c>
    </row>
    <row r="54" spans="1:10" ht="36.75" customHeight="1" x14ac:dyDescent="0.25">
      <c r="A54" s="124"/>
      <c r="B54" s="129" t="s">
        <v>66</v>
      </c>
      <c r="C54" s="197" t="s">
        <v>67</v>
      </c>
      <c r="D54" s="198"/>
      <c r="E54" s="198"/>
      <c r="F54" s="135" t="s">
        <v>26</v>
      </c>
      <c r="G54" s="136"/>
      <c r="H54" s="136"/>
      <c r="I54" s="136">
        <f>'02 22080_02 Pol'!G23</f>
        <v>0</v>
      </c>
      <c r="J54" s="133" t="str">
        <f>IF(I64=0,"",I54/I64*100)</f>
        <v/>
      </c>
    </row>
    <row r="55" spans="1:10" ht="36.75" customHeight="1" x14ac:dyDescent="0.25">
      <c r="A55" s="124"/>
      <c r="B55" s="129" t="s">
        <v>68</v>
      </c>
      <c r="C55" s="197" t="s">
        <v>69</v>
      </c>
      <c r="D55" s="198"/>
      <c r="E55" s="198"/>
      <c r="F55" s="135" t="s">
        <v>26</v>
      </c>
      <c r="G55" s="136"/>
      <c r="H55" s="136"/>
      <c r="I55" s="136">
        <f>'02 22080_02 Pol'!G53</f>
        <v>0</v>
      </c>
      <c r="J55" s="133" t="str">
        <f>IF(I64=0,"",I55/I64*100)</f>
        <v/>
      </c>
    </row>
    <row r="56" spans="1:10" ht="36.75" customHeight="1" x14ac:dyDescent="0.25">
      <c r="A56" s="124"/>
      <c r="B56" s="129" t="s">
        <v>70</v>
      </c>
      <c r="C56" s="197" t="s">
        <v>71</v>
      </c>
      <c r="D56" s="198"/>
      <c r="E56" s="198"/>
      <c r="F56" s="135" t="s">
        <v>26</v>
      </c>
      <c r="G56" s="136"/>
      <c r="H56" s="136"/>
      <c r="I56" s="136">
        <f>'02 22080_02 Pol'!G59</f>
        <v>0</v>
      </c>
      <c r="J56" s="133" t="str">
        <f>IF(I64=0,"",I56/I64*100)</f>
        <v/>
      </c>
    </row>
    <row r="57" spans="1:10" ht="36.75" customHeight="1" x14ac:dyDescent="0.25">
      <c r="A57" s="124"/>
      <c r="B57" s="129" t="s">
        <v>72</v>
      </c>
      <c r="C57" s="197" t="s">
        <v>73</v>
      </c>
      <c r="D57" s="198"/>
      <c r="E57" s="198"/>
      <c r="F57" s="135" t="s">
        <v>26</v>
      </c>
      <c r="G57" s="136"/>
      <c r="H57" s="136"/>
      <c r="I57" s="136">
        <f>'02 22080_02 Pol'!G63</f>
        <v>0</v>
      </c>
      <c r="J57" s="133" t="str">
        <f>IF(I64=0,"",I57/I64*100)</f>
        <v/>
      </c>
    </row>
    <row r="58" spans="1:10" ht="36.75" customHeight="1" x14ac:dyDescent="0.25">
      <c r="A58" s="124"/>
      <c r="B58" s="129" t="s">
        <v>74</v>
      </c>
      <c r="C58" s="197" t="s">
        <v>75</v>
      </c>
      <c r="D58" s="198"/>
      <c r="E58" s="198"/>
      <c r="F58" s="135" t="s">
        <v>26</v>
      </c>
      <c r="G58" s="136"/>
      <c r="H58" s="136"/>
      <c r="I58" s="136">
        <f>'02 22080_02 Pol'!G69</f>
        <v>0</v>
      </c>
      <c r="J58" s="133" t="str">
        <f>IF(I64=0,"",I58/I64*100)</f>
        <v/>
      </c>
    </row>
    <row r="59" spans="1:10" ht="36.75" customHeight="1" x14ac:dyDescent="0.25">
      <c r="A59" s="124"/>
      <c r="B59" s="129" t="s">
        <v>76</v>
      </c>
      <c r="C59" s="197" t="s">
        <v>77</v>
      </c>
      <c r="D59" s="198"/>
      <c r="E59" s="198"/>
      <c r="F59" s="135" t="s">
        <v>26</v>
      </c>
      <c r="G59" s="136"/>
      <c r="H59" s="136"/>
      <c r="I59" s="136">
        <f>'02 22080_02 Pol'!G72</f>
        <v>0</v>
      </c>
      <c r="J59" s="133" t="str">
        <f>IF(I64=0,"",I59/I64*100)</f>
        <v/>
      </c>
    </row>
    <row r="60" spans="1:10" ht="36.75" customHeight="1" x14ac:dyDescent="0.25">
      <c r="A60" s="124"/>
      <c r="B60" s="129" t="s">
        <v>78</v>
      </c>
      <c r="C60" s="197" t="s">
        <v>79</v>
      </c>
      <c r="D60" s="198"/>
      <c r="E60" s="198"/>
      <c r="F60" s="135" t="s">
        <v>27</v>
      </c>
      <c r="G60" s="136"/>
      <c r="H60" s="136"/>
      <c r="I60" s="136">
        <f>'02 22080_02 Pol'!G74</f>
        <v>0</v>
      </c>
      <c r="J60" s="133" t="str">
        <f>IF(I64=0,"",I60/I64*100)</f>
        <v/>
      </c>
    </row>
    <row r="61" spans="1:10" ht="36.75" customHeight="1" x14ac:dyDescent="0.25">
      <c r="A61" s="124"/>
      <c r="B61" s="129" t="s">
        <v>80</v>
      </c>
      <c r="C61" s="197" t="s">
        <v>81</v>
      </c>
      <c r="D61" s="198"/>
      <c r="E61" s="198"/>
      <c r="F61" s="135" t="s">
        <v>27</v>
      </c>
      <c r="G61" s="136"/>
      <c r="H61" s="136"/>
      <c r="I61" s="136">
        <f>'02 22080_02 Pol'!G83</f>
        <v>0</v>
      </c>
      <c r="J61" s="133" t="str">
        <f>IF(I64=0,"",I61/I64*100)</f>
        <v/>
      </c>
    </row>
    <row r="62" spans="1:10" ht="36.75" customHeight="1" x14ac:dyDescent="0.25">
      <c r="A62" s="124"/>
      <c r="B62" s="129" t="s">
        <v>82</v>
      </c>
      <c r="C62" s="197" t="s">
        <v>83</v>
      </c>
      <c r="D62" s="198"/>
      <c r="E62" s="198"/>
      <c r="F62" s="135" t="s">
        <v>84</v>
      </c>
      <c r="G62" s="136"/>
      <c r="H62" s="136"/>
      <c r="I62" s="136">
        <f>'02 22080_02 Pol'!G99</f>
        <v>0</v>
      </c>
      <c r="J62" s="133" t="str">
        <f>IF(I64=0,"",I62/I64*100)</f>
        <v/>
      </c>
    </row>
    <row r="63" spans="1:10" ht="36.75" customHeight="1" x14ac:dyDescent="0.25">
      <c r="A63" s="124"/>
      <c r="B63" s="129" t="s">
        <v>85</v>
      </c>
      <c r="C63" s="197" t="s">
        <v>29</v>
      </c>
      <c r="D63" s="198"/>
      <c r="E63" s="198"/>
      <c r="F63" s="135" t="s">
        <v>85</v>
      </c>
      <c r="G63" s="136"/>
      <c r="H63" s="136"/>
      <c r="I63" s="136">
        <f>'02 22080_02 Pol'!G103</f>
        <v>0</v>
      </c>
      <c r="J63" s="133" t="str">
        <f>IF(I64=0,"",I63/I64*100)</f>
        <v/>
      </c>
    </row>
    <row r="64" spans="1:10" ht="25.5" customHeight="1" x14ac:dyDescent="0.25">
      <c r="A64" s="125"/>
      <c r="B64" s="130" t="s">
        <v>1</v>
      </c>
      <c r="C64" s="131"/>
      <c r="D64" s="132"/>
      <c r="E64" s="132"/>
      <c r="F64" s="137"/>
      <c r="G64" s="138"/>
      <c r="H64" s="138"/>
      <c r="I64" s="138">
        <f>SUM(I52:I63)</f>
        <v>0</v>
      </c>
      <c r="J64" s="134">
        <f>SUM(J52:J63)</f>
        <v>0</v>
      </c>
    </row>
    <row r="65" spans="6:10" x14ac:dyDescent="0.25">
      <c r="F65" s="87"/>
      <c r="G65" s="87"/>
      <c r="H65" s="87"/>
      <c r="I65" s="87"/>
      <c r="J65" s="88"/>
    </row>
    <row r="66" spans="6:10" x14ac:dyDescent="0.25">
      <c r="F66" s="87"/>
      <c r="G66" s="87"/>
      <c r="H66" s="87"/>
      <c r="I66" s="87"/>
      <c r="J66" s="88"/>
    </row>
    <row r="67" spans="6:10" x14ac:dyDescent="0.25">
      <c r="F67" s="87"/>
      <c r="G67" s="87"/>
      <c r="H67" s="87"/>
      <c r="I67" s="87"/>
      <c r="J67" s="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52:E52"/>
    <mergeCell ref="C53:E53"/>
    <mergeCell ref="C54:E54"/>
    <mergeCell ref="C55:E55"/>
    <mergeCell ref="C56:E56"/>
    <mergeCell ref="C57:E57"/>
    <mergeCell ref="C63:E63"/>
    <mergeCell ref="C58:E58"/>
    <mergeCell ref="C59:E59"/>
    <mergeCell ref="C60:E60"/>
    <mergeCell ref="C61:E61"/>
    <mergeCell ref="C62:E6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9" t="s">
        <v>7</v>
      </c>
      <c r="B1" s="249"/>
      <c r="C1" s="250"/>
      <c r="D1" s="249"/>
      <c r="E1" s="249"/>
      <c r="F1" s="249"/>
      <c r="G1" s="249"/>
    </row>
    <row r="2" spans="1:7" ht="24.9" customHeight="1" x14ac:dyDescent="0.25">
      <c r="A2" s="50" t="s">
        <v>8</v>
      </c>
      <c r="B2" s="49"/>
      <c r="C2" s="251"/>
      <c r="D2" s="251"/>
      <c r="E2" s="251"/>
      <c r="F2" s="251"/>
      <c r="G2" s="252"/>
    </row>
    <row r="3" spans="1:7" ht="24.9" customHeight="1" x14ac:dyDescent="0.25">
      <c r="A3" s="50" t="s">
        <v>9</v>
      </c>
      <c r="B3" s="49"/>
      <c r="C3" s="251"/>
      <c r="D3" s="251"/>
      <c r="E3" s="251"/>
      <c r="F3" s="251"/>
      <c r="G3" s="252"/>
    </row>
    <row r="4" spans="1:7" ht="24.9" customHeight="1" x14ac:dyDescent="0.25">
      <c r="A4" s="50" t="s">
        <v>10</v>
      </c>
      <c r="B4" s="49"/>
      <c r="C4" s="251"/>
      <c r="D4" s="251"/>
      <c r="E4" s="251"/>
      <c r="F4" s="251"/>
      <c r="G4" s="252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C848-AA5F-44CF-B048-883599314028}">
  <sheetPr>
    <outlinePr summaryBelow="0"/>
  </sheetPr>
  <dimension ref="A1:BH5000"/>
  <sheetViews>
    <sheetView workbookViewId="0">
      <pane ySplit="7" topLeftCell="A8" activePane="bottomLeft" state="frozen"/>
      <selection pane="bottomLeft" activeCell="AB17" sqref="AB17"/>
    </sheetView>
  </sheetViews>
  <sheetFormatPr defaultRowHeight="13.2" outlineLevelRow="1" x14ac:dyDescent="0.25"/>
  <cols>
    <col min="1" max="1" width="3.44140625" customWidth="1"/>
    <col min="2" max="2" width="12.5546875" style="122" customWidth="1"/>
    <col min="3" max="3" width="38.33203125" style="122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53" t="s">
        <v>7</v>
      </c>
      <c r="B1" s="253"/>
      <c r="C1" s="253"/>
      <c r="D1" s="253"/>
      <c r="E1" s="253"/>
      <c r="F1" s="253"/>
      <c r="G1" s="253"/>
      <c r="AG1" t="s">
        <v>87</v>
      </c>
    </row>
    <row r="2" spans="1:60" ht="24.9" customHeight="1" x14ac:dyDescent="0.25">
      <c r="A2" s="50" t="s">
        <v>8</v>
      </c>
      <c r="B2" s="49" t="s">
        <v>49</v>
      </c>
      <c r="C2" s="254" t="s">
        <v>50</v>
      </c>
      <c r="D2" s="255"/>
      <c r="E2" s="255"/>
      <c r="F2" s="255"/>
      <c r="G2" s="256"/>
      <c r="AG2" t="s">
        <v>88</v>
      </c>
    </row>
    <row r="3" spans="1:60" ht="24.9" customHeight="1" x14ac:dyDescent="0.25">
      <c r="A3" s="50" t="s">
        <v>9</v>
      </c>
      <c r="B3" s="49" t="s">
        <v>45</v>
      </c>
      <c r="C3" s="254" t="s">
        <v>46</v>
      </c>
      <c r="D3" s="255"/>
      <c r="E3" s="255"/>
      <c r="F3" s="255"/>
      <c r="G3" s="256"/>
      <c r="AC3" s="122" t="s">
        <v>88</v>
      </c>
      <c r="AG3" t="s">
        <v>89</v>
      </c>
    </row>
    <row r="4" spans="1:60" ht="24.9" customHeight="1" x14ac:dyDescent="0.25">
      <c r="A4" s="140" t="s">
        <v>10</v>
      </c>
      <c r="B4" s="141" t="s">
        <v>43</v>
      </c>
      <c r="C4" s="257" t="s">
        <v>44</v>
      </c>
      <c r="D4" s="258"/>
      <c r="E4" s="258"/>
      <c r="F4" s="258"/>
      <c r="G4" s="259"/>
      <c r="AG4" t="s">
        <v>90</v>
      </c>
    </row>
    <row r="5" spans="1:60" x14ac:dyDescent="0.25">
      <c r="D5" s="10"/>
    </row>
    <row r="6" spans="1:60" ht="39.6" x14ac:dyDescent="0.25">
      <c r="A6" s="143" t="s">
        <v>91</v>
      </c>
      <c r="B6" s="145" t="s">
        <v>92</v>
      </c>
      <c r="C6" s="145" t="s">
        <v>93</v>
      </c>
      <c r="D6" s="144" t="s">
        <v>94</v>
      </c>
      <c r="E6" s="143" t="s">
        <v>95</v>
      </c>
      <c r="F6" s="142" t="s">
        <v>96</v>
      </c>
      <c r="G6" s="143" t="s">
        <v>31</v>
      </c>
      <c r="H6" s="146" t="s">
        <v>32</v>
      </c>
      <c r="I6" s="146" t="s">
        <v>97</v>
      </c>
      <c r="J6" s="146" t="s">
        <v>33</v>
      </c>
      <c r="K6" s="146" t="s">
        <v>98</v>
      </c>
      <c r="L6" s="146" t="s">
        <v>99</v>
      </c>
      <c r="M6" s="146" t="s">
        <v>100</v>
      </c>
      <c r="N6" s="146" t="s">
        <v>101</v>
      </c>
      <c r="O6" s="146" t="s">
        <v>102</v>
      </c>
      <c r="P6" s="146" t="s">
        <v>103</v>
      </c>
      <c r="Q6" s="146" t="s">
        <v>104</v>
      </c>
      <c r="R6" s="146" t="s">
        <v>105</v>
      </c>
      <c r="S6" s="146" t="s">
        <v>106</v>
      </c>
      <c r="T6" s="146" t="s">
        <v>107</v>
      </c>
      <c r="U6" s="146" t="s">
        <v>108</v>
      </c>
      <c r="V6" s="146" t="s">
        <v>109</v>
      </c>
      <c r="W6" s="146" t="s">
        <v>110</v>
      </c>
      <c r="X6" s="146" t="s">
        <v>111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60" x14ac:dyDescent="0.25">
      <c r="A8" s="166" t="s">
        <v>112</v>
      </c>
      <c r="B8" s="167" t="s">
        <v>62</v>
      </c>
      <c r="C8" s="186" t="s">
        <v>63</v>
      </c>
      <c r="D8" s="168"/>
      <c r="E8" s="169"/>
      <c r="F8" s="170"/>
      <c r="G8" s="171">
        <f>SUMIF(AG9:AG19,"&lt;&gt;NOR",G9:G19)</f>
        <v>0</v>
      </c>
      <c r="H8" s="165"/>
      <c r="I8" s="165">
        <f>SUM(I9:I19)</f>
        <v>0</v>
      </c>
      <c r="J8" s="165"/>
      <c r="K8" s="165">
        <f>SUM(K9:K19)</f>
        <v>0</v>
      </c>
      <c r="L8" s="165"/>
      <c r="M8" s="165">
        <f>SUM(M9:M19)</f>
        <v>0</v>
      </c>
      <c r="N8" s="164"/>
      <c r="O8" s="164">
        <f>SUM(O9:O19)</f>
        <v>0</v>
      </c>
      <c r="P8" s="164"/>
      <c r="Q8" s="164">
        <f>SUM(Q9:Q19)</f>
        <v>0</v>
      </c>
      <c r="R8" s="165"/>
      <c r="S8" s="165"/>
      <c r="T8" s="165"/>
      <c r="U8" s="165"/>
      <c r="V8" s="165">
        <f>SUM(V9:V19)</f>
        <v>34.51</v>
      </c>
      <c r="W8" s="165"/>
      <c r="X8" s="165"/>
      <c r="AG8" t="s">
        <v>113</v>
      </c>
    </row>
    <row r="9" spans="1:60" outlineLevel="1" x14ac:dyDescent="0.25">
      <c r="A9" s="173">
        <v>1</v>
      </c>
      <c r="B9" s="174" t="s">
        <v>114</v>
      </c>
      <c r="C9" s="187" t="s">
        <v>115</v>
      </c>
      <c r="D9" s="175" t="s">
        <v>116</v>
      </c>
      <c r="E9" s="176">
        <v>5.6322000000000001</v>
      </c>
      <c r="F9" s="177"/>
      <c r="G9" s="178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117</v>
      </c>
      <c r="T9" s="158" t="s">
        <v>118</v>
      </c>
      <c r="U9" s="158">
        <v>3.5329999999999999</v>
      </c>
      <c r="V9" s="158">
        <f>ROUND(E9*U9,2)</f>
        <v>19.899999999999999</v>
      </c>
      <c r="W9" s="158"/>
      <c r="X9" s="158" t="s">
        <v>119</v>
      </c>
      <c r="Y9" s="147"/>
      <c r="Z9" s="147"/>
      <c r="AA9" s="147"/>
      <c r="AB9" s="147"/>
      <c r="AC9" s="147"/>
      <c r="AD9" s="147"/>
      <c r="AE9" s="147"/>
      <c r="AF9" s="147"/>
      <c r="AG9" s="147" t="s">
        <v>120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5">
      <c r="A10" s="154"/>
      <c r="B10" s="155"/>
      <c r="C10" s="188" t="s">
        <v>121</v>
      </c>
      <c r="D10" s="160"/>
      <c r="E10" s="161">
        <v>5.6322000000000001</v>
      </c>
      <c r="F10" s="158"/>
      <c r="G10" s="158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47"/>
      <c r="Z10" s="147"/>
      <c r="AA10" s="147"/>
      <c r="AB10" s="147"/>
      <c r="AC10" s="147"/>
      <c r="AD10" s="147"/>
      <c r="AE10" s="147"/>
      <c r="AF10" s="147"/>
      <c r="AG10" s="147" t="s">
        <v>122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5">
      <c r="A11" s="173">
        <v>2</v>
      </c>
      <c r="B11" s="174" t="s">
        <v>123</v>
      </c>
      <c r="C11" s="187" t="s">
        <v>124</v>
      </c>
      <c r="D11" s="175" t="s">
        <v>116</v>
      </c>
      <c r="E11" s="176">
        <v>0.126</v>
      </c>
      <c r="F11" s="177"/>
      <c r="G11" s="178">
        <f>ROUND(E11*F11,2)</f>
        <v>0</v>
      </c>
      <c r="H11" s="159"/>
      <c r="I11" s="158">
        <f>ROUND(E11*H11,2)</f>
        <v>0</v>
      </c>
      <c r="J11" s="159"/>
      <c r="K11" s="158">
        <f>ROUND(E11*J11,2)</f>
        <v>0</v>
      </c>
      <c r="L11" s="158">
        <v>21</v>
      </c>
      <c r="M11" s="158">
        <f>G11*(1+L11/100)</f>
        <v>0</v>
      </c>
      <c r="N11" s="157">
        <v>0</v>
      </c>
      <c r="O11" s="157">
        <f>ROUND(E11*N11,2)</f>
        <v>0</v>
      </c>
      <c r="P11" s="157">
        <v>0</v>
      </c>
      <c r="Q11" s="157">
        <f>ROUND(E11*P11,2)</f>
        <v>0</v>
      </c>
      <c r="R11" s="158"/>
      <c r="S11" s="158" t="s">
        <v>117</v>
      </c>
      <c r="T11" s="158" t="s">
        <v>118</v>
      </c>
      <c r="U11" s="158">
        <v>4.6550000000000002</v>
      </c>
      <c r="V11" s="158">
        <f>ROUND(E11*U11,2)</f>
        <v>0.59</v>
      </c>
      <c r="W11" s="158"/>
      <c r="X11" s="158" t="s">
        <v>119</v>
      </c>
      <c r="Y11" s="147"/>
      <c r="Z11" s="147"/>
      <c r="AA11" s="147"/>
      <c r="AB11" s="147"/>
      <c r="AC11" s="147"/>
      <c r="AD11" s="147"/>
      <c r="AE11" s="147"/>
      <c r="AF11" s="147"/>
      <c r="AG11" s="147" t="s">
        <v>120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5">
      <c r="A12" s="154"/>
      <c r="B12" s="155"/>
      <c r="C12" s="188" t="s">
        <v>125</v>
      </c>
      <c r="D12" s="160"/>
      <c r="E12" s="161">
        <v>0.126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47"/>
      <c r="Z12" s="147"/>
      <c r="AA12" s="147"/>
      <c r="AB12" s="147"/>
      <c r="AC12" s="147"/>
      <c r="AD12" s="147"/>
      <c r="AE12" s="147"/>
      <c r="AF12" s="147"/>
      <c r="AG12" s="147" t="s">
        <v>122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73">
        <v>3</v>
      </c>
      <c r="B13" s="174" t="s">
        <v>126</v>
      </c>
      <c r="C13" s="187" t="s">
        <v>127</v>
      </c>
      <c r="D13" s="175" t="s">
        <v>116</v>
      </c>
      <c r="E13" s="176">
        <v>5.7582000000000004</v>
      </c>
      <c r="F13" s="177"/>
      <c r="G13" s="178">
        <f>ROUND(E13*F13,2)</f>
        <v>0</v>
      </c>
      <c r="H13" s="159"/>
      <c r="I13" s="158">
        <f>ROUND(E13*H13,2)</f>
        <v>0</v>
      </c>
      <c r="J13" s="159"/>
      <c r="K13" s="158">
        <f>ROUND(E13*J13,2)</f>
        <v>0</v>
      </c>
      <c r="L13" s="158">
        <v>21</v>
      </c>
      <c r="M13" s="158">
        <f>G13*(1+L13/100)</f>
        <v>0</v>
      </c>
      <c r="N13" s="157">
        <v>0</v>
      </c>
      <c r="O13" s="157">
        <f>ROUND(E13*N13,2)</f>
        <v>0</v>
      </c>
      <c r="P13" s="157">
        <v>0</v>
      </c>
      <c r="Q13" s="157">
        <f>ROUND(E13*P13,2)</f>
        <v>0</v>
      </c>
      <c r="R13" s="158"/>
      <c r="S13" s="158" t="s">
        <v>117</v>
      </c>
      <c r="T13" s="158" t="s">
        <v>118</v>
      </c>
      <c r="U13" s="158">
        <v>2.2000000000000002</v>
      </c>
      <c r="V13" s="158">
        <f>ROUND(E13*U13,2)</f>
        <v>12.67</v>
      </c>
      <c r="W13" s="158"/>
      <c r="X13" s="158" t="s">
        <v>119</v>
      </c>
      <c r="Y13" s="147"/>
      <c r="Z13" s="147"/>
      <c r="AA13" s="147"/>
      <c r="AB13" s="147"/>
      <c r="AC13" s="147"/>
      <c r="AD13" s="147"/>
      <c r="AE13" s="147"/>
      <c r="AF13" s="147"/>
      <c r="AG13" s="147" t="s">
        <v>120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5">
      <c r="A14" s="154"/>
      <c r="B14" s="155"/>
      <c r="C14" s="188" t="s">
        <v>128</v>
      </c>
      <c r="D14" s="160"/>
      <c r="E14" s="161">
        <v>5.6322000000000001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47"/>
      <c r="Z14" s="147"/>
      <c r="AA14" s="147"/>
      <c r="AB14" s="147"/>
      <c r="AC14" s="147"/>
      <c r="AD14" s="147"/>
      <c r="AE14" s="147"/>
      <c r="AF14" s="147"/>
      <c r="AG14" s="147" t="s">
        <v>122</v>
      </c>
      <c r="AH14" s="147">
        <v>5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1" x14ac:dyDescent="0.25">
      <c r="A15" s="154"/>
      <c r="B15" s="155"/>
      <c r="C15" s="188" t="s">
        <v>129</v>
      </c>
      <c r="D15" s="160"/>
      <c r="E15" s="161">
        <v>0.126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47"/>
      <c r="Z15" s="147"/>
      <c r="AA15" s="147"/>
      <c r="AB15" s="147"/>
      <c r="AC15" s="147"/>
      <c r="AD15" s="147"/>
      <c r="AE15" s="147"/>
      <c r="AF15" s="147"/>
      <c r="AG15" s="147" t="s">
        <v>122</v>
      </c>
      <c r="AH15" s="147">
        <v>5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73">
        <v>4</v>
      </c>
      <c r="B16" s="174" t="s">
        <v>130</v>
      </c>
      <c r="C16" s="187" t="s">
        <v>131</v>
      </c>
      <c r="D16" s="175" t="s">
        <v>132</v>
      </c>
      <c r="E16" s="176">
        <v>150</v>
      </c>
      <c r="F16" s="177"/>
      <c r="G16" s="178">
        <f>ROUND(E16*F16,2)</f>
        <v>0</v>
      </c>
      <c r="H16" s="159"/>
      <c r="I16" s="158">
        <f>ROUND(E16*H16,2)</f>
        <v>0</v>
      </c>
      <c r="J16" s="159"/>
      <c r="K16" s="158">
        <f>ROUND(E16*J16,2)</f>
        <v>0</v>
      </c>
      <c r="L16" s="158">
        <v>21</v>
      </c>
      <c r="M16" s="158">
        <f>G16*(1+L16/100)</f>
        <v>0</v>
      </c>
      <c r="N16" s="157">
        <v>0</v>
      </c>
      <c r="O16" s="157">
        <f>ROUND(E16*N16,2)</f>
        <v>0</v>
      </c>
      <c r="P16" s="157">
        <v>0</v>
      </c>
      <c r="Q16" s="157">
        <f>ROUND(E16*P16,2)</f>
        <v>0</v>
      </c>
      <c r="R16" s="158"/>
      <c r="S16" s="158" t="s">
        <v>117</v>
      </c>
      <c r="T16" s="158" t="s">
        <v>118</v>
      </c>
      <c r="U16" s="158">
        <v>8.9999999999999993E-3</v>
      </c>
      <c r="V16" s="158">
        <f>ROUND(E16*U16,2)</f>
        <v>1.35</v>
      </c>
      <c r="W16" s="158"/>
      <c r="X16" s="158" t="s">
        <v>119</v>
      </c>
      <c r="Y16" s="147"/>
      <c r="Z16" s="147"/>
      <c r="AA16" s="147"/>
      <c r="AB16" s="147"/>
      <c r="AC16" s="147"/>
      <c r="AD16" s="147"/>
      <c r="AE16" s="147"/>
      <c r="AF16" s="147"/>
      <c r="AG16" s="147" t="s">
        <v>120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0.399999999999999" outlineLevel="1" x14ac:dyDescent="0.25">
      <c r="A17" s="154"/>
      <c r="B17" s="155"/>
      <c r="C17" s="188" t="s">
        <v>133</v>
      </c>
      <c r="D17" s="160"/>
      <c r="E17" s="161">
        <v>150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47"/>
      <c r="Z17" s="147"/>
      <c r="AA17" s="147"/>
      <c r="AB17" s="147"/>
      <c r="AC17" s="147"/>
      <c r="AD17" s="147"/>
      <c r="AE17" s="147"/>
      <c r="AF17" s="147"/>
      <c r="AG17" s="147" t="s">
        <v>122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5">
      <c r="A18" s="173">
        <v>5</v>
      </c>
      <c r="B18" s="174" t="s">
        <v>134</v>
      </c>
      <c r="C18" s="187" t="s">
        <v>135</v>
      </c>
      <c r="D18" s="175" t="s">
        <v>132</v>
      </c>
      <c r="E18" s="176">
        <v>150</v>
      </c>
      <c r="F18" s="177"/>
      <c r="G18" s="178">
        <f>ROUND(E18*F18,2)</f>
        <v>0</v>
      </c>
      <c r="H18" s="159"/>
      <c r="I18" s="158">
        <f>ROUND(E18*H18,2)</f>
        <v>0</v>
      </c>
      <c r="J18" s="159"/>
      <c r="K18" s="158">
        <f>ROUND(E18*J18,2)</f>
        <v>0</v>
      </c>
      <c r="L18" s="158">
        <v>21</v>
      </c>
      <c r="M18" s="158">
        <f>G18*(1+L18/100)</f>
        <v>0</v>
      </c>
      <c r="N18" s="157">
        <v>3.0000000000000001E-5</v>
      </c>
      <c r="O18" s="157">
        <f>ROUND(E18*N18,2)</f>
        <v>0</v>
      </c>
      <c r="P18" s="157">
        <v>0</v>
      </c>
      <c r="Q18" s="157">
        <f>ROUND(E18*P18,2)</f>
        <v>0</v>
      </c>
      <c r="R18" s="158"/>
      <c r="S18" s="158" t="s">
        <v>117</v>
      </c>
      <c r="T18" s="158" t="s">
        <v>118</v>
      </c>
      <c r="U18" s="158">
        <v>0</v>
      </c>
      <c r="V18" s="158">
        <f>ROUND(E18*U18,2)</f>
        <v>0</v>
      </c>
      <c r="W18" s="158"/>
      <c r="X18" s="158" t="s">
        <v>136</v>
      </c>
      <c r="Y18" s="147"/>
      <c r="Z18" s="147"/>
      <c r="AA18" s="147"/>
      <c r="AB18" s="147"/>
      <c r="AC18" s="147"/>
      <c r="AD18" s="147"/>
      <c r="AE18" s="147"/>
      <c r="AF18" s="147"/>
      <c r="AG18" s="147" t="s">
        <v>137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5">
      <c r="A19" s="154"/>
      <c r="B19" s="155"/>
      <c r="C19" s="188" t="s">
        <v>138</v>
      </c>
      <c r="D19" s="160"/>
      <c r="E19" s="161">
        <v>150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47"/>
      <c r="Z19" s="147"/>
      <c r="AA19" s="147"/>
      <c r="AB19" s="147"/>
      <c r="AC19" s="147"/>
      <c r="AD19" s="147"/>
      <c r="AE19" s="147"/>
      <c r="AF19" s="147"/>
      <c r="AG19" s="147" t="s">
        <v>122</v>
      </c>
      <c r="AH19" s="147">
        <v>5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x14ac:dyDescent="0.25">
      <c r="A20" s="166" t="s">
        <v>112</v>
      </c>
      <c r="B20" s="167" t="s">
        <v>64</v>
      </c>
      <c r="C20" s="186" t="s">
        <v>65</v>
      </c>
      <c r="D20" s="168"/>
      <c r="E20" s="169"/>
      <c r="F20" s="170"/>
      <c r="G20" s="171">
        <f>SUMIF(AG21:AG22,"&lt;&gt;NOR",G21:G22)</f>
        <v>0</v>
      </c>
      <c r="H20" s="165"/>
      <c r="I20" s="165">
        <f>SUM(I21:I22)</f>
        <v>0</v>
      </c>
      <c r="J20" s="165"/>
      <c r="K20" s="165">
        <f>SUM(K21:K22)</f>
        <v>0</v>
      </c>
      <c r="L20" s="165"/>
      <c r="M20" s="165">
        <f>SUM(M21:M22)</f>
        <v>0</v>
      </c>
      <c r="N20" s="164"/>
      <c r="O20" s="164">
        <f>SUM(O21:O22)</f>
        <v>30.62</v>
      </c>
      <c r="P20" s="164"/>
      <c r="Q20" s="164">
        <f>SUM(Q21:Q22)</f>
        <v>0</v>
      </c>
      <c r="R20" s="165"/>
      <c r="S20" s="165"/>
      <c r="T20" s="165"/>
      <c r="U20" s="165"/>
      <c r="V20" s="165">
        <f>SUM(V21:V22)</f>
        <v>5.78</v>
      </c>
      <c r="W20" s="165"/>
      <c r="X20" s="165"/>
      <c r="AG20" t="s">
        <v>113</v>
      </c>
    </row>
    <row r="21" spans="1:60" outlineLevel="1" x14ac:dyDescent="0.25">
      <c r="A21" s="173">
        <v>6</v>
      </c>
      <c r="B21" s="174" t="s">
        <v>139</v>
      </c>
      <c r="C21" s="187" t="s">
        <v>140</v>
      </c>
      <c r="D21" s="175" t="s">
        <v>116</v>
      </c>
      <c r="E21" s="176">
        <v>12.125999999999999</v>
      </c>
      <c r="F21" s="177"/>
      <c r="G21" s="178">
        <f>ROUND(E21*F21,2)</f>
        <v>0</v>
      </c>
      <c r="H21" s="159"/>
      <c r="I21" s="158">
        <f>ROUND(E21*H21,2)</f>
        <v>0</v>
      </c>
      <c r="J21" s="159"/>
      <c r="K21" s="158">
        <f>ROUND(E21*J21,2)</f>
        <v>0</v>
      </c>
      <c r="L21" s="158">
        <v>21</v>
      </c>
      <c r="M21" s="158">
        <f>G21*(1+L21/100)</f>
        <v>0</v>
      </c>
      <c r="N21" s="157">
        <v>2.5249999999999999</v>
      </c>
      <c r="O21" s="157">
        <f>ROUND(E21*N21,2)</f>
        <v>30.62</v>
      </c>
      <c r="P21" s="157">
        <v>0</v>
      </c>
      <c r="Q21" s="157">
        <f>ROUND(E21*P21,2)</f>
        <v>0</v>
      </c>
      <c r="R21" s="158"/>
      <c r="S21" s="158" t="s">
        <v>117</v>
      </c>
      <c r="T21" s="158" t="s">
        <v>118</v>
      </c>
      <c r="U21" s="158">
        <v>0.47699999999999998</v>
      </c>
      <c r="V21" s="158">
        <f>ROUND(E21*U21,2)</f>
        <v>5.78</v>
      </c>
      <c r="W21" s="158"/>
      <c r="X21" s="158" t="s">
        <v>119</v>
      </c>
      <c r="Y21" s="147"/>
      <c r="Z21" s="147"/>
      <c r="AA21" s="147"/>
      <c r="AB21" s="147"/>
      <c r="AC21" s="147"/>
      <c r="AD21" s="147"/>
      <c r="AE21" s="147"/>
      <c r="AF21" s="147"/>
      <c r="AG21" s="147" t="s">
        <v>120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5">
      <c r="A22" s="154"/>
      <c r="B22" s="155"/>
      <c r="C22" s="188"/>
      <c r="D22" s="160"/>
      <c r="E22" s="161"/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47"/>
      <c r="Z22" s="147"/>
      <c r="AA22" s="147"/>
      <c r="AB22" s="147"/>
      <c r="AC22" s="147"/>
      <c r="AD22" s="147"/>
      <c r="AE22" s="147"/>
      <c r="AF22" s="147"/>
      <c r="AG22" s="147" t="s">
        <v>122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x14ac:dyDescent="0.25">
      <c r="A23" s="166" t="s">
        <v>112</v>
      </c>
      <c r="B23" s="167" t="s">
        <v>66</v>
      </c>
      <c r="C23" s="186" t="s">
        <v>67</v>
      </c>
      <c r="D23" s="168"/>
      <c r="E23" s="169"/>
      <c r="F23" s="170"/>
      <c r="G23" s="171">
        <f>SUMIF(AG24:AG52,"&lt;&gt;NOR",G24:G52)</f>
        <v>0</v>
      </c>
      <c r="H23" s="165"/>
      <c r="I23" s="165">
        <f>SUM(I24:I52)</f>
        <v>0</v>
      </c>
      <c r="J23" s="165"/>
      <c r="K23" s="165">
        <f>SUM(K24:K52)</f>
        <v>0</v>
      </c>
      <c r="L23" s="165"/>
      <c r="M23" s="165">
        <f>SUM(M24:M52)</f>
        <v>0</v>
      </c>
      <c r="N23" s="164"/>
      <c r="O23" s="164">
        <f>SUM(O24:O52)</f>
        <v>32.270000000000003</v>
      </c>
      <c r="P23" s="164"/>
      <c r="Q23" s="164">
        <f>SUM(Q24:Q52)</f>
        <v>0</v>
      </c>
      <c r="R23" s="165"/>
      <c r="S23" s="165"/>
      <c r="T23" s="165"/>
      <c r="U23" s="165"/>
      <c r="V23" s="165">
        <f>SUM(V24:V52)</f>
        <v>140.32999999999998</v>
      </c>
      <c r="W23" s="165"/>
      <c r="X23" s="165"/>
      <c r="AG23" t="s">
        <v>113</v>
      </c>
    </row>
    <row r="24" spans="1:60" outlineLevel="1" x14ac:dyDescent="0.25">
      <c r="A24" s="173">
        <v>7</v>
      </c>
      <c r="B24" s="174" t="s">
        <v>141</v>
      </c>
      <c r="C24" s="187" t="s">
        <v>142</v>
      </c>
      <c r="D24" s="175" t="s">
        <v>143</v>
      </c>
      <c r="E24" s="176">
        <v>3.3633500000000001</v>
      </c>
      <c r="F24" s="177"/>
      <c r="G24" s="178">
        <f>ROUND(E24*F24,2)</f>
        <v>0</v>
      </c>
      <c r="H24" s="159"/>
      <c r="I24" s="158">
        <f>ROUND(E24*H24,2)</f>
        <v>0</v>
      </c>
      <c r="J24" s="159"/>
      <c r="K24" s="158">
        <f>ROUND(E24*J24,2)</f>
        <v>0</v>
      </c>
      <c r="L24" s="158">
        <v>21</v>
      </c>
      <c r="M24" s="158">
        <f>G24*(1+L24/100)</f>
        <v>0</v>
      </c>
      <c r="N24" s="157">
        <v>1.0610299999999999</v>
      </c>
      <c r="O24" s="157">
        <f>ROUND(E24*N24,2)</f>
        <v>3.57</v>
      </c>
      <c r="P24" s="157">
        <v>0</v>
      </c>
      <c r="Q24" s="157">
        <f>ROUND(E24*P24,2)</f>
        <v>0</v>
      </c>
      <c r="R24" s="158"/>
      <c r="S24" s="158" t="s">
        <v>117</v>
      </c>
      <c r="T24" s="158" t="s">
        <v>118</v>
      </c>
      <c r="U24" s="158">
        <v>21.445</v>
      </c>
      <c r="V24" s="158">
        <f>ROUND(E24*U24,2)</f>
        <v>72.13</v>
      </c>
      <c r="W24" s="158"/>
      <c r="X24" s="158" t="s">
        <v>119</v>
      </c>
      <c r="Y24" s="147"/>
      <c r="Z24" s="147"/>
      <c r="AA24" s="147"/>
      <c r="AB24" s="147"/>
      <c r="AC24" s="147"/>
      <c r="AD24" s="147"/>
      <c r="AE24" s="147"/>
      <c r="AF24" s="147"/>
      <c r="AG24" s="147" t="s">
        <v>120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54"/>
      <c r="B25" s="155"/>
      <c r="C25" s="188" t="s">
        <v>144</v>
      </c>
      <c r="D25" s="160"/>
      <c r="E25" s="161"/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47"/>
      <c r="Z25" s="147"/>
      <c r="AA25" s="147"/>
      <c r="AB25" s="147"/>
      <c r="AC25" s="147"/>
      <c r="AD25" s="147"/>
      <c r="AE25" s="147"/>
      <c r="AF25" s="147"/>
      <c r="AG25" s="147" t="s">
        <v>122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5">
      <c r="A26" s="154"/>
      <c r="B26" s="155"/>
      <c r="C26" s="188" t="s">
        <v>145</v>
      </c>
      <c r="D26" s="160"/>
      <c r="E26" s="161"/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47"/>
      <c r="Z26" s="147"/>
      <c r="AA26" s="147"/>
      <c r="AB26" s="147"/>
      <c r="AC26" s="147"/>
      <c r="AD26" s="147"/>
      <c r="AE26" s="147"/>
      <c r="AF26" s="147"/>
      <c r="AG26" s="147" t="s">
        <v>122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5">
      <c r="A27" s="154"/>
      <c r="B27" s="155"/>
      <c r="C27" s="189" t="s">
        <v>146</v>
      </c>
      <c r="D27" s="162"/>
      <c r="E27" s="163"/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47"/>
      <c r="Z27" s="147"/>
      <c r="AA27" s="147"/>
      <c r="AB27" s="147"/>
      <c r="AC27" s="147"/>
      <c r="AD27" s="147"/>
      <c r="AE27" s="147"/>
      <c r="AF27" s="147"/>
      <c r="AG27" s="147" t="s">
        <v>122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5">
      <c r="A28" s="154"/>
      <c r="B28" s="155"/>
      <c r="C28" s="190" t="s">
        <v>147</v>
      </c>
      <c r="D28" s="162"/>
      <c r="E28" s="163">
        <v>0.23250999999999999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47"/>
      <c r="Z28" s="147"/>
      <c r="AA28" s="147"/>
      <c r="AB28" s="147"/>
      <c r="AC28" s="147"/>
      <c r="AD28" s="147"/>
      <c r="AE28" s="147"/>
      <c r="AF28" s="147"/>
      <c r="AG28" s="147" t="s">
        <v>122</v>
      </c>
      <c r="AH28" s="147">
        <v>2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5">
      <c r="A29" s="154"/>
      <c r="B29" s="155"/>
      <c r="C29" s="190" t="s">
        <v>148</v>
      </c>
      <c r="D29" s="162"/>
      <c r="E29" s="163">
        <v>7.2100000000000003E-3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47"/>
      <c r="Z29" s="147"/>
      <c r="AA29" s="147"/>
      <c r="AB29" s="147"/>
      <c r="AC29" s="147"/>
      <c r="AD29" s="147"/>
      <c r="AE29" s="147"/>
      <c r="AF29" s="147"/>
      <c r="AG29" s="147" t="s">
        <v>122</v>
      </c>
      <c r="AH29" s="147">
        <v>2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5">
      <c r="A30" s="154"/>
      <c r="B30" s="155"/>
      <c r="C30" s="189" t="s">
        <v>149</v>
      </c>
      <c r="D30" s="162"/>
      <c r="E30" s="163"/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47"/>
      <c r="Z30" s="147"/>
      <c r="AA30" s="147"/>
      <c r="AB30" s="147"/>
      <c r="AC30" s="147"/>
      <c r="AD30" s="147"/>
      <c r="AE30" s="147"/>
      <c r="AF30" s="147"/>
      <c r="AG30" s="147" t="s">
        <v>122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5">
      <c r="A31" s="154"/>
      <c r="B31" s="155"/>
      <c r="C31" s="188" t="s">
        <v>150</v>
      </c>
      <c r="D31" s="160"/>
      <c r="E31" s="161">
        <v>3.3489399999999998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47"/>
      <c r="Z31" s="147"/>
      <c r="AA31" s="147"/>
      <c r="AB31" s="147"/>
      <c r="AC31" s="147"/>
      <c r="AD31" s="147"/>
      <c r="AE31" s="147"/>
      <c r="AF31" s="147"/>
      <c r="AG31" s="147" t="s">
        <v>122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5">
      <c r="A32" s="154"/>
      <c r="B32" s="155"/>
      <c r="C32" s="188" t="s">
        <v>151</v>
      </c>
      <c r="D32" s="160"/>
      <c r="E32" s="161">
        <v>1.4409999999999999E-2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47"/>
      <c r="Z32" s="147"/>
      <c r="AA32" s="147"/>
      <c r="AB32" s="147"/>
      <c r="AC32" s="147"/>
      <c r="AD32" s="147"/>
      <c r="AE32" s="147"/>
      <c r="AF32" s="147"/>
      <c r="AG32" s="147" t="s">
        <v>122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1" x14ac:dyDescent="0.25">
      <c r="A33" s="173">
        <v>8</v>
      </c>
      <c r="B33" s="174" t="s">
        <v>152</v>
      </c>
      <c r="C33" s="187" t="s">
        <v>153</v>
      </c>
      <c r="D33" s="175" t="s">
        <v>154</v>
      </c>
      <c r="E33" s="176">
        <v>13</v>
      </c>
      <c r="F33" s="177"/>
      <c r="G33" s="178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21</v>
      </c>
      <c r="M33" s="158">
        <f>G33*(1+L33/100)</f>
        <v>0</v>
      </c>
      <c r="N33" s="157">
        <v>0.1</v>
      </c>
      <c r="O33" s="157">
        <f>ROUND(E33*N33,2)</f>
        <v>1.3</v>
      </c>
      <c r="P33" s="157">
        <v>0</v>
      </c>
      <c r="Q33" s="157">
        <f>ROUND(E33*P33,2)</f>
        <v>0</v>
      </c>
      <c r="R33" s="158"/>
      <c r="S33" s="158" t="s">
        <v>117</v>
      </c>
      <c r="T33" s="158" t="s">
        <v>118</v>
      </c>
      <c r="U33" s="158">
        <v>0.44</v>
      </c>
      <c r="V33" s="158">
        <f>ROUND(E33*U33,2)</f>
        <v>5.72</v>
      </c>
      <c r="W33" s="158"/>
      <c r="X33" s="158" t="s">
        <v>119</v>
      </c>
      <c r="Y33" s="147"/>
      <c r="Z33" s="147"/>
      <c r="AA33" s="147"/>
      <c r="AB33" s="147"/>
      <c r="AC33" s="147"/>
      <c r="AD33" s="147"/>
      <c r="AE33" s="147"/>
      <c r="AF33" s="147"/>
      <c r="AG33" s="147" t="s">
        <v>120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1" x14ac:dyDescent="0.25">
      <c r="A34" s="154"/>
      <c r="B34" s="155"/>
      <c r="C34" s="188" t="s">
        <v>155</v>
      </c>
      <c r="D34" s="160"/>
      <c r="E34" s="161">
        <v>13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47"/>
      <c r="Z34" s="147"/>
      <c r="AA34" s="147"/>
      <c r="AB34" s="147"/>
      <c r="AC34" s="147"/>
      <c r="AD34" s="147"/>
      <c r="AE34" s="147"/>
      <c r="AF34" s="147"/>
      <c r="AG34" s="147" t="s">
        <v>122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30.6" outlineLevel="1" x14ac:dyDescent="0.25">
      <c r="A35" s="173">
        <v>9</v>
      </c>
      <c r="B35" s="174" t="s">
        <v>156</v>
      </c>
      <c r="C35" s="187" t="s">
        <v>157</v>
      </c>
      <c r="D35" s="175" t="s">
        <v>132</v>
      </c>
      <c r="E35" s="176">
        <v>52.72</v>
      </c>
      <c r="F35" s="177"/>
      <c r="G35" s="178">
        <f>ROUND(E35*F35,2)</f>
        <v>0</v>
      </c>
      <c r="H35" s="159"/>
      <c r="I35" s="158">
        <f>ROUND(E35*H35,2)</f>
        <v>0</v>
      </c>
      <c r="J35" s="159"/>
      <c r="K35" s="158">
        <f>ROUND(E35*J35,2)</f>
        <v>0</v>
      </c>
      <c r="L35" s="158">
        <v>21</v>
      </c>
      <c r="M35" s="158">
        <f>G35*(1+L35/100)</f>
        <v>0</v>
      </c>
      <c r="N35" s="157">
        <v>0.45145000000000002</v>
      </c>
      <c r="O35" s="157">
        <f>ROUND(E35*N35,2)</f>
        <v>23.8</v>
      </c>
      <c r="P35" s="157">
        <v>0</v>
      </c>
      <c r="Q35" s="157">
        <f>ROUND(E35*P35,2)</f>
        <v>0</v>
      </c>
      <c r="R35" s="158"/>
      <c r="S35" s="158" t="s">
        <v>158</v>
      </c>
      <c r="T35" s="158" t="s">
        <v>118</v>
      </c>
      <c r="U35" s="158">
        <v>0.9</v>
      </c>
      <c r="V35" s="158">
        <f>ROUND(E35*U35,2)</f>
        <v>47.45</v>
      </c>
      <c r="W35" s="158"/>
      <c r="X35" s="158" t="s">
        <v>119</v>
      </c>
      <c r="Y35" s="147"/>
      <c r="Z35" s="147"/>
      <c r="AA35" s="147"/>
      <c r="AB35" s="147"/>
      <c r="AC35" s="147"/>
      <c r="AD35" s="147"/>
      <c r="AE35" s="147"/>
      <c r="AF35" s="147"/>
      <c r="AG35" s="147" t="s">
        <v>120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5">
      <c r="A36" s="154"/>
      <c r="B36" s="155"/>
      <c r="C36" s="188" t="s">
        <v>144</v>
      </c>
      <c r="D36" s="160"/>
      <c r="E36" s="161"/>
      <c r="F36" s="158"/>
      <c r="G36" s="158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47"/>
      <c r="Z36" s="147"/>
      <c r="AA36" s="147"/>
      <c r="AB36" s="147"/>
      <c r="AC36" s="147"/>
      <c r="AD36" s="147"/>
      <c r="AE36" s="147"/>
      <c r="AF36" s="147"/>
      <c r="AG36" s="147" t="s">
        <v>122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30.6" outlineLevel="1" x14ac:dyDescent="0.25">
      <c r="A37" s="154"/>
      <c r="B37" s="155"/>
      <c r="C37" s="188" t="s">
        <v>159</v>
      </c>
      <c r="D37" s="160"/>
      <c r="E37" s="161">
        <v>32.159999999999997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47"/>
      <c r="Z37" s="147"/>
      <c r="AA37" s="147"/>
      <c r="AB37" s="147"/>
      <c r="AC37" s="147"/>
      <c r="AD37" s="147"/>
      <c r="AE37" s="147"/>
      <c r="AF37" s="147"/>
      <c r="AG37" s="147" t="s">
        <v>122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5">
      <c r="A38" s="154"/>
      <c r="B38" s="155"/>
      <c r="C38" s="188" t="s">
        <v>160</v>
      </c>
      <c r="D38" s="160"/>
      <c r="E38" s="161">
        <v>13.36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47"/>
      <c r="Z38" s="147"/>
      <c r="AA38" s="147"/>
      <c r="AB38" s="147"/>
      <c r="AC38" s="147"/>
      <c r="AD38" s="147"/>
      <c r="AE38" s="147"/>
      <c r="AF38" s="147"/>
      <c r="AG38" s="147" t="s">
        <v>122</v>
      </c>
      <c r="AH38" s="147">
        <v>0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5">
      <c r="A39" s="154"/>
      <c r="B39" s="155"/>
      <c r="C39" s="188" t="s">
        <v>161</v>
      </c>
      <c r="D39" s="160"/>
      <c r="E39" s="161">
        <v>7.2</v>
      </c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47"/>
      <c r="Z39" s="147"/>
      <c r="AA39" s="147"/>
      <c r="AB39" s="147"/>
      <c r="AC39" s="147"/>
      <c r="AD39" s="147"/>
      <c r="AE39" s="147"/>
      <c r="AF39" s="147"/>
      <c r="AG39" s="147" t="s">
        <v>122</v>
      </c>
      <c r="AH39" s="147">
        <v>0</v>
      </c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30.6" outlineLevel="1" x14ac:dyDescent="0.25">
      <c r="A40" s="173">
        <v>10</v>
      </c>
      <c r="B40" s="174" t="s">
        <v>162</v>
      </c>
      <c r="C40" s="187" t="s">
        <v>163</v>
      </c>
      <c r="D40" s="175" t="s">
        <v>164</v>
      </c>
      <c r="E40" s="176">
        <v>56.36</v>
      </c>
      <c r="F40" s="177"/>
      <c r="G40" s="178">
        <f>ROUND(E40*F40,2)</f>
        <v>0</v>
      </c>
      <c r="H40" s="159"/>
      <c r="I40" s="158">
        <f>ROUND(E40*H40,2)</f>
        <v>0</v>
      </c>
      <c r="J40" s="159"/>
      <c r="K40" s="158">
        <f>ROUND(E40*J40,2)</f>
        <v>0</v>
      </c>
      <c r="L40" s="158">
        <v>21</v>
      </c>
      <c r="M40" s="158">
        <f>G40*(1+L40/100)</f>
        <v>0</v>
      </c>
      <c r="N40" s="157">
        <v>5.3670000000000002E-2</v>
      </c>
      <c r="O40" s="157">
        <f>ROUND(E40*N40,2)</f>
        <v>3.02</v>
      </c>
      <c r="P40" s="157">
        <v>0</v>
      </c>
      <c r="Q40" s="157">
        <f>ROUND(E40*P40,2)</f>
        <v>0</v>
      </c>
      <c r="R40" s="158"/>
      <c r="S40" s="158" t="s">
        <v>158</v>
      </c>
      <c r="T40" s="158" t="s">
        <v>118</v>
      </c>
      <c r="U40" s="158">
        <v>0.24</v>
      </c>
      <c r="V40" s="158">
        <f>ROUND(E40*U40,2)</f>
        <v>13.53</v>
      </c>
      <c r="W40" s="158"/>
      <c r="X40" s="158" t="s">
        <v>119</v>
      </c>
      <c r="Y40" s="147"/>
      <c r="Z40" s="147"/>
      <c r="AA40" s="147"/>
      <c r="AB40" s="147"/>
      <c r="AC40" s="147"/>
      <c r="AD40" s="147"/>
      <c r="AE40" s="147"/>
      <c r="AF40" s="147"/>
      <c r="AG40" s="147" t="s">
        <v>120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5">
      <c r="A41" s="154"/>
      <c r="B41" s="155"/>
      <c r="C41" s="188" t="s">
        <v>144</v>
      </c>
      <c r="D41" s="160"/>
      <c r="E41" s="161"/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47"/>
      <c r="Z41" s="147"/>
      <c r="AA41" s="147"/>
      <c r="AB41" s="147"/>
      <c r="AC41" s="147"/>
      <c r="AD41" s="147"/>
      <c r="AE41" s="147"/>
      <c r="AF41" s="147"/>
      <c r="AG41" s="147" t="s">
        <v>122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5">
      <c r="A42" s="154"/>
      <c r="B42" s="155"/>
      <c r="C42" s="188" t="s">
        <v>165</v>
      </c>
      <c r="D42" s="160"/>
      <c r="E42" s="161">
        <v>53.96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47"/>
      <c r="Z42" s="147"/>
      <c r="AA42" s="147"/>
      <c r="AB42" s="147"/>
      <c r="AC42" s="147"/>
      <c r="AD42" s="147"/>
      <c r="AE42" s="147"/>
      <c r="AF42" s="147"/>
      <c r="AG42" s="147" t="s">
        <v>122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5">
      <c r="A43" s="154"/>
      <c r="B43" s="155"/>
      <c r="C43" s="188" t="s">
        <v>166</v>
      </c>
      <c r="D43" s="160"/>
      <c r="E43" s="161">
        <v>2.4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47"/>
      <c r="Z43" s="147"/>
      <c r="AA43" s="147"/>
      <c r="AB43" s="147"/>
      <c r="AC43" s="147"/>
      <c r="AD43" s="147"/>
      <c r="AE43" s="147"/>
      <c r="AF43" s="147"/>
      <c r="AG43" s="147" t="s">
        <v>122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t="20.399999999999999" outlineLevel="1" x14ac:dyDescent="0.25">
      <c r="A44" s="173">
        <v>11</v>
      </c>
      <c r="B44" s="174" t="s">
        <v>167</v>
      </c>
      <c r="C44" s="187" t="s">
        <v>168</v>
      </c>
      <c r="D44" s="175" t="s">
        <v>154</v>
      </c>
      <c r="E44" s="176">
        <v>15</v>
      </c>
      <c r="F44" s="177"/>
      <c r="G44" s="178">
        <f>ROUND(E44*F44,2)</f>
        <v>0</v>
      </c>
      <c r="H44" s="159"/>
      <c r="I44" s="158">
        <f>ROUND(E44*H44,2)</f>
        <v>0</v>
      </c>
      <c r="J44" s="159"/>
      <c r="K44" s="158">
        <f>ROUND(E44*J44,2)</f>
        <v>0</v>
      </c>
      <c r="L44" s="158">
        <v>21</v>
      </c>
      <c r="M44" s="158">
        <f>G44*(1+L44/100)</f>
        <v>0</v>
      </c>
      <c r="N44" s="157">
        <v>2.3939999999999999E-2</v>
      </c>
      <c r="O44" s="157">
        <f>ROUND(E44*N44,2)</f>
        <v>0.36</v>
      </c>
      <c r="P44" s="157">
        <v>0</v>
      </c>
      <c r="Q44" s="157">
        <f>ROUND(E44*P44,2)</f>
        <v>0</v>
      </c>
      <c r="R44" s="158"/>
      <c r="S44" s="158" t="s">
        <v>158</v>
      </c>
      <c r="T44" s="158" t="s">
        <v>118</v>
      </c>
      <c r="U44" s="158">
        <v>0.1</v>
      </c>
      <c r="V44" s="158">
        <f>ROUND(E44*U44,2)</f>
        <v>1.5</v>
      </c>
      <c r="W44" s="158"/>
      <c r="X44" s="158" t="s">
        <v>119</v>
      </c>
      <c r="Y44" s="147"/>
      <c r="Z44" s="147"/>
      <c r="AA44" s="147"/>
      <c r="AB44" s="147"/>
      <c r="AC44" s="147"/>
      <c r="AD44" s="147"/>
      <c r="AE44" s="147"/>
      <c r="AF44" s="147"/>
      <c r="AG44" s="147" t="s">
        <v>120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5">
      <c r="A45" s="154"/>
      <c r="B45" s="155"/>
      <c r="C45" s="188" t="s">
        <v>144</v>
      </c>
      <c r="D45" s="160"/>
      <c r="E45" s="161"/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47"/>
      <c r="Z45" s="147"/>
      <c r="AA45" s="147"/>
      <c r="AB45" s="147"/>
      <c r="AC45" s="147"/>
      <c r="AD45" s="147"/>
      <c r="AE45" s="147"/>
      <c r="AF45" s="147"/>
      <c r="AG45" s="147" t="s">
        <v>122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5">
      <c r="A46" s="154"/>
      <c r="B46" s="155"/>
      <c r="C46" s="188" t="s">
        <v>169</v>
      </c>
      <c r="D46" s="160"/>
      <c r="E46" s="161">
        <v>15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47"/>
      <c r="Z46" s="147"/>
      <c r="AA46" s="147"/>
      <c r="AB46" s="147"/>
      <c r="AC46" s="147"/>
      <c r="AD46" s="147"/>
      <c r="AE46" s="147"/>
      <c r="AF46" s="147"/>
      <c r="AG46" s="147" t="s">
        <v>122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ht="20.399999999999999" outlineLevel="1" x14ac:dyDescent="0.25">
      <c r="A47" s="173">
        <v>12</v>
      </c>
      <c r="B47" s="174" t="s">
        <v>170</v>
      </c>
      <c r="C47" s="187" t="s">
        <v>171</v>
      </c>
      <c r="D47" s="175" t="s">
        <v>154</v>
      </c>
      <c r="E47" s="176">
        <v>13</v>
      </c>
      <c r="F47" s="177"/>
      <c r="G47" s="178">
        <f>ROUND(E47*F47,2)</f>
        <v>0</v>
      </c>
      <c r="H47" s="159"/>
      <c r="I47" s="158">
        <f>ROUND(E47*H47,2)</f>
        <v>0</v>
      </c>
      <c r="J47" s="159"/>
      <c r="K47" s="158">
        <f>ROUND(E47*J47,2)</f>
        <v>0</v>
      </c>
      <c r="L47" s="158">
        <v>21</v>
      </c>
      <c r="M47" s="158">
        <f>G47*(1+L47/100)</f>
        <v>0</v>
      </c>
      <c r="N47" s="157">
        <v>5.0000000000000001E-3</v>
      </c>
      <c r="O47" s="157">
        <f>ROUND(E47*N47,2)</f>
        <v>7.0000000000000007E-2</v>
      </c>
      <c r="P47" s="157">
        <v>0</v>
      </c>
      <c r="Q47" s="157">
        <f>ROUND(E47*P47,2)</f>
        <v>0</v>
      </c>
      <c r="R47" s="158"/>
      <c r="S47" s="158" t="s">
        <v>158</v>
      </c>
      <c r="T47" s="158" t="s">
        <v>118</v>
      </c>
      <c r="U47" s="158">
        <v>0</v>
      </c>
      <c r="V47" s="158">
        <f>ROUND(E47*U47,2)</f>
        <v>0</v>
      </c>
      <c r="W47" s="158"/>
      <c r="X47" s="158" t="s">
        <v>172</v>
      </c>
      <c r="Y47" s="147"/>
      <c r="Z47" s="147"/>
      <c r="AA47" s="147"/>
      <c r="AB47" s="147"/>
      <c r="AC47" s="147"/>
      <c r="AD47" s="147"/>
      <c r="AE47" s="147"/>
      <c r="AF47" s="147"/>
      <c r="AG47" s="147" t="s">
        <v>173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5">
      <c r="A48" s="154"/>
      <c r="B48" s="155"/>
      <c r="C48" s="188" t="s">
        <v>174</v>
      </c>
      <c r="D48" s="160"/>
      <c r="E48" s="161">
        <v>13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47"/>
      <c r="Z48" s="147"/>
      <c r="AA48" s="147"/>
      <c r="AB48" s="147"/>
      <c r="AC48" s="147"/>
      <c r="AD48" s="147"/>
      <c r="AE48" s="147"/>
      <c r="AF48" s="147"/>
      <c r="AG48" s="147" t="s">
        <v>122</v>
      </c>
      <c r="AH48" s="147">
        <v>5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5">
      <c r="A49" s="173">
        <v>13</v>
      </c>
      <c r="B49" s="174" t="s">
        <v>175</v>
      </c>
      <c r="C49" s="187" t="s">
        <v>176</v>
      </c>
      <c r="D49" s="175" t="s">
        <v>154</v>
      </c>
      <c r="E49" s="176">
        <v>39</v>
      </c>
      <c r="F49" s="177"/>
      <c r="G49" s="178">
        <f>ROUND(E49*F49,2)</f>
        <v>0</v>
      </c>
      <c r="H49" s="159"/>
      <c r="I49" s="158">
        <f>ROUND(E49*H49,2)</f>
        <v>0</v>
      </c>
      <c r="J49" s="159"/>
      <c r="K49" s="158">
        <f>ROUND(E49*J49,2)</f>
        <v>0</v>
      </c>
      <c r="L49" s="158">
        <v>21</v>
      </c>
      <c r="M49" s="158">
        <f>G49*(1+L49/100)</f>
        <v>0</v>
      </c>
      <c r="N49" s="157">
        <v>8.0000000000000004E-4</v>
      </c>
      <c r="O49" s="157">
        <f>ROUND(E49*N49,2)</f>
        <v>0.03</v>
      </c>
      <c r="P49" s="157">
        <v>0</v>
      </c>
      <c r="Q49" s="157">
        <f>ROUND(E49*P49,2)</f>
        <v>0</v>
      </c>
      <c r="R49" s="158"/>
      <c r="S49" s="158" t="s">
        <v>158</v>
      </c>
      <c r="T49" s="158" t="s">
        <v>118</v>
      </c>
      <c r="U49" s="158">
        <v>0</v>
      </c>
      <c r="V49" s="158">
        <f>ROUND(E49*U49,2)</f>
        <v>0</v>
      </c>
      <c r="W49" s="158"/>
      <c r="X49" s="158" t="s">
        <v>172</v>
      </c>
      <c r="Y49" s="147"/>
      <c r="Z49" s="147"/>
      <c r="AA49" s="147"/>
      <c r="AB49" s="147"/>
      <c r="AC49" s="147"/>
      <c r="AD49" s="147"/>
      <c r="AE49" s="147"/>
      <c r="AF49" s="147"/>
      <c r="AG49" s="147" t="s">
        <v>173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5">
      <c r="A50" s="154"/>
      <c r="B50" s="155"/>
      <c r="C50" s="188" t="s">
        <v>177</v>
      </c>
      <c r="D50" s="160"/>
      <c r="E50" s="161">
        <v>39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47"/>
      <c r="Z50" s="147"/>
      <c r="AA50" s="147"/>
      <c r="AB50" s="147"/>
      <c r="AC50" s="147"/>
      <c r="AD50" s="147"/>
      <c r="AE50" s="147"/>
      <c r="AF50" s="147"/>
      <c r="AG50" s="147" t="s">
        <v>122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5">
      <c r="A51" s="173">
        <v>14</v>
      </c>
      <c r="B51" s="174" t="s">
        <v>178</v>
      </c>
      <c r="C51" s="187" t="s">
        <v>179</v>
      </c>
      <c r="D51" s="175" t="s">
        <v>154</v>
      </c>
      <c r="E51" s="176">
        <v>90</v>
      </c>
      <c r="F51" s="177"/>
      <c r="G51" s="178">
        <f>ROUND(E51*F51,2)</f>
        <v>0</v>
      </c>
      <c r="H51" s="159"/>
      <c r="I51" s="158">
        <f>ROUND(E51*H51,2)</f>
        <v>0</v>
      </c>
      <c r="J51" s="159"/>
      <c r="K51" s="158">
        <f>ROUND(E51*J51,2)</f>
        <v>0</v>
      </c>
      <c r="L51" s="158">
        <v>21</v>
      </c>
      <c r="M51" s="158">
        <f>G51*(1+L51/100)</f>
        <v>0</v>
      </c>
      <c r="N51" s="157">
        <v>1.2999999999999999E-3</v>
      </c>
      <c r="O51" s="157">
        <f>ROUND(E51*N51,2)</f>
        <v>0.12</v>
      </c>
      <c r="P51" s="157">
        <v>0</v>
      </c>
      <c r="Q51" s="157">
        <f>ROUND(E51*P51,2)</f>
        <v>0</v>
      </c>
      <c r="R51" s="158"/>
      <c r="S51" s="158" t="s">
        <v>158</v>
      </c>
      <c r="T51" s="158" t="s">
        <v>118</v>
      </c>
      <c r="U51" s="158">
        <v>0</v>
      </c>
      <c r="V51" s="158">
        <f>ROUND(E51*U51,2)</f>
        <v>0</v>
      </c>
      <c r="W51" s="158"/>
      <c r="X51" s="158" t="s">
        <v>172</v>
      </c>
      <c r="Y51" s="147"/>
      <c r="Z51" s="147"/>
      <c r="AA51" s="147"/>
      <c r="AB51" s="147"/>
      <c r="AC51" s="147"/>
      <c r="AD51" s="147"/>
      <c r="AE51" s="147"/>
      <c r="AF51" s="147"/>
      <c r="AG51" s="147" t="s">
        <v>173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1" x14ac:dyDescent="0.25">
      <c r="A52" s="154"/>
      <c r="B52" s="155"/>
      <c r="C52" s="188" t="s">
        <v>180</v>
      </c>
      <c r="D52" s="160"/>
      <c r="E52" s="161">
        <v>90</v>
      </c>
      <c r="F52" s="158"/>
      <c r="G52" s="158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47"/>
      <c r="Z52" s="147"/>
      <c r="AA52" s="147"/>
      <c r="AB52" s="147"/>
      <c r="AC52" s="147"/>
      <c r="AD52" s="147"/>
      <c r="AE52" s="147"/>
      <c r="AF52" s="147"/>
      <c r="AG52" s="147" t="s">
        <v>122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x14ac:dyDescent="0.25">
      <c r="A53" s="166" t="s">
        <v>112</v>
      </c>
      <c r="B53" s="167" t="s">
        <v>68</v>
      </c>
      <c r="C53" s="186" t="s">
        <v>69</v>
      </c>
      <c r="D53" s="168"/>
      <c r="E53" s="169"/>
      <c r="F53" s="170"/>
      <c r="G53" s="171">
        <f>SUMIF(AG54:AG58,"&lt;&gt;NOR",G54:G58)</f>
        <v>0</v>
      </c>
      <c r="H53" s="165"/>
      <c r="I53" s="165">
        <f>SUM(I54:I58)</f>
        <v>0</v>
      </c>
      <c r="J53" s="165"/>
      <c r="K53" s="165">
        <f>SUM(K54:K58)</f>
        <v>0</v>
      </c>
      <c r="L53" s="165"/>
      <c r="M53" s="165">
        <f>SUM(M54:M58)</f>
        <v>0</v>
      </c>
      <c r="N53" s="164"/>
      <c r="O53" s="164">
        <f>SUM(O54:O58)</f>
        <v>0.05</v>
      </c>
      <c r="P53" s="164"/>
      <c r="Q53" s="164">
        <f>SUM(Q54:Q58)</f>
        <v>0</v>
      </c>
      <c r="R53" s="165"/>
      <c r="S53" s="165"/>
      <c r="T53" s="165"/>
      <c r="U53" s="165"/>
      <c r="V53" s="165">
        <f>SUM(V54:V58)</f>
        <v>6.44</v>
      </c>
      <c r="W53" s="165"/>
      <c r="X53" s="165"/>
      <c r="AG53" t="s">
        <v>113</v>
      </c>
    </row>
    <row r="54" spans="1:60" outlineLevel="1" x14ac:dyDescent="0.25">
      <c r="A54" s="173">
        <v>15</v>
      </c>
      <c r="B54" s="174" t="s">
        <v>181</v>
      </c>
      <c r="C54" s="187" t="s">
        <v>182</v>
      </c>
      <c r="D54" s="175" t="s">
        <v>132</v>
      </c>
      <c r="E54" s="176">
        <v>6.2539999999999996</v>
      </c>
      <c r="F54" s="177"/>
      <c r="G54" s="178">
        <f>ROUND(E54*F54,2)</f>
        <v>0</v>
      </c>
      <c r="H54" s="159"/>
      <c r="I54" s="158">
        <f>ROUND(E54*H54,2)</f>
        <v>0</v>
      </c>
      <c r="J54" s="159"/>
      <c r="K54" s="158">
        <f>ROUND(E54*J54,2)</f>
        <v>0</v>
      </c>
      <c r="L54" s="158">
        <v>21</v>
      </c>
      <c r="M54" s="158">
        <f>G54*(1+L54/100)</f>
        <v>0</v>
      </c>
      <c r="N54" s="157">
        <v>7.8200000000000006E-3</v>
      </c>
      <c r="O54" s="157">
        <f>ROUND(E54*N54,2)</f>
        <v>0.05</v>
      </c>
      <c r="P54" s="157">
        <v>0</v>
      </c>
      <c r="Q54" s="157">
        <f>ROUND(E54*P54,2)</f>
        <v>0</v>
      </c>
      <c r="R54" s="158"/>
      <c r="S54" s="158" t="s">
        <v>117</v>
      </c>
      <c r="T54" s="158" t="s">
        <v>118</v>
      </c>
      <c r="U54" s="158">
        <v>0.79</v>
      </c>
      <c r="V54" s="158">
        <f>ROUND(E54*U54,2)</f>
        <v>4.9400000000000004</v>
      </c>
      <c r="W54" s="158"/>
      <c r="X54" s="158" t="s">
        <v>119</v>
      </c>
      <c r="Y54" s="147"/>
      <c r="Z54" s="147"/>
      <c r="AA54" s="147"/>
      <c r="AB54" s="147"/>
      <c r="AC54" s="147"/>
      <c r="AD54" s="147"/>
      <c r="AE54" s="147"/>
      <c r="AF54" s="147"/>
      <c r="AG54" s="147" t="s">
        <v>120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5">
      <c r="A55" s="154"/>
      <c r="B55" s="155"/>
      <c r="C55" s="188" t="s">
        <v>144</v>
      </c>
      <c r="D55" s="160"/>
      <c r="E55" s="161"/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47"/>
      <c r="Z55" s="147"/>
      <c r="AA55" s="147"/>
      <c r="AB55" s="147"/>
      <c r="AC55" s="147"/>
      <c r="AD55" s="147"/>
      <c r="AE55" s="147"/>
      <c r="AF55" s="147"/>
      <c r="AG55" s="147" t="s">
        <v>122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5">
      <c r="A56" s="154"/>
      <c r="B56" s="155"/>
      <c r="C56" s="188" t="s">
        <v>183</v>
      </c>
      <c r="D56" s="160"/>
      <c r="E56" s="161">
        <v>6.2539999999999996</v>
      </c>
      <c r="F56" s="158"/>
      <c r="G56" s="158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47"/>
      <c r="Z56" s="147"/>
      <c r="AA56" s="147"/>
      <c r="AB56" s="147"/>
      <c r="AC56" s="147"/>
      <c r="AD56" s="147"/>
      <c r="AE56" s="147"/>
      <c r="AF56" s="147"/>
      <c r="AG56" s="147" t="s">
        <v>122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5">
      <c r="A57" s="173">
        <v>16</v>
      </c>
      <c r="B57" s="174" t="s">
        <v>184</v>
      </c>
      <c r="C57" s="187" t="s">
        <v>185</v>
      </c>
      <c r="D57" s="175" t="s">
        <v>132</v>
      </c>
      <c r="E57" s="176">
        <v>6.2539999999999996</v>
      </c>
      <c r="F57" s="177"/>
      <c r="G57" s="178">
        <f>ROUND(E57*F57,2)</f>
        <v>0</v>
      </c>
      <c r="H57" s="159"/>
      <c r="I57" s="158">
        <f>ROUND(E57*H57,2)</f>
        <v>0</v>
      </c>
      <c r="J57" s="159"/>
      <c r="K57" s="158">
        <f>ROUND(E57*J57,2)</f>
        <v>0</v>
      </c>
      <c r="L57" s="158">
        <v>21</v>
      </c>
      <c r="M57" s="158">
        <f>G57*(1+L57/100)</f>
        <v>0</v>
      </c>
      <c r="N57" s="157">
        <v>0</v>
      </c>
      <c r="O57" s="157">
        <f>ROUND(E57*N57,2)</f>
        <v>0</v>
      </c>
      <c r="P57" s="157">
        <v>0</v>
      </c>
      <c r="Q57" s="157">
        <f>ROUND(E57*P57,2)</f>
        <v>0</v>
      </c>
      <c r="R57" s="158"/>
      <c r="S57" s="158" t="s">
        <v>117</v>
      </c>
      <c r="T57" s="158" t="s">
        <v>118</v>
      </c>
      <c r="U57" s="158">
        <v>0.24</v>
      </c>
      <c r="V57" s="158">
        <f>ROUND(E57*U57,2)</f>
        <v>1.5</v>
      </c>
      <c r="W57" s="158"/>
      <c r="X57" s="158" t="s">
        <v>119</v>
      </c>
      <c r="Y57" s="147"/>
      <c r="Z57" s="147"/>
      <c r="AA57" s="147"/>
      <c r="AB57" s="147"/>
      <c r="AC57" s="147"/>
      <c r="AD57" s="147"/>
      <c r="AE57" s="147"/>
      <c r="AF57" s="147"/>
      <c r="AG57" s="147" t="s">
        <v>120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5">
      <c r="A58" s="154"/>
      <c r="B58" s="155"/>
      <c r="C58" s="188" t="s">
        <v>186</v>
      </c>
      <c r="D58" s="160"/>
      <c r="E58" s="161">
        <v>6.2539999999999996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47"/>
      <c r="Z58" s="147"/>
      <c r="AA58" s="147"/>
      <c r="AB58" s="147"/>
      <c r="AC58" s="147"/>
      <c r="AD58" s="147"/>
      <c r="AE58" s="147"/>
      <c r="AF58" s="147"/>
      <c r="AG58" s="147" t="s">
        <v>122</v>
      </c>
      <c r="AH58" s="147">
        <v>5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x14ac:dyDescent="0.25">
      <c r="A59" s="166" t="s">
        <v>112</v>
      </c>
      <c r="B59" s="167" t="s">
        <v>70</v>
      </c>
      <c r="C59" s="186" t="s">
        <v>71</v>
      </c>
      <c r="D59" s="168"/>
      <c r="E59" s="169"/>
      <c r="F59" s="170"/>
      <c r="G59" s="171">
        <f>SUMIF(AG60:AG62,"&lt;&gt;NOR",G60:G62)</f>
        <v>0</v>
      </c>
      <c r="H59" s="165"/>
      <c r="I59" s="165">
        <f>SUM(I60:I62)</f>
        <v>0</v>
      </c>
      <c r="J59" s="165"/>
      <c r="K59" s="165">
        <f>SUM(K60:K62)</f>
        <v>0</v>
      </c>
      <c r="L59" s="165"/>
      <c r="M59" s="165">
        <f>SUM(M60:M62)</f>
        <v>0</v>
      </c>
      <c r="N59" s="164"/>
      <c r="O59" s="164">
        <f>SUM(O60:O62)</f>
        <v>2.31</v>
      </c>
      <c r="P59" s="164"/>
      <c r="Q59" s="164">
        <f>SUM(Q60:Q62)</f>
        <v>0</v>
      </c>
      <c r="R59" s="165"/>
      <c r="S59" s="165"/>
      <c r="T59" s="165"/>
      <c r="U59" s="165"/>
      <c r="V59" s="165">
        <f>SUM(V60:V62)</f>
        <v>8.44</v>
      </c>
      <c r="W59" s="165"/>
      <c r="X59" s="165"/>
      <c r="AG59" t="s">
        <v>113</v>
      </c>
    </row>
    <row r="60" spans="1:60" outlineLevel="1" x14ac:dyDescent="0.25">
      <c r="A60" s="173">
        <v>17</v>
      </c>
      <c r="B60" s="174" t="s">
        <v>187</v>
      </c>
      <c r="C60" s="187" t="s">
        <v>188</v>
      </c>
      <c r="D60" s="175" t="s">
        <v>132</v>
      </c>
      <c r="E60" s="176">
        <v>18.762</v>
      </c>
      <c r="F60" s="177"/>
      <c r="G60" s="178">
        <f>ROUND(E60*F60,2)</f>
        <v>0</v>
      </c>
      <c r="H60" s="159"/>
      <c r="I60" s="158">
        <f>ROUND(E60*H60,2)</f>
        <v>0</v>
      </c>
      <c r="J60" s="159"/>
      <c r="K60" s="158">
        <f>ROUND(E60*J60,2)</f>
        <v>0</v>
      </c>
      <c r="L60" s="158">
        <v>21</v>
      </c>
      <c r="M60" s="158">
        <f>G60*(1+L60/100)</f>
        <v>0</v>
      </c>
      <c r="N60" s="157">
        <v>0.1231</v>
      </c>
      <c r="O60" s="157">
        <f>ROUND(E60*N60,2)</f>
        <v>2.31</v>
      </c>
      <c r="P60" s="157">
        <v>0</v>
      </c>
      <c r="Q60" s="157">
        <f>ROUND(E60*P60,2)</f>
        <v>0</v>
      </c>
      <c r="R60" s="158"/>
      <c r="S60" s="158" t="s">
        <v>117</v>
      </c>
      <c r="T60" s="158" t="s">
        <v>118</v>
      </c>
      <c r="U60" s="158">
        <v>0.45</v>
      </c>
      <c r="V60" s="158">
        <f>ROUND(E60*U60,2)</f>
        <v>8.44</v>
      </c>
      <c r="W60" s="158"/>
      <c r="X60" s="158" t="s">
        <v>119</v>
      </c>
      <c r="Y60" s="147"/>
      <c r="Z60" s="147"/>
      <c r="AA60" s="147"/>
      <c r="AB60" s="147"/>
      <c r="AC60" s="147"/>
      <c r="AD60" s="147"/>
      <c r="AE60" s="147"/>
      <c r="AF60" s="147"/>
      <c r="AG60" s="147" t="s">
        <v>120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5">
      <c r="A61" s="154"/>
      <c r="B61" s="155"/>
      <c r="C61" s="188" t="s">
        <v>144</v>
      </c>
      <c r="D61" s="160"/>
      <c r="E61" s="161"/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47"/>
      <c r="Z61" s="147"/>
      <c r="AA61" s="147"/>
      <c r="AB61" s="147"/>
      <c r="AC61" s="147"/>
      <c r="AD61" s="147"/>
      <c r="AE61" s="147"/>
      <c r="AF61" s="147"/>
      <c r="AG61" s="147" t="s">
        <v>122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5">
      <c r="A62" s="154"/>
      <c r="B62" s="155"/>
      <c r="C62" s="188" t="s">
        <v>189</v>
      </c>
      <c r="D62" s="160"/>
      <c r="E62" s="161">
        <v>18.762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47"/>
      <c r="Z62" s="147"/>
      <c r="AA62" s="147"/>
      <c r="AB62" s="147"/>
      <c r="AC62" s="147"/>
      <c r="AD62" s="147"/>
      <c r="AE62" s="147"/>
      <c r="AF62" s="147"/>
      <c r="AG62" s="147" t="s">
        <v>122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ht="26.4" x14ac:dyDescent="0.25">
      <c r="A63" s="166" t="s">
        <v>112</v>
      </c>
      <c r="B63" s="167" t="s">
        <v>72</v>
      </c>
      <c r="C63" s="186" t="s">
        <v>73</v>
      </c>
      <c r="D63" s="168"/>
      <c r="E63" s="169"/>
      <c r="F63" s="170"/>
      <c r="G63" s="171">
        <f>SUMIF(AG64:AG68,"&lt;&gt;NOR",G64:G68)</f>
        <v>0</v>
      </c>
      <c r="H63" s="165"/>
      <c r="I63" s="165">
        <f>SUM(I64:I68)</f>
        <v>0</v>
      </c>
      <c r="J63" s="165"/>
      <c r="K63" s="165">
        <f>SUM(K64:K68)</f>
        <v>0</v>
      </c>
      <c r="L63" s="165"/>
      <c r="M63" s="165">
        <f>SUM(M64:M68)</f>
        <v>0</v>
      </c>
      <c r="N63" s="164"/>
      <c r="O63" s="164">
        <f>SUM(O64:O68)</f>
        <v>0</v>
      </c>
      <c r="P63" s="164"/>
      <c r="Q63" s="164">
        <f>SUM(Q64:Q68)</f>
        <v>0</v>
      </c>
      <c r="R63" s="165"/>
      <c r="S63" s="165"/>
      <c r="T63" s="165"/>
      <c r="U63" s="165"/>
      <c r="V63" s="165">
        <f>SUM(V64:V68)</f>
        <v>35.96</v>
      </c>
      <c r="W63" s="165"/>
      <c r="X63" s="165"/>
      <c r="AG63" t="s">
        <v>113</v>
      </c>
    </row>
    <row r="64" spans="1:60" outlineLevel="1" x14ac:dyDescent="0.25">
      <c r="A64" s="173">
        <v>18</v>
      </c>
      <c r="B64" s="174" t="s">
        <v>190</v>
      </c>
      <c r="C64" s="187" t="s">
        <v>191</v>
      </c>
      <c r="D64" s="175" t="s">
        <v>154</v>
      </c>
      <c r="E64" s="176">
        <v>312.7</v>
      </c>
      <c r="F64" s="177"/>
      <c r="G64" s="178">
        <f>ROUND(E64*F64,2)</f>
        <v>0</v>
      </c>
      <c r="H64" s="159"/>
      <c r="I64" s="158">
        <f>ROUND(E64*H64,2)</f>
        <v>0</v>
      </c>
      <c r="J64" s="159"/>
      <c r="K64" s="158">
        <f>ROUND(E64*J64,2)</f>
        <v>0</v>
      </c>
      <c r="L64" s="158">
        <v>21</v>
      </c>
      <c r="M64" s="158">
        <f>G64*(1+L64/100)</f>
        <v>0</v>
      </c>
      <c r="N64" s="157">
        <v>0</v>
      </c>
      <c r="O64" s="157">
        <f>ROUND(E64*N64,2)</f>
        <v>0</v>
      </c>
      <c r="P64" s="157">
        <v>0</v>
      </c>
      <c r="Q64" s="157">
        <f>ROUND(E64*P64,2)</f>
        <v>0</v>
      </c>
      <c r="R64" s="158"/>
      <c r="S64" s="158" t="s">
        <v>117</v>
      </c>
      <c r="T64" s="158" t="s">
        <v>118</v>
      </c>
      <c r="U64" s="158">
        <v>0.115</v>
      </c>
      <c r="V64" s="158">
        <f>ROUND(E64*U64,2)</f>
        <v>35.96</v>
      </c>
      <c r="W64" s="158"/>
      <c r="X64" s="158" t="s">
        <v>119</v>
      </c>
      <c r="Y64" s="147"/>
      <c r="Z64" s="147"/>
      <c r="AA64" s="147"/>
      <c r="AB64" s="147"/>
      <c r="AC64" s="147"/>
      <c r="AD64" s="147"/>
      <c r="AE64" s="147"/>
      <c r="AF64" s="147"/>
      <c r="AG64" s="147" t="s">
        <v>120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1" x14ac:dyDescent="0.25">
      <c r="A65" s="154"/>
      <c r="B65" s="155"/>
      <c r="C65" s="188" t="s">
        <v>192</v>
      </c>
      <c r="D65" s="160"/>
      <c r="E65" s="161"/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47"/>
      <c r="Z65" s="147"/>
      <c r="AA65" s="147"/>
      <c r="AB65" s="147"/>
      <c r="AC65" s="147"/>
      <c r="AD65" s="147"/>
      <c r="AE65" s="147"/>
      <c r="AF65" s="147"/>
      <c r="AG65" s="147" t="s">
        <v>122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1" x14ac:dyDescent="0.25">
      <c r="A66" s="154"/>
      <c r="B66" s="155"/>
      <c r="C66" s="188" t="s">
        <v>193</v>
      </c>
      <c r="D66" s="160"/>
      <c r="E66" s="161"/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47"/>
      <c r="Z66" s="147"/>
      <c r="AA66" s="147"/>
      <c r="AB66" s="147"/>
      <c r="AC66" s="147"/>
      <c r="AD66" s="147"/>
      <c r="AE66" s="147"/>
      <c r="AF66" s="147"/>
      <c r="AG66" s="147" t="s">
        <v>122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5">
      <c r="A67" s="154"/>
      <c r="B67" s="155"/>
      <c r="C67" s="188" t="s">
        <v>144</v>
      </c>
      <c r="D67" s="160"/>
      <c r="E67" s="161"/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47"/>
      <c r="Z67" s="147"/>
      <c r="AA67" s="147"/>
      <c r="AB67" s="147"/>
      <c r="AC67" s="147"/>
      <c r="AD67" s="147"/>
      <c r="AE67" s="147"/>
      <c r="AF67" s="147"/>
      <c r="AG67" s="147" t="s">
        <v>122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1" x14ac:dyDescent="0.25">
      <c r="A68" s="154"/>
      <c r="B68" s="155"/>
      <c r="C68" s="188" t="s">
        <v>194</v>
      </c>
      <c r="D68" s="160"/>
      <c r="E68" s="161">
        <v>312.7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47"/>
      <c r="Z68" s="147"/>
      <c r="AA68" s="147"/>
      <c r="AB68" s="147"/>
      <c r="AC68" s="147"/>
      <c r="AD68" s="147"/>
      <c r="AE68" s="147"/>
      <c r="AF68" s="147"/>
      <c r="AG68" s="147" t="s">
        <v>122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x14ac:dyDescent="0.25">
      <c r="A69" s="166" t="s">
        <v>112</v>
      </c>
      <c r="B69" s="167" t="s">
        <v>74</v>
      </c>
      <c r="C69" s="186" t="s">
        <v>75</v>
      </c>
      <c r="D69" s="168"/>
      <c r="E69" s="169"/>
      <c r="F69" s="170"/>
      <c r="G69" s="171">
        <f>SUMIF(AG70:AG71,"&lt;&gt;NOR",G70:G71)</f>
        <v>0</v>
      </c>
      <c r="H69" s="165"/>
      <c r="I69" s="165">
        <f>SUM(I70:I71)</f>
        <v>0</v>
      </c>
      <c r="J69" s="165"/>
      <c r="K69" s="165">
        <f>SUM(K70:K71)</f>
        <v>0</v>
      </c>
      <c r="L69" s="165"/>
      <c r="M69" s="165">
        <f>SUM(M70:M71)</f>
        <v>0</v>
      </c>
      <c r="N69" s="164"/>
      <c r="O69" s="164">
        <f>SUM(O70:O71)</f>
        <v>0.02</v>
      </c>
      <c r="P69" s="164"/>
      <c r="Q69" s="164">
        <f>SUM(Q70:Q71)</f>
        <v>33</v>
      </c>
      <c r="R69" s="165"/>
      <c r="S69" s="165"/>
      <c r="T69" s="165"/>
      <c r="U69" s="165"/>
      <c r="V69" s="165">
        <f>SUM(V70:V71)</f>
        <v>74.94</v>
      </c>
      <c r="W69" s="165"/>
      <c r="X69" s="165"/>
      <c r="AG69" t="s">
        <v>113</v>
      </c>
    </row>
    <row r="70" spans="1:60" outlineLevel="1" x14ac:dyDescent="0.25">
      <c r="A70" s="173">
        <v>19</v>
      </c>
      <c r="B70" s="174" t="s">
        <v>195</v>
      </c>
      <c r="C70" s="187" t="s">
        <v>196</v>
      </c>
      <c r="D70" s="175" t="s">
        <v>116</v>
      </c>
      <c r="E70" s="176">
        <v>15</v>
      </c>
      <c r="F70" s="177"/>
      <c r="G70" s="178">
        <f>ROUND(E70*F70,2)</f>
        <v>0</v>
      </c>
      <c r="H70" s="159"/>
      <c r="I70" s="158">
        <f>ROUND(E70*H70,2)</f>
        <v>0</v>
      </c>
      <c r="J70" s="159"/>
      <c r="K70" s="158">
        <f>ROUND(E70*J70,2)</f>
        <v>0</v>
      </c>
      <c r="L70" s="158">
        <v>21</v>
      </c>
      <c r="M70" s="158">
        <f>G70*(1+L70/100)</f>
        <v>0</v>
      </c>
      <c r="N70" s="157">
        <v>1.47E-3</v>
      </c>
      <c r="O70" s="157">
        <f>ROUND(E70*N70,2)</f>
        <v>0.02</v>
      </c>
      <c r="P70" s="157">
        <v>2.2000000000000002</v>
      </c>
      <c r="Q70" s="157">
        <f>ROUND(E70*P70,2)</f>
        <v>33</v>
      </c>
      <c r="R70" s="158"/>
      <c r="S70" s="158" t="s">
        <v>117</v>
      </c>
      <c r="T70" s="158" t="s">
        <v>118</v>
      </c>
      <c r="U70" s="158">
        <v>4.9960000000000004</v>
      </c>
      <c r="V70" s="158">
        <f>ROUND(E70*U70,2)</f>
        <v>74.94</v>
      </c>
      <c r="W70" s="158"/>
      <c r="X70" s="158" t="s">
        <v>119</v>
      </c>
      <c r="Y70" s="147"/>
      <c r="Z70" s="147"/>
      <c r="AA70" s="147"/>
      <c r="AB70" s="147"/>
      <c r="AC70" s="147"/>
      <c r="AD70" s="147"/>
      <c r="AE70" s="147"/>
      <c r="AF70" s="147"/>
      <c r="AG70" s="147" t="s">
        <v>120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5">
      <c r="A71" s="154"/>
      <c r="B71" s="155"/>
      <c r="C71" s="188" t="s">
        <v>197</v>
      </c>
      <c r="D71" s="160"/>
      <c r="E71" s="161">
        <v>15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47"/>
      <c r="Z71" s="147"/>
      <c r="AA71" s="147"/>
      <c r="AB71" s="147"/>
      <c r="AC71" s="147"/>
      <c r="AD71" s="147"/>
      <c r="AE71" s="147"/>
      <c r="AF71" s="147"/>
      <c r="AG71" s="147" t="s">
        <v>122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x14ac:dyDescent="0.25">
      <c r="A72" s="166" t="s">
        <v>112</v>
      </c>
      <c r="B72" s="167" t="s">
        <v>76</v>
      </c>
      <c r="C72" s="186" t="s">
        <v>77</v>
      </c>
      <c r="D72" s="168"/>
      <c r="E72" s="169"/>
      <c r="F72" s="170"/>
      <c r="G72" s="171">
        <f>SUMIF(AG73:AG73,"&lt;&gt;NOR",G73:G73)</f>
        <v>0</v>
      </c>
      <c r="H72" s="165"/>
      <c r="I72" s="165">
        <f>SUM(I73:I73)</f>
        <v>0</v>
      </c>
      <c r="J72" s="165"/>
      <c r="K72" s="165">
        <f>SUM(K73:K73)</f>
        <v>0</v>
      </c>
      <c r="L72" s="165"/>
      <c r="M72" s="165">
        <f>SUM(M73:M73)</f>
        <v>0</v>
      </c>
      <c r="N72" s="164"/>
      <c r="O72" s="164">
        <f>SUM(O73:O73)</f>
        <v>0</v>
      </c>
      <c r="P72" s="164"/>
      <c r="Q72" s="164">
        <f>SUM(Q73:Q73)</f>
        <v>0</v>
      </c>
      <c r="R72" s="165"/>
      <c r="S72" s="165"/>
      <c r="T72" s="165"/>
      <c r="U72" s="165"/>
      <c r="V72" s="165">
        <f>SUM(V73:V73)</f>
        <v>39.93</v>
      </c>
      <c r="W72" s="165"/>
      <c r="X72" s="165"/>
      <c r="AG72" t="s">
        <v>113</v>
      </c>
    </row>
    <row r="73" spans="1:60" outlineLevel="1" x14ac:dyDescent="0.25">
      <c r="A73" s="179">
        <v>20</v>
      </c>
      <c r="B73" s="180" t="s">
        <v>198</v>
      </c>
      <c r="C73" s="191" t="s">
        <v>199</v>
      </c>
      <c r="D73" s="181" t="s">
        <v>143</v>
      </c>
      <c r="E73" s="182">
        <v>34.964910000000003</v>
      </c>
      <c r="F73" s="183"/>
      <c r="G73" s="184">
        <f>ROUND(E73*F73,2)</f>
        <v>0</v>
      </c>
      <c r="H73" s="159"/>
      <c r="I73" s="158">
        <f>ROUND(E73*H73,2)</f>
        <v>0</v>
      </c>
      <c r="J73" s="159"/>
      <c r="K73" s="158">
        <f>ROUND(E73*J73,2)</f>
        <v>0</v>
      </c>
      <c r="L73" s="158">
        <v>21</v>
      </c>
      <c r="M73" s="158">
        <f>G73*(1+L73/100)</f>
        <v>0</v>
      </c>
      <c r="N73" s="157">
        <v>0</v>
      </c>
      <c r="O73" s="157">
        <f>ROUND(E73*N73,2)</f>
        <v>0</v>
      </c>
      <c r="P73" s="157">
        <v>0</v>
      </c>
      <c r="Q73" s="157">
        <f>ROUND(E73*P73,2)</f>
        <v>0</v>
      </c>
      <c r="R73" s="158"/>
      <c r="S73" s="158" t="s">
        <v>117</v>
      </c>
      <c r="T73" s="158" t="s">
        <v>118</v>
      </c>
      <c r="U73" s="158">
        <v>1.1419999999999999</v>
      </c>
      <c r="V73" s="158">
        <f>ROUND(E73*U73,2)</f>
        <v>39.93</v>
      </c>
      <c r="W73" s="158"/>
      <c r="X73" s="158" t="s">
        <v>200</v>
      </c>
      <c r="Y73" s="147"/>
      <c r="Z73" s="147"/>
      <c r="AA73" s="147"/>
      <c r="AB73" s="147"/>
      <c r="AC73" s="147"/>
      <c r="AD73" s="147"/>
      <c r="AE73" s="147"/>
      <c r="AF73" s="147"/>
      <c r="AG73" s="147" t="s">
        <v>201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x14ac:dyDescent="0.25">
      <c r="A74" s="166" t="s">
        <v>112</v>
      </c>
      <c r="B74" s="167" t="s">
        <v>78</v>
      </c>
      <c r="C74" s="186" t="s">
        <v>79</v>
      </c>
      <c r="D74" s="168"/>
      <c r="E74" s="169"/>
      <c r="F74" s="170"/>
      <c r="G74" s="171">
        <f>SUMIF(AG75:AG82,"&lt;&gt;NOR",G75:G82)</f>
        <v>0</v>
      </c>
      <c r="H74" s="165"/>
      <c r="I74" s="165">
        <f>SUM(I75:I82)</f>
        <v>0</v>
      </c>
      <c r="J74" s="165"/>
      <c r="K74" s="165">
        <f>SUM(K75:K82)</f>
        <v>0</v>
      </c>
      <c r="L74" s="165"/>
      <c r="M74" s="165">
        <f>SUM(M75:M82)</f>
        <v>0</v>
      </c>
      <c r="N74" s="164"/>
      <c r="O74" s="164">
        <f>SUM(O75:O82)</f>
        <v>0.29000000000000004</v>
      </c>
      <c r="P74" s="164"/>
      <c r="Q74" s="164">
        <f>SUM(Q75:Q82)</f>
        <v>0</v>
      </c>
      <c r="R74" s="165"/>
      <c r="S74" s="165"/>
      <c r="T74" s="165"/>
      <c r="U74" s="165"/>
      <c r="V74" s="165">
        <f>SUM(V75:V82)</f>
        <v>44.53</v>
      </c>
      <c r="W74" s="165"/>
      <c r="X74" s="165"/>
      <c r="AG74" t="s">
        <v>113</v>
      </c>
    </row>
    <row r="75" spans="1:60" ht="30.6" outlineLevel="1" x14ac:dyDescent="0.25">
      <c r="A75" s="173">
        <v>21</v>
      </c>
      <c r="B75" s="174" t="s">
        <v>202</v>
      </c>
      <c r="C75" s="187" t="s">
        <v>203</v>
      </c>
      <c r="D75" s="175" t="s">
        <v>132</v>
      </c>
      <c r="E75" s="176">
        <v>71.921000000000006</v>
      </c>
      <c r="F75" s="177"/>
      <c r="G75" s="178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7">
        <v>2.1000000000000001E-4</v>
      </c>
      <c r="O75" s="157">
        <f>ROUND(E75*N75,2)</f>
        <v>0.02</v>
      </c>
      <c r="P75" s="157">
        <v>0</v>
      </c>
      <c r="Q75" s="157">
        <f>ROUND(E75*P75,2)</f>
        <v>0</v>
      </c>
      <c r="R75" s="158"/>
      <c r="S75" s="158" t="s">
        <v>117</v>
      </c>
      <c r="T75" s="158" t="s">
        <v>118</v>
      </c>
      <c r="U75" s="158">
        <v>9.5000000000000001E-2</v>
      </c>
      <c r="V75" s="158">
        <f>ROUND(E75*U75,2)</f>
        <v>6.83</v>
      </c>
      <c r="W75" s="158"/>
      <c r="X75" s="158" t="s">
        <v>119</v>
      </c>
      <c r="Y75" s="147"/>
      <c r="Z75" s="147"/>
      <c r="AA75" s="147"/>
      <c r="AB75" s="147"/>
      <c r="AC75" s="147"/>
      <c r="AD75" s="147"/>
      <c r="AE75" s="147"/>
      <c r="AF75" s="147"/>
      <c r="AG75" s="147" t="s">
        <v>120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1" x14ac:dyDescent="0.25">
      <c r="A76" s="154"/>
      <c r="B76" s="155"/>
      <c r="C76" s="188" t="s">
        <v>204</v>
      </c>
      <c r="D76" s="160"/>
      <c r="E76" s="161">
        <v>71.921000000000006</v>
      </c>
      <c r="F76" s="158"/>
      <c r="G76" s="158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47"/>
      <c r="Z76" s="147"/>
      <c r="AA76" s="147"/>
      <c r="AB76" s="147"/>
      <c r="AC76" s="147"/>
      <c r="AD76" s="147"/>
      <c r="AE76" s="147"/>
      <c r="AF76" s="147"/>
      <c r="AG76" s="147" t="s">
        <v>122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ht="20.399999999999999" outlineLevel="1" x14ac:dyDescent="0.25">
      <c r="A77" s="173">
        <v>22</v>
      </c>
      <c r="B77" s="174" t="s">
        <v>205</v>
      </c>
      <c r="C77" s="187" t="s">
        <v>206</v>
      </c>
      <c r="D77" s="175" t="s">
        <v>132</v>
      </c>
      <c r="E77" s="176">
        <v>71.921000000000006</v>
      </c>
      <c r="F77" s="177"/>
      <c r="G77" s="178">
        <f>ROUND(E77*F77,2)</f>
        <v>0</v>
      </c>
      <c r="H77" s="159"/>
      <c r="I77" s="158">
        <f>ROUND(E77*H77,2)</f>
        <v>0</v>
      </c>
      <c r="J77" s="159"/>
      <c r="K77" s="158">
        <f>ROUND(E77*J77,2)</f>
        <v>0</v>
      </c>
      <c r="L77" s="158">
        <v>21</v>
      </c>
      <c r="M77" s="158">
        <f>G77*(1+L77/100)</f>
        <v>0</v>
      </c>
      <c r="N77" s="157">
        <v>3.6800000000000001E-3</v>
      </c>
      <c r="O77" s="157">
        <f>ROUND(E77*N77,2)</f>
        <v>0.26</v>
      </c>
      <c r="P77" s="157">
        <v>0</v>
      </c>
      <c r="Q77" s="157">
        <f>ROUND(E77*P77,2)</f>
        <v>0</v>
      </c>
      <c r="R77" s="158"/>
      <c r="S77" s="158" t="s">
        <v>117</v>
      </c>
      <c r="T77" s="158" t="s">
        <v>118</v>
      </c>
      <c r="U77" s="158">
        <v>0.38500000000000001</v>
      </c>
      <c r="V77" s="158">
        <f>ROUND(E77*U77,2)</f>
        <v>27.69</v>
      </c>
      <c r="W77" s="158"/>
      <c r="X77" s="158" t="s">
        <v>119</v>
      </c>
      <c r="Y77" s="147"/>
      <c r="Z77" s="147"/>
      <c r="AA77" s="147"/>
      <c r="AB77" s="147"/>
      <c r="AC77" s="147"/>
      <c r="AD77" s="147"/>
      <c r="AE77" s="147"/>
      <c r="AF77" s="147"/>
      <c r="AG77" s="147" t="s">
        <v>120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5">
      <c r="A78" s="154"/>
      <c r="B78" s="155"/>
      <c r="C78" s="188" t="s">
        <v>207</v>
      </c>
      <c r="D78" s="160"/>
      <c r="E78" s="161">
        <v>71.921000000000006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47"/>
      <c r="Z78" s="147"/>
      <c r="AA78" s="147"/>
      <c r="AB78" s="147"/>
      <c r="AC78" s="147"/>
      <c r="AD78" s="147"/>
      <c r="AE78" s="147"/>
      <c r="AF78" s="147"/>
      <c r="AG78" s="147" t="s">
        <v>122</v>
      </c>
      <c r="AH78" s="147">
        <v>5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20.399999999999999" outlineLevel="1" x14ac:dyDescent="0.25">
      <c r="A79" s="173">
        <v>23</v>
      </c>
      <c r="B79" s="174" t="s">
        <v>208</v>
      </c>
      <c r="C79" s="187" t="s">
        <v>209</v>
      </c>
      <c r="D79" s="175" t="s">
        <v>132</v>
      </c>
      <c r="E79" s="176">
        <v>62.54</v>
      </c>
      <c r="F79" s="177"/>
      <c r="G79" s="178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21</v>
      </c>
      <c r="M79" s="158">
        <f>G79*(1+L79/100)</f>
        <v>0</v>
      </c>
      <c r="N79" s="157">
        <v>1.7000000000000001E-4</v>
      </c>
      <c r="O79" s="157">
        <f>ROUND(E79*N79,2)</f>
        <v>0.01</v>
      </c>
      <c r="P79" s="157">
        <v>0</v>
      </c>
      <c r="Q79" s="157">
        <f>ROUND(E79*P79,2)</f>
        <v>0</v>
      </c>
      <c r="R79" s="158"/>
      <c r="S79" s="158" t="s">
        <v>117</v>
      </c>
      <c r="T79" s="158" t="s">
        <v>118</v>
      </c>
      <c r="U79" s="158">
        <v>0.16</v>
      </c>
      <c r="V79" s="158">
        <f>ROUND(E79*U79,2)</f>
        <v>10.01</v>
      </c>
      <c r="W79" s="158"/>
      <c r="X79" s="158" t="s">
        <v>119</v>
      </c>
      <c r="Y79" s="147"/>
      <c r="Z79" s="147"/>
      <c r="AA79" s="147"/>
      <c r="AB79" s="147"/>
      <c r="AC79" s="147"/>
      <c r="AD79" s="147"/>
      <c r="AE79" s="147"/>
      <c r="AF79" s="147"/>
      <c r="AG79" s="147" t="s">
        <v>120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1" x14ac:dyDescent="0.25">
      <c r="A80" s="154"/>
      <c r="B80" s="155"/>
      <c r="C80" s="188" t="s">
        <v>210</v>
      </c>
      <c r="D80" s="160"/>
      <c r="E80" s="161">
        <v>43.777999999999999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47"/>
      <c r="Z80" s="147"/>
      <c r="AA80" s="147"/>
      <c r="AB80" s="147"/>
      <c r="AC80" s="147"/>
      <c r="AD80" s="147"/>
      <c r="AE80" s="147"/>
      <c r="AF80" s="147"/>
      <c r="AG80" s="147" t="s">
        <v>122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5">
      <c r="A81" s="154"/>
      <c r="B81" s="155"/>
      <c r="C81" s="188" t="s">
        <v>189</v>
      </c>
      <c r="D81" s="160"/>
      <c r="E81" s="161">
        <v>18.762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47"/>
      <c r="Z81" s="147"/>
      <c r="AA81" s="147"/>
      <c r="AB81" s="147"/>
      <c r="AC81" s="147"/>
      <c r="AD81" s="147"/>
      <c r="AE81" s="147"/>
      <c r="AF81" s="147"/>
      <c r="AG81" s="147" t="s">
        <v>122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5">
      <c r="A82" s="154">
        <v>24</v>
      </c>
      <c r="B82" s="155" t="s">
        <v>211</v>
      </c>
      <c r="C82" s="192" t="s">
        <v>212</v>
      </c>
      <c r="D82" s="156" t="s">
        <v>0</v>
      </c>
      <c r="E82" s="185"/>
      <c r="F82" s="159"/>
      <c r="G82" s="158">
        <f>ROUND(E82*F82,2)</f>
        <v>0</v>
      </c>
      <c r="H82" s="159"/>
      <c r="I82" s="158">
        <f>ROUND(E82*H82,2)</f>
        <v>0</v>
      </c>
      <c r="J82" s="159"/>
      <c r="K82" s="158">
        <f>ROUND(E82*J82,2)</f>
        <v>0</v>
      </c>
      <c r="L82" s="158">
        <v>21</v>
      </c>
      <c r="M82" s="158">
        <f>G82*(1+L82/100)</f>
        <v>0</v>
      </c>
      <c r="N82" s="157">
        <v>0</v>
      </c>
      <c r="O82" s="157">
        <f>ROUND(E82*N82,2)</f>
        <v>0</v>
      </c>
      <c r="P82" s="157">
        <v>0</v>
      </c>
      <c r="Q82" s="157">
        <f>ROUND(E82*P82,2)</f>
        <v>0</v>
      </c>
      <c r="R82" s="158"/>
      <c r="S82" s="158" t="s">
        <v>117</v>
      </c>
      <c r="T82" s="158" t="s">
        <v>118</v>
      </c>
      <c r="U82" s="158">
        <v>0</v>
      </c>
      <c r="V82" s="158">
        <f>ROUND(E82*U82,2)</f>
        <v>0</v>
      </c>
      <c r="W82" s="158"/>
      <c r="X82" s="158" t="s">
        <v>200</v>
      </c>
      <c r="Y82" s="147"/>
      <c r="Z82" s="147"/>
      <c r="AA82" s="147"/>
      <c r="AB82" s="147"/>
      <c r="AC82" s="147"/>
      <c r="AD82" s="147"/>
      <c r="AE82" s="147"/>
      <c r="AF82" s="147"/>
      <c r="AG82" s="147" t="s">
        <v>201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x14ac:dyDescent="0.25">
      <c r="A83" s="166" t="s">
        <v>112</v>
      </c>
      <c r="B83" s="167" t="s">
        <v>80</v>
      </c>
      <c r="C83" s="186" t="s">
        <v>81</v>
      </c>
      <c r="D83" s="168"/>
      <c r="E83" s="169"/>
      <c r="F83" s="170"/>
      <c r="G83" s="171">
        <f>SUMIF(AG84:AG98,"&lt;&gt;NOR",G84:G98)</f>
        <v>0</v>
      </c>
      <c r="H83" s="165"/>
      <c r="I83" s="165">
        <f>SUM(I84:I98)</f>
        <v>0</v>
      </c>
      <c r="J83" s="165"/>
      <c r="K83" s="165">
        <f>SUM(K84:K98)</f>
        <v>0</v>
      </c>
      <c r="L83" s="165"/>
      <c r="M83" s="165">
        <f>SUM(M84:M98)</f>
        <v>0</v>
      </c>
      <c r="N83" s="164"/>
      <c r="O83" s="164">
        <f>SUM(O84:O98)</f>
        <v>0.2</v>
      </c>
      <c r="P83" s="164"/>
      <c r="Q83" s="164">
        <f>SUM(Q84:Q98)</f>
        <v>0.79999999999999993</v>
      </c>
      <c r="R83" s="165"/>
      <c r="S83" s="165"/>
      <c r="T83" s="165"/>
      <c r="U83" s="165"/>
      <c r="V83" s="165">
        <f>SUM(V84:V98)</f>
        <v>36.33</v>
      </c>
      <c r="W83" s="165"/>
      <c r="X83" s="165"/>
      <c r="AG83" t="s">
        <v>113</v>
      </c>
    </row>
    <row r="84" spans="1:60" outlineLevel="1" x14ac:dyDescent="0.25">
      <c r="A84" s="173">
        <v>25</v>
      </c>
      <c r="B84" s="174" t="s">
        <v>213</v>
      </c>
      <c r="C84" s="187" t="s">
        <v>214</v>
      </c>
      <c r="D84" s="175" t="s">
        <v>164</v>
      </c>
      <c r="E84" s="176">
        <v>53.96</v>
      </c>
      <c r="F84" s="177"/>
      <c r="G84" s="178">
        <f>ROUND(E84*F84,2)</f>
        <v>0</v>
      </c>
      <c r="H84" s="159"/>
      <c r="I84" s="158">
        <f>ROUND(E84*H84,2)</f>
        <v>0</v>
      </c>
      <c r="J84" s="159"/>
      <c r="K84" s="158">
        <f>ROUND(E84*J84,2)</f>
        <v>0</v>
      </c>
      <c r="L84" s="158">
        <v>21</v>
      </c>
      <c r="M84" s="158">
        <f>G84*(1+L84/100)</f>
        <v>0</v>
      </c>
      <c r="N84" s="157">
        <v>0</v>
      </c>
      <c r="O84" s="157">
        <f>ROUND(E84*N84,2)</f>
        <v>0</v>
      </c>
      <c r="P84" s="157">
        <v>0</v>
      </c>
      <c r="Q84" s="157">
        <f>ROUND(E84*P84,2)</f>
        <v>0</v>
      </c>
      <c r="R84" s="158"/>
      <c r="S84" s="158" t="s">
        <v>117</v>
      </c>
      <c r="T84" s="158" t="s">
        <v>118</v>
      </c>
      <c r="U84" s="158">
        <v>0.33</v>
      </c>
      <c r="V84" s="158">
        <f>ROUND(E84*U84,2)</f>
        <v>17.809999999999999</v>
      </c>
      <c r="W84" s="158"/>
      <c r="X84" s="158" t="s">
        <v>119</v>
      </c>
      <c r="Y84" s="147"/>
      <c r="Z84" s="147"/>
      <c r="AA84" s="147"/>
      <c r="AB84" s="147"/>
      <c r="AC84" s="147"/>
      <c r="AD84" s="147"/>
      <c r="AE84" s="147"/>
      <c r="AF84" s="147"/>
      <c r="AG84" s="147" t="s">
        <v>120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5">
      <c r="A85" s="154"/>
      <c r="B85" s="155"/>
      <c r="C85" s="188" t="s">
        <v>215</v>
      </c>
      <c r="D85" s="160"/>
      <c r="E85" s="161">
        <v>53.96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47"/>
      <c r="Z85" s="147"/>
      <c r="AA85" s="147"/>
      <c r="AB85" s="147"/>
      <c r="AC85" s="147"/>
      <c r="AD85" s="147"/>
      <c r="AE85" s="147"/>
      <c r="AF85" s="147"/>
      <c r="AG85" s="147" t="s">
        <v>122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1" x14ac:dyDescent="0.25">
      <c r="A86" s="173">
        <v>26</v>
      </c>
      <c r="B86" s="174" t="s">
        <v>216</v>
      </c>
      <c r="C86" s="187" t="s">
        <v>217</v>
      </c>
      <c r="D86" s="175" t="s">
        <v>164</v>
      </c>
      <c r="E86" s="176">
        <v>62.54</v>
      </c>
      <c r="F86" s="177"/>
      <c r="G86" s="178">
        <f>ROUND(E86*F86,2)</f>
        <v>0</v>
      </c>
      <c r="H86" s="159"/>
      <c r="I86" s="158">
        <f>ROUND(E86*H86,2)</f>
        <v>0</v>
      </c>
      <c r="J86" s="159"/>
      <c r="K86" s="158">
        <f>ROUND(E86*J86,2)</f>
        <v>0</v>
      </c>
      <c r="L86" s="158">
        <v>21</v>
      </c>
      <c r="M86" s="158">
        <f>G86*(1+L86/100)</f>
        <v>0</v>
      </c>
      <c r="N86" s="157">
        <v>0</v>
      </c>
      <c r="O86" s="157">
        <f>ROUND(E86*N86,2)</f>
        <v>0</v>
      </c>
      <c r="P86" s="157">
        <v>9.4500000000000001E-3</v>
      </c>
      <c r="Q86" s="157">
        <f>ROUND(E86*P86,2)</f>
        <v>0.59</v>
      </c>
      <c r="R86" s="158"/>
      <c r="S86" s="158" t="s">
        <v>117</v>
      </c>
      <c r="T86" s="158" t="s">
        <v>118</v>
      </c>
      <c r="U86" s="158">
        <v>0.23100000000000001</v>
      </c>
      <c r="V86" s="158">
        <f>ROUND(E86*U86,2)</f>
        <v>14.45</v>
      </c>
      <c r="W86" s="158"/>
      <c r="X86" s="158" t="s">
        <v>119</v>
      </c>
      <c r="Y86" s="147"/>
      <c r="Z86" s="147"/>
      <c r="AA86" s="147"/>
      <c r="AB86" s="147"/>
      <c r="AC86" s="147"/>
      <c r="AD86" s="147"/>
      <c r="AE86" s="147"/>
      <c r="AF86" s="147"/>
      <c r="AG86" s="147" t="s">
        <v>120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5">
      <c r="A87" s="154"/>
      <c r="B87" s="155"/>
      <c r="C87" s="188" t="s">
        <v>218</v>
      </c>
      <c r="D87" s="160"/>
      <c r="E87" s="161">
        <v>62.54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47"/>
      <c r="Z87" s="147"/>
      <c r="AA87" s="147"/>
      <c r="AB87" s="147"/>
      <c r="AC87" s="147"/>
      <c r="AD87" s="147"/>
      <c r="AE87" s="147"/>
      <c r="AF87" s="147"/>
      <c r="AG87" s="147" t="s">
        <v>122</v>
      </c>
      <c r="AH87" s="147">
        <v>0</v>
      </c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1" x14ac:dyDescent="0.25">
      <c r="A88" s="173">
        <v>27</v>
      </c>
      <c r="B88" s="174" t="s">
        <v>219</v>
      </c>
      <c r="C88" s="187" t="s">
        <v>220</v>
      </c>
      <c r="D88" s="175" t="s">
        <v>154</v>
      </c>
      <c r="E88" s="176">
        <v>1</v>
      </c>
      <c r="F88" s="177"/>
      <c r="G88" s="178">
        <f>ROUND(E88*F88,2)</f>
        <v>0</v>
      </c>
      <c r="H88" s="159"/>
      <c r="I88" s="158">
        <f>ROUND(E88*H88,2)</f>
        <v>0</v>
      </c>
      <c r="J88" s="159"/>
      <c r="K88" s="158">
        <f>ROUND(E88*J88,2)</f>
        <v>0</v>
      </c>
      <c r="L88" s="158">
        <v>21</v>
      </c>
      <c r="M88" s="158">
        <f>G88*(1+L88/100)</f>
        <v>0</v>
      </c>
      <c r="N88" s="157">
        <v>0</v>
      </c>
      <c r="O88" s="157">
        <f>ROUND(E88*N88,2)</f>
        <v>0</v>
      </c>
      <c r="P88" s="157">
        <v>0</v>
      </c>
      <c r="Q88" s="157">
        <f>ROUND(E88*P88,2)</f>
        <v>0</v>
      </c>
      <c r="R88" s="158"/>
      <c r="S88" s="158" t="s">
        <v>117</v>
      </c>
      <c r="T88" s="158" t="s">
        <v>118</v>
      </c>
      <c r="U88" s="158">
        <v>3.36</v>
      </c>
      <c r="V88" s="158">
        <f>ROUND(E88*U88,2)</f>
        <v>3.36</v>
      </c>
      <c r="W88" s="158"/>
      <c r="X88" s="158" t="s">
        <v>119</v>
      </c>
      <c r="Y88" s="147"/>
      <c r="Z88" s="147"/>
      <c r="AA88" s="147"/>
      <c r="AB88" s="147"/>
      <c r="AC88" s="147"/>
      <c r="AD88" s="147"/>
      <c r="AE88" s="147"/>
      <c r="AF88" s="147"/>
      <c r="AG88" s="147" t="s">
        <v>120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5">
      <c r="A89" s="154"/>
      <c r="B89" s="155"/>
      <c r="C89" s="188" t="s">
        <v>221</v>
      </c>
      <c r="D89" s="160"/>
      <c r="E89" s="161">
        <v>1</v>
      </c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47"/>
      <c r="Z89" s="147"/>
      <c r="AA89" s="147"/>
      <c r="AB89" s="147"/>
      <c r="AC89" s="147"/>
      <c r="AD89" s="147"/>
      <c r="AE89" s="147"/>
      <c r="AF89" s="147"/>
      <c r="AG89" s="147" t="s">
        <v>122</v>
      </c>
      <c r="AH89" s="147">
        <v>0</v>
      </c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5">
      <c r="A90" s="173">
        <v>28</v>
      </c>
      <c r="B90" s="174" t="s">
        <v>222</v>
      </c>
      <c r="C90" s="187" t="s">
        <v>223</v>
      </c>
      <c r="D90" s="175" t="s">
        <v>154</v>
      </c>
      <c r="E90" s="176">
        <v>1</v>
      </c>
      <c r="F90" s="177"/>
      <c r="G90" s="178">
        <f>ROUND(E90*F90,2)</f>
        <v>0</v>
      </c>
      <c r="H90" s="159"/>
      <c r="I90" s="158">
        <f>ROUND(E90*H90,2)</f>
        <v>0</v>
      </c>
      <c r="J90" s="159"/>
      <c r="K90" s="158">
        <f>ROUND(E90*J90,2)</f>
        <v>0</v>
      </c>
      <c r="L90" s="158">
        <v>21</v>
      </c>
      <c r="M90" s="158">
        <f>G90*(1+L90/100)</f>
        <v>0</v>
      </c>
      <c r="N90" s="157">
        <v>0</v>
      </c>
      <c r="O90" s="157">
        <f>ROUND(E90*N90,2)</f>
        <v>0</v>
      </c>
      <c r="P90" s="157">
        <v>0.21</v>
      </c>
      <c r="Q90" s="157">
        <f>ROUND(E90*P90,2)</f>
        <v>0.21</v>
      </c>
      <c r="R90" s="158"/>
      <c r="S90" s="158" t="s">
        <v>117</v>
      </c>
      <c r="T90" s="158" t="s">
        <v>118</v>
      </c>
      <c r="U90" s="158">
        <v>0.71399999999999997</v>
      </c>
      <c r="V90" s="158">
        <f>ROUND(E90*U90,2)</f>
        <v>0.71</v>
      </c>
      <c r="W90" s="158"/>
      <c r="X90" s="158" t="s">
        <v>119</v>
      </c>
      <c r="Y90" s="147"/>
      <c r="Z90" s="147"/>
      <c r="AA90" s="147"/>
      <c r="AB90" s="147"/>
      <c r="AC90" s="147"/>
      <c r="AD90" s="147"/>
      <c r="AE90" s="147"/>
      <c r="AF90" s="147"/>
      <c r="AG90" s="147" t="s">
        <v>120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5">
      <c r="A91" s="154"/>
      <c r="B91" s="155"/>
      <c r="C91" s="188" t="s">
        <v>62</v>
      </c>
      <c r="D91" s="160"/>
      <c r="E91" s="161">
        <v>1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47"/>
      <c r="Z91" s="147"/>
      <c r="AA91" s="147"/>
      <c r="AB91" s="147"/>
      <c r="AC91" s="147"/>
      <c r="AD91" s="147"/>
      <c r="AE91" s="147"/>
      <c r="AF91" s="147"/>
      <c r="AG91" s="147" t="s">
        <v>122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ht="20.399999999999999" outlineLevel="1" x14ac:dyDescent="0.25">
      <c r="A92" s="173">
        <v>29</v>
      </c>
      <c r="B92" s="174" t="s">
        <v>224</v>
      </c>
      <c r="C92" s="187" t="s">
        <v>225</v>
      </c>
      <c r="D92" s="175" t="s">
        <v>154</v>
      </c>
      <c r="E92" s="176">
        <v>28</v>
      </c>
      <c r="F92" s="177"/>
      <c r="G92" s="178">
        <f>ROUND(E92*F92,2)</f>
        <v>0</v>
      </c>
      <c r="H92" s="159"/>
      <c r="I92" s="158">
        <f>ROUND(E92*H92,2)</f>
        <v>0</v>
      </c>
      <c r="J92" s="159"/>
      <c r="K92" s="158">
        <f>ROUND(E92*J92,2)</f>
        <v>0</v>
      </c>
      <c r="L92" s="158">
        <v>21</v>
      </c>
      <c r="M92" s="158">
        <f>G92*(1+L92/100)</f>
        <v>0</v>
      </c>
      <c r="N92" s="157">
        <v>0</v>
      </c>
      <c r="O92" s="157">
        <f>ROUND(E92*N92,2)</f>
        <v>0</v>
      </c>
      <c r="P92" s="157">
        <v>0</v>
      </c>
      <c r="Q92" s="157">
        <f>ROUND(E92*P92,2)</f>
        <v>0</v>
      </c>
      <c r="R92" s="158"/>
      <c r="S92" s="158" t="s">
        <v>158</v>
      </c>
      <c r="T92" s="158" t="s">
        <v>118</v>
      </c>
      <c r="U92" s="158">
        <v>0</v>
      </c>
      <c r="V92" s="158">
        <f>ROUND(E92*U92,2)</f>
        <v>0</v>
      </c>
      <c r="W92" s="158"/>
      <c r="X92" s="158" t="s">
        <v>119</v>
      </c>
      <c r="Y92" s="147"/>
      <c r="Z92" s="147"/>
      <c r="AA92" s="147"/>
      <c r="AB92" s="147"/>
      <c r="AC92" s="147"/>
      <c r="AD92" s="147"/>
      <c r="AE92" s="147"/>
      <c r="AF92" s="147"/>
      <c r="AG92" s="147" t="s">
        <v>120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5">
      <c r="A93" s="154"/>
      <c r="B93" s="155"/>
      <c r="C93" s="188" t="s">
        <v>226</v>
      </c>
      <c r="D93" s="160"/>
      <c r="E93" s="161">
        <v>28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47"/>
      <c r="Z93" s="147"/>
      <c r="AA93" s="147"/>
      <c r="AB93" s="147"/>
      <c r="AC93" s="147"/>
      <c r="AD93" s="147"/>
      <c r="AE93" s="147"/>
      <c r="AF93" s="147"/>
      <c r="AG93" s="147" t="s">
        <v>122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ht="20.399999999999999" outlineLevel="1" x14ac:dyDescent="0.25">
      <c r="A94" s="173">
        <v>30</v>
      </c>
      <c r="B94" s="174" t="s">
        <v>227</v>
      </c>
      <c r="C94" s="187" t="s">
        <v>228</v>
      </c>
      <c r="D94" s="175" t="s">
        <v>154</v>
      </c>
      <c r="E94" s="176">
        <v>28</v>
      </c>
      <c r="F94" s="177"/>
      <c r="G94" s="178">
        <f>ROUND(E94*F94,2)</f>
        <v>0</v>
      </c>
      <c r="H94" s="159"/>
      <c r="I94" s="158">
        <f>ROUND(E94*H94,2)</f>
        <v>0</v>
      </c>
      <c r="J94" s="159"/>
      <c r="K94" s="158">
        <f>ROUND(E94*J94,2)</f>
        <v>0</v>
      </c>
      <c r="L94" s="158">
        <v>21</v>
      </c>
      <c r="M94" s="158">
        <f>G94*(1+L94/100)</f>
        <v>0</v>
      </c>
      <c r="N94" s="157">
        <v>7.1000000000000004E-3</v>
      </c>
      <c r="O94" s="157">
        <f>ROUND(E94*N94,2)</f>
        <v>0.2</v>
      </c>
      <c r="P94" s="157">
        <v>0</v>
      </c>
      <c r="Q94" s="157">
        <f>ROUND(E94*P94,2)</f>
        <v>0</v>
      </c>
      <c r="R94" s="158"/>
      <c r="S94" s="158" t="s">
        <v>158</v>
      </c>
      <c r="T94" s="158" t="s">
        <v>118</v>
      </c>
      <c r="U94" s="158">
        <v>0</v>
      </c>
      <c r="V94" s="158">
        <f>ROUND(E94*U94,2)</f>
        <v>0</v>
      </c>
      <c r="W94" s="158"/>
      <c r="X94" s="158" t="s">
        <v>172</v>
      </c>
      <c r="Y94" s="147"/>
      <c r="Z94" s="147"/>
      <c r="AA94" s="147"/>
      <c r="AB94" s="147"/>
      <c r="AC94" s="147"/>
      <c r="AD94" s="147"/>
      <c r="AE94" s="147"/>
      <c r="AF94" s="147"/>
      <c r="AG94" s="147" t="s">
        <v>173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5">
      <c r="A95" s="154"/>
      <c r="B95" s="155"/>
      <c r="C95" s="188" t="s">
        <v>229</v>
      </c>
      <c r="D95" s="160"/>
      <c r="E95" s="161">
        <v>28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47"/>
      <c r="Z95" s="147"/>
      <c r="AA95" s="147"/>
      <c r="AB95" s="147"/>
      <c r="AC95" s="147"/>
      <c r="AD95" s="147"/>
      <c r="AE95" s="147"/>
      <c r="AF95" s="147"/>
      <c r="AG95" s="147" t="s">
        <v>122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ht="20.399999999999999" outlineLevel="1" x14ac:dyDescent="0.25">
      <c r="A96" s="173">
        <v>31</v>
      </c>
      <c r="B96" s="174" t="s">
        <v>230</v>
      </c>
      <c r="C96" s="187" t="s">
        <v>231</v>
      </c>
      <c r="D96" s="175" t="s">
        <v>154</v>
      </c>
      <c r="E96" s="176">
        <v>1</v>
      </c>
      <c r="F96" s="177"/>
      <c r="G96" s="178">
        <f>ROUND(E96*F96,2)</f>
        <v>0</v>
      </c>
      <c r="H96" s="159"/>
      <c r="I96" s="158">
        <f>ROUND(E96*H96,2)</f>
        <v>0</v>
      </c>
      <c r="J96" s="159"/>
      <c r="K96" s="158">
        <f>ROUND(E96*J96,2)</f>
        <v>0</v>
      </c>
      <c r="L96" s="158">
        <v>21</v>
      </c>
      <c r="M96" s="158">
        <f>G96*(1+L96/100)</f>
        <v>0</v>
      </c>
      <c r="N96" s="157">
        <v>0</v>
      </c>
      <c r="O96" s="157">
        <f>ROUND(E96*N96,2)</f>
        <v>0</v>
      </c>
      <c r="P96" s="157">
        <v>0</v>
      </c>
      <c r="Q96" s="157">
        <f>ROUND(E96*P96,2)</f>
        <v>0</v>
      </c>
      <c r="R96" s="158"/>
      <c r="S96" s="158" t="s">
        <v>158</v>
      </c>
      <c r="T96" s="158" t="s">
        <v>118</v>
      </c>
      <c r="U96" s="158">
        <v>0</v>
      </c>
      <c r="V96" s="158">
        <f>ROUND(E96*U96,2)</f>
        <v>0</v>
      </c>
      <c r="W96" s="158"/>
      <c r="X96" s="158" t="s">
        <v>172</v>
      </c>
      <c r="Y96" s="147"/>
      <c r="Z96" s="147"/>
      <c r="AA96" s="147"/>
      <c r="AB96" s="147"/>
      <c r="AC96" s="147"/>
      <c r="AD96" s="147"/>
      <c r="AE96" s="147"/>
      <c r="AF96" s="147"/>
      <c r="AG96" s="147" t="s">
        <v>173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5">
      <c r="A97" s="154"/>
      <c r="B97" s="155"/>
      <c r="C97" s="188" t="s">
        <v>232</v>
      </c>
      <c r="D97" s="160"/>
      <c r="E97" s="161">
        <v>1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47"/>
      <c r="Z97" s="147"/>
      <c r="AA97" s="147"/>
      <c r="AB97" s="147"/>
      <c r="AC97" s="147"/>
      <c r="AD97" s="147"/>
      <c r="AE97" s="147"/>
      <c r="AF97" s="147"/>
      <c r="AG97" s="147" t="s">
        <v>122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5">
      <c r="A98" s="154">
        <v>32</v>
      </c>
      <c r="B98" s="155" t="s">
        <v>233</v>
      </c>
      <c r="C98" s="192" t="s">
        <v>234</v>
      </c>
      <c r="D98" s="156" t="s">
        <v>0</v>
      </c>
      <c r="E98" s="185"/>
      <c r="F98" s="159"/>
      <c r="G98" s="158">
        <f>ROUND(E98*F98,2)</f>
        <v>0</v>
      </c>
      <c r="H98" s="159"/>
      <c r="I98" s="158">
        <f>ROUND(E98*H98,2)</f>
        <v>0</v>
      </c>
      <c r="J98" s="159"/>
      <c r="K98" s="158">
        <f>ROUND(E98*J98,2)</f>
        <v>0</v>
      </c>
      <c r="L98" s="158">
        <v>21</v>
      </c>
      <c r="M98" s="158">
        <f>G98*(1+L98/100)</f>
        <v>0</v>
      </c>
      <c r="N98" s="157">
        <v>0</v>
      </c>
      <c r="O98" s="157">
        <f>ROUND(E98*N98,2)</f>
        <v>0</v>
      </c>
      <c r="P98" s="157">
        <v>0</v>
      </c>
      <c r="Q98" s="157">
        <f>ROUND(E98*P98,2)</f>
        <v>0</v>
      </c>
      <c r="R98" s="158"/>
      <c r="S98" s="158" t="s">
        <v>117</v>
      </c>
      <c r="T98" s="158" t="s">
        <v>118</v>
      </c>
      <c r="U98" s="158">
        <v>0</v>
      </c>
      <c r="V98" s="158">
        <f>ROUND(E98*U98,2)</f>
        <v>0</v>
      </c>
      <c r="W98" s="158"/>
      <c r="X98" s="158" t="s">
        <v>200</v>
      </c>
      <c r="Y98" s="147"/>
      <c r="Z98" s="147"/>
      <c r="AA98" s="147"/>
      <c r="AB98" s="147"/>
      <c r="AC98" s="147"/>
      <c r="AD98" s="147"/>
      <c r="AE98" s="147"/>
      <c r="AF98" s="147"/>
      <c r="AG98" s="147" t="s">
        <v>201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x14ac:dyDescent="0.25">
      <c r="A99" s="166" t="s">
        <v>112</v>
      </c>
      <c r="B99" s="167" t="s">
        <v>82</v>
      </c>
      <c r="C99" s="186" t="s">
        <v>83</v>
      </c>
      <c r="D99" s="168"/>
      <c r="E99" s="169"/>
      <c r="F99" s="170"/>
      <c r="G99" s="171">
        <f>SUMIF(AG100:AG102,"&lt;&gt;NOR",G100:G102)</f>
        <v>0</v>
      </c>
      <c r="H99" s="165"/>
      <c r="I99" s="165">
        <f>SUM(I100:I102)</f>
        <v>0</v>
      </c>
      <c r="J99" s="165"/>
      <c r="K99" s="165">
        <f>SUM(K100:K102)</f>
        <v>0</v>
      </c>
      <c r="L99" s="165"/>
      <c r="M99" s="165">
        <f>SUM(M100:M102)</f>
        <v>0</v>
      </c>
      <c r="N99" s="164"/>
      <c r="O99" s="164">
        <f>SUM(O100:O102)</f>
        <v>0</v>
      </c>
      <c r="P99" s="164"/>
      <c r="Q99" s="164">
        <f>SUM(Q100:Q102)</f>
        <v>0</v>
      </c>
      <c r="R99" s="165"/>
      <c r="S99" s="165"/>
      <c r="T99" s="165"/>
      <c r="U99" s="165"/>
      <c r="V99" s="165">
        <f>SUM(V100:V102)</f>
        <v>16.559999999999999</v>
      </c>
      <c r="W99" s="165"/>
      <c r="X99" s="165"/>
      <c r="AG99" t="s">
        <v>113</v>
      </c>
    </row>
    <row r="100" spans="1:60" outlineLevel="1" x14ac:dyDescent="0.25">
      <c r="A100" s="179">
        <v>33</v>
      </c>
      <c r="B100" s="180" t="s">
        <v>235</v>
      </c>
      <c r="C100" s="191" t="s">
        <v>236</v>
      </c>
      <c r="D100" s="181" t="s">
        <v>143</v>
      </c>
      <c r="E100" s="182">
        <v>33.801000000000002</v>
      </c>
      <c r="F100" s="183"/>
      <c r="G100" s="184">
        <f>ROUND(E100*F100,2)</f>
        <v>0</v>
      </c>
      <c r="H100" s="159"/>
      <c r="I100" s="158">
        <f>ROUND(E100*H100,2)</f>
        <v>0</v>
      </c>
      <c r="J100" s="159"/>
      <c r="K100" s="158">
        <f>ROUND(E100*J100,2)</f>
        <v>0</v>
      </c>
      <c r="L100" s="158">
        <v>21</v>
      </c>
      <c r="M100" s="158">
        <f>G100*(1+L100/100)</f>
        <v>0</v>
      </c>
      <c r="N100" s="157">
        <v>0</v>
      </c>
      <c r="O100" s="157">
        <f>ROUND(E100*N100,2)</f>
        <v>0</v>
      </c>
      <c r="P100" s="157">
        <v>0</v>
      </c>
      <c r="Q100" s="157">
        <f>ROUND(E100*P100,2)</f>
        <v>0</v>
      </c>
      <c r="R100" s="158"/>
      <c r="S100" s="158" t="s">
        <v>117</v>
      </c>
      <c r="T100" s="158" t="s">
        <v>118</v>
      </c>
      <c r="U100" s="158">
        <v>0.49</v>
      </c>
      <c r="V100" s="158">
        <f>ROUND(E100*U100,2)</f>
        <v>16.559999999999999</v>
      </c>
      <c r="W100" s="158"/>
      <c r="X100" s="158" t="s">
        <v>237</v>
      </c>
      <c r="Y100" s="147"/>
      <c r="Z100" s="147"/>
      <c r="AA100" s="147"/>
      <c r="AB100" s="147"/>
      <c r="AC100" s="147"/>
      <c r="AD100" s="147"/>
      <c r="AE100" s="147"/>
      <c r="AF100" s="147"/>
      <c r="AG100" s="147" t="s">
        <v>238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5">
      <c r="A101" s="179">
        <v>34</v>
      </c>
      <c r="B101" s="180" t="s">
        <v>239</v>
      </c>
      <c r="C101" s="191" t="s">
        <v>240</v>
      </c>
      <c r="D101" s="181" t="s">
        <v>143</v>
      </c>
      <c r="E101" s="182">
        <v>473.21404000000001</v>
      </c>
      <c r="F101" s="183"/>
      <c r="G101" s="184">
        <f>ROUND(E101*F101,2)</f>
        <v>0</v>
      </c>
      <c r="H101" s="159"/>
      <c r="I101" s="158">
        <f>ROUND(E101*H101,2)</f>
        <v>0</v>
      </c>
      <c r="J101" s="159"/>
      <c r="K101" s="158">
        <f>ROUND(E101*J101,2)</f>
        <v>0</v>
      </c>
      <c r="L101" s="158">
        <v>21</v>
      </c>
      <c r="M101" s="158">
        <f>G101*(1+L101/100)</f>
        <v>0</v>
      </c>
      <c r="N101" s="157">
        <v>0</v>
      </c>
      <c r="O101" s="157">
        <f>ROUND(E101*N101,2)</f>
        <v>0</v>
      </c>
      <c r="P101" s="157">
        <v>0</v>
      </c>
      <c r="Q101" s="157">
        <f>ROUND(E101*P101,2)</f>
        <v>0</v>
      </c>
      <c r="R101" s="158"/>
      <c r="S101" s="158" t="s">
        <v>117</v>
      </c>
      <c r="T101" s="158" t="s">
        <v>118</v>
      </c>
      <c r="U101" s="158">
        <v>0</v>
      </c>
      <c r="V101" s="158">
        <f>ROUND(E101*U101,2)</f>
        <v>0</v>
      </c>
      <c r="W101" s="158"/>
      <c r="X101" s="158" t="s">
        <v>237</v>
      </c>
      <c r="Y101" s="147"/>
      <c r="Z101" s="147"/>
      <c r="AA101" s="147"/>
      <c r="AB101" s="147"/>
      <c r="AC101" s="147"/>
      <c r="AD101" s="147"/>
      <c r="AE101" s="147"/>
      <c r="AF101" s="147"/>
      <c r="AG101" s="147" t="s">
        <v>238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ht="20.399999999999999" outlineLevel="1" x14ac:dyDescent="0.25">
      <c r="A102" s="179">
        <v>35</v>
      </c>
      <c r="B102" s="180" t="s">
        <v>241</v>
      </c>
      <c r="C102" s="191" t="s">
        <v>242</v>
      </c>
      <c r="D102" s="181" t="s">
        <v>143</v>
      </c>
      <c r="E102" s="182">
        <v>33.801000000000002</v>
      </c>
      <c r="F102" s="183"/>
      <c r="G102" s="184">
        <f>ROUND(E102*F102,2)</f>
        <v>0</v>
      </c>
      <c r="H102" s="159"/>
      <c r="I102" s="158">
        <f>ROUND(E102*H102,2)</f>
        <v>0</v>
      </c>
      <c r="J102" s="159"/>
      <c r="K102" s="158">
        <f>ROUND(E102*J102,2)</f>
        <v>0</v>
      </c>
      <c r="L102" s="158">
        <v>21</v>
      </c>
      <c r="M102" s="158">
        <f>G102*(1+L102/100)</f>
        <v>0</v>
      </c>
      <c r="N102" s="157">
        <v>0</v>
      </c>
      <c r="O102" s="157">
        <f>ROUND(E102*N102,2)</f>
        <v>0</v>
      </c>
      <c r="P102" s="157">
        <v>0</v>
      </c>
      <c r="Q102" s="157">
        <f>ROUND(E102*P102,2)</f>
        <v>0</v>
      </c>
      <c r="R102" s="158"/>
      <c r="S102" s="158" t="s">
        <v>117</v>
      </c>
      <c r="T102" s="158" t="s">
        <v>118</v>
      </c>
      <c r="U102" s="158">
        <v>0</v>
      </c>
      <c r="V102" s="158">
        <f>ROUND(E102*U102,2)</f>
        <v>0</v>
      </c>
      <c r="W102" s="158"/>
      <c r="X102" s="158" t="s">
        <v>237</v>
      </c>
      <c r="Y102" s="147"/>
      <c r="Z102" s="147"/>
      <c r="AA102" s="147"/>
      <c r="AB102" s="147"/>
      <c r="AC102" s="147"/>
      <c r="AD102" s="147"/>
      <c r="AE102" s="147"/>
      <c r="AF102" s="147"/>
      <c r="AG102" s="147" t="s">
        <v>238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x14ac:dyDescent="0.25">
      <c r="A103" s="166" t="s">
        <v>112</v>
      </c>
      <c r="B103" s="167" t="s">
        <v>85</v>
      </c>
      <c r="C103" s="186" t="s">
        <v>29</v>
      </c>
      <c r="D103" s="168"/>
      <c r="E103" s="169"/>
      <c r="F103" s="170"/>
      <c r="G103" s="171">
        <f>SUMIF(AG104:AG105,"&lt;&gt;NOR",G104:G105)</f>
        <v>0</v>
      </c>
      <c r="H103" s="165"/>
      <c r="I103" s="165">
        <f>SUM(I104:I105)</f>
        <v>0</v>
      </c>
      <c r="J103" s="165"/>
      <c r="K103" s="165">
        <f>SUM(K104:K105)</f>
        <v>0</v>
      </c>
      <c r="L103" s="165"/>
      <c r="M103" s="165">
        <f>SUM(M104:M105)</f>
        <v>0</v>
      </c>
      <c r="N103" s="164"/>
      <c r="O103" s="164">
        <f>SUM(O104:O105)</f>
        <v>0</v>
      </c>
      <c r="P103" s="164"/>
      <c r="Q103" s="164">
        <f>SUM(Q104:Q105)</f>
        <v>0</v>
      </c>
      <c r="R103" s="165"/>
      <c r="S103" s="165"/>
      <c r="T103" s="165"/>
      <c r="U103" s="165"/>
      <c r="V103" s="165">
        <f>SUM(V104:V105)</f>
        <v>0</v>
      </c>
      <c r="W103" s="165"/>
      <c r="X103" s="165"/>
      <c r="AG103" t="s">
        <v>113</v>
      </c>
    </row>
    <row r="104" spans="1:60" outlineLevel="1" x14ac:dyDescent="0.25">
      <c r="A104" s="179">
        <v>36</v>
      </c>
      <c r="B104" s="180" t="s">
        <v>243</v>
      </c>
      <c r="C104" s="191" t="s">
        <v>244</v>
      </c>
      <c r="D104" s="181" t="s">
        <v>245</v>
      </c>
      <c r="E104" s="182">
        <v>1</v>
      </c>
      <c r="F104" s="183"/>
      <c r="G104" s="184">
        <f>ROUND(E104*F104,2)</f>
        <v>0</v>
      </c>
      <c r="H104" s="159"/>
      <c r="I104" s="158">
        <f>ROUND(E104*H104,2)</f>
        <v>0</v>
      </c>
      <c r="J104" s="159"/>
      <c r="K104" s="158">
        <f>ROUND(E104*J104,2)</f>
        <v>0</v>
      </c>
      <c r="L104" s="158">
        <v>21</v>
      </c>
      <c r="M104" s="158">
        <f>G104*(1+L104/100)</f>
        <v>0</v>
      </c>
      <c r="N104" s="157">
        <v>0</v>
      </c>
      <c r="O104" s="157">
        <f>ROUND(E104*N104,2)</f>
        <v>0</v>
      </c>
      <c r="P104" s="157">
        <v>0</v>
      </c>
      <c r="Q104" s="157">
        <f>ROUND(E104*P104,2)</f>
        <v>0</v>
      </c>
      <c r="R104" s="158"/>
      <c r="S104" s="158" t="s">
        <v>117</v>
      </c>
      <c r="T104" s="158" t="s">
        <v>118</v>
      </c>
      <c r="U104" s="158">
        <v>0</v>
      </c>
      <c r="V104" s="158">
        <f>ROUND(E104*U104,2)</f>
        <v>0</v>
      </c>
      <c r="W104" s="158"/>
      <c r="X104" s="158" t="s">
        <v>246</v>
      </c>
      <c r="Y104" s="147"/>
      <c r="Z104" s="147"/>
      <c r="AA104" s="147"/>
      <c r="AB104" s="147"/>
      <c r="AC104" s="147"/>
      <c r="AD104" s="147"/>
      <c r="AE104" s="147"/>
      <c r="AF104" s="147"/>
      <c r="AG104" s="147" t="s">
        <v>247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5">
      <c r="A105" s="173">
        <v>37</v>
      </c>
      <c r="B105" s="174" t="s">
        <v>248</v>
      </c>
      <c r="C105" s="187" t="s">
        <v>249</v>
      </c>
      <c r="D105" s="175" t="s">
        <v>245</v>
      </c>
      <c r="E105" s="176">
        <v>1</v>
      </c>
      <c r="F105" s="177"/>
      <c r="G105" s="178">
        <f>ROUND(E105*F105,2)</f>
        <v>0</v>
      </c>
      <c r="H105" s="159"/>
      <c r="I105" s="158">
        <f>ROUND(E105*H105,2)</f>
        <v>0</v>
      </c>
      <c r="J105" s="159"/>
      <c r="K105" s="158">
        <f>ROUND(E105*J105,2)</f>
        <v>0</v>
      </c>
      <c r="L105" s="158">
        <v>21</v>
      </c>
      <c r="M105" s="158">
        <f>G105*(1+L105/100)</f>
        <v>0</v>
      </c>
      <c r="N105" s="157">
        <v>0</v>
      </c>
      <c r="O105" s="157">
        <f>ROUND(E105*N105,2)</f>
        <v>0</v>
      </c>
      <c r="P105" s="157">
        <v>0</v>
      </c>
      <c r="Q105" s="157">
        <f>ROUND(E105*P105,2)</f>
        <v>0</v>
      </c>
      <c r="R105" s="158"/>
      <c r="S105" s="158" t="s">
        <v>117</v>
      </c>
      <c r="T105" s="158" t="s">
        <v>118</v>
      </c>
      <c r="U105" s="158">
        <v>0</v>
      </c>
      <c r="V105" s="158">
        <f>ROUND(E105*U105,2)</f>
        <v>0</v>
      </c>
      <c r="W105" s="158"/>
      <c r="X105" s="158" t="s">
        <v>246</v>
      </c>
      <c r="Y105" s="147"/>
      <c r="Z105" s="147"/>
      <c r="AA105" s="147"/>
      <c r="AB105" s="147"/>
      <c r="AC105" s="147"/>
      <c r="AD105" s="147"/>
      <c r="AE105" s="147"/>
      <c r="AF105" s="147"/>
      <c r="AG105" s="147" t="s">
        <v>247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x14ac:dyDescent="0.25">
      <c r="A106" s="3"/>
      <c r="B106" s="4"/>
      <c r="C106" s="193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AE106">
        <v>15</v>
      </c>
      <c r="AF106">
        <v>21</v>
      </c>
      <c r="AG106" t="s">
        <v>99</v>
      </c>
    </row>
    <row r="107" spans="1:60" x14ac:dyDescent="0.25">
      <c r="A107" s="150"/>
      <c r="B107" s="151" t="s">
        <v>31</v>
      </c>
      <c r="C107" s="194"/>
      <c r="D107" s="152"/>
      <c r="E107" s="153"/>
      <c r="F107" s="153"/>
      <c r="G107" s="172">
        <f>G8+G20+G23+G53+G59+G63+G69+G72+G74+G83+G99+G103</f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AE107">
        <f>SUMIF(L7:L105,AE106,G7:G105)</f>
        <v>0</v>
      </c>
      <c r="AF107">
        <f>SUMIF(L7:L105,AF106,G7:G105)</f>
        <v>0</v>
      </c>
      <c r="AG107" t="s">
        <v>250</v>
      </c>
    </row>
    <row r="108" spans="1:60" x14ac:dyDescent="0.25">
      <c r="A108" s="3"/>
      <c r="B108" s="4"/>
      <c r="C108" s="19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60" x14ac:dyDescent="0.25">
      <c r="A109" s="3"/>
      <c r="B109" s="4"/>
      <c r="C109" s="193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60" x14ac:dyDescent="0.25">
      <c r="A110" s="260" t="s">
        <v>251</v>
      </c>
      <c r="B110" s="260"/>
      <c r="C110" s="261"/>
      <c r="D110" s="6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60" x14ac:dyDescent="0.25">
      <c r="A111" s="262"/>
      <c r="B111" s="263"/>
      <c r="C111" s="264"/>
      <c r="D111" s="263"/>
      <c r="E111" s="263"/>
      <c r="F111" s="263"/>
      <c r="G111" s="26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AG111" t="s">
        <v>252</v>
      </c>
    </row>
    <row r="112" spans="1:60" x14ac:dyDescent="0.25">
      <c r="A112" s="266"/>
      <c r="B112" s="267"/>
      <c r="C112" s="268"/>
      <c r="D112" s="267"/>
      <c r="E112" s="267"/>
      <c r="F112" s="267"/>
      <c r="G112" s="269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33" x14ac:dyDescent="0.25">
      <c r="A113" s="266"/>
      <c r="B113" s="267"/>
      <c r="C113" s="268"/>
      <c r="D113" s="267"/>
      <c r="E113" s="267"/>
      <c r="F113" s="267"/>
      <c r="G113" s="269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33" x14ac:dyDescent="0.25">
      <c r="A114" s="266"/>
      <c r="B114" s="267"/>
      <c r="C114" s="268"/>
      <c r="D114" s="267"/>
      <c r="E114" s="267"/>
      <c r="F114" s="267"/>
      <c r="G114" s="269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33" x14ac:dyDescent="0.25">
      <c r="A115" s="270"/>
      <c r="B115" s="271"/>
      <c r="C115" s="272"/>
      <c r="D115" s="271"/>
      <c r="E115" s="271"/>
      <c r="F115" s="271"/>
      <c r="G115" s="27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33" x14ac:dyDescent="0.25">
      <c r="A116" s="3"/>
      <c r="B116" s="4"/>
      <c r="C116" s="193"/>
      <c r="D116" s="6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33" x14ac:dyDescent="0.25">
      <c r="C117" s="195"/>
      <c r="D117" s="10"/>
      <c r="AG117" t="s">
        <v>253</v>
      </c>
    </row>
    <row r="118" spans="1:33" x14ac:dyDescent="0.25">
      <c r="D118" s="10"/>
    </row>
    <row r="119" spans="1:33" x14ac:dyDescent="0.25">
      <c r="D119" s="10"/>
    </row>
    <row r="120" spans="1:33" x14ac:dyDescent="0.25">
      <c r="D120" s="10"/>
    </row>
    <row r="121" spans="1:33" x14ac:dyDescent="0.25">
      <c r="D121" s="10"/>
    </row>
    <row r="122" spans="1:33" x14ac:dyDescent="0.25">
      <c r="D122" s="10"/>
    </row>
    <row r="123" spans="1:33" x14ac:dyDescent="0.25">
      <c r="D123" s="10"/>
    </row>
    <row r="124" spans="1:33" x14ac:dyDescent="0.25">
      <c r="D124" s="10"/>
    </row>
    <row r="125" spans="1:33" x14ac:dyDescent="0.25">
      <c r="D125" s="10"/>
    </row>
    <row r="126" spans="1:33" x14ac:dyDescent="0.25">
      <c r="D126" s="10"/>
    </row>
    <row r="127" spans="1:33" x14ac:dyDescent="0.25">
      <c r="D127" s="10"/>
    </row>
    <row r="128" spans="1:33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11:G115"/>
    <mergeCell ref="A1:G1"/>
    <mergeCell ref="C2:G2"/>
    <mergeCell ref="C3:G3"/>
    <mergeCell ref="C4:G4"/>
    <mergeCell ref="A110:C11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02 22080_02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22080_02 Pol'!Názvy_tisku</vt:lpstr>
      <vt:lpstr>oadresa</vt:lpstr>
      <vt:lpstr>Stavba!Objednatel</vt:lpstr>
      <vt:lpstr>Stavba!Objekt</vt:lpstr>
      <vt:lpstr>'02 22080_02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Motl</cp:lastModifiedBy>
  <cp:lastPrinted>2019-03-19T12:27:02Z</cp:lastPrinted>
  <dcterms:created xsi:type="dcterms:W3CDTF">2009-04-08T07:15:50Z</dcterms:created>
  <dcterms:modified xsi:type="dcterms:W3CDTF">2023-04-13T08:10:46Z</dcterms:modified>
</cp:coreProperties>
</file>