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sl\Desktop\spevnená plocha borina -Tančiareň 2023\"/>
    </mc:Choice>
  </mc:AlternateContent>
  <bookViews>
    <workbookView xWindow="0" yWindow="0" windowWidth="28800" windowHeight="12435"/>
  </bookViews>
  <sheets>
    <sheet name="Rekapitulácia stavby" sheetId="1" r:id="rId1"/>
    <sheet name="02a - Spevnená plocha - R..." sheetId="2" r:id="rId2"/>
  </sheets>
  <definedNames>
    <definedName name="_xlnm._FilterDatabase" localSheetId="1" hidden="1">'02a - Spevnená plocha - R...'!$C$128:$K$256</definedName>
    <definedName name="_xlnm.Print_Titles" localSheetId="1">'02a - Spevnená plocha - R...'!$128:$128</definedName>
    <definedName name="_xlnm.Print_Titles" localSheetId="0">'Rekapitulácia stavby'!$92:$92</definedName>
    <definedName name="_xlnm.Print_Area" localSheetId="1">'02a - Spevnená plocha - R...'!$C$4:$J$76,'02a - Spevnená plocha - R...'!$C$116:$J$256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49" i="2"/>
  <c r="BH249" i="2"/>
  <c r="BG249" i="2"/>
  <c r="BE249" i="2"/>
  <c r="T249" i="2"/>
  <c r="R249" i="2"/>
  <c r="P249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1" i="2"/>
  <c r="BH241" i="2"/>
  <c r="BG241" i="2"/>
  <c r="BE241" i="2"/>
  <c r="T241" i="2"/>
  <c r="R241" i="2"/>
  <c r="P241" i="2"/>
  <c r="BI236" i="2"/>
  <c r="BH236" i="2"/>
  <c r="BG236" i="2"/>
  <c r="BE236" i="2"/>
  <c r="T236" i="2"/>
  <c r="R236" i="2"/>
  <c r="P236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19" i="2"/>
  <c r="BH219" i="2"/>
  <c r="BG219" i="2"/>
  <c r="BE219" i="2"/>
  <c r="T219" i="2"/>
  <c r="R219" i="2"/>
  <c r="P219" i="2"/>
  <c r="BI213" i="2"/>
  <c r="BH213" i="2"/>
  <c r="BG213" i="2"/>
  <c r="BE213" i="2"/>
  <c r="T213" i="2"/>
  <c r="R213" i="2"/>
  <c r="P213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T206" i="2" s="1"/>
  <c r="R207" i="2"/>
  <c r="R206" i="2"/>
  <c r="P207" i="2"/>
  <c r="P206" i="2" s="1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5" i="2"/>
  <c r="BH195" i="2"/>
  <c r="BG195" i="2"/>
  <c r="BE195" i="2"/>
  <c r="T195" i="2"/>
  <c r="R195" i="2"/>
  <c r="P195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BI132" i="2"/>
  <c r="BH132" i="2"/>
  <c r="BG132" i="2"/>
  <c r="BE132" i="2"/>
  <c r="T132" i="2"/>
  <c r="R132" i="2"/>
  <c r="P132" i="2"/>
  <c r="F123" i="2"/>
  <c r="E121" i="2"/>
  <c r="F89" i="2"/>
  <c r="E87" i="2"/>
  <c r="J24" i="2"/>
  <c r="E24" i="2"/>
  <c r="J126" i="2" s="1"/>
  <c r="J23" i="2"/>
  <c r="J21" i="2"/>
  <c r="E21" i="2"/>
  <c r="J125" i="2" s="1"/>
  <c r="J20" i="2"/>
  <c r="J18" i="2"/>
  <c r="E18" i="2"/>
  <c r="F126" i="2" s="1"/>
  <c r="J17" i="2"/>
  <c r="J15" i="2"/>
  <c r="E15" i="2"/>
  <c r="F91" i="2" s="1"/>
  <c r="J14" i="2"/>
  <c r="J123" i="2"/>
  <c r="E7" i="2"/>
  <c r="E119" i="2"/>
  <c r="L90" i="1"/>
  <c r="AM90" i="1"/>
  <c r="AM89" i="1"/>
  <c r="L89" i="1"/>
  <c r="L87" i="1"/>
  <c r="L85" i="1"/>
  <c r="BK244" i="2"/>
  <c r="BK200" i="2"/>
  <c r="J236" i="2"/>
  <c r="J246" i="2"/>
  <c r="BK203" i="2"/>
  <c r="J132" i="2"/>
  <c r="J233" i="2"/>
  <c r="BK205" i="2"/>
  <c r="BK190" i="2"/>
  <c r="J135" i="2"/>
  <c r="BK219" i="2"/>
  <c r="BK192" i="2"/>
  <c r="BK167" i="2"/>
  <c r="J183" i="2"/>
  <c r="J222" i="2"/>
  <c r="BK158" i="2"/>
  <c r="J145" i="2"/>
  <c r="BK222" i="2"/>
  <c r="J181" i="2"/>
  <c r="BK249" i="2"/>
  <c r="J207" i="2"/>
  <c r="J170" i="2"/>
  <c r="J231" i="2"/>
  <c r="BK213" i="2"/>
  <c r="J173" i="2"/>
  <c r="J182" i="2"/>
  <c r="BK241" i="2"/>
  <c r="BK210" i="2"/>
  <c r="BK152" i="2"/>
  <c r="J142" i="2"/>
  <c r="J219" i="2"/>
  <c r="J256" i="2"/>
  <c r="BK227" i="2"/>
  <c r="BK204" i="2"/>
  <c r="J185" i="2"/>
  <c r="BK178" i="2"/>
  <c r="J195" i="2"/>
  <c r="BK138" i="2"/>
  <c r="J254" i="2"/>
  <c r="J224" i="2"/>
  <c r="BK164" i="2"/>
  <c r="AS94" i="1"/>
  <c r="J190" i="2"/>
  <c r="J245" i="2"/>
  <c r="J223" i="2"/>
  <c r="J187" i="2"/>
  <c r="BK132" i="2"/>
  <c r="BK184" i="2"/>
  <c r="J158" i="2"/>
  <c r="BK256" i="2"/>
  <c r="J255" i="2"/>
  <c r="BK185" i="2"/>
  <c r="BK161" i="2"/>
  <c r="J141" i="2"/>
  <c r="BK245" i="2"/>
  <c r="J213" i="2"/>
  <c r="J161" i="2"/>
  <c r="BK246" i="2"/>
  <c r="J230" i="2"/>
  <c r="J203" i="2"/>
  <c r="J138" i="2"/>
  <c r="BK146" i="2"/>
  <c r="BK202" i="2"/>
  <c r="BK181" i="2"/>
  <c r="J149" i="2"/>
  <c r="J155" i="2"/>
  <c r="J232" i="2"/>
  <c r="BK207" i="2"/>
  <c r="BK177" i="2"/>
  <c r="BK230" i="2"/>
  <c r="J200" i="2"/>
  <c r="BK255" i="2"/>
  <c r="BK224" i="2"/>
  <c r="BK195" i="2"/>
  <c r="J178" i="2"/>
  <c r="BK233" i="2"/>
  <c r="BK223" i="2"/>
  <c r="BK182" i="2"/>
  <c r="BK232" i="2"/>
  <c r="J249" i="2"/>
  <c r="J241" i="2"/>
  <c r="J167" i="2"/>
  <c r="J152" i="2"/>
  <c r="J227" i="2"/>
  <c r="J184" i="2"/>
  <c r="J244" i="2"/>
  <c r="J209" i="2"/>
  <c r="J192" i="2"/>
  <c r="J146" i="2"/>
  <c r="BK142" i="2"/>
  <c r="J205" i="2"/>
  <c r="BK170" i="2"/>
  <c r="J164" i="2"/>
  <c r="BK254" i="2"/>
  <c r="BK173" i="2"/>
  <c r="BK183" i="2"/>
  <c r="BK149" i="2"/>
  <c r="BK231" i="2"/>
  <c r="J204" i="2"/>
  <c r="BK141" i="2"/>
  <c r="BK236" i="2"/>
  <c r="J210" i="2"/>
  <c r="J202" i="2"/>
  <c r="BK145" i="2"/>
  <c r="J177" i="2"/>
  <c r="BK209" i="2"/>
  <c r="BK187" i="2"/>
  <c r="BK155" i="2"/>
  <c r="BK135" i="2"/>
  <c r="BK131" i="2" l="1"/>
  <c r="T176" i="2"/>
  <c r="P180" i="2"/>
  <c r="R131" i="2"/>
  <c r="P186" i="2"/>
  <c r="P212" i="2"/>
  <c r="BK186" i="2"/>
  <c r="J186" i="2" s="1"/>
  <c r="J101" i="2" s="1"/>
  <c r="BK208" i="2"/>
  <c r="J208" i="2"/>
  <c r="J103" i="2"/>
  <c r="R226" i="2"/>
  <c r="P131" i="2"/>
  <c r="R186" i="2"/>
  <c r="BK226" i="2"/>
  <c r="J226" i="2" s="1"/>
  <c r="J106" i="2" s="1"/>
  <c r="R235" i="2"/>
  <c r="R176" i="2"/>
  <c r="T180" i="2"/>
  <c r="R208" i="2"/>
  <c r="R212" i="2"/>
  <c r="R211" i="2" s="1"/>
  <c r="BK235" i="2"/>
  <c r="J235" i="2"/>
  <c r="J108" i="2"/>
  <c r="BK248" i="2"/>
  <c r="J248" i="2"/>
  <c r="J109" i="2"/>
  <c r="BK176" i="2"/>
  <c r="J176" i="2" s="1"/>
  <c r="J99" i="2" s="1"/>
  <c r="R180" i="2"/>
  <c r="BK212" i="2"/>
  <c r="P226" i="2"/>
  <c r="P248" i="2"/>
  <c r="P176" i="2"/>
  <c r="T186" i="2"/>
  <c r="P208" i="2"/>
  <c r="T226" i="2"/>
  <c r="T235" i="2"/>
  <c r="R248" i="2"/>
  <c r="T131" i="2"/>
  <c r="T130" i="2" s="1"/>
  <c r="BK180" i="2"/>
  <c r="J180" i="2"/>
  <c r="J100" i="2"/>
  <c r="T208" i="2"/>
  <c r="T212" i="2"/>
  <c r="T211" i="2"/>
  <c r="P235" i="2"/>
  <c r="P234" i="2" s="1"/>
  <c r="T248" i="2"/>
  <c r="BK206" i="2"/>
  <c r="J206" i="2"/>
  <c r="J102" i="2"/>
  <c r="J92" i="2"/>
  <c r="BF141" i="2"/>
  <c r="BF146" i="2"/>
  <c r="BF167" i="2"/>
  <c r="BF230" i="2"/>
  <c r="BF233" i="2"/>
  <c r="E85" i="2"/>
  <c r="J91" i="2"/>
  <c r="BF152" i="2"/>
  <c r="BF173" i="2"/>
  <c r="BF182" i="2"/>
  <c r="BF183" i="2"/>
  <c r="BF190" i="2"/>
  <c r="BF195" i="2"/>
  <c r="BF203" i="2"/>
  <c r="BF204" i="2"/>
  <c r="BF222" i="2"/>
  <c r="BF231" i="2"/>
  <c r="F125" i="2"/>
  <c r="BF132" i="2"/>
  <c r="BF158" i="2"/>
  <c r="BF161" i="2"/>
  <c r="BF170" i="2"/>
  <c r="BF185" i="2"/>
  <c r="BF192" i="2"/>
  <c r="BF200" i="2"/>
  <c r="BF209" i="2"/>
  <c r="BF210" i="2"/>
  <c r="BF244" i="2"/>
  <c r="F92" i="2"/>
  <c r="BF142" i="2"/>
  <c r="BF164" i="2"/>
  <c r="BF187" i="2"/>
  <c r="BF202" i="2"/>
  <c r="BF207" i="2"/>
  <c r="BF213" i="2"/>
  <c r="BF236" i="2"/>
  <c r="BF241" i="2"/>
  <c r="J89" i="2"/>
  <c r="BF181" i="2"/>
  <c r="BF223" i="2"/>
  <c r="BF224" i="2"/>
  <c r="BF232" i="2"/>
  <c r="BF135" i="2"/>
  <c r="BF138" i="2"/>
  <c r="BF177" i="2"/>
  <c r="BF178" i="2"/>
  <c r="BF184" i="2"/>
  <c r="BF205" i="2"/>
  <c r="BF219" i="2"/>
  <c r="BF245" i="2"/>
  <c r="BF246" i="2"/>
  <c r="BF249" i="2"/>
  <c r="BF254" i="2"/>
  <c r="BF256" i="2"/>
  <c r="BF145" i="2"/>
  <c r="BF149" i="2"/>
  <c r="BF155" i="2"/>
  <c r="BF227" i="2"/>
  <c r="BF255" i="2"/>
  <c r="F37" i="2"/>
  <c r="BD95" i="1"/>
  <c r="BD94" i="1"/>
  <c r="W33" i="1" s="1"/>
  <c r="F35" i="2"/>
  <c r="BB95" i="1" s="1"/>
  <c r="BB94" i="1" s="1"/>
  <c r="W31" i="1" s="1"/>
  <c r="F36" i="2"/>
  <c r="BC95" i="1" s="1"/>
  <c r="BC94" i="1" s="1"/>
  <c r="AY94" i="1" s="1"/>
  <c r="J33" i="2"/>
  <c r="AV95" i="1" s="1"/>
  <c r="F33" i="2"/>
  <c r="AZ95" i="1" s="1"/>
  <c r="AZ94" i="1" s="1"/>
  <c r="AV94" i="1" s="1"/>
  <c r="AK29" i="1" s="1"/>
  <c r="BK211" i="2" l="1"/>
  <c r="J211" i="2" s="1"/>
  <c r="J104" i="2" s="1"/>
  <c r="T234" i="2"/>
  <c r="R234" i="2"/>
  <c r="P211" i="2"/>
  <c r="R130" i="2"/>
  <c r="R129" i="2"/>
  <c r="T129" i="2"/>
  <c r="P130" i="2"/>
  <c r="P129" i="2" s="1"/>
  <c r="AU95" i="1" s="1"/>
  <c r="AU94" i="1" s="1"/>
  <c r="BK130" i="2"/>
  <c r="J130" i="2"/>
  <c r="J97" i="2"/>
  <c r="J131" i="2"/>
  <c r="J98" i="2"/>
  <c r="J212" i="2"/>
  <c r="J105" i="2" s="1"/>
  <c r="BK234" i="2"/>
  <c r="J234" i="2"/>
  <c r="J107" i="2"/>
  <c r="W32" i="1"/>
  <c r="F34" i="2"/>
  <c r="BA95" i="1" s="1"/>
  <c r="BA94" i="1" s="1"/>
  <c r="W30" i="1" s="1"/>
  <c r="J34" i="2"/>
  <c r="AW95" i="1" s="1"/>
  <c r="AT95" i="1" s="1"/>
  <c r="AX94" i="1"/>
  <c r="W29" i="1"/>
  <c r="BK129" i="2" l="1"/>
  <c r="J129" i="2"/>
  <c r="J96" i="2"/>
  <c r="AW94" i="1"/>
  <c r="AK30" i="1" s="1"/>
  <c r="J30" i="2" l="1"/>
  <c r="AG95" i="1"/>
  <c r="AG94" i="1"/>
  <c r="AK26" i="1" s="1"/>
  <c r="AT94" i="1"/>
  <c r="AN94" i="1"/>
  <c r="J39" i="2" l="1"/>
  <c r="AN95" i="1"/>
  <c r="AK35" i="1"/>
</calcChain>
</file>

<file path=xl/sharedStrings.xml><?xml version="1.0" encoding="utf-8"?>
<sst xmlns="http://schemas.openxmlformats.org/spreadsheetml/2006/main" count="1659" uniqueCount="370">
  <si>
    <t>Export Komplet</t>
  </si>
  <si>
    <t/>
  </si>
  <si>
    <t>2.0</t>
  </si>
  <si>
    <t>False</t>
  </si>
  <si>
    <t>{df812c18-50d6-48c4-ab37-4eead8ec1ada}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</si>
  <si>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</si>
  <si>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</si>
  <si>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</si>
  <si>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</si>
  <si>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</si>
  <si>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</si>
  <si>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</si>
  <si>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</si>
  <si>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</si>
  <si>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</si>
  <si>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Spevnená plocha - Revitalizácia mestského lesa - Borina v Nitre</t>
  </si>
  <si>
    <t>JKSO:</t>
  </si>
  <si>
    <t>KS:</t>
  </si>
  <si>
    <t>Miesto:</t>
  </si>
  <si>
    <t xml:space="preserve">Borina </t>
  </si>
  <si>
    <t>Dátum: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</si>
  <si>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</si>
  <si>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</si>
  <si>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</si>
  <si>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</si>
  <si>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</si>
  <si>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</si>
  <si>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</si>
  <si>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</si>
  <si>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</si>
  <si>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</si>
  <si>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</si>
  <si>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</si>
  <si>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</si>
  <si>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</si>
  <si>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</si>
  <si>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</si>
  <si>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</si>
  <si>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</si>
  <si>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</si>
  <si>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</si>
  <si>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</si>
  <si>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</si>
  <si>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</si>
  <si>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</si>
  <si>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</si>
  <si>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</si>
  <si>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</si>
  <si>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</si>
  <si>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</si>
  <si>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</si>
  <si>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</si>
  <si>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</si>
  <si>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</si>
  <si>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</si>
  <si>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</si>
  <si>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</si>
  <si>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</si>
  <si>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</si>
  <si>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</si>
  <si>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</si>
  <si>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</si>
  <si>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</si>
  <si>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</si>
  <si>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</si>
  <si>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</si>
  <si>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</si>
  <si>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</si>
  <si>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</si>
  <si>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</si>
  <si>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</si>
  <si>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</si>
  <si>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</si>
  <si>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</si>
  <si>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</si>
  <si>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</si>
  <si>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02a</t>
  </si>
  <si>
    <t>STA</t>
  </si>
  <si>
    <t>1</t>
  </si>
  <si>
    <t>{4785ddb5-7d75-48ed-a043-09cb536f55bf}</t>
  </si>
  <si>
    <t>KRYCÍ LIST ROZPOČTU</t>
  </si>
  <si>
    <t>Objekt:</t>
  </si>
  <si>
    <t>02a - Spevnená plocha - Revitalizácia mestského lesa - Borina v Nitre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</si>
  <si>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</si>
  <si>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</si>
  <si>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</si>
  <si>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</si>
  <si>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</si>
  <si>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</si>
  <si>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</si>
  <si>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</si>
  <si>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</si>
  <si>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</si>
  <si>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</si>
  <si>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VRN - Vedľajšie rozpočtové náklady</t>
  </si>
  <si>
    <t xml:space="preserve">01HSV - Práce a dodávky HSV - odpad po pätkách </t>
  </si>
  <si>
    <t xml:space="preserve">    10 - Zemné práce - odpad po pätkách</t>
  </si>
  <si>
    <t xml:space="preserve">    90 - Ostatné konštrukcie a práce-búranie - odpad po pätkách</t>
  </si>
  <si>
    <t xml:space="preserve">02HSV - Práce a dodávky HSV - odpad na stavenisku </t>
  </si>
  <si>
    <t xml:space="preserve">    100 - Zemné práce - odpad na stavenisku </t>
  </si>
  <si>
    <t xml:space="preserve">    900 - Ostatné konštrukcie a práce-búranie - odpad na stavenisku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</si>
  <si>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</si>
  <si>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</si>
  <si>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</si>
  <si>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</si>
  <si>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</si>
  <si>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</si>
  <si>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</si>
  <si>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</si>
  <si>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</si>
  <si>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</si>
  <si>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</si>
  <si>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</si>
  <si>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</si>
  <si>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</si>
  <si>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</si>
  <si>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</si>
  <si>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</si>
  <si>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113107241.S</t>
  </si>
  <si>
    <t>Odstránenie krytu v ploche nad 200 m2 asfaltového, hr. vrstvy do 50 mm,  -0,09800t</t>
  </si>
  <si>
    <t>m2</t>
  </si>
  <si>
    <t>4</t>
  </si>
  <si>
    <t>2</t>
  </si>
  <si>
    <t>-1397478437</t>
  </si>
  <si>
    <t>VV</t>
  </si>
  <si>
    <t>"spevnená plocha</t>
  </si>
  <si>
    <t>340</t>
  </si>
  <si>
    <t>11330722R</t>
  </si>
  <si>
    <t xml:space="preserve">Odstránenie podkladu v ploche nad 200 m2 z kameniva hrubého drveného, hr.100 do 200 mm,  -0,23500t /ponechaním na stavenisku/ </t>
  </si>
  <si>
    <t>513010607</t>
  </si>
  <si>
    <t>3</t>
  </si>
  <si>
    <t>122201101.S</t>
  </si>
  <si>
    <t>Odkopávka a prekopávka nezapažená v hornine 3, do 100 m3</t>
  </si>
  <si>
    <t>m3</t>
  </si>
  <si>
    <t>-124406762</t>
  </si>
  <si>
    <t>"odkop pod spevnenou plochou podľa PD</t>
  </si>
  <si>
    <t>37,40</t>
  </si>
  <si>
    <t>122201109.S</t>
  </si>
  <si>
    <t>Odkopávky a prekopávky nezapažené. Príplatok k cenám za lepivosť horniny 3</t>
  </si>
  <si>
    <t>-370582388</t>
  </si>
  <si>
    <t>5</t>
  </si>
  <si>
    <t>132211101.S</t>
  </si>
  <si>
    <t>Hĺbenie rýh šírky do 600 mm v  hornine tr.3 súdržných - ručným náradím</t>
  </si>
  <si>
    <t>2070328959</t>
  </si>
  <si>
    <t>"odkop pre záhonové obrubníky podla PD</t>
  </si>
  <si>
    <t>10,47</t>
  </si>
  <si>
    <t>6</t>
  </si>
  <si>
    <t>132211119.S</t>
  </si>
  <si>
    <t>Príplatok za lepivosť pri hĺbení rýh š do 600 mm ručným náradím v hornine tr. 3</t>
  </si>
  <si>
    <t>771870265</t>
  </si>
  <si>
    <t>7</t>
  </si>
  <si>
    <t>162201101.S</t>
  </si>
  <si>
    <t>Vodorovné premiestnenie výkopku z horniny 1-4 do 20m</t>
  </si>
  <si>
    <t>535627199</t>
  </si>
  <si>
    <t>"obrubník záhonový - zemina</t>
  </si>
  <si>
    <t>8</t>
  </si>
  <si>
    <t>162201102.S</t>
  </si>
  <si>
    <t>Vodorovné premiestnenie výkopku z horniny 1-4 nad 20-50m</t>
  </si>
  <si>
    <t>-420472033</t>
  </si>
  <si>
    <t xml:space="preserve">"kamenivo ponechané na stavenisku - 79,9t </t>
  </si>
  <si>
    <t>79,9/1,67</t>
  </si>
  <si>
    <t>9</t>
  </si>
  <si>
    <t>162501102.S</t>
  </si>
  <si>
    <t>Vodorovné premiestnenie výkopku po spevnenej ceste z horniny tr.1-4, do 100 m3 na vzdialenosť do 3000 m</t>
  </si>
  <si>
    <t>-189182676</t>
  </si>
  <si>
    <t>37,4+10,47</t>
  </si>
  <si>
    <t>10</t>
  </si>
  <si>
    <t>162501105.S</t>
  </si>
  <si>
    <t>Vodorovné premiestnenie výkopku po spevnenej ceste z horniny tr.1-4, do 100 m3, príplatok k cene za každých ďalšich a začatých 1000 m</t>
  </si>
  <si>
    <t>-1632876459</t>
  </si>
  <si>
    <t xml:space="preserve">"10km </t>
  </si>
  <si>
    <t>47,87*7</t>
  </si>
  <si>
    <t>11</t>
  </si>
  <si>
    <t>167101100.S</t>
  </si>
  <si>
    <t>Nakladanie výkopku tr.1-4 ručne</t>
  </si>
  <si>
    <t>-1155721146</t>
  </si>
  <si>
    <t xml:space="preserve">"obrubník záhonový </t>
  </si>
  <si>
    <t>12</t>
  </si>
  <si>
    <t>167101101.S</t>
  </si>
  <si>
    <t>Nakladanie neuľahnutého výkopku z hornín tr.1-4 do 100 m3</t>
  </si>
  <si>
    <t>1987850348</t>
  </si>
  <si>
    <t>13</t>
  </si>
  <si>
    <t>171201201.S</t>
  </si>
  <si>
    <t>Uloženie sypaniny na skládky do 100 m3</t>
  </si>
  <si>
    <t>-1877002062</t>
  </si>
  <si>
    <t>"spevnena plocha a obrubníky</t>
  </si>
  <si>
    <t>14</t>
  </si>
  <si>
    <t>171209002.S</t>
  </si>
  <si>
    <t>Poplatok za skladovanie - zemina a kamenivo (17 05) ostatné</t>
  </si>
  <si>
    <t>t</t>
  </si>
  <si>
    <t>-319213269</t>
  </si>
  <si>
    <t>"spevnená plocha a obrubníky</t>
  </si>
  <si>
    <t>(37,4+10,47)*1,7</t>
  </si>
  <si>
    <t>15</t>
  </si>
  <si>
    <t>181101101.S</t>
  </si>
  <si>
    <t>Úprava pláne v zárezoch v hornine 1-4 bez zhutnenia</t>
  </si>
  <si>
    <t>684556</t>
  </si>
  <si>
    <t xml:space="preserve">"úprava terénu za obrubníkmi </t>
  </si>
  <si>
    <t>0,8*107</t>
  </si>
  <si>
    <t>16</t>
  </si>
  <si>
    <t>181101102.S</t>
  </si>
  <si>
    <t>Úprava pláne v zárezoch v hornine 1-4 so zhutnením</t>
  </si>
  <si>
    <t>-1486507555</t>
  </si>
  <si>
    <t>"úprava podložia spevnená plocha</t>
  </si>
  <si>
    <t>Zakladanie</t>
  </si>
  <si>
    <t>17</t>
  </si>
  <si>
    <t>289971211.S</t>
  </si>
  <si>
    <t>Zhotovenie vrstvy z geotextílie na upravenom povrchu sklon do 1 : 5 , šírky od 0 do 3 m /podľa skladby PD/</t>
  </si>
  <si>
    <t>582604443</t>
  </si>
  <si>
    <t>18</t>
  </si>
  <si>
    <t>M</t>
  </si>
  <si>
    <t>693110004710.S</t>
  </si>
  <si>
    <t>Geotextília polypropylénová netkaná 400 g/m2</t>
  </si>
  <si>
    <t>1977948537</t>
  </si>
  <si>
    <t>340*1,02 'Prepočítané koeficientom množstva</t>
  </si>
  <si>
    <t>Komunikácie</t>
  </si>
  <si>
    <t>19</t>
  </si>
  <si>
    <t>56421111R</t>
  </si>
  <si>
    <t>Podklad alebo podsyp zo štrkopiesku s rozprestretím, vlhčením a zhutnením, po zhutnení hr. 50 mm - frakcie 0/8 /podľa skladby PD/</t>
  </si>
  <si>
    <t>506743422</t>
  </si>
  <si>
    <t>56480111R</t>
  </si>
  <si>
    <t>294147980</t>
  </si>
  <si>
    <t>21</t>
  </si>
  <si>
    <t>564811111.S</t>
  </si>
  <si>
    <t>Podklad zo štrkodrviny s rozprestretím a zhutnením, po zhutnení hr. 50 mm /podľa skladby PD/</t>
  </si>
  <si>
    <t>572925600</t>
  </si>
  <si>
    <t>22</t>
  </si>
  <si>
    <t>56485111R</t>
  </si>
  <si>
    <t>Podklad zo štrkodrviny s rozprestretím a zhutnením, po zhutnení hr. 150 mm /materiál uložený na stavenisku - 79,9t/</t>
  </si>
  <si>
    <t>1368076184</t>
  </si>
  <si>
    <t>23</t>
  </si>
  <si>
    <t>577144131.S</t>
  </si>
  <si>
    <t>Asfaltový betón vrstva obrusná AC 8 O v pruhu š. do 3 m z modifik. asfaltu tr. II, po zhutnení hr. 50 mm /podľa skladby PD/</t>
  </si>
  <si>
    <t>1865744557</t>
  </si>
  <si>
    <t>Ostatné konštrukcie a práce-búranie</t>
  </si>
  <si>
    <t>24</t>
  </si>
  <si>
    <t>916561111.S</t>
  </si>
  <si>
    <t>Osadenie záhonového alebo parkového obrubníka betón., do lôžka z bet. pros. tr. C 12/15 s bočnou oporou</t>
  </si>
  <si>
    <t>m</t>
  </si>
  <si>
    <t>719145450</t>
  </si>
  <si>
    <t xml:space="preserve">"podľa PD </t>
  </si>
  <si>
    <t>107</t>
  </si>
  <si>
    <t>25</t>
  </si>
  <si>
    <t>59217000350R</t>
  </si>
  <si>
    <t>Obrubník rovný, lxšxv 1000x80x250 mm, prírodný</t>
  </si>
  <si>
    <t>ks</t>
  </si>
  <si>
    <t>-1811411562</t>
  </si>
  <si>
    <t>107*1,01</t>
  </si>
  <si>
    <t>26</t>
  </si>
  <si>
    <t>918101111.S</t>
  </si>
  <si>
    <t>Lôžko pod obrubníky, krajníky alebo obruby z dlažobných kociek z betónu prostého tr. C 12/15</t>
  </si>
  <si>
    <t>951627439</t>
  </si>
  <si>
    <t xml:space="preserve">"záhonový </t>
  </si>
  <si>
    <t>107*0,25*0,10</t>
  </si>
  <si>
    <t>27</t>
  </si>
  <si>
    <t>919720111.S</t>
  </si>
  <si>
    <t>Geomreža pre vystuženie asfaltových vrstiev komunikácií z polypropylénu</t>
  </si>
  <si>
    <t>1909374608</t>
  </si>
  <si>
    <t>"geomreža na pätku</t>
  </si>
  <si>
    <t>2*2*2</t>
  </si>
  <si>
    <t>1,1*1,1*14</t>
  </si>
  <si>
    <t>Súčet</t>
  </si>
  <si>
    <t>28</t>
  </si>
  <si>
    <t>693210000310.S</t>
  </si>
  <si>
    <t>Geomreža polypropylénová, šxl 3,8x50 m, pre vystuženie asfaltových vrstiev vozoviek</t>
  </si>
  <si>
    <t>1963121599</t>
  </si>
  <si>
    <t>24,94*1,15 'Prepočítané koeficientom množstva</t>
  </si>
  <si>
    <t>29</t>
  </si>
  <si>
    <t>979084216.S</t>
  </si>
  <si>
    <t>Vodorovná doprava vybúraných hmôt po suchu bez naloženia, ale so zložením na vzdialenosť do 5 km</t>
  </si>
  <si>
    <t>-1148875590</t>
  </si>
  <si>
    <t>30</t>
  </si>
  <si>
    <t>979084219.S</t>
  </si>
  <si>
    <t>Príplatok k cene za každých ďalších aj začatých 5 km nad 5 km</t>
  </si>
  <si>
    <t>-1280532895</t>
  </si>
  <si>
    <t>31</t>
  </si>
  <si>
    <t>979087213.S</t>
  </si>
  <si>
    <t>Nakladanie na dopravné prostriedky pre vodorovnú dopravu vybúraných hmôt</t>
  </si>
  <si>
    <t>-356987282</t>
  </si>
  <si>
    <t>32</t>
  </si>
  <si>
    <t>979089212.S</t>
  </si>
  <si>
    <t>Poplatok za skladovanie - bitúmenové zmesi, uholný decht, dechtové výrobky (17 03 ), ostatné</t>
  </si>
  <si>
    <t>-505394044</t>
  </si>
  <si>
    <t>99</t>
  </si>
  <si>
    <t>Presun hmôt HSV</t>
  </si>
  <si>
    <t>33</t>
  </si>
  <si>
    <t>998225111.S</t>
  </si>
  <si>
    <t>Presun hmôt pre pozemnú komunikáciu a letisko s krytom asfaltovým akejkoľvek dĺžky objektu</t>
  </si>
  <si>
    <t>1683905007</t>
  </si>
  <si>
    <t>VRN</t>
  </si>
  <si>
    <t>Vedľajšie rozpočtové náklady</t>
  </si>
  <si>
    <t>34</t>
  </si>
  <si>
    <t>000200061.S</t>
  </si>
  <si>
    <t>Staticke posúdenie</t>
  </si>
  <si>
    <t>kpl</t>
  </si>
  <si>
    <t>1024</t>
  </si>
  <si>
    <t>-1409083504</t>
  </si>
  <si>
    <t>35</t>
  </si>
  <si>
    <t>000300011.S</t>
  </si>
  <si>
    <t xml:space="preserve">Geodetické práce - vytýčenie inžinierskych sieti </t>
  </si>
  <si>
    <t>1082743336</t>
  </si>
  <si>
    <t>01HSV</t>
  </si>
  <si>
    <t xml:space="preserve">Práce a dodávky HSV - odpad po pätkách </t>
  </si>
  <si>
    <t>Zemné práce - odpad po pätkách</t>
  </si>
  <si>
    <t>36</t>
  </si>
  <si>
    <t>-1130462063</t>
  </si>
  <si>
    <t>"pre pätky  ...2ks ...hĺbka 1m</t>
  </si>
  <si>
    <t>1,6*1,6*(1-0,05-0,15)*2</t>
  </si>
  <si>
    <t>"pre pätky  ...14ks  ...hĺbka 0,8m</t>
  </si>
  <si>
    <t>0,7*0,7*(0,8-0,05-0,15)*14</t>
  </si>
  <si>
    <t>37</t>
  </si>
  <si>
    <t>1749141784</t>
  </si>
  <si>
    <t>8,212*7</t>
  </si>
  <si>
    <t>38</t>
  </si>
  <si>
    <t>-1738481372</t>
  </si>
  <si>
    <t>39</t>
  </si>
  <si>
    <t>-1569636953</t>
  </si>
  <si>
    <t>40</t>
  </si>
  <si>
    <t>442712594</t>
  </si>
  <si>
    <t>8,212*1,7</t>
  </si>
  <si>
    <t>90</t>
  </si>
  <si>
    <t>Ostatné konštrukcie a práce-búranie - odpad po pätkách</t>
  </si>
  <si>
    <t>41</t>
  </si>
  <si>
    <t>-690667790</t>
  </si>
  <si>
    <t xml:space="preserve">"asfal a kameň odpad po pätkách </t>
  </si>
  <si>
    <t>3,989</t>
  </si>
  <si>
    <t>42</t>
  </si>
  <si>
    <t>965273640</t>
  </si>
  <si>
    <t>43</t>
  </si>
  <si>
    <t>-1149857234</t>
  </si>
  <si>
    <t>44</t>
  </si>
  <si>
    <t>979089012.S</t>
  </si>
  <si>
    <t>Poplatok za skladovanie - betón, tehly, dlaždice (17 01) ostatné</t>
  </si>
  <si>
    <t>-5667383</t>
  </si>
  <si>
    <t>45</t>
  </si>
  <si>
    <t>1487546973</t>
  </si>
  <si>
    <t>02HSV</t>
  </si>
  <si>
    <t xml:space="preserve">Práce a dodávky HSV - odpad na stavenisku </t>
  </si>
  <si>
    <t>100</t>
  </si>
  <si>
    <t xml:space="preserve">Zemné práce - odpad na stavenisku </t>
  </si>
  <si>
    <t>46</t>
  </si>
  <si>
    <t>-30488891</t>
  </si>
  <si>
    <t xml:space="preserve">"prebytočná zemina na stavenisku </t>
  </si>
  <si>
    <t>4*2,5*1</t>
  </si>
  <si>
    <t>3*2*1,2</t>
  </si>
  <si>
    <t>47</t>
  </si>
  <si>
    <t>398934281</t>
  </si>
  <si>
    <t>17,2*7</t>
  </si>
  <si>
    <t>48</t>
  </si>
  <si>
    <t>2082640716</t>
  </si>
  <si>
    <t>49</t>
  </si>
  <si>
    <t>-675722075</t>
  </si>
  <si>
    <t>50</t>
  </si>
  <si>
    <t>31848774</t>
  </si>
  <si>
    <t>17,2*1,7</t>
  </si>
  <si>
    <t>900</t>
  </si>
  <si>
    <t xml:space="preserve">Ostatné konštrukcie a práce-búranie - odpad na stavenisku  </t>
  </si>
  <si>
    <t>51</t>
  </si>
  <si>
    <t>-1847638639</t>
  </si>
  <si>
    <t>"kamene  ..pre hr, 15-30 cm ...0,5t</t>
  </si>
  <si>
    <t>4*2,5*0,5</t>
  </si>
  <si>
    <t>3*2,5*0,5</t>
  </si>
  <si>
    <t>52</t>
  </si>
  <si>
    <t>1721001227</t>
  </si>
  <si>
    <t>53</t>
  </si>
  <si>
    <t>248511264</t>
  </si>
  <si>
    <t>54</t>
  </si>
  <si>
    <t>-109165697</t>
  </si>
  <si>
    <t>Podklad zo štrkodrviny s rozprestretím a zhutnením, po zhutnení hr. 30 mm /odstránenie kameniva - 79,9t, násyp kameniva pri hr.15cm  - 95,18t , chýbajúce kamenivo - 15,28t/</t>
  </si>
  <si>
    <t>"odkopaná zemina pre spevnenú plochu a obrubníky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</si>
</sst>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AI25" sqref="AI2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25" t="s">
        <v>5</v>
      </c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11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R5" s="20"/>
      <c r="BE5" s="208" t="s">
        <v>13</v>
      </c>
      <c r="BS5" s="17" t="s">
        <v>6</v>
      </c>
    </row>
    <row r="6" spans="1:74" s="1" customFormat="1" ht="36.950000000000003" customHeight="1">
      <c r="B6" s="20"/>
      <c r="D6" s="26" t="s">
        <v>14</v>
      </c>
      <c r="K6" s="213" t="s">
        <v>15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R6" s="20"/>
      <c r="BE6" s="209"/>
      <c r="BS6" s="17" t="s">
        <v>6</v>
      </c>
    </row>
    <row r="7" spans="1:74" s="1" customFormat="1" ht="12" customHeight="1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209"/>
      <c r="BS7" s="17" t="s">
        <v>6</v>
      </c>
    </row>
    <row r="8" spans="1:74" s="1" customFormat="1" ht="12" customHeight="1">
      <c r="B8" s="20"/>
      <c r="D8" s="27" t="s">
        <v>18</v>
      </c>
      <c r="K8" s="25" t="s">
        <v>19</v>
      </c>
      <c r="AK8" s="27" t="s">
        <v>20</v>
      </c>
      <c r="AN8" s="201"/>
      <c r="AR8" s="20"/>
      <c r="BE8" s="209"/>
      <c r="BS8" s="17" t="s">
        <v>6</v>
      </c>
    </row>
    <row r="9" spans="1:74" s="1" customFormat="1" ht="14.45" customHeight="1">
      <c r="B9" s="20"/>
      <c r="AR9" s="20"/>
      <c r="BE9" s="209"/>
      <c r="BS9" s="17" t="s">
        <v>6</v>
      </c>
    </row>
    <row r="10" spans="1:74" s="1" customFormat="1" ht="12" customHeight="1">
      <c r="B10" s="20"/>
      <c r="D10" s="27" t="s">
        <v>21</v>
      </c>
      <c r="AK10" s="27" t="s">
        <v>22</v>
      </c>
      <c r="AN10" s="25" t="s">
        <v>1</v>
      </c>
      <c r="AR10" s="20"/>
      <c r="BE10" s="209"/>
      <c r="BS10" s="17" t="s">
        <v>6</v>
      </c>
    </row>
    <row r="11" spans="1:74" s="1" customFormat="1" ht="18.399999999999999" customHeight="1">
      <c r="B11" s="20"/>
      <c r="E11" s="25" t="s">
        <v>23</v>
      </c>
      <c r="AK11" s="27" t="s">
        <v>24</v>
      </c>
      <c r="AN11" s="25" t="s">
        <v>1</v>
      </c>
      <c r="AR11" s="20"/>
      <c r="BE11" s="209"/>
      <c r="BS11" s="17" t="s">
        <v>6</v>
      </c>
    </row>
    <row r="12" spans="1:74" s="1" customFormat="1" ht="6.95" customHeight="1">
      <c r="B12" s="20"/>
      <c r="AR12" s="20"/>
      <c r="BE12" s="209"/>
      <c r="BS12" s="17" t="s">
        <v>6</v>
      </c>
    </row>
    <row r="13" spans="1:74" s="1" customFormat="1" ht="12" customHeight="1">
      <c r="B13" s="20"/>
      <c r="D13" s="27" t="s">
        <v>25</v>
      </c>
      <c r="AK13" s="27" t="s">
        <v>22</v>
      </c>
      <c r="AN13" s="29" t="s">
        <v>26</v>
      </c>
      <c r="AR13" s="20"/>
      <c r="BE13" s="209"/>
      <c r="BS13" s="17" t="s">
        <v>6</v>
      </c>
    </row>
    <row r="14" spans="1:74" ht="12.75">
      <c r="B14" s="20"/>
      <c r="E14" s="214" t="s">
        <v>26</v>
      </c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7" t="s">
        <v>24</v>
      </c>
      <c r="AN14" s="29" t="s">
        <v>26</v>
      </c>
      <c r="AR14" s="20"/>
      <c r="BE14" s="209"/>
      <c r="BS14" s="17" t="s">
        <v>6</v>
      </c>
    </row>
    <row r="15" spans="1:74" s="1" customFormat="1" ht="6.95" customHeight="1">
      <c r="B15" s="20"/>
      <c r="AR15" s="20"/>
      <c r="BE15" s="209"/>
      <c r="BS15" s="17" t="s">
        <v>3</v>
      </c>
    </row>
    <row r="16" spans="1:74" s="1" customFormat="1" ht="12" customHeight="1">
      <c r="B16" s="20"/>
      <c r="D16" s="27" t="s">
        <v>27</v>
      </c>
      <c r="AK16" s="27" t="s">
        <v>22</v>
      </c>
      <c r="AN16" s="25" t="s">
        <v>1</v>
      </c>
      <c r="AR16" s="20"/>
      <c r="BE16" s="209"/>
      <c r="BS16" s="17" t="s">
        <v>3</v>
      </c>
    </row>
    <row r="17" spans="1:71" s="1" customFormat="1" ht="18.399999999999999" customHeight="1">
      <c r="B17" s="20"/>
      <c r="E17" s="25" t="s">
        <v>23</v>
      </c>
      <c r="AK17" s="27" t="s">
        <v>24</v>
      </c>
      <c r="AN17" s="25" t="s">
        <v>1</v>
      </c>
      <c r="AR17" s="20"/>
      <c r="BE17" s="209"/>
      <c r="BS17" s="17" t="s">
        <v>28</v>
      </c>
    </row>
    <row r="18" spans="1:71" s="1" customFormat="1" ht="6.95" customHeight="1">
      <c r="B18" s="20"/>
      <c r="AR18" s="20"/>
      <c r="BE18" s="209"/>
      <c r="BS18" s="17" t="s">
        <v>6</v>
      </c>
    </row>
    <row r="19" spans="1:71" s="1" customFormat="1" ht="12" customHeight="1">
      <c r="B19" s="20"/>
      <c r="D19" s="27" t="s">
        <v>29</v>
      </c>
      <c r="AK19" s="27" t="s">
        <v>22</v>
      </c>
      <c r="AN19" s="25" t="s">
        <v>1</v>
      </c>
      <c r="AR19" s="20"/>
      <c r="BE19" s="209"/>
      <c r="BS19" s="17" t="s">
        <v>6</v>
      </c>
    </row>
    <row r="20" spans="1:71" s="1" customFormat="1" ht="18.399999999999999" customHeight="1">
      <c r="B20" s="20"/>
      <c r="E20" s="25" t="s">
        <v>23</v>
      </c>
      <c r="AK20" s="27" t="s">
        <v>24</v>
      </c>
      <c r="AN20" s="25" t="s">
        <v>1</v>
      </c>
      <c r="AR20" s="20"/>
      <c r="BE20" s="209"/>
      <c r="BS20" s="17" t="s">
        <v>28</v>
      </c>
    </row>
    <row r="21" spans="1:71" s="1" customFormat="1" ht="6.95" customHeight="1">
      <c r="B21" s="20"/>
      <c r="AR21" s="20"/>
      <c r="BE21" s="209"/>
    </row>
    <row r="22" spans="1:71" s="1" customFormat="1" ht="12" customHeight="1">
      <c r="B22" s="20"/>
      <c r="D22" s="27" t="s">
        <v>30</v>
      </c>
      <c r="AR22" s="20"/>
      <c r="BE22" s="209"/>
    </row>
    <row r="23" spans="1:71" s="1" customFormat="1" ht="16.5" customHeight="1">
      <c r="B23" s="20"/>
      <c r="E23" s="216" t="s">
        <v>1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R23" s="20"/>
      <c r="BE23" s="209"/>
    </row>
    <row r="24" spans="1:71" s="1" customFormat="1" ht="6.95" customHeight="1">
      <c r="B24" s="20"/>
      <c r="AR24" s="20"/>
      <c r="BE24" s="209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9"/>
    </row>
    <row r="26" spans="1:71" s="2" customFormat="1" ht="25.9" customHeight="1">
      <c r="A26" s="32"/>
      <c r="B26" s="33"/>
      <c r="C26" s="32"/>
      <c r="D26" s="34" t="s">
        <v>31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17">
        <f>ROUND(AG94,2)</f>
        <v>0</v>
      </c>
      <c r="AL26" s="218"/>
      <c r="AM26" s="218"/>
      <c r="AN26" s="218"/>
      <c r="AO26" s="218"/>
      <c r="AP26" s="32"/>
      <c r="AQ26" s="32"/>
      <c r="AR26" s="33"/>
      <c r="BE26" s="209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09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19" t="s">
        <v>32</v>
      </c>
      <c r="M28" s="219"/>
      <c r="N28" s="219"/>
      <c r="O28" s="219"/>
      <c r="P28" s="219"/>
      <c r="Q28" s="32"/>
      <c r="R28" s="32"/>
      <c r="S28" s="32"/>
      <c r="T28" s="32"/>
      <c r="U28" s="32"/>
      <c r="V28" s="32"/>
      <c r="W28" s="219" t="s">
        <v>33</v>
      </c>
      <c r="X28" s="219"/>
      <c r="Y28" s="219"/>
      <c r="Z28" s="219"/>
      <c r="AA28" s="219"/>
      <c r="AB28" s="219"/>
      <c r="AC28" s="219"/>
      <c r="AD28" s="219"/>
      <c r="AE28" s="219"/>
      <c r="AF28" s="32"/>
      <c r="AG28" s="32"/>
      <c r="AH28" s="32"/>
      <c r="AI28" s="32"/>
      <c r="AJ28" s="32"/>
      <c r="AK28" s="219" t="s">
        <v>34</v>
      </c>
      <c r="AL28" s="219"/>
      <c r="AM28" s="219"/>
      <c r="AN28" s="219"/>
      <c r="AO28" s="219"/>
      <c r="AP28" s="32"/>
      <c r="AQ28" s="32"/>
      <c r="AR28" s="33"/>
      <c r="BE28" s="209"/>
    </row>
    <row r="29" spans="1:71" s="3" customFormat="1" ht="14.45" customHeight="1">
      <c r="B29" s="37"/>
      <c r="D29" s="27" t="s">
        <v>35</v>
      </c>
      <c r="F29" s="38" t="s">
        <v>36</v>
      </c>
      <c r="L29" s="204">
        <v>0.2</v>
      </c>
      <c r="M29" s="203"/>
      <c r="N29" s="203"/>
      <c r="O29" s="203"/>
      <c r="P29" s="203"/>
      <c r="Q29" s="39"/>
      <c r="R29" s="39"/>
      <c r="S29" s="39"/>
      <c r="T29" s="39"/>
      <c r="U29" s="39"/>
      <c r="V29" s="39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F29" s="39"/>
      <c r="AG29" s="39"/>
      <c r="AH29" s="39"/>
      <c r="AI29" s="39"/>
      <c r="AJ29" s="39"/>
      <c r="AK29" s="202">
        <f>ROUND(AV94, 2)</f>
        <v>0</v>
      </c>
      <c r="AL29" s="203"/>
      <c r="AM29" s="203"/>
      <c r="AN29" s="203"/>
      <c r="AO29" s="203"/>
      <c r="AP29" s="39"/>
      <c r="AQ29" s="39"/>
      <c r="AR29" s="40"/>
      <c r="AS29" s="39"/>
      <c r="AT29" s="39"/>
      <c r="AU29" s="39"/>
      <c r="AV29" s="39"/>
      <c r="AW29" s="39"/>
      <c r="AX29" s="39"/>
      <c r="AY29" s="39"/>
      <c r="AZ29" s="39"/>
      <c r="BE29" s="210"/>
    </row>
    <row r="30" spans="1:71" s="3" customFormat="1" ht="14.45" customHeight="1">
      <c r="B30" s="37"/>
      <c r="F30" s="38" t="s">
        <v>37</v>
      </c>
      <c r="L30" s="204">
        <v>0.2</v>
      </c>
      <c r="M30" s="203"/>
      <c r="N30" s="203"/>
      <c r="O30" s="203"/>
      <c r="P30" s="203"/>
      <c r="Q30" s="39"/>
      <c r="R30" s="39"/>
      <c r="S30" s="39"/>
      <c r="T30" s="39"/>
      <c r="U30" s="39"/>
      <c r="V30" s="39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F30" s="39"/>
      <c r="AG30" s="39"/>
      <c r="AH30" s="39"/>
      <c r="AI30" s="39"/>
      <c r="AJ30" s="39"/>
      <c r="AK30" s="202">
        <f>ROUND(AW94, 2)</f>
        <v>0</v>
      </c>
      <c r="AL30" s="203"/>
      <c r="AM30" s="203"/>
      <c r="AN30" s="203"/>
      <c r="AO30" s="203"/>
      <c r="AP30" s="39"/>
      <c r="AQ30" s="39"/>
      <c r="AR30" s="40"/>
      <c r="AS30" s="39"/>
      <c r="AT30" s="39"/>
      <c r="AU30" s="39"/>
      <c r="AV30" s="39"/>
      <c r="AW30" s="39"/>
      <c r="AX30" s="39"/>
      <c r="AY30" s="39"/>
      <c r="AZ30" s="39"/>
      <c r="BE30" s="210"/>
    </row>
    <row r="31" spans="1:71" s="3" customFormat="1" ht="14.45" hidden="1" customHeight="1">
      <c r="B31" s="37"/>
      <c r="F31" s="27" t="s">
        <v>38</v>
      </c>
      <c r="L31" s="207">
        <v>0.2</v>
      </c>
      <c r="M31" s="206"/>
      <c r="N31" s="206"/>
      <c r="O31" s="206"/>
      <c r="P31" s="206"/>
      <c r="W31" s="205">
        <f>ROUND(BB94, 2)</f>
        <v>0</v>
      </c>
      <c r="X31" s="206"/>
      <c r="Y31" s="206"/>
      <c r="Z31" s="206"/>
      <c r="AA31" s="206"/>
      <c r="AB31" s="206"/>
      <c r="AC31" s="206"/>
      <c r="AD31" s="206"/>
      <c r="AE31" s="206"/>
      <c r="AK31" s="205">
        <v>0</v>
      </c>
      <c r="AL31" s="206"/>
      <c r="AM31" s="206"/>
      <c r="AN31" s="206"/>
      <c r="AO31" s="206"/>
      <c r="AR31" s="37"/>
      <c r="BE31" s="210"/>
    </row>
    <row r="32" spans="1:71" s="3" customFormat="1" ht="14.45" hidden="1" customHeight="1">
      <c r="B32" s="37"/>
      <c r="F32" s="27" t="s">
        <v>39</v>
      </c>
      <c r="L32" s="207">
        <v>0.2</v>
      </c>
      <c r="M32" s="206"/>
      <c r="N32" s="206"/>
      <c r="O32" s="206"/>
      <c r="P32" s="206"/>
      <c r="W32" s="205">
        <f>ROUND(BC94, 2)</f>
        <v>0</v>
      </c>
      <c r="X32" s="206"/>
      <c r="Y32" s="206"/>
      <c r="Z32" s="206"/>
      <c r="AA32" s="206"/>
      <c r="AB32" s="206"/>
      <c r="AC32" s="206"/>
      <c r="AD32" s="206"/>
      <c r="AE32" s="206"/>
      <c r="AK32" s="205">
        <v>0</v>
      </c>
      <c r="AL32" s="206"/>
      <c r="AM32" s="206"/>
      <c r="AN32" s="206"/>
      <c r="AO32" s="206"/>
      <c r="AR32" s="37"/>
      <c r="BE32" s="210"/>
    </row>
    <row r="33" spans="1:57" s="3" customFormat="1" ht="14.45" hidden="1" customHeight="1">
      <c r="B33" s="37"/>
      <c r="F33" s="38" t="s">
        <v>40</v>
      </c>
      <c r="L33" s="204">
        <v>0</v>
      </c>
      <c r="M33" s="203"/>
      <c r="N33" s="203"/>
      <c r="O33" s="203"/>
      <c r="P33" s="203"/>
      <c r="Q33" s="39"/>
      <c r="R33" s="39"/>
      <c r="S33" s="39"/>
      <c r="T33" s="39"/>
      <c r="U33" s="39"/>
      <c r="V33" s="39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F33" s="39"/>
      <c r="AG33" s="39"/>
      <c r="AH33" s="39"/>
      <c r="AI33" s="39"/>
      <c r="AJ33" s="39"/>
      <c r="AK33" s="202">
        <v>0</v>
      </c>
      <c r="AL33" s="203"/>
      <c r="AM33" s="203"/>
      <c r="AN33" s="203"/>
      <c r="AO33" s="203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10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09"/>
    </row>
    <row r="35" spans="1:57" s="2" customFormat="1" ht="25.9" customHeight="1">
      <c r="A35" s="32"/>
      <c r="B35" s="33"/>
      <c r="C35" s="41"/>
      <c r="D35" s="42" t="s">
        <v>41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42</v>
      </c>
      <c r="U35" s="43"/>
      <c r="V35" s="43"/>
      <c r="W35" s="43"/>
      <c r="X35" s="240" t="s">
        <v>43</v>
      </c>
      <c r="Y35" s="241"/>
      <c r="Z35" s="241"/>
      <c r="AA35" s="241"/>
      <c r="AB35" s="241"/>
      <c r="AC35" s="43"/>
      <c r="AD35" s="43"/>
      <c r="AE35" s="43"/>
      <c r="AF35" s="43"/>
      <c r="AG35" s="43"/>
      <c r="AH35" s="43"/>
      <c r="AI35" s="43"/>
      <c r="AJ35" s="43"/>
      <c r="AK35" s="242">
        <f>SUM(AK26:AK33)</f>
        <v>0</v>
      </c>
      <c r="AL35" s="241"/>
      <c r="AM35" s="241"/>
      <c r="AN35" s="241"/>
      <c r="AO35" s="243"/>
      <c r="AP35" s="41"/>
      <c r="AQ35" s="41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5"/>
      <c r="D49" s="46" t="s">
        <v>44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45</v>
      </c>
      <c r="AI49" s="47"/>
      <c r="AJ49" s="47"/>
      <c r="AK49" s="47"/>
      <c r="AL49" s="47"/>
      <c r="AM49" s="47"/>
      <c r="AN49" s="47"/>
      <c r="AO49" s="47"/>
      <c r="AR49" s="45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2"/>
      <c r="B60" s="33"/>
      <c r="C60" s="32"/>
      <c r="D60" s="48" t="s">
        <v>46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47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46</v>
      </c>
      <c r="AI60" s="35"/>
      <c r="AJ60" s="35"/>
      <c r="AK60" s="35"/>
      <c r="AL60" s="35"/>
      <c r="AM60" s="48" t="s">
        <v>47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2"/>
      <c r="B64" s="33"/>
      <c r="C64" s="32"/>
      <c r="D64" s="46" t="s">
        <v>48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49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2"/>
      <c r="B75" s="33"/>
      <c r="C75" s="32"/>
      <c r="D75" s="48" t="s">
        <v>46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47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46</v>
      </c>
      <c r="AI75" s="35"/>
      <c r="AJ75" s="35"/>
      <c r="AK75" s="35"/>
      <c r="AL75" s="35"/>
      <c r="AM75" s="48" t="s">
        <v>47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3"/>
      <c r="BE77" s="32"/>
    </row>
    <row r="81" spans="1:9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3"/>
      <c r="BE81" s="32"/>
    </row>
    <row r="82" spans="1:91" s="2" customFormat="1" ht="24.95" customHeight="1">
      <c r="A82" s="32"/>
      <c r="B82" s="33"/>
      <c r="C82" s="21" t="s">
        <v>50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4"/>
      <c r="C84" s="27" t="s">
        <v>12</v>
      </c>
      <c r="AR84" s="54"/>
    </row>
    <row r="85" spans="1:91" s="5" customFormat="1" ht="36.950000000000003" customHeight="1">
      <c r="B85" s="55"/>
      <c r="C85" s="56" t="s">
        <v>14</v>
      </c>
      <c r="L85" s="231" t="str">
        <f>K6</f>
        <v>Spevnená plocha - Revitalizácia mestského lesa - Borina v Nitre</v>
      </c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R85" s="55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18</v>
      </c>
      <c r="D87" s="32"/>
      <c r="E87" s="32"/>
      <c r="F87" s="32"/>
      <c r="G87" s="32"/>
      <c r="H87" s="32"/>
      <c r="I87" s="32"/>
      <c r="J87" s="32"/>
      <c r="K87" s="32"/>
      <c r="L87" s="57" t="str">
        <f>IF(K8="","",K8)</f>
        <v xml:space="preserve">Borina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20</v>
      </c>
      <c r="AJ87" s="32"/>
      <c r="AK87" s="32"/>
      <c r="AL87" s="32"/>
      <c r="AM87" s="233"/>
      <c r="AN87" s="233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21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27</v>
      </c>
      <c r="AJ89" s="32"/>
      <c r="AK89" s="32"/>
      <c r="AL89" s="32"/>
      <c r="AM89" s="234" t="str">
        <f>IF(E17="","",E17)</f>
        <v xml:space="preserve"> </v>
      </c>
      <c r="AN89" s="235"/>
      <c r="AO89" s="235"/>
      <c r="AP89" s="235"/>
      <c r="AQ89" s="32"/>
      <c r="AR89" s="33"/>
      <c r="AS89" s="236" t="s">
        <v>51</v>
      </c>
      <c r="AT89" s="237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2"/>
    </row>
    <row r="90" spans="1:91" s="2" customFormat="1" ht="15.2" customHeight="1">
      <c r="A90" s="32"/>
      <c r="B90" s="33"/>
      <c r="C90" s="27" t="s">
        <v>25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29</v>
      </c>
      <c r="AJ90" s="32"/>
      <c r="AK90" s="32"/>
      <c r="AL90" s="32"/>
      <c r="AM90" s="234" t="str">
        <f>IF(E20="","",E20)</f>
        <v xml:space="preserve"> </v>
      </c>
      <c r="AN90" s="235"/>
      <c r="AO90" s="235"/>
      <c r="AP90" s="235"/>
      <c r="AQ90" s="32"/>
      <c r="AR90" s="33"/>
      <c r="AS90" s="238"/>
      <c r="AT90" s="239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38"/>
      <c r="AT91" s="239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2"/>
    </row>
    <row r="92" spans="1:91" s="2" customFormat="1" ht="29.25" customHeight="1">
      <c r="A92" s="32"/>
      <c r="B92" s="33"/>
      <c r="C92" s="226" t="s">
        <v>52</v>
      </c>
      <c r="D92" s="227"/>
      <c r="E92" s="227"/>
      <c r="F92" s="227"/>
      <c r="G92" s="227"/>
      <c r="H92" s="63"/>
      <c r="I92" s="228" t="s">
        <v>53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9" t="s">
        <v>54</v>
      </c>
      <c r="AH92" s="227"/>
      <c r="AI92" s="227"/>
      <c r="AJ92" s="227"/>
      <c r="AK92" s="227"/>
      <c r="AL92" s="227"/>
      <c r="AM92" s="227"/>
      <c r="AN92" s="228" t="s">
        <v>55</v>
      </c>
      <c r="AO92" s="227"/>
      <c r="AP92" s="230"/>
      <c r="AQ92" s="64" t="s">
        <v>56</v>
      </c>
      <c r="AR92" s="33"/>
      <c r="AS92" s="65" t="s">
        <v>57</v>
      </c>
      <c r="AT92" s="66" t="s">
        <v>58</v>
      </c>
      <c r="AU92" s="66" t="s">
        <v>59</v>
      </c>
      <c r="AV92" s="66" t="s">
        <v>60</v>
      </c>
      <c r="AW92" s="66" t="s">
        <v>61</v>
      </c>
      <c r="AX92" s="66" t="s">
        <v>62</v>
      </c>
      <c r="AY92" s="66" t="s">
        <v>63</v>
      </c>
      <c r="AZ92" s="66" t="s">
        <v>64</v>
      </c>
      <c r="BA92" s="66" t="s">
        <v>65</v>
      </c>
      <c r="BB92" s="66" t="s">
        <v>66</v>
      </c>
      <c r="BC92" s="66" t="s">
        <v>67</v>
      </c>
      <c r="BD92" s="67" t="s">
        <v>68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2"/>
    </row>
    <row r="94" spans="1:91" s="6" customFormat="1" ht="32.450000000000003" customHeight="1">
      <c r="B94" s="71"/>
      <c r="C94" s="72" t="s">
        <v>69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23">
        <f>ROUND(AG95,2)</f>
        <v>0</v>
      </c>
      <c r="AH94" s="223"/>
      <c r="AI94" s="223"/>
      <c r="AJ94" s="223"/>
      <c r="AK94" s="223"/>
      <c r="AL94" s="223"/>
      <c r="AM94" s="223"/>
      <c r="AN94" s="224">
        <f>SUM(AG94,AT94)</f>
        <v>0</v>
      </c>
      <c r="AO94" s="224"/>
      <c r="AP94" s="224"/>
      <c r="AQ94" s="75" t="s">
        <v>1</v>
      </c>
      <c r="AR94" s="71"/>
      <c r="AS94" s="76">
        <f>ROUND(AS95,2)</f>
        <v>0</v>
      </c>
      <c r="AT94" s="77">
        <f>ROUND(SUM(AV94:AW94),2)</f>
        <v>0</v>
      </c>
      <c r="AU94" s="78">
        <f>ROUND(AU95,5)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70</v>
      </c>
      <c r="BT94" s="80" t="s">
        <v>71</v>
      </c>
      <c r="BU94" s="81" t="s">
        <v>72</v>
      </c>
      <c r="BV94" s="80" t="s">
        <v>73</v>
      </c>
      <c r="BW94" s="80" t="s">
        <v>4</v>
      </c>
      <c r="BX94" s="80" t="s">
        <v>74</v>
      </c>
      <c r="CL94" s="80" t="s">
        <v>1</v>
      </c>
    </row>
    <row r="95" spans="1:91" s="7" customFormat="1" ht="24.75" customHeight="1">
      <c r="A95" s="82" t="s">
        <v>75</v>
      </c>
      <c r="B95" s="83"/>
      <c r="C95" s="84"/>
      <c r="D95" s="222" t="s">
        <v>76</v>
      </c>
      <c r="E95" s="222"/>
      <c r="F95" s="222"/>
      <c r="G95" s="222"/>
      <c r="H95" s="222"/>
      <c r="I95" s="85"/>
      <c r="J95" s="222" t="s">
        <v>15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0">
        <f>'02a - Spevnená plocha - R...'!J30</f>
        <v>0</v>
      </c>
      <c r="AH95" s="221"/>
      <c r="AI95" s="221"/>
      <c r="AJ95" s="221"/>
      <c r="AK95" s="221"/>
      <c r="AL95" s="221"/>
      <c r="AM95" s="221"/>
      <c r="AN95" s="220">
        <f>SUM(AG95,AT95)</f>
        <v>0</v>
      </c>
      <c r="AO95" s="221"/>
      <c r="AP95" s="221"/>
      <c r="AQ95" s="86" t="s">
        <v>77</v>
      </c>
      <c r="AR95" s="83"/>
      <c r="AS95" s="87">
        <v>0</v>
      </c>
      <c r="AT95" s="88">
        <f>ROUND(SUM(AV95:AW95),2)</f>
        <v>0</v>
      </c>
      <c r="AU95" s="89">
        <f>'02a - Spevnená plocha - R...'!P129</f>
        <v>0</v>
      </c>
      <c r="AV95" s="88">
        <f>'02a - Spevnená plocha - R...'!J33</f>
        <v>0</v>
      </c>
      <c r="AW95" s="88">
        <f>'02a - Spevnená plocha - R...'!J34</f>
        <v>0</v>
      </c>
      <c r="AX95" s="88">
        <f>'02a - Spevnená plocha - R...'!J35</f>
        <v>0</v>
      </c>
      <c r="AY95" s="88">
        <f>'02a - Spevnená plocha - R...'!J36</f>
        <v>0</v>
      </c>
      <c r="AZ95" s="88">
        <f>'02a - Spevnená plocha - R...'!F33</f>
        <v>0</v>
      </c>
      <c r="BA95" s="88">
        <f>'02a - Spevnená plocha - R...'!F34</f>
        <v>0</v>
      </c>
      <c r="BB95" s="88">
        <f>'02a - Spevnená plocha - R...'!F35</f>
        <v>0</v>
      </c>
      <c r="BC95" s="88">
        <f>'02a - Spevnená plocha - R...'!F36</f>
        <v>0</v>
      </c>
      <c r="BD95" s="90">
        <f>'02a - Spevnená plocha - R...'!F37</f>
        <v>0</v>
      </c>
      <c r="BT95" s="91" t="s">
        <v>78</v>
      </c>
      <c r="BV95" s="91" t="s">
        <v>73</v>
      </c>
      <c r="BW95" s="91" t="s">
        <v>79</v>
      </c>
      <c r="BX95" s="91" t="s">
        <v>4</v>
      </c>
      <c r="CL95" s="91" t="s">
        <v>1</v>
      </c>
      <c r="CM95" s="91" t="s">
        <v>71</v>
      </c>
    </row>
    <row r="96" spans="1:91" s="2" customFormat="1" ht="30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>
      <c r="A97" s="32"/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02a - Spevnená plocha - 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7"/>
  <sheetViews>
    <sheetView showGridLines="0" topLeftCell="A274" workbookViewId="0">
      <selection activeCell="J123" sqref="J12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5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7" t="s">
        <v>79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4.95" customHeight="1">
      <c r="B4" s="20"/>
      <c r="D4" s="21" t="s">
        <v>80</v>
      </c>
      <c r="L4" s="20"/>
      <c r="M4" s="92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245" t="str">
        <f>'Rekapitulácia stavby'!K6</f>
        <v>Spevnená plocha - Revitalizácia mestského lesa - Borina v Nitre</v>
      </c>
      <c r="F7" s="246"/>
      <c r="G7" s="246"/>
      <c r="H7" s="246"/>
      <c r="L7" s="20"/>
    </row>
    <row r="8" spans="1:46" s="2" customFormat="1" ht="12" customHeight="1">
      <c r="A8" s="32"/>
      <c r="B8" s="33"/>
      <c r="C8" s="32"/>
      <c r="D8" s="27" t="s">
        <v>81</v>
      </c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30" customHeight="1">
      <c r="A9" s="32"/>
      <c r="B9" s="33"/>
      <c r="C9" s="32"/>
      <c r="D9" s="32"/>
      <c r="E9" s="231" t="s">
        <v>82</v>
      </c>
      <c r="F9" s="244"/>
      <c r="G9" s="244"/>
      <c r="H9" s="244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8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 t="str">
        <f>IF('Rekapitulácia stavby'!AN10="","",'Rekapitulácia stavby'!AN10)</f>
        <v/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27" t="s">
        <v>24</v>
      </c>
      <c r="J15" s="25" t="str">
        <f>IF('Rekapitulácia stavby'!AN11="","",'Rekapitulácia stavby'!AN11)</f>
        <v/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25</v>
      </c>
      <c r="E17" s="32"/>
      <c r="F17" s="32"/>
      <c r="G17" s="32"/>
      <c r="H17" s="32"/>
      <c r="I17" s="27" t="s">
        <v>22</v>
      </c>
      <c r="J17" s="28" t="str">
        <f>'Rekapitulácia stavby'!AN13</f>
        <v>Vyplň údaj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7" t="str">
        <f>'Rekapitulácia stavby'!E14</f>
        <v>Vyplň údaj</v>
      </c>
      <c r="F18" s="211"/>
      <c r="G18" s="211"/>
      <c r="H18" s="211"/>
      <c r="I18" s="27" t="s">
        <v>24</v>
      </c>
      <c r="J18" s="28" t="str">
        <f>'Rekapitulácia stavby'!AN14</f>
        <v>Vyplň údaj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27</v>
      </c>
      <c r="E20" s="32"/>
      <c r="F20" s="32"/>
      <c r="G20" s="32"/>
      <c r="H20" s="32"/>
      <c r="I20" s="27" t="s">
        <v>22</v>
      </c>
      <c r="J20" s="25" t="str">
        <f>IF('Rekapitulácia stavby'!AN16="","",'Rekapitulácia stavby'!AN16)</f>
        <v/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24</v>
      </c>
      <c r="J21" s="25" t="str">
        <f>IF('Rekapitulácia stavby'!AN17="","",'Rekapitulácia stavby'!AN17)</f>
        <v/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29</v>
      </c>
      <c r="E23" s="32"/>
      <c r="F23" s="32"/>
      <c r="G23" s="32"/>
      <c r="H23" s="32"/>
      <c r="I23" s="27" t="s">
        <v>22</v>
      </c>
      <c r="J23" s="25" t="str">
        <f>IF('Rekapitulácia stavby'!AN19="","",'Rekapitulácia stavby'!AN19)</f>
        <v/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24</v>
      </c>
      <c r="J24" s="25" t="str">
        <f>IF('Rekapitulácia stavby'!AN20="","",'Rekapitulácia stavby'!AN20)</f>
        <v/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30</v>
      </c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3"/>
      <c r="B27" s="94"/>
      <c r="C27" s="93"/>
      <c r="D27" s="93"/>
      <c r="E27" s="216" t="s">
        <v>1</v>
      </c>
      <c r="F27" s="216"/>
      <c r="G27" s="216"/>
      <c r="H27" s="216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6" t="s">
        <v>31</v>
      </c>
      <c r="E30" s="32"/>
      <c r="F30" s="32"/>
      <c r="G30" s="32"/>
      <c r="H30" s="32"/>
      <c r="I30" s="32"/>
      <c r="J30" s="74">
        <f>ROUND(J129, 2)</f>
        <v>0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33</v>
      </c>
      <c r="G32" s="32"/>
      <c r="H32" s="32"/>
      <c r="I32" s="36" t="s">
        <v>32</v>
      </c>
      <c r="J32" s="36" t="s">
        <v>34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7" t="s">
        <v>35</v>
      </c>
      <c r="E33" s="38" t="s">
        <v>36</v>
      </c>
      <c r="F33" s="98">
        <f>ROUND((SUM(BE129:BE256)),  2)</f>
        <v>0</v>
      </c>
      <c r="G33" s="99"/>
      <c r="H33" s="99"/>
      <c r="I33" s="100">
        <v>0.2</v>
      </c>
      <c r="J33" s="98">
        <f>ROUND(((SUM(BE129:BE256))*I33),  2)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8" t="s">
        <v>37</v>
      </c>
      <c r="F34" s="98">
        <f>ROUND((SUM(BF129:BF256)),  2)</f>
        <v>0</v>
      </c>
      <c r="G34" s="99"/>
      <c r="H34" s="99"/>
      <c r="I34" s="100">
        <v>0.2</v>
      </c>
      <c r="J34" s="98">
        <f>ROUND(((SUM(BF129:BF256))*I34), 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38</v>
      </c>
      <c r="F35" s="101">
        <f>ROUND((SUM(BG129:BG256)),  2)</f>
        <v>0</v>
      </c>
      <c r="G35" s="32"/>
      <c r="H35" s="32"/>
      <c r="I35" s="102">
        <v>0.2</v>
      </c>
      <c r="J35" s="101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39</v>
      </c>
      <c r="F36" s="101">
        <f>ROUND((SUM(BH129:BH256)),  2)</f>
        <v>0</v>
      </c>
      <c r="G36" s="32"/>
      <c r="H36" s="32"/>
      <c r="I36" s="102">
        <v>0.2</v>
      </c>
      <c r="J36" s="101">
        <f>0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38" t="s">
        <v>40</v>
      </c>
      <c r="F37" s="98">
        <f>ROUND((SUM(BI129:BI256)),  2)</f>
        <v>0</v>
      </c>
      <c r="G37" s="99"/>
      <c r="H37" s="99"/>
      <c r="I37" s="100">
        <v>0</v>
      </c>
      <c r="J37" s="98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3"/>
      <c r="D39" s="104" t="s">
        <v>41</v>
      </c>
      <c r="E39" s="63"/>
      <c r="F39" s="63"/>
      <c r="G39" s="105" t="s">
        <v>42</v>
      </c>
      <c r="H39" s="106" t="s">
        <v>43</v>
      </c>
      <c r="I39" s="63"/>
      <c r="J39" s="107">
        <f>SUM(J30:J37)</f>
        <v>0</v>
      </c>
      <c r="K39" s="108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5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45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8" t="s">
        <v>46</v>
      </c>
      <c r="E61" s="35"/>
      <c r="F61" s="109" t="s">
        <v>47</v>
      </c>
      <c r="G61" s="48" t="s">
        <v>46</v>
      </c>
      <c r="H61" s="35"/>
      <c r="I61" s="35"/>
      <c r="J61" s="110" t="s">
        <v>47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6" t="s">
        <v>48</v>
      </c>
      <c r="E65" s="49"/>
      <c r="F65" s="49"/>
      <c r="G65" s="46" t="s">
        <v>49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8" t="s">
        <v>46</v>
      </c>
      <c r="E76" s="35"/>
      <c r="F76" s="109" t="s">
        <v>47</v>
      </c>
      <c r="G76" s="48" t="s">
        <v>46</v>
      </c>
      <c r="H76" s="35"/>
      <c r="I76" s="35"/>
      <c r="J76" s="110" t="s">
        <v>47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hidden="1" customHeight="1">
      <c r="A82" s="32"/>
      <c r="B82" s="33"/>
      <c r="C82" s="21" t="s">
        <v>83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hidden="1" customHeight="1">
      <c r="A85" s="32"/>
      <c r="B85" s="33"/>
      <c r="C85" s="32"/>
      <c r="D85" s="32"/>
      <c r="E85" s="245" t="str">
        <f>E7</f>
        <v>Spevnená plocha - Revitalizácia mestského lesa - Borina v Nitre</v>
      </c>
      <c r="F85" s="246"/>
      <c r="G85" s="246"/>
      <c r="H85" s="246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hidden="1" customHeight="1">
      <c r="A86" s="32"/>
      <c r="B86" s="33"/>
      <c r="C86" s="27" t="s">
        <v>81</v>
      </c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30" hidden="1" customHeight="1">
      <c r="A87" s="32"/>
      <c r="B87" s="33"/>
      <c r="C87" s="32"/>
      <c r="D87" s="32"/>
      <c r="E87" s="231" t="str">
        <f>E9</f>
        <v>02a - Spevnená plocha - Revitalizácia mestského lesa - Borina v Nitre</v>
      </c>
      <c r="F87" s="244"/>
      <c r="G87" s="244"/>
      <c r="H87" s="244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hidden="1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hidden="1" customHeight="1">
      <c r="A89" s="32"/>
      <c r="B89" s="33"/>
      <c r="C89" s="27" t="s">
        <v>18</v>
      </c>
      <c r="D89" s="32"/>
      <c r="E89" s="32"/>
      <c r="F89" s="25" t="str">
        <f>F12</f>
        <v xml:space="preserve">Borina </v>
      </c>
      <c r="G89" s="32"/>
      <c r="H89" s="32"/>
      <c r="I89" s="27" t="s">
        <v>20</v>
      </c>
      <c r="J89" s="58" t="str">
        <f>IF(J12="","",J12)</f>
        <v/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hidden="1" customHeight="1">
      <c r="A91" s="32"/>
      <c r="B91" s="33"/>
      <c r="C91" s="27" t="s">
        <v>21</v>
      </c>
      <c r="D91" s="32"/>
      <c r="E91" s="32"/>
      <c r="F91" s="25" t="str">
        <f>E15</f>
        <v xml:space="preserve"> </v>
      </c>
      <c r="G91" s="32"/>
      <c r="H91" s="32"/>
      <c r="I91" s="27" t="s">
        <v>27</v>
      </c>
      <c r="J91" s="30" t="str">
        <f>E21</f>
        <v xml:space="preserve"> 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hidden="1" customHeight="1">
      <c r="A92" s="32"/>
      <c r="B92" s="33"/>
      <c r="C92" s="27" t="s">
        <v>25</v>
      </c>
      <c r="D92" s="32"/>
      <c r="E92" s="32"/>
      <c r="F92" s="25" t="str">
        <f>IF(E18="","",E18)</f>
        <v>Vyplň údaj</v>
      </c>
      <c r="G92" s="32"/>
      <c r="H92" s="32"/>
      <c r="I92" s="27" t="s">
        <v>29</v>
      </c>
      <c r="J92" s="30" t="str">
        <f>E24</f>
        <v xml:space="preserve"> </v>
      </c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hidden="1" customHeight="1">
      <c r="A94" s="32"/>
      <c r="B94" s="33"/>
      <c r="C94" s="111" t="s">
        <v>84</v>
      </c>
      <c r="D94" s="103"/>
      <c r="E94" s="103"/>
      <c r="F94" s="103"/>
      <c r="G94" s="103"/>
      <c r="H94" s="103"/>
      <c r="I94" s="103"/>
      <c r="J94" s="112" t="s">
        <v>85</v>
      </c>
      <c r="K94" s="103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hidden="1" customHeight="1">
      <c r="A96" s="32"/>
      <c r="B96" s="33"/>
      <c r="C96" s="113" t="s">
        <v>86</v>
      </c>
      <c r="D96" s="32"/>
      <c r="E96" s="32"/>
      <c r="F96" s="32"/>
      <c r="G96" s="32"/>
      <c r="H96" s="32"/>
      <c r="I96" s="32"/>
      <c r="J96" s="74">
        <f>J129</f>
        <v>0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87</v>
      </c>
    </row>
    <row r="97" spans="1:31" s="9" customFormat="1" ht="24.95" hidden="1" customHeight="1">
      <c r="B97" s="114"/>
      <c r="D97" s="115" t="s">
        <v>88</v>
      </c>
      <c r="E97" s="116"/>
      <c r="F97" s="116"/>
      <c r="G97" s="116"/>
      <c r="H97" s="116"/>
      <c r="I97" s="116"/>
      <c r="J97" s="117">
        <f>J130</f>
        <v>0</v>
      </c>
      <c r="L97" s="114"/>
    </row>
    <row r="98" spans="1:31" s="10" customFormat="1" ht="19.899999999999999" hidden="1" customHeight="1">
      <c r="B98" s="118"/>
      <c r="D98" s="119" t="s">
        <v>89</v>
      </c>
      <c r="E98" s="120"/>
      <c r="F98" s="120"/>
      <c r="G98" s="120"/>
      <c r="H98" s="120"/>
      <c r="I98" s="120"/>
      <c r="J98" s="121">
        <f>J131</f>
        <v>0</v>
      </c>
      <c r="L98" s="118"/>
    </row>
    <row r="99" spans="1:31" s="10" customFormat="1" ht="19.899999999999999" hidden="1" customHeight="1">
      <c r="B99" s="118"/>
      <c r="D99" s="119" t="s">
        <v>90</v>
      </c>
      <c r="E99" s="120"/>
      <c r="F99" s="120"/>
      <c r="G99" s="120"/>
      <c r="H99" s="120"/>
      <c r="I99" s="120"/>
      <c r="J99" s="121">
        <f>J176</f>
        <v>0</v>
      </c>
      <c r="L99" s="118"/>
    </row>
    <row r="100" spans="1:31" s="10" customFormat="1" ht="19.899999999999999" hidden="1" customHeight="1">
      <c r="B100" s="118"/>
      <c r="D100" s="119" t="s">
        <v>91</v>
      </c>
      <c r="E100" s="120"/>
      <c r="F100" s="120"/>
      <c r="G100" s="120"/>
      <c r="H100" s="120"/>
      <c r="I100" s="120"/>
      <c r="J100" s="121">
        <f>J180</f>
        <v>0</v>
      </c>
      <c r="L100" s="118"/>
    </row>
    <row r="101" spans="1:31" s="10" customFormat="1" ht="19.899999999999999" hidden="1" customHeight="1">
      <c r="B101" s="118"/>
      <c r="D101" s="119" t="s">
        <v>92</v>
      </c>
      <c r="E101" s="120"/>
      <c r="F101" s="120"/>
      <c r="G101" s="120"/>
      <c r="H101" s="120"/>
      <c r="I101" s="120"/>
      <c r="J101" s="121">
        <f>J186</f>
        <v>0</v>
      </c>
      <c r="L101" s="118"/>
    </row>
    <row r="102" spans="1:31" s="10" customFormat="1" ht="19.899999999999999" hidden="1" customHeight="1">
      <c r="B102" s="118"/>
      <c r="D102" s="119" t="s">
        <v>93</v>
      </c>
      <c r="E102" s="120"/>
      <c r="F102" s="120"/>
      <c r="G102" s="120"/>
      <c r="H102" s="120"/>
      <c r="I102" s="120"/>
      <c r="J102" s="121">
        <f>J206</f>
        <v>0</v>
      </c>
      <c r="L102" s="118"/>
    </row>
    <row r="103" spans="1:31" s="9" customFormat="1" ht="24.95" hidden="1" customHeight="1">
      <c r="B103" s="114"/>
      <c r="D103" s="115" t="s">
        <v>94</v>
      </c>
      <c r="E103" s="116"/>
      <c r="F103" s="116"/>
      <c r="G103" s="116"/>
      <c r="H103" s="116"/>
      <c r="I103" s="116"/>
      <c r="J103" s="117">
        <f>J208</f>
        <v>0</v>
      </c>
      <c r="L103" s="114"/>
    </row>
    <row r="104" spans="1:31" s="9" customFormat="1" ht="24.95" hidden="1" customHeight="1">
      <c r="B104" s="114"/>
      <c r="D104" s="115" t="s">
        <v>95</v>
      </c>
      <c r="E104" s="116"/>
      <c r="F104" s="116"/>
      <c r="G104" s="116"/>
      <c r="H104" s="116"/>
      <c r="I104" s="116"/>
      <c r="J104" s="117">
        <f>J211</f>
        <v>0</v>
      </c>
      <c r="L104" s="114"/>
    </row>
    <row r="105" spans="1:31" s="10" customFormat="1" ht="19.899999999999999" hidden="1" customHeight="1">
      <c r="B105" s="118"/>
      <c r="D105" s="119" t="s">
        <v>96</v>
      </c>
      <c r="E105" s="120"/>
      <c r="F105" s="120"/>
      <c r="G105" s="120"/>
      <c r="H105" s="120"/>
      <c r="I105" s="120"/>
      <c r="J105" s="121">
        <f>J212</f>
        <v>0</v>
      </c>
      <c r="L105" s="118"/>
    </row>
    <row r="106" spans="1:31" s="10" customFormat="1" ht="19.899999999999999" hidden="1" customHeight="1">
      <c r="B106" s="118"/>
      <c r="D106" s="119" t="s">
        <v>97</v>
      </c>
      <c r="E106" s="120"/>
      <c r="F106" s="120"/>
      <c r="G106" s="120"/>
      <c r="H106" s="120"/>
      <c r="I106" s="120"/>
      <c r="J106" s="121">
        <f>J226</f>
        <v>0</v>
      </c>
      <c r="L106" s="118"/>
    </row>
    <row r="107" spans="1:31" s="9" customFormat="1" ht="24.95" hidden="1" customHeight="1">
      <c r="B107" s="114"/>
      <c r="D107" s="115" t="s">
        <v>98</v>
      </c>
      <c r="E107" s="116"/>
      <c r="F107" s="116"/>
      <c r="G107" s="116"/>
      <c r="H107" s="116"/>
      <c r="I107" s="116"/>
      <c r="J107" s="117">
        <f>J234</f>
        <v>0</v>
      </c>
      <c r="L107" s="114"/>
    </row>
    <row r="108" spans="1:31" s="10" customFormat="1" ht="19.899999999999999" hidden="1" customHeight="1">
      <c r="B108" s="118"/>
      <c r="D108" s="119" t="s">
        <v>99</v>
      </c>
      <c r="E108" s="120"/>
      <c r="F108" s="120"/>
      <c r="G108" s="120"/>
      <c r="H108" s="120"/>
      <c r="I108" s="120"/>
      <c r="J108" s="121">
        <f>J235</f>
        <v>0</v>
      </c>
      <c r="L108" s="118"/>
    </row>
    <row r="109" spans="1:31" s="10" customFormat="1" ht="19.899999999999999" hidden="1" customHeight="1">
      <c r="B109" s="118"/>
      <c r="D109" s="119" t="s">
        <v>100</v>
      </c>
      <c r="E109" s="120"/>
      <c r="F109" s="120"/>
      <c r="G109" s="120"/>
      <c r="H109" s="120"/>
      <c r="I109" s="120"/>
      <c r="J109" s="121">
        <f>J248</f>
        <v>0</v>
      </c>
      <c r="L109" s="118"/>
    </row>
    <row r="110" spans="1:31" s="2" customFormat="1" ht="21.75" hidden="1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hidden="1" customHeight="1">
      <c r="A111" s="32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hidden="1"/>
    <row r="113" spans="1:31" hidden="1"/>
    <row r="114" spans="1:31" hidden="1"/>
    <row r="115" spans="1:31" s="2" customFormat="1" ht="6.95" customHeight="1">
      <c r="A115" s="32"/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21" t="s">
        <v>101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7" t="s">
        <v>14</v>
      </c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2"/>
      <c r="D119" s="32"/>
      <c r="E119" s="245" t="str">
        <f>E7</f>
        <v>Spevnená plocha - Revitalizácia mestského lesa - Borina v Nitre</v>
      </c>
      <c r="F119" s="246"/>
      <c r="G119" s="246"/>
      <c r="H119" s="246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81</v>
      </c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30" customHeight="1">
      <c r="A121" s="32"/>
      <c r="B121" s="33"/>
      <c r="C121" s="32"/>
      <c r="D121" s="32"/>
      <c r="E121" s="231" t="str">
        <f>E9</f>
        <v>02a - Spevnená plocha - Revitalizácia mestského lesa - Borina v Nitre</v>
      </c>
      <c r="F121" s="244"/>
      <c r="G121" s="244"/>
      <c r="H121" s="244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</v>
      </c>
      <c r="D123" s="32"/>
      <c r="E123" s="32"/>
      <c r="F123" s="25" t="str">
        <f>F12</f>
        <v xml:space="preserve">Borina </v>
      </c>
      <c r="G123" s="32"/>
      <c r="H123" s="32"/>
      <c r="I123" s="27" t="s">
        <v>20</v>
      </c>
      <c r="J123" s="58" t="str">
        <f>IF(J12="","",J12)</f>
        <v/>
      </c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5.2" customHeight="1">
      <c r="A125" s="32"/>
      <c r="B125" s="33"/>
      <c r="C125" s="27" t="s">
        <v>21</v>
      </c>
      <c r="D125" s="32"/>
      <c r="E125" s="32"/>
      <c r="F125" s="25" t="str">
        <f>E15</f>
        <v xml:space="preserve"> </v>
      </c>
      <c r="G125" s="32"/>
      <c r="H125" s="32"/>
      <c r="I125" s="27" t="s">
        <v>27</v>
      </c>
      <c r="J125" s="30" t="str">
        <f>E21</f>
        <v xml:space="preserve"> </v>
      </c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25</v>
      </c>
      <c r="D126" s="32"/>
      <c r="E126" s="32"/>
      <c r="F126" s="25" t="str">
        <f>IF(E18="","",E18)</f>
        <v>Vyplň údaj</v>
      </c>
      <c r="G126" s="32"/>
      <c r="H126" s="32"/>
      <c r="I126" s="27" t="s">
        <v>29</v>
      </c>
      <c r="J126" s="30" t="str">
        <f>E24</f>
        <v xml:space="preserve"> 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22"/>
      <c r="B128" s="123"/>
      <c r="C128" s="124" t="s">
        <v>102</v>
      </c>
      <c r="D128" s="125" t="s">
        <v>56</v>
      </c>
      <c r="E128" s="125" t="s">
        <v>52</v>
      </c>
      <c r="F128" s="125" t="s">
        <v>53</v>
      </c>
      <c r="G128" s="125" t="s">
        <v>103</v>
      </c>
      <c r="H128" s="125" t="s">
        <v>104</v>
      </c>
      <c r="I128" s="125" t="s">
        <v>105</v>
      </c>
      <c r="J128" s="126" t="s">
        <v>85</v>
      </c>
      <c r="K128" s="127" t="s">
        <v>106</v>
      </c>
      <c r="L128" s="128"/>
      <c r="M128" s="65" t="s">
        <v>1</v>
      </c>
      <c r="N128" s="66" t="s">
        <v>35</v>
      </c>
      <c r="O128" s="66" t="s">
        <v>107</v>
      </c>
      <c r="P128" s="66" t="s">
        <v>108</v>
      </c>
      <c r="Q128" s="66" t="s">
        <v>109</v>
      </c>
      <c r="R128" s="66" t="s">
        <v>110</v>
      </c>
      <c r="S128" s="66" t="s">
        <v>111</v>
      </c>
      <c r="T128" s="67" t="s">
        <v>112</v>
      </c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</row>
    <row r="129" spans="1:65" s="2" customFormat="1" ht="22.9" customHeight="1">
      <c r="A129" s="32"/>
      <c r="B129" s="33"/>
      <c r="C129" s="72" t="s">
        <v>86</v>
      </c>
      <c r="D129" s="32"/>
      <c r="E129" s="32"/>
      <c r="F129" s="32"/>
      <c r="G129" s="32"/>
      <c r="H129" s="32"/>
      <c r="I129" s="32"/>
      <c r="J129" s="129">
        <f>BK129</f>
        <v>0</v>
      </c>
      <c r="K129" s="32"/>
      <c r="L129" s="33"/>
      <c r="M129" s="68"/>
      <c r="N129" s="59"/>
      <c r="O129" s="69"/>
      <c r="P129" s="130">
        <f>P130+P208+P211+P234</f>
        <v>0</v>
      </c>
      <c r="Q129" s="69"/>
      <c r="R129" s="130">
        <f>R130+R208+R211+R234</f>
        <v>229.01553756999999</v>
      </c>
      <c r="S129" s="69"/>
      <c r="T129" s="131">
        <f>T130+T208+T211+T234</f>
        <v>33.32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70</v>
      </c>
      <c r="AU129" s="17" t="s">
        <v>87</v>
      </c>
      <c r="BK129" s="132">
        <f>BK130+BK208+BK211+BK234</f>
        <v>0</v>
      </c>
    </row>
    <row r="130" spans="1:65" s="12" customFormat="1" ht="25.9" customHeight="1">
      <c r="B130" s="133"/>
      <c r="D130" s="134" t="s">
        <v>70</v>
      </c>
      <c r="E130" s="135" t="s">
        <v>113</v>
      </c>
      <c r="F130" s="135" t="s">
        <v>114</v>
      </c>
      <c r="I130" s="136"/>
      <c r="J130" s="137">
        <f>BK130</f>
        <v>0</v>
      </c>
      <c r="L130" s="133"/>
      <c r="M130" s="138"/>
      <c r="N130" s="139"/>
      <c r="O130" s="139"/>
      <c r="P130" s="140">
        <f>P131+P176+P180+P186+P206</f>
        <v>0</v>
      </c>
      <c r="Q130" s="139"/>
      <c r="R130" s="140">
        <f>R131+R176+R180+R186+R206</f>
        <v>229.01553756999999</v>
      </c>
      <c r="S130" s="139"/>
      <c r="T130" s="141">
        <f>T131+T176+T180+T186+T206</f>
        <v>33.32</v>
      </c>
      <c r="AR130" s="134" t="s">
        <v>78</v>
      </c>
      <c r="AT130" s="142" t="s">
        <v>70</v>
      </c>
      <c r="AU130" s="142" t="s">
        <v>71</v>
      </c>
      <c r="AY130" s="134" t="s">
        <v>115</v>
      </c>
      <c r="BK130" s="143">
        <f>BK131+BK176+BK180+BK186+BK206</f>
        <v>0</v>
      </c>
    </row>
    <row r="131" spans="1:65" s="12" customFormat="1" ht="22.9" customHeight="1">
      <c r="B131" s="133"/>
      <c r="D131" s="134" t="s">
        <v>70</v>
      </c>
      <c r="E131" s="144" t="s">
        <v>78</v>
      </c>
      <c r="F131" s="144" t="s">
        <v>116</v>
      </c>
      <c r="I131" s="136"/>
      <c r="J131" s="145">
        <f>BK131</f>
        <v>0</v>
      </c>
      <c r="L131" s="133"/>
      <c r="M131" s="138"/>
      <c r="N131" s="139"/>
      <c r="O131" s="139"/>
      <c r="P131" s="140">
        <f>SUM(P132:P175)</f>
        <v>0</v>
      </c>
      <c r="Q131" s="139"/>
      <c r="R131" s="140">
        <f>SUM(R132:R175)</f>
        <v>79.899999999999991</v>
      </c>
      <c r="S131" s="139"/>
      <c r="T131" s="141">
        <f>SUM(T132:T175)</f>
        <v>33.32</v>
      </c>
      <c r="AR131" s="134" t="s">
        <v>78</v>
      </c>
      <c r="AT131" s="142" t="s">
        <v>70</v>
      </c>
      <c r="AU131" s="142" t="s">
        <v>78</v>
      </c>
      <c r="AY131" s="134" t="s">
        <v>115</v>
      </c>
      <c r="BK131" s="143">
        <f>SUM(BK132:BK175)</f>
        <v>0</v>
      </c>
    </row>
    <row r="132" spans="1:65" s="2" customFormat="1" ht="24.2" customHeight="1">
      <c r="A132" s="32"/>
      <c r="B132" s="146"/>
      <c r="C132" s="147" t="s">
        <v>78</v>
      </c>
      <c r="D132" s="147" t="s">
        <v>117</v>
      </c>
      <c r="E132" s="148" t="s">
        <v>118</v>
      </c>
      <c r="F132" s="149" t="s">
        <v>119</v>
      </c>
      <c r="G132" s="150" t="s">
        <v>120</v>
      </c>
      <c r="H132" s="151">
        <v>340</v>
      </c>
      <c r="I132" s="152"/>
      <c r="J132" s="153">
        <f>ROUND(I132*H132,2)</f>
        <v>0</v>
      </c>
      <c r="K132" s="154"/>
      <c r="L132" s="33"/>
      <c r="M132" s="155" t="s">
        <v>1</v>
      </c>
      <c r="N132" s="156" t="s">
        <v>37</v>
      </c>
      <c r="O132" s="61"/>
      <c r="P132" s="157">
        <f>O132*H132</f>
        <v>0</v>
      </c>
      <c r="Q132" s="157">
        <v>0</v>
      </c>
      <c r="R132" s="157">
        <f>Q132*H132</f>
        <v>0</v>
      </c>
      <c r="S132" s="157">
        <v>9.8000000000000004E-2</v>
      </c>
      <c r="T132" s="158">
        <f>S132*H132</f>
        <v>33.32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9" t="s">
        <v>121</v>
      </c>
      <c r="AT132" s="159" t="s">
        <v>117</v>
      </c>
      <c r="AU132" s="159" t="s">
        <v>122</v>
      </c>
      <c r="AY132" s="17" t="s">
        <v>115</v>
      </c>
      <c r="BE132" s="160">
        <f>IF(N132="základná",J132,0)</f>
        <v>0</v>
      </c>
      <c r="BF132" s="160">
        <f>IF(N132="znížená",J132,0)</f>
        <v>0</v>
      </c>
      <c r="BG132" s="160">
        <f>IF(N132="zákl. prenesená",J132,0)</f>
        <v>0</v>
      </c>
      <c r="BH132" s="160">
        <f>IF(N132="zníž. prenesená",J132,0)</f>
        <v>0</v>
      </c>
      <c r="BI132" s="160">
        <f>IF(N132="nulová",J132,0)</f>
        <v>0</v>
      </c>
      <c r="BJ132" s="17" t="s">
        <v>122</v>
      </c>
      <c r="BK132" s="160">
        <f>ROUND(I132*H132,2)</f>
        <v>0</v>
      </c>
      <c r="BL132" s="17" t="s">
        <v>121</v>
      </c>
      <c r="BM132" s="159" t="s">
        <v>123</v>
      </c>
    </row>
    <row r="133" spans="1:65" s="13" customFormat="1">
      <c r="B133" s="161"/>
      <c r="D133" s="162" t="s">
        <v>124</v>
      </c>
      <c r="E133" s="163" t="s">
        <v>1</v>
      </c>
      <c r="F133" s="164" t="s">
        <v>125</v>
      </c>
      <c r="H133" s="163" t="s">
        <v>1</v>
      </c>
      <c r="I133" s="165"/>
      <c r="L133" s="161"/>
      <c r="M133" s="166"/>
      <c r="N133" s="167"/>
      <c r="O133" s="167"/>
      <c r="P133" s="167"/>
      <c r="Q133" s="167"/>
      <c r="R133" s="167"/>
      <c r="S133" s="167"/>
      <c r="T133" s="168"/>
      <c r="AT133" s="163" t="s">
        <v>124</v>
      </c>
      <c r="AU133" s="163" t="s">
        <v>122</v>
      </c>
      <c r="AV133" s="13" t="s">
        <v>78</v>
      </c>
      <c r="AW133" s="13" t="s">
        <v>28</v>
      </c>
      <c r="AX133" s="13" t="s">
        <v>71</v>
      </c>
      <c r="AY133" s="163" t="s">
        <v>115</v>
      </c>
    </row>
    <row r="134" spans="1:65" s="14" customFormat="1">
      <c r="B134" s="169"/>
      <c r="D134" s="162" t="s">
        <v>124</v>
      </c>
      <c r="E134" s="170" t="s">
        <v>1</v>
      </c>
      <c r="F134" s="171" t="s">
        <v>126</v>
      </c>
      <c r="H134" s="172">
        <v>340</v>
      </c>
      <c r="I134" s="173"/>
      <c r="L134" s="169"/>
      <c r="M134" s="174"/>
      <c r="N134" s="175"/>
      <c r="O134" s="175"/>
      <c r="P134" s="175"/>
      <c r="Q134" s="175"/>
      <c r="R134" s="175"/>
      <c r="S134" s="175"/>
      <c r="T134" s="176"/>
      <c r="AT134" s="170" t="s">
        <v>124</v>
      </c>
      <c r="AU134" s="170" t="s">
        <v>122</v>
      </c>
      <c r="AV134" s="14" t="s">
        <v>122</v>
      </c>
      <c r="AW134" s="14" t="s">
        <v>28</v>
      </c>
      <c r="AX134" s="14" t="s">
        <v>78</v>
      </c>
      <c r="AY134" s="170" t="s">
        <v>115</v>
      </c>
    </row>
    <row r="135" spans="1:65" s="2" customFormat="1" ht="37.9" customHeight="1">
      <c r="A135" s="32"/>
      <c r="B135" s="146"/>
      <c r="C135" s="147" t="s">
        <v>122</v>
      </c>
      <c r="D135" s="147" t="s">
        <v>117</v>
      </c>
      <c r="E135" s="148" t="s">
        <v>127</v>
      </c>
      <c r="F135" s="149" t="s">
        <v>128</v>
      </c>
      <c r="G135" s="150" t="s">
        <v>120</v>
      </c>
      <c r="H135" s="151">
        <v>340</v>
      </c>
      <c r="I135" s="152"/>
      <c r="J135" s="153">
        <f>ROUND(I135*H135,2)</f>
        <v>0</v>
      </c>
      <c r="K135" s="154"/>
      <c r="L135" s="33"/>
      <c r="M135" s="155" t="s">
        <v>1</v>
      </c>
      <c r="N135" s="156" t="s">
        <v>37</v>
      </c>
      <c r="O135" s="61"/>
      <c r="P135" s="157">
        <f>O135*H135</f>
        <v>0</v>
      </c>
      <c r="Q135" s="157">
        <v>0.23499999999999999</v>
      </c>
      <c r="R135" s="157">
        <f>Q135*H135</f>
        <v>79.899999999999991</v>
      </c>
      <c r="S135" s="157">
        <v>0</v>
      </c>
      <c r="T135" s="158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9" t="s">
        <v>121</v>
      </c>
      <c r="AT135" s="159" t="s">
        <v>117</v>
      </c>
      <c r="AU135" s="159" t="s">
        <v>122</v>
      </c>
      <c r="AY135" s="17" t="s">
        <v>115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7" t="s">
        <v>122</v>
      </c>
      <c r="BK135" s="160">
        <f>ROUND(I135*H135,2)</f>
        <v>0</v>
      </c>
      <c r="BL135" s="17" t="s">
        <v>121</v>
      </c>
      <c r="BM135" s="159" t="s">
        <v>129</v>
      </c>
    </row>
    <row r="136" spans="1:65" s="13" customFormat="1">
      <c r="B136" s="161"/>
      <c r="D136" s="162" t="s">
        <v>124</v>
      </c>
      <c r="E136" s="163" t="s">
        <v>1</v>
      </c>
      <c r="F136" s="164" t="s">
        <v>125</v>
      </c>
      <c r="H136" s="163" t="s">
        <v>1</v>
      </c>
      <c r="I136" s="165"/>
      <c r="L136" s="161"/>
      <c r="M136" s="166"/>
      <c r="N136" s="167"/>
      <c r="O136" s="167"/>
      <c r="P136" s="167"/>
      <c r="Q136" s="167"/>
      <c r="R136" s="167"/>
      <c r="S136" s="167"/>
      <c r="T136" s="168"/>
      <c r="AT136" s="163" t="s">
        <v>124</v>
      </c>
      <c r="AU136" s="163" t="s">
        <v>122</v>
      </c>
      <c r="AV136" s="13" t="s">
        <v>78</v>
      </c>
      <c r="AW136" s="13" t="s">
        <v>28</v>
      </c>
      <c r="AX136" s="13" t="s">
        <v>71</v>
      </c>
      <c r="AY136" s="163" t="s">
        <v>115</v>
      </c>
    </row>
    <row r="137" spans="1:65" s="14" customFormat="1">
      <c r="B137" s="169"/>
      <c r="D137" s="162" t="s">
        <v>124</v>
      </c>
      <c r="E137" s="170" t="s">
        <v>1</v>
      </c>
      <c r="F137" s="171" t="s">
        <v>126</v>
      </c>
      <c r="H137" s="172">
        <v>340</v>
      </c>
      <c r="I137" s="173"/>
      <c r="L137" s="169"/>
      <c r="M137" s="174"/>
      <c r="N137" s="175"/>
      <c r="O137" s="175"/>
      <c r="P137" s="175"/>
      <c r="Q137" s="175"/>
      <c r="R137" s="175"/>
      <c r="S137" s="175"/>
      <c r="T137" s="176"/>
      <c r="AT137" s="170" t="s">
        <v>124</v>
      </c>
      <c r="AU137" s="170" t="s">
        <v>122</v>
      </c>
      <c r="AV137" s="14" t="s">
        <v>122</v>
      </c>
      <c r="AW137" s="14" t="s">
        <v>28</v>
      </c>
      <c r="AX137" s="14" t="s">
        <v>78</v>
      </c>
      <c r="AY137" s="170" t="s">
        <v>115</v>
      </c>
    </row>
    <row r="138" spans="1:65" s="2" customFormat="1" ht="24.2" customHeight="1">
      <c r="A138" s="32"/>
      <c r="B138" s="146"/>
      <c r="C138" s="147" t="s">
        <v>130</v>
      </c>
      <c r="D138" s="147" t="s">
        <v>117</v>
      </c>
      <c r="E138" s="148" t="s">
        <v>131</v>
      </c>
      <c r="F138" s="149" t="s">
        <v>132</v>
      </c>
      <c r="G138" s="150" t="s">
        <v>133</v>
      </c>
      <c r="H138" s="151">
        <v>37.4</v>
      </c>
      <c r="I138" s="152"/>
      <c r="J138" s="153">
        <f>ROUND(I138*H138,2)</f>
        <v>0</v>
      </c>
      <c r="K138" s="154"/>
      <c r="L138" s="33"/>
      <c r="M138" s="155" t="s">
        <v>1</v>
      </c>
      <c r="N138" s="156" t="s">
        <v>37</v>
      </c>
      <c r="O138" s="61"/>
      <c r="P138" s="157">
        <f>O138*H138</f>
        <v>0</v>
      </c>
      <c r="Q138" s="157">
        <v>0</v>
      </c>
      <c r="R138" s="157">
        <f>Q138*H138</f>
        <v>0</v>
      </c>
      <c r="S138" s="157">
        <v>0</v>
      </c>
      <c r="T138" s="158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9" t="s">
        <v>121</v>
      </c>
      <c r="AT138" s="159" t="s">
        <v>117</v>
      </c>
      <c r="AU138" s="159" t="s">
        <v>122</v>
      </c>
      <c r="AY138" s="17" t="s">
        <v>115</v>
      </c>
      <c r="BE138" s="160">
        <f>IF(N138="základná",J138,0)</f>
        <v>0</v>
      </c>
      <c r="BF138" s="160">
        <f>IF(N138="znížená",J138,0)</f>
        <v>0</v>
      </c>
      <c r="BG138" s="160">
        <f>IF(N138="zákl. prenesená",J138,0)</f>
        <v>0</v>
      </c>
      <c r="BH138" s="160">
        <f>IF(N138="zníž. prenesená",J138,0)</f>
        <v>0</v>
      </c>
      <c r="BI138" s="160">
        <f>IF(N138="nulová",J138,0)</f>
        <v>0</v>
      </c>
      <c r="BJ138" s="17" t="s">
        <v>122</v>
      </c>
      <c r="BK138" s="160">
        <f>ROUND(I138*H138,2)</f>
        <v>0</v>
      </c>
      <c r="BL138" s="17" t="s">
        <v>121</v>
      </c>
      <c r="BM138" s="159" t="s">
        <v>134</v>
      </c>
    </row>
    <row r="139" spans="1:65" s="13" customFormat="1">
      <c r="B139" s="161"/>
      <c r="D139" s="162" t="s">
        <v>124</v>
      </c>
      <c r="E139" s="163" t="s">
        <v>1</v>
      </c>
      <c r="F139" s="164" t="s">
        <v>135</v>
      </c>
      <c r="H139" s="163" t="s">
        <v>1</v>
      </c>
      <c r="I139" s="165"/>
      <c r="L139" s="161"/>
      <c r="M139" s="166"/>
      <c r="N139" s="167"/>
      <c r="O139" s="167"/>
      <c r="P139" s="167"/>
      <c r="Q139" s="167"/>
      <c r="R139" s="167"/>
      <c r="S139" s="167"/>
      <c r="T139" s="168"/>
      <c r="AT139" s="163" t="s">
        <v>124</v>
      </c>
      <c r="AU139" s="163" t="s">
        <v>122</v>
      </c>
      <c r="AV139" s="13" t="s">
        <v>78</v>
      </c>
      <c r="AW139" s="13" t="s">
        <v>28</v>
      </c>
      <c r="AX139" s="13" t="s">
        <v>71</v>
      </c>
      <c r="AY139" s="163" t="s">
        <v>115</v>
      </c>
    </row>
    <row r="140" spans="1:65" s="14" customFormat="1">
      <c r="B140" s="169"/>
      <c r="D140" s="162" t="s">
        <v>124</v>
      </c>
      <c r="E140" s="170" t="s">
        <v>1</v>
      </c>
      <c r="F140" s="171" t="s">
        <v>136</v>
      </c>
      <c r="H140" s="172">
        <v>37.4</v>
      </c>
      <c r="I140" s="173"/>
      <c r="L140" s="169"/>
      <c r="M140" s="174"/>
      <c r="N140" s="175"/>
      <c r="O140" s="175"/>
      <c r="P140" s="175"/>
      <c r="Q140" s="175"/>
      <c r="R140" s="175"/>
      <c r="S140" s="175"/>
      <c r="T140" s="176"/>
      <c r="AT140" s="170" t="s">
        <v>124</v>
      </c>
      <c r="AU140" s="170" t="s">
        <v>122</v>
      </c>
      <c r="AV140" s="14" t="s">
        <v>122</v>
      </c>
      <c r="AW140" s="14" t="s">
        <v>28</v>
      </c>
      <c r="AX140" s="14" t="s">
        <v>78</v>
      </c>
      <c r="AY140" s="170" t="s">
        <v>115</v>
      </c>
    </row>
    <row r="141" spans="1:65" s="2" customFormat="1" ht="24.2" customHeight="1">
      <c r="A141" s="32"/>
      <c r="B141" s="146"/>
      <c r="C141" s="147" t="s">
        <v>121</v>
      </c>
      <c r="D141" s="147" t="s">
        <v>117</v>
      </c>
      <c r="E141" s="148" t="s">
        <v>137</v>
      </c>
      <c r="F141" s="149" t="s">
        <v>138</v>
      </c>
      <c r="G141" s="150" t="s">
        <v>133</v>
      </c>
      <c r="H141" s="151">
        <v>37.4</v>
      </c>
      <c r="I141" s="152"/>
      <c r="J141" s="153">
        <f>ROUND(I141*H141,2)</f>
        <v>0</v>
      </c>
      <c r="K141" s="154"/>
      <c r="L141" s="33"/>
      <c r="M141" s="155" t="s">
        <v>1</v>
      </c>
      <c r="N141" s="156" t="s">
        <v>37</v>
      </c>
      <c r="O141" s="61"/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9" t="s">
        <v>121</v>
      </c>
      <c r="AT141" s="159" t="s">
        <v>117</v>
      </c>
      <c r="AU141" s="159" t="s">
        <v>122</v>
      </c>
      <c r="AY141" s="17" t="s">
        <v>115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7" t="s">
        <v>122</v>
      </c>
      <c r="BK141" s="160">
        <f>ROUND(I141*H141,2)</f>
        <v>0</v>
      </c>
      <c r="BL141" s="17" t="s">
        <v>121</v>
      </c>
      <c r="BM141" s="159" t="s">
        <v>139</v>
      </c>
    </row>
    <row r="142" spans="1:65" s="2" customFormat="1" ht="24.2" customHeight="1">
      <c r="A142" s="32"/>
      <c r="B142" s="146"/>
      <c r="C142" s="147" t="s">
        <v>140</v>
      </c>
      <c r="D142" s="147" t="s">
        <v>117</v>
      </c>
      <c r="E142" s="148" t="s">
        <v>141</v>
      </c>
      <c r="F142" s="149" t="s">
        <v>142</v>
      </c>
      <c r="G142" s="150" t="s">
        <v>133</v>
      </c>
      <c r="H142" s="151">
        <v>10.47</v>
      </c>
      <c r="I142" s="152"/>
      <c r="J142" s="153">
        <f>ROUND(I142*H142,2)</f>
        <v>0</v>
      </c>
      <c r="K142" s="154"/>
      <c r="L142" s="33"/>
      <c r="M142" s="155" t="s">
        <v>1</v>
      </c>
      <c r="N142" s="156" t="s">
        <v>37</v>
      </c>
      <c r="O142" s="61"/>
      <c r="P142" s="157">
        <f>O142*H142</f>
        <v>0</v>
      </c>
      <c r="Q142" s="157">
        <v>0</v>
      </c>
      <c r="R142" s="157">
        <f>Q142*H142</f>
        <v>0</v>
      </c>
      <c r="S142" s="157">
        <v>0</v>
      </c>
      <c r="T142" s="158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9" t="s">
        <v>121</v>
      </c>
      <c r="AT142" s="159" t="s">
        <v>117</v>
      </c>
      <c r="AU142" s="159" t="s">
        <v>122</v>
      </c>
      <c r="AY142" s="17" t="s">
        <v>115</v>
      </c>
      <c r="BE142" s="160">
        <f>IF(N142="základná",J142,0)</f>
        <v>0</v>
      </c>
      <c r="BF142" s="160">
        <f>IF(N142="znížená",J142,0)</f>
        <v>0</v>
      </c>
      <c r="BG142" s="160">
        <f>IF(N142="zákl. prenesená",J142,0)</f>
        <v>0</v>
      </c>
      <c r="BH142" s="160">
        <f>IF(N142="zníž. prenesená",J142,0)</f>
        <v>0</v>
      </c>
      <c r="BI142" s="160">
        <f>IF(N142="nulová",J142,0)</f>
        <v>0</v>
      </c>
      <c r="BJ142" s="17" t="s">
        <v>122</v>
      </c>
      <c r="BK142" s="160">
        <f>ROUND(I142*H142,2)</f>
        <v>0</v>
      </c>
      <c r="BL142" s="17" t="s">
        <v>121</v>
      </c>
      <c r="BM142" s="159" t="s">
        <v>143</v>
      </c>
    </row>
    <row r="143" spans="1:65" s="13" customFormat="1">
      <c r="B143" s="161"/>
      <c r="D143" s="162" t="s">
        <v>124</v>
      </c>
      <c r="E143" s="163" t="s">
        <v>1</v>
      </c>
      <c r="F143" s="164" t="s">
        <v>144</v>
      </c>
      <c r="H143" s="163" t="s">
        <v>1</v>
      </c>
      <c r="I143" s="165"/>
      <c r="L143" s="161"/>
      <c r="M143" s="166"/>
      <c r="N143" s="167"/>
      <c r="O143" s="167"/>
      <c r="P143" s="167"/>
      <c r="Q143" s="167"/>
      <c r="R143" s="167"/>
      <c r="S143" s="167"/>
      <c r="T143" s="168"/>
      <c r="AT143" s="163" t="s">
        <v>124</v>
      </c>
      <c r="AU143" s="163" t="s">
        <v>122</v>
      </c>
      <c r="AV143" s="13" t="s">
        <v>78</v>
      </c>
      <c r="AW143" s="13" t="s">
        <v>28</v>
      </c>
      <c r="AX143" s="13" t="s">
        <v>71</v>
      </c>
      <c r="AY143" s="163" t="s">
        <v>115</v>
      </c>
    </row>
    <row r="144" spans="1:65" s="14" customFormat="1">
      <c r="B144" s="169"/>
      <c r="D144" s="162" t="s">
        <v>124</v>
      </c>
      <c r="E144" s="170" t="s">
        <v>1</v>
      </c>
      <c r="F144" s="171" t="s">
        <v>145</v>
      </c>
      <c r="H144" s="172">
        <v>10.47</v>
      </c>
      <c r="I144" s="173"/>
      <c r="L144" s="169"/>
      <c r="M144" s="174"/>
      <c r="N144" s="175"/>
      <c r="O144" s="175"/>
      <c r="P144" s="175"/>
      <c r="Q144" s="175"/>
      <c r="R144" s="175"/>
      <c r="S144" s="175"/>
      <c r="T144" s="176"/>
      <c r="AT144" s="170" t="s">
        <v>124</v>
      </c>
      <c r="AU144" s="170" t="s">
        <v>122</v>
      </c>
      <c r="AV144" s="14" t="s">
        <v>122</v>
      </c>
      <c r="AW144" s="14" t="s">
        <v>28</v>
      </c>
      <c r="AX144" s="14" t="s">
        <v>78</v>
      </c>
      <c r="AY144" s="170" t="s">
        <v>115</v>
      </c>
    </row>
    <row r="145" spans="1:65" s="2" customFormat="1" ht="24.2" customHeight="1">
      <c r="A145" s="32"/>
      <c r="B145" s="146"/>
      <c r="C145" s="147" t="s">
        <v>146</v>
      </c>
      <c r="D145" s="147" t="s">
        <v>117</v>
      </c>
      <c r="E145" s="148" t="s">
        <v>147</v>
      </c>
      <c r="F145" s="149" t="s">
        <v>148</v>
      </c>
      <c r="G145" s="150" t="s">
        <v>133</v>
      </c>
      <c r="H145" s="151">
        <v>10.47</v>
      </c>
      <c r="I145" s="152"/>
      <c r="J145" s="153">
        <f>ROUND(I145*H145,2)</f>
        <v>0</v>
      </c>
      <c r="K145" s="154"/>
      <c r="L145" s="33"/>
      <c r="M145" s="155" t="s">
        <v>1</v>
      </c>
      <c r="N145" s="156" t="s">
        <v>37</v>
      </c>
      <c r="O145" s="61"/>
      <c r="P145" s="157">
        <f>O145*H145</f>
        <v>0</v>
      </c>
      <c r="Q145" s="157">
        <v>0</v>
      </c>
      <c r="R145" s="157">
        <f>Q145*H145</f>
        <v>0</v>
      </c>
      <c r="S145" s="157">
        <v>0</v>
      </c>
      <c r="T145" s="158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9" t="s">
        <v>121</v>
      </c>
      <c r="AT145" s="159" t="s">
        <v>117</v>
      </c>
      <c r="AU145" s="159" t="s">
        <v>122</v>
      </c>
      <c r="AY145" s="17" t="s">
        <v>115</v>
      </c>
      <c r="BE145" s="160">
        <f>IF(N145="základná",J145,0)</f>
        <v>0</v>
      </c>
      <c r="BF145" s="160">
        <f>IF(N145="znížená",J145,0)</f>
        <v>0</v>
      </c>
      <c r="BG145" s="160">
        <f>IF(N145="zákl. prenesená",J145,0)</f>
        <v>0</v>
      </c>
      <c r="BH145" s="160">
        <f>IF(N145="zníž. prenesená",J145,0)</f>
        <v>0</v>
      </c>
      <c r="BI145" s="160">
        <f>IF(N145="nulová",J145,0)</f>
        <v>0</v>
      </c>
      <c r="BJ145" s="17" t="s">
        <v>122</v>
      </c>
      <c r="BK145" s="160">
        <f>ROUND(I145*H145,2)</f>
        <v>0</v>
      </c>
      <c r="BL145" s="17" t="s">
        <v>121</v>
      </c>
      <c r="BM145" s="159" t="s">
        <v>149</v>
      </c>
    </row>
    <row r="146" spans="1:65" s="2" customFormat="1" ht="24.2" customHeight="1">
      <c r="A146" s="32"/>
      <c r="B146" s="146"/>
      <c r="C146" s="147" t="s">
        <v>150</v>
      </c>
      <c r="D146" s="147" t="s">
        <v>117</v>
      </c>
      <c r="E146" s="148" t="s">
        <v>151</v>
      </c>
      <c r="F146" s="149" t="s">
        <v>152</v>
      </c>
      <c r="G146" s="150" t="s">
        <v>133</v>
      </c>
      <c r="H146" s="151">
        <v>10.47</v>
      </c>
      <c r="I146" s="152"/>
      <c r="J146" s="153">
        <f>ROUND(I146*H146,2)</f>
        <v>0</v>
      </c>
      <c r="K146" s="154"/>
      <c r="L146" s="33"/>
      <c r="M146" s="155" t="s">
        <v>1</v>
      </c>
      <c r="N146" s="156" t="s">
        <v>37</v>
      </c>
      <c r="O146" s="61"/>
      <c r="P146" s="157">
        <f>O146*H146</f>
        <v>0</v>
      </c>
      <c r="Q146" s="157">
        <v>0</v>
      </c>
      <c r="R146" s="157">
        <f>Q146*H146</f>
        <v>0</v>
      </c>
      <c r="S146" s="157">
        <v>0</v>
      </c>
      <c r="T146" s="158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9" t="s">
        <v>121</v>
      </c>
      <c r="AT146" s="159" t="s">
        <v>117</v>
      </c>
      <c r="AU146" s="159" t="s">
        <v>122</v>
      </c>
      <c r="AY146" s="17" t="s">
        <v>115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7" t="s">
        <v>122</v>
      </c>
      <c r="BK146" s="160">
        <f>ROUND(I146*H146,2)</f>
        <v>0</v>
      </c>
      <c r="BL146" s="17" t="s">
        <v>121</v>
      </c>
      <c r="BM146" s="159" t="s">
        <v>153</v>
      </c>
    </row>
    <row r="147" spans="1:65" s="13" customFormat="1">
      <c r="B147" s="161"/>
      <c r="D147" s="162" t="s">
        <v>124</v>
      </c>
      <c r="E147" s="163" t="s">
        <v>1</v>
      </c>
      <c r="F147" s="164" t="s">
        <v>154</v>
      </c>
      <c r="H147" s="163" t="s">
        <v>1</v>
      </c>
      <c r="I147" s="165"/>
      <c r="L147" s="161"/>
      <c r="M147" s="166"/>
      <c r="N147" s="167"/>
      <c r="O147" s="167"/>
      <c r="P147" s="167"/>
      <c r="Q147" s="167"/>
      <c r="R147" s="167"/>
      <c r="S147" s="167"/>
      <c r="T147" s="168"/>
      <c r="AT147" s="163" t="s">
        <v>124</v>
      </c>
      <c r="AU147" s="163" t="s">
        <v>122</v>
      </c>
      <c r="AV147" s="13" t="s">
        <v>78</v>
      </c>
      <c r="AW147" s="13" t="s">
        <v>28</v>
      </c>
      <c r="AX147" s="13" t="s">
        <v>71</v>
      </c>
      <c r="AY147" s="163" t="s">
        <v>115</v>
      </c>
    </row>
    <row r="148" spans="1:65" s="14" customFormat="1">
      <c r="B148" s="169"/>
      <c r="D148" s="162" t="s">
        <v>124</v>
      </c>
      <c r="E148" s="170" t="s">
        <v>1</v>
      </c>
      <c r="F148" s="171" t="s">
        <v>145</v>
      </c>
      <c r="H148" s="172">
        <v>10.47</v>
      </c>
      <c r="I148" s="173"/>
      <c r="L148" s="169"/>
      <c r="M148" s="174"/>
      <c r="N148" s="175"/>
      <c r="O148" s="175"/>
      <c r="P148" s="175"/>
      <c r="Q148" s="175"/>
      <c r="R148" s="175"/>
      <c r="S148" s="175"/>
      <c r="T148" s="176"/>
      <c r="AT148" s="170" t="s">
        <v>124</v>
      </c>
      <c r="AU148" s="170" t="s">
        <v>122</v>
      </c>
      <c r="AV148" s="14" t="s">
        <v>122</v>
      </c>
      <c r="AW148" s="14" t="s">
        <v>28</v>
      </c>
      <c r="AX148" s="14" t="s">
        <v>78</v>
      </c>
      <c r="AY148" s="170" t="s">
        <v>115</v>
      </c>
    </row>
    <row r="149" spans="1:65" s="2" customFormat="1" ht="24.2" customHeight="1">
      <c r="A149" s="32"/>
      <c r="B149" s="146"/>
      <c r="C149" s="147" t="s">
        <v>155</v>
      </c>
      <c r="D149" s="147" t="s">
        <v>117</v>
      </c>
      <c r="E149" s="148" t="s">
        <v>156</v>
      </c>
      <c r="F149" s="149" t="s">
        <v>157</v>
      </c>
      <c r="G149" s="150" t="s">
        <v>133</v>
      </c>
      <c r="H149" s="151">
        <v>47.844000000000001</v>
      </c>
      <c r="I149" s="152"/>
      <c r="J149" s="153">
        <f>ROUND(I149*H149,2)</f>
        <v>0</v>
      </c>
      <c r="K149" s="154"/>
      <c r="L149" s="33"/>
      <c r="M149" s="155" t="s">
        <v>1</v>
      </c>
      <c r="N149" s="156" t="s">
        <v>37</v>
      </c>
      <c r="O149" s="61"/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8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9" t="s">
        <v>121</v>
      </c>
      <c r="AT149" s="159" t="s">
        <v>117</v>
      </c>
      <c r="AU149" s="159" t="s">
        <v>122</v>
      </c>
      <c r="AY149" s="17" t="s">
        <v>115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7" t="s">
        <v>122</v>
      </c>
      <c r="BK149" s="160">
        <f>ROUND(I149*H149,2)</f>
        <v>0</v>
      </c>
      <c r="BL149" s="17" t="s">
        <v>121</v>
      </c>
      <c r="BM149" s="159" t="s">
        <v>158</v>
      </c>
    </row>
    <row r="150" spans="1:65" s="13" customFormat="1">
      <c r="B150" s="161"/>
      <c r="D150" s="162" t="s">
        <v>124</v>
      </c>
      <c r="E150" s="163" t="s">
        <v>1</v>
      </c>
      <c r="F150" s="164" t="s">
        <v>159</v>
      </c>
      <c r="H150" s="163" t="s">
        <v>1</v>
      </c>
      <c r="I150" s="165"/>
      <c r="L150" s="161"/>
      <c r="M150" s="166"/>
      <c r="N150" s="167"/>
      <c r="O150" s="167"/>
      <c r="P150" s="167"/>
      <c r="Q150" s="167"/>
      <c r="R150" s="167"/>
      <c r="S150" s="167"/>
      <c r="T150" s="168"/>
      <c r="AT150" s="163" t="s">
        <v>124</v>
      </c>
      <c r="AU150" s="163" t="s">
        <v>122</v>
      </c>
      <c r="AV150" s="13" t="s">
        <v>78</v>
      </c>
      <c r="AW150" s="13" t="s">
        <v>28</v>
      </c>
      <c r="AX150" s="13" t="s">
        <v>71</v>
      </c>
      <c r="AY150" s="163" t="s">
        <v>115</v>
      </c>
    </row>
    <row r="151" spans="1:65" s="14" customFormat="1">
      <c r="B151" s="169"/>
      <c r="D151" s="162" t="s">
        <v>124</v>
      </c>
      <c r="E151" s="170" t="s">
        <v>1</v>
      </c>
      <c r="F151" s="171" t="s">
        <v>160</v>
      </c>
      <c r="H151" s="172">
        <v>47.844000000000001</v>
      </c>
      <c r="I151" s="173"/>
      <c r="L151" s="169"/>
      <c r="M151" s="174"/>
      <c r="N151" s="175"/>
      <c r="O151" s="175"/>
      <c r="P151" s="175"/>
      <c r="Q151" s="175"/>
      <c r="R151" s="175"/>
      <c r="S151" s="175"/>
      <c r="T151" s="176"/>
      <c r="AT151" s="170" t="s">
        <v>124</v>
      </c>
      <c r="AU151" s="170" t="s">
        <v>122</v>
      </c>
      <c r="AV151" s="14" t="s">
        <v>122</v>
      </c>
      <c r="AW151" s="14" t="s">
        <v>28</v>
      </c>
      <c r="AX151" s="14" t="s">
        <v>78</v>
      </c>
      <c r="AY151" s="170" t="s">
        <v>115</v>
      </c>
    </row>
    <row r="152" spans="1:65" s="2" customFormat="1" ht="33" customHeight="1">
      <c r="A152" s="32"/>
      <c r="B152" s="146"/>
      <c r="C152" s="147" t="s">
        <v>161</v>
      </c>
      <c r="D152" s="147" t="s">
        <v>117</v>
      </c>
      <c r="E152" s="148" t="s">
        <v>162</v>
      </c>
      <c r="F152" s="149" t="s">
        <v>163</v>
      </c>
      <c r="G152" s="150" t="s">
        <v>133</v>
      </c>
      <c r="H152" s="151">
        <v>47.87</v>
      </c>
      <c r="I152" s="152"/>
      <c r="J152" s="153">
        <f>ROUND(I152*H152,2)</f>
        <v>0</v>
      </c>
      <c r="K152" s="154"/>
      <c r="L152" s="33"/>
      <c r="M152" s="155" t="s">
        <v>1</v>
      </c>
      <c r="N152" s="156" t="s">
        <v>37</v>
      </c>
      <c r="O152" s="61"/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9" t="s">
        <v>121</v>
      </c>
      <c r="AT152" s="159" t="s">
        <v>117</v>
      </c>
      <c r="AU152" s="159" t="s">
        <v>122</v>
      </c>
      <c r="AY152" s="17" t="s">
        <v>115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7" t="s">
        <v>122</v>
      </c>
      <c r="BK152" s="160">
        <f>ROUND(I152*H152,2)</f>
        <v>0</v>
      </c>
      <c r="BL152" s="17" t="s">
        <v>121</v>
      </c>
      <c r="BM152" s="159" t="s">
        <v>164</v>
      </c>
    </row>
    <row r="153" spans="1:65" s="13" customFormat="1">
      <c r="B153" s="161"/>
      <c r="D153" s="162" t="s">
        <v>124</v>
      </c>
      <c r="E153" s="163" t="s">
        <v>1</v>
      </c>
      <c r="F153" s="164" t="s">
        <v>369</v>
      </c>
      <c r="H153" s="163" t="s">
        <v>1</v>
      </c>
      <c r="I153" s="165"/>
      <c r="L153" s="161"/>
      <c r="M153" s="166"/>
      <c r="N153" s="167"/>
      <c r="O153" s="167"/>
      <c r="P153" s="167"/>
      <c r="Q153" s="167"/>
      <c r="R153" s="167"/>
      <c r="S153" s="167"/>
      <c r="T153" s="168"/>
      <c r="AT153" s="163" t="s">
        <v>124</v>
      </c>
      <c r="AU153" s="163" t="s">
        <v>122</v>
      </c>
      <c r="AV153" s="13" t="s">
        <v>78</v>
      </c>
      <c r="AW153" s="13" t="s">
        <v>28</v>
      </c>
      <c r="AX153" s="13" t="s">
        <v>71</v>
      </c>
      <c r="AY153" s="163" t="s">
        <v>115</v>
      </c>
    </row>
    <row r="154" spans="1:65" s="14" customFormat="1">
      <c r="B154" s="169"/>
      <c r="D154" s="162" t="s">
        <v>124</v>
      </c>
      <c r="E154" s="170" t="s">
        <v>1</v>
      </c>
      <c r="F154" s="171" t="s">
        <v>165</v>
      </c>
      <c r="H154" s="172">
        <v>47.87</v>
      </c>
      <c r="I154" s="173"/>
      <c r="L154" s="169"/>
      <c r="M154" s="174"/>
      <c r="N154" s="175"/>
      <c r="O154" s="175"/>
      <c r="P154" s="175"/>
      <c r="Q154" s="175"/>
      <c r="R154" s="175"/>
      <c r="S154" s="175"/>
      <c r="T154" s="176"/>
      <c r="AT154" s="170" t="s">
        <v>124</v>
      </c>
      <c r="AU154" s="170" t="s">
        <v>122</v>
      </c>
      <c r="AV154" s="14" t="s">
        <v>122</v>
      </c>
      <c r="AW154" s="14" t="s">
        <v>28</v>
      </c>
      <c r="AX154" s="14" t="s">
        <v>78</v>
      </c>
      <c r="AY154" s="170" t="s">
        <v>115</v>
      </c>
    </row>
    <row r="155" spans="1:65" s="2" customFormat="1" ht="37.9" customHeight="1">
      <c r="A155" s="32"/>
      <c r="B155" s="146"/>
      <c r="C155" s="147" t="s">
        <v>166</v>
      </c>
      <c r="D155" s="147" t="s">
        <v>117</v>
      </c>
      <c r="E155" s="148" t="s">
        <v>167</v>
      </c>
      <c r="F155" s="149" t="s">
        <v>168</v>
      </c>
      <c r="G155" s="150" t="s">
        <v>133</v>
      </c>
      <c r="H155" s="151">
        <v>335.09</v>
      </c>
      <c r="I155" s="152"/>
      <c r="J155" s="153">
        <f>ROUND(I155*H155,2)</f>
        <v>0</v>
      </c>
      <c r="K155" s="154"/>
      <c r="L155" s="33"/>
      <c r="M155" s="155" t="s">
        <v>1</v>
      </c>
      <c r="N155" s="156" t="s">
        <v>37</v>
      </c>
      <c r="O155" s="61"/>
      <c r="P155" s="157">
        <f>O155*H155</f>
        <v>0</v>
      </c>
      <c r="Q155" s="157">
        <v>0</v>
      </c>
      <c r="R155" s="157">
        <f>Q155*H155</f>
        <v>0</v>
      </c>
      <c r="S155" s="157">
        <v>0</v>
      </c>
      <c r="T155" s="158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9" t="s">
        <v>121</v>
      </c>
      <c r="AT155" s="159" t="s">
        <v>117</v>
      </c>
      <c r="AU155" s="159" t="s">
        <v>122</v>
      </c>
      <c r="AY155" s="17" t="s">
        <v>115</v>
      </c>
      <c r="BE155" s="160">
        <f>IF(N155="základná",J155,0)</f>
        <v>0</v>
      </c>
      <c r="BF155" s="160">
        <f>IF(N155="znížená",J155,0)</f>
        <v>0</v>
      </c>
      <c r="BG155" s="160">
        <f>IF(N155="zákl. prenesená",J155,0)</f>
        <v>0</v>
      </c>
      <c r="BH155" s="160">
        <f>IF(N155="zníž. prenesená",J155,0)</f>
        <v>0</v>
      </c>
      <c r="BI155" s="160">
        <f>IF(N155="nulová",J155,0)</f>
        <v>0</v>
      </c>
      <c r="BJ155" s="17" t="s">
        <v>122</v>
      </c>
      <c r="BK155" s="160">
        <f>ROUND(I155*H155,2)</f>
        <v>0</v>
      </c>
      <c r="BL155" s="17" t="s">
        <v>121</v>
      </c>
      <c r="BM155" s="159" t="s">
        <v>169</v>
      </c>
    </row>
    <row r="156" spans="1:65" s="13" customFormat="1">
      <c r="B156" s="161"/>
      <c r="D156" s="162" t="s">
        <v>124</v>
      </c>
      <c r="E156" s="163" t="s">
        <v>1</v>
      </c>
      <c r="F156" s="164" t="s">
        <v>170</v>
      </c>
      <c r="H156" s="163" t="s">
        <v>1</v>
      </c>
      <c r="I156" s="165"/>
      <c r="L156" s="161"/>
      <c r="M156" s="166"/>
      <c r="N156" s="167"/>
      <c r="O156" s="167"/>
      <c r="P156" s="167"/>
      <c r="Q156" s="167"/>
      <c r="R156" s="167"/>
      <c r="S156" s="167"/>
      <c r="T156" s="168"/>
      <c r="AT156" s="163" t="s">
        <v>124</v>
      </c>
      <c r="AU156" s="163" t="s">
        <v>122</v>
      </c>
      <c r="AV156" s="13" t="s">
        <v>78</v>
      </c>
      <c r="AW156" s="13" t="s">
        <v>28</v>
      </c>
      <c r="AX156" s="13" t="s">
        <v>71</v>
      </c>
      <c r="AY156" s="163" t="s">
        <v>115</v>
      </c>
    </row>
    <row r="157" spans="1:65" s="14" customFormat="1">
      <c r="B157" s="169"/>
      <c r="D157" s="162" t="s">
        <v>124</v>
      </c>
      <c r="E157" s="170" t="s">
        <v>1</v>
      </c>
      <c r="F157" s="171" t="s">
        <v>171</v>
      </c>
      <c r="H157" s="172">
        <v>335.09</v>
      </c>
      <c r="I157" s="173"/>
      <c r="L157" s="169"/>
      <c r="M157" s="174"/>
      <c r="N157" s="175"/>
      <c r="O157" s="175"/>
      <c r="P157" s="175"/>
      <c r="Q157" s="175"/>
      <c r="R157" s="175"/>
      <c r="S157" s="175"/>
      <c r="T157" s="176"/>
      <c r="AT157" s="170" t="s">
        <v>124</v>
      </c>
      <c r="AU157" s="170" t="s">
        <v>122</v>
      </c>
      <c r="AV157" s="14" t="s">
        <v>122</v>
      </c>
      <c r="AW157" s="14" t="s">
        <v>28</v>
      </c>
      <c r="AX157" s="14" t="s">
        <v>78</v>
      </c>
      <c r="AY157" s="170" t="s">
        <v>115</v>
      </c>
    </row>
    <row r="158" spans="1:65" s="2" customFormat="1" ht="16.5" customHeight="1">
      <c r="A158" s="32"/>
      <c r="B158" s="146"/>
      <c r="C158" s="147" t="s">
        <v>172</v>
      </c>
      <c r="D158" s="147" t="s">
        <v>117</v>
      </c>
      <c r="E158" s="148" t="s">
        <v>173</v>
      </c>
      <c r="F158" s="149" t="s">
        <v>174</v>
      </c>
      <c r="G158" s="150" t="s">
        <v>133</v>
      </c>
      <c r="H158" s="151">
        <v>10.47</v>
      </c>
      <c r="I158" s="152"/>
      <c r="J158" s="153">
        <f>ROUND(I158*H158,2)</f>
        <v>0</v>
      </c>
      <c r="K158" s="154"/>
      <c r="L158" s="33"/>
      <c r="M158" s="155" t="s">
        <v>1</v>
      </c>
      <c r="N158" s="156" t="s">
        <v>37</v>
      </c>
      <c r="O158" s="61"/>
      <c r="P158" s="157">
        <f>O158*H158</f>
        <v>0</v>
      </c>
      <c r="Q158" s="157">
        <v>0</v>
      </c>
      <c r="R158" s="157">
        <f>Q158*H158</f>
        <v>0</v>
      </c>
      <c r="S158" s="157">
        <v>0</v>
      </c>
      <c r="T158" s="158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9" t="s">
        <v>121</v>
      </c>
      <c r="AT158" s="159" t="s">
        <v>117</v>
      </c>
      <c r="AU158" s="159" t="s">
        <v>122</v>
      </c>
      <c r="AY158" s="17" t="s">
        <v>115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7" t="s">
        <v>122</v>
      </c>
      <c r="BK158" s="160">
        <f>ROUND(I158*H158,2)</f>
        <v>0</v>
      </c>
      <c r="BL158" s="17" t="s">
        <v>121</v>
      </c>
      <c r="BM158" s="159" t="s">
        <v>175</v>
      </c>
    </row>
    <row r="159" spans="1:65" s="13" customFormat="1">
      <c r="B159" s="161"/>
      <c r="D159" s="162" t="s">
        <v>124</v>
      </c>
      <c r="E159" s="163" t="s">
        <v>1</v>
      </c>
      <c r="F159" s="164" t="s">
        <v>176</v>
      </c>
      <c r="H159" s="163" t="s">
        <v>1</v>
      </c>
      <c r="I159" s="165"/>
      <c r="L159" s="161"/>
      <c r="M159" s="166"/>
      <c r="N159" s="167"/>
      <c r="O159" s="167"/>
      <c r="P159" s="167"/>
      <c r="Q159" s="167"/>
      <c r="R159" s="167"/>
      <c r="S159" s="167"/>
      <c r="T159" s="168"/>
      <c r="AT159" s="163" t="s">
        <v>124</v>
      </c>
      <c r="AU159" s="163" t="s">
        <v>122</v>
      </c>
      <c r="AV159" s="13" t="s">
        <v>78</v>
      </c>
      <c r="AW159" s="13" t="s">
        <v>28</v>
      </c>
      <c r="AX159" s="13" t="s">
        <v>71</v>
      </c>
      <c r="AY159" s="163" t="s">
        <v>115</v>
      </c>
    </row>
    <row r="160" spans="1:65" s="14" customFormat="1">
      <c r="B160" s="169"/>
      <c r="D160" s="162" t="s">
        <v>124</v>
      </c>
      <c r="E160" s="170" t="s">
        <v>1</v>
      </c>
      <c r="F160" s="171" t="s">
        <v>145</v>
      </c>
      <c r="H160" s="172">
        <v>10.47</v>
      </c>
      <c r="I160" s="173"/>
      <c r="L160" s="169"/>
      <c r="M160" s="174"/>
      <c r="N160" s="175"/>
      <c r="O160" s="175"/>
      <c r="P160" s="175"/>
      <c r="Q160" s="175"/>
      <c r="R160" s="175"/>
      <c r="S160" s="175"/>
      <c r="T160" s="176"/>
      <c r="AT160" s="170" t="s">
        <v>124</v>
      </c>
      <c r="AU160" s="170" t="s">
        <v>122</v>
      </c>
      <c r="AV160" s="14" t="s">
        <v>122</v>
      </c>
      <c r="AW160" s="14" t="s">
        <v>28</v>
      </c>
      <c r="AX160" s="14" t="s">
        <v>78</v>
      </c>
      <c r="AY160" s="170" t="s">
        <v>115</v>
      </c>
    </row>
    <row r="161" spans="1:65" s="2" customFormat="1" ht="24.2" customHeight="1">
      <c r="A161" s="32"/>
      <c r="B161" s="146"/>
      <c r="C161" s="147" t="s">
        <v>177</v>
      </c>
      <c r="D161" s="147" t="s">
        <v>117</v>
      </c>
      <c r="E161" s="148" t="s">
        <v>178</v>
      </c>
      <c r="F161" s="149" t="s">
        <v>179</v>
      </c>
      <c r="G161" s="150" t="s">
        <v>133</v>
      </c>
      <c r="H161" s="151">
        <v>47.844000000000001</v>
      </c>
      <c r="I161" s="152"/>
      <c r="J161" s="153">
        <f>ROUND(I161*H161,2)</f>
        <v>0</v>
      </c>
      <c r="K161" s="154"/>
      <c r="L161" s="33"/>
      <c r="M161" s="155" t="s">
        <v>1</v>
      </c>
      <c r="N161" s="156" t="s">
        <v>37</v>
      </c>
      <c r="O161" s="61"/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9" t="s">
        <v>121</v>
      </c>
      <c r="AT161" s="159" t="s">
        <v>117</v>
      </c>
      <c r="AU161" s="159" t="s">
        <v>122</v>
      </c>
      <c r="AY161" s="17" t="s">
        <v>115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7" t="s">
        <v>122</v>
      </c>
      <c r="BK161" s="160">
        <f>ROUND(I161*H161,2)</f>
        <v>0</v>
      </c>
      <c r="BL161" s="17" t="s">
        <v>121</v>
      </c>
      <c r="BM161" s="159" t="s">
        <v>180</v>
      </c>
    </row>
    <row r="162" spans="1:65" s="13" customFormat="1">
      <c r="B162" s="161"/>
      <c r="D162" s="162" t="s">
        <v>124</v>
      </c>
      <c r="E162" s="163" t="s">
        <v>1</v>
      </c>
      <c r="F162" s="164" t="s">
        <v>159</v>
      </c>
      <c r="H162" s="163" t="s">
        <v>1</v>
      </c>
      <c r="I162" s="165"/>
      <c r="L162" s="161"/>
      <c r="M162" s="166"/>
      <c r="N162" s="167"/>
      <c r="O162" s="167"/>
      <c r="P162" s="167"/>
      <c r="Q162" s="167"/>
      <c r="R162" s="167"/>
      <c r="S162" s="167"/>
      <c r="T162" s="168"/>
      <c r="AT162" s="163" t="s">
        <v>124</v>
      </c>
      <c r="AU162" s="163" t="s">
        <v>122</v>
      </c>
      <c r="AV162" s="13" t="s">
        <v>78</v>
      </c>
      <c r="AW162" s="13" t="s">
        <v>28</v>
      </c>
      <c r="AX162" s="13" t="s">
        <v>71</v>
      </c>
      <c r="AY162" s="163" t="s">
        <v>115</v>
      </c>
    </row>
    <row r="163" spans="1:65" s="14" customFormat="1">
      <c r="B163" s="169"/>
      <c r="D163" s="162" t="s">
        <v>124</v>
      </c>
      <c r="E163" s="170" t="s">
        <v>1</v>
      </c>
      <c r="F163" s="171" t="s">
        <v>160</v>
      </c>
      <c r="H163" s="172">
        <v>47.844000000000001</v>
      </c>
      <c r="I163" s="173"/>
      <c r="L163" s="169"/>
      <c r="M163" s="174"/>
      <c r="N163" s="175"/>
      <c r="O163" s="175"/>
      <c r="P163" s="175"/>
      <c r="Q163" s="175"/>
      <c r="R163" s="175"/>
      <c r="S163" s="175"/>
      <c r="T163" s="176"/>
      <c r="AT163" s="170" t="s">
        <v>124</v>
      </c>
      <c r="AU163" s="170" t="s">
        <v>122</v>
      </c>
      <c r="AV163" s="14" t="s">
        <v>122</v>
      </c>
      <c r="AW163" s="14" t="s">
        <v>28</v>
      </c>
      <c r="AX163" s="14" t="s">
        <v>78</v>
      </c>
      <c r="AY163" s="170" t="s">
        <v>115</v>
      </c>
    </row>
    <row r="164" spans="1:65" s="2" customFormat="1" ht="16.5" customHeight="1">
      <c r="A164" s="32"/>
      <c r="B164" s="146"/>
      <c r="C164" s="147" t="s">
        <v>181</v>
      </c>
      <c r="D164" s="147" t="s">
        <v>117</v>
      </c>
      <c r="E164" s="148" t="s">
        <v>182</v>
      </c>
      <c r="F164" s="149" t="s">
        <v>183</v>
      </c>
      <c r="G164" s="150" t="s">
        <v>133</v>
      </c>
      <c r="H164" s="151">
        <v>47.87</v>
      </c>
      <c r="I164" s="152"/>
      <c r="J164" s="153">
        <f>ROUND(I164*H164,2)</f>
        <v>0</v>
      </c>
      <c r="K164" s="154"/>
      <c r="L164" s="33"/>
      <c r="M164" s="155" t="s">
        <v>1</v>
      </c>
      <c r="N164" s="156" t="s">
        <v>37</v>
      </c>
      <c r="O164" s="61"/>
      <c r="P164" s="157">
        <f>O164*H164</f>
        <v>0</v>
      </c>
      <c r="Q164" s="157">
        <v>0</v>
      </c>
      <c r="R164" s="157">
        <f>Q164*H164</f>
        <v>0</v>
      </c>
      <c r="S164" s="157">
        <v>0</v>
      </c>
      <c r="T164" s="158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9" t="s">
        <v>121</v>
      </c>
      <c r="AT164" s="159" t="s">
        <v>117</v>
      </c>
      <c r="AU164" s="159" t="s">
        <v>122</v>
      </c>
      <c r="AY164" s="17" t="s">
        <v>115</v>
      </c>
      <c r="BE164" s="160">
        <f>IF(N164="základná",J164,0)</f>
        <v>0</v>
      </c>
      <c r="BF164" s="160">
        <f>IF(N164="znížená",J164,0)</f>
        <v>0</v>
      </c>
      <c r="BG164" s="160">
        <f>IF(N164="zákl. prenesená",J164,0)</f>
        <v>0</v>
      </c>
      <c r="BH164" s="160">
        <f>IF(N164="zníž. prenesená",J164,0)</f>
        <v>0</v>
      </c>
      <c r="BI164" s="160">
        <f>IF(N164="nulová",J164,0)</f>
        <v>0</v>
      </c>
      <c r="BJ164" s="17" t="s">
        <v>122</v>
      </c>
      <c r="BK164" s="160">
        <f>ROUND(I164*H164,2)</f>
        <v>0</v>
      </c>
      <c r="BL164" s="17" t="s">
        <v>121</v>
      </c>
      <c r="BM164" s="159" t="s">
        <v>184</v>
      </c>
    </row>
    <row r="165" spans="1:65" s="13" customFormat="1">
      <c r="B165" s="161"/>
      <c r="D165" s="162" t="s">
        <v>124</v>
      </c>
      <c r="E165" s="163" t="s">
        <v>1</v>
      </c>
      <c r="F165" s="164" t="s">
        <v>185</v>
      </c>
      <c r="H165" s="163" t="s">
        <v>1</v>
      </c>
      <c r="I165" s="165"/>
      <c r="L165" s="161"/>
      <c r="M165" s="166"/>
      <c r="N165" s="167"/>
      <c r="O165" s="167"/>
      <c r="P165" s="167"/>
      <c r="Q165" s="167"/>
      <c r="R165" s="167"/>
      <c r="S165" s="167"/>
      <c r="T165" s="168"/>
      <c r="AT165" s="163" t="s">
        <v>124</v>
      </c>
      <c r="AU165" s="163" t="s">
        <v>122</v>
      </c>
      <c r="AV165" s="13" t="s">
        <v>78</v>
      </c>
      <c r="AW165" s="13" t="s">
        <v>28</v>
      </c>
      <c r="AX165" s="13" t="s">
        <v>71</v>
      </c>
      <c r="AY165" s="163" t="s">
        <v>115</v>
      </c>
    </row>
    <row r="166" spans="1:65" s="14" customFormat="1">
      <c r="B166" s="169"/>
      <c r="D166" s="162" t="s">
        <v>124</v>
      </c>
      <c r="E166" s="170" t="s">
        <v>1</v>
      </c>
      <c r="F166" s="171" t="s">
        <v>165</v>
      </c>
      <c r="H166" s="172">
        <v>47.87</v>
      </c>
      <c r="I166" s="173"/>
      <c r="L166" s="169"/>
      <c r="M166" s="174"/>
      <c r="N166" s="175"/>
      <c r="O166" s="175"/>
      <c r="P166" s="175"/>
      <c r="Q166" s="175"/>
      <c r="R166" s="175"/>
      <c r="S166" s="175"/>
      <c r="T166" s="176"/>
      <c r="AT166" s="170" t="s">
        <v>124</v>
      </c>
      <c r="AU166" s="170" t="s">
        <v>122</v>
      </c>
      <c r="AV166" s="14" t="s">
        <v>122</v>
      </c>
      <c r="AW166" s="14" t="s">
        <v>28</v>
      </c>
      <c r="AX166" s="14" t="s">
        <v>78</v>
      </c>
      <c r="AY166" s="170" t="s">
        <v>115</v>
      </c>
    </row>
    <row r="167" spans="1:65" s="2" customFormat="1" ht="24.2" customHeight="1">
      <c r="A167" s="32"/>
      <c r="B167" s="146"/>
      <c r="C167" s="147" t="s">
        <v>186</v>
      </c>
      <c r="D167" s="147" t="s">
        <v>117</v>
      </c>
      <c r="E167" s="148" t="s">
        <v>187</v>
      </c>
      <c r="F167" s="149" t="s">
        <v>188</v>
      </c>
      <c r="G167" s="150" t="s">
        <v>189</v>
      </c>
      <c r="H167" s="151">
        <v>81.379000000000005</v>
      </c>
      <c r="I167" s="152"/>
      <c r="J167" s="153">
        <f>ROUND(I167*H167,2)</f>
        <v>0</v>
      </c>
      <c r="K167" s="154"/>
      <c r="L167" s="33"/>
      <c r="M167" s="155" t="s">
        <v>1</v>
      </c>
      <c r="N167" s="156" t="s">
        <v>37</v>
      </c>
      <c r="O167" s="61"/>
      <c r="P167" s="157">
        <f>O167*H167</f>
        <v>0</v>
      </c>
      <c r="Q167" s="157">
        <v>0</v>
      </c>
      <c r="R167" s="157">
        <f>Q167*H167</f>
        <v>0</v>
      </c>
      <c r="S167" s="157">
        <v>0</v>
      </c>
      <c r="T167" s="158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9" t="s">
        <v>121</v>
      </c>
      <c r="AT167" s="159" t="s">
        <v>117</v>
      </c>
      <c r="AU167" s="159" t="s">
        <v>122</v>
      </c>
      <c r="AY167" s="17" t="s">
        <v>115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7" t="s">
        <v>122</v>
      </c>
      <c r="BK167" s="160">
        <f>ROUND(I167*H167,2)</f>
        <v>0</v>
      </c>
      <c r="BL167" s="17" t="s">
        <v>121</v>
      </c>
      <c r="BM167" s="159" t="s">
        <v>190</v>
      </c>
    </row>
    <row r="168" spans="1:65" s="13" customFormat="1">
      <c r="B168" s="161"/>
      <c r="D168" s="162" t="s">
        <v>124</v>
      </c>
      <c r="E168" s="163" t="s">
        <v>1</v>
      </c>
      <c r="F168" s="164" t="s">
        <v>191</v>
      </c>
      <c r="H168" s="163" t="s">
        <v>1</v>
      </c>
      <c r="I168" s="165"/>
      <c r="L168" s="161"/>
      <c r="M168" s="166"/>
      <c r="N168" s="167"/>
      <c r="O168" s="167"/>
      <c r="P168" s="167"/>
      <c r="Q168" s="167"/>
      <c r="R168" s="167"/>
      <c r="S168" s="167"/>
      <c r="T168" s="168"/>
      <c r="AT168" s="163" t="s">
        <v>124</v>
      </c>
      <c r="AU168" s="163" t="s">
        <v>122</v>
      </c>
      <c r="AV168" s="13" t="s">
        <v>78</v>
      </c>
      <c r="AW168" s="13" t="s">
        <v>28</v>
      </c>
      <c r="AX168" s="13" t="s">
        <v>71</v>
      </c>
      <c r="AY168" s="163" t="s">
        <v>115</v>
      </c>
    </row>
    <row r="169" spans="1:65" s="14" customFormat="1">
      <c r="B169" s="169"/>
      <c r="D169" s="162" t="s">
        <v>124</v>
      </c>
      <c r="E169" s="170" t="s">
        <v>1</v>
      </c>
      <c r="F169" s="171" t="s">
        <v>192</v>
      </c>
      <c r="H169" s="172">
        <v>81.379000000000005</v>
      </c>
      <c r="I169" s="173"/>
      <c r="L169" s="169"/>
      <c r="M169" s="174"/>
      <c r="N169" s="175"/>
      <c r="O169" s="175"/>
      <c r="P169" s="175"/>
      <c r="Q169" s="175"/>
      <c r="R169" s="175"/>
      <c r="S169" s="175"/>
      <c r="T169" s="176"/>
      <c r="AT169" s="170" t="s">
        <v>124</v>
      </c>
      <c r="AU169" s="170" t="s">
        <v>122</v>
      </c>
      <c r="AV169" s="14" t="s">
        <v>122</v>
      </c>
      <c r="AW169" s="14" t="s">
        <v>28</v>
      </c>
      <c r="AX169" s="14" t="s">
        <v>78</v>
      </c>
      <c r="AY169" s="170" t="s">
        <v>115</v>
      </c>
    </row>
    <row r="170" spans="1:65" s="2" customFormat="1" ht="21.75" customHeight="1">
      <c r="A170" s="32"/>
      <c r="B170" s="146"/>
      <c r="C170" s="147" t="s">
        <v>193</v>
      </c>
      <c r="D170" s="147" t="s">
        <v>117</v>
      </c>
      <c r="E170" s="148" t="s">
        <v>194</v>
      </c>
      <c r="F170" s="149" t="s">
        <v>195</v>
      </c>
      <c r="G170" s="150" t="s">
        <v>120</v>
      </c>
      <c r="H170" s="151">
        <v>85.6</v>
      </c>
      <c r="I170" s="152"/>
      <c r="J170" s="153">
        <f>ROUND(I170*H170,2)</f>
        <v>0</v>
      </c>
      <c r="K170" s="154"/>
      <c r="L170" s="33"/>
      <c r="M170" s="155" t="s">
        <v>1</v>
      </c>
      <c r="N170" s="156" t="s">
        <v>37</v>
      </c>
      <c r="O170" s="61"/>
      <c r="P170" s="157">
        <f>O170*H170</f>
        <v>0</v>
      </c>
      <c r="Q170" s="157">
        <v>0</v>
      </c>
      <c r="R170" s="157">
        <f>Q170*H170</f>
        <v>0</v>
      </c>
      <c r="S170" s="157">
        <v>0</v>
      </c>
      <c r="T170" s="158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9" t="s">
        <v>121</v>
      </c>
      <c r="AT170" s="159" t="s">
        <v>117</v>
      </c>
      <c r="AU170" s="159" t="s">
        <v>122</v>
      </c>
      <c r="AY170" s="17" t="s">
        <v>115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7" t="s">
        <v>122</v>
      </c>
      <c r="BK170" s="160">
        <f>ROUND(I170*H170,2)</f>
        <v>0</v>
      </c>
      <c r="BL170" s="17" t="s">
        <v>121</v>
      </c>
      <c r="BM170" s="159" t="s">
        <v>196</v>
      </c>
    </row>
    <row r="171" spans="1:65" s="13" customFormat="1">
      <c r="B171" s="161"/>
      <c r="D171" s="162" t="s">
        <v>124</v>
      </c>
      <c r="E171" s="163" t="s">
        <v>1</v>
      </c>
      <c r="F171" s="164" t="s">
        <v>197</v>
      </c>
      <c r="H171" s="163" t="s">
        <v>1</v>
      </c>
      <c r="I171" s="165"/>
      <c r="L171" s="161"/>
      <c r="M171" s="166"/>
      <c r="N171" s="167"/>
      <c r="O171" s="167"/>
      <c r="P171" s="167"/>
      <c r="Q171" s="167"/>
      <c r="R171" s="167"/>
      <c r="S171" s="167"/>
      <c r="T171" s="168"/>
      <c r="AT171" s="163" t="s">
        <v>124</v>
      </c>
      <c r="AU171" s="163" t="s">
        <v>122</v>
      </c>
      <c r="AV171" s="13" t="s">
        <v>78</v>
      </c>
      <c r="AW171" s="13" t="s">
        <v>28</v>
      </c>
      <c r="AX171" s="13" t="s">
        <v>71</v>
      </c>
      <c r="AY171" s="163" t="s">
        <v>115</v>
      </c>
    </row>
    <row r="172" spans="1:65" s="14" customFormat="1">
      <c r="B172" s="169"/>
      <c r="D172" s="162" t="s">
        <v>124</v>
      </c>
      <c r="E172" s="170" t="s">
        <v>1</v>
      </c>
      <c r="F172" s="171" t="s">
        <v>198</v>
      </c>
      <c r="H172" s="172">
        <v>85.6</v>
      </c>
      <c r="I172" s="173"/>
      <c r="L172" s="169"/>
      <c r="M172" s="174"/>
      <c r="N172" s="175"/>
      <c r="O172" s="175"/>
      <c r="P172" s="175"/>
      <c r="Q172" s="175"/>
      <c r="R172" s="175"/>
      <c r="S172" s="175"/>
      <c r="T172" s="176"/>
      <c r="AT172" s="170" t="s">
        <v>124</v>
      </c>
      <c r="AU172" s="170" t="s">
        <v>122</v>
      </c>
      <c r="AV172" s="14" t="s">
        <v>122</v>
      </c>
      <c r="AW172" s="14" t="s">
        <v>28</v>
      </c>
      <c r="AX172" s="14" t="s">
        <v>78</v>
      </c>
      <c r="AY172" s="170" t="s">
        <v>115</v>
      </c>
    </row>
    <row r="173" spans="1:65" s="2" customFormat="1" ht="21.75" customHeight="1">
      <c r="A173" s="32"/>
      <c r="B173" s="146"/>
      <c r="C173" s="147" t="s">
        <v>199</v>
      </c>
      <c r="D173" s="147" t="s">
        <v>117</v>
      </c>
      <c r="E173" s="148" t="s">
        <v>200</v>
      </c>
      <c r="F173" s="149" t="s">
        <v>201</v>
      </c>
      <c r="G173" s="150" t="s">
        <v>120</v>
      </c>
      <c r="H173" s="151">
        <v>340</v>
      </c>
      <c r="I173" s="152"/>
      <c r="J173" s="153">
        <f>ROUND(I173*H173,2)</f>
        <v>0</v>
      </c>
      <c r="K173" s="154"/>
      <c r="L173" s="33"/>
      <c r="M173" s="155" t="s">
        <v>1</v>
      </c>
      <c r="N173" s="156" t="s">
        <v>37</v>
      </c>
      <c r="O173" s="61"/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9" t="s">
        <v>121</v>
      </c>
      <c r="AT173" s="159" t="s">
        <v>117</v>
      </c>
      <c r="AU173" s="159" t="s">
        <v>122</v>
      </c>
      <c r="AY173" s="17" t="s">
        <v>115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7" t="s">
        <v>122</v>
      </c>
      <c r="BK173" s="160">
        <f>ROUND(I173*H173,2)</f>
        <v>0</v>
      </c>
      <c r="BL173" s="17" t="s">
        <v>121</v>
      </c>
      <c r="BM173" s="159" t="s">
        <v>202</v>
      </c>
    </row>
    <row r="174" spans="1:65" s="13" customFormat="1">
      <c r="B174" s="161"/>
      <c r="D174" s="162" t="s">
        <v>124</v>
      </c>
      <c r="E174" s="163" t="s">
        <v>1</v>
      </c>
      <c r="F174" s="164" t="s">
        <v>203</v>
      </c>
      <c r="H174" s="163" t="s">
        <v>1</v>
      </c>
      <c r="I174" s="165"/>
      <c r="L174" s="161"/>
      <c r="M174" s="166"/>
      <c r="N174" s="167"/>
      <c r="O174" s="167"/>
      <c r="P174" s="167"/>
      <c r="Q174" s="167"/>
      <c r="R174" s="167"/>
      <c r="S174" s="167"/>
      <c r="T174" s="168"/>
      <c r="AT174" s="163" t="s">
        <v>124</v>
      </c>
      <c r="AU174" s="163" t="s">
        <v>122</v>
      </c>
      <c r="AV174" s="13" t="s">
        <v>78</v>
      </c>
      <c r="AW174" s="13" t="s">
        <v>28</v>
      </c>
      <c r="AX174" s="13" t="s">
        <v>71</v>
      </c>
      <c r="AY174" s="163" t="s">
        <v>115</v>
      </c>
    </row>
    <row r="175" spans="1:65" s="14" customFormat="1">
      <c r="B175" s="169"/>
      <c r="D175" s="162" t="s">
        <v>124</v>
      </c>
      <c r="E175" s="170" t="s">
        <v>1</v>
      </c>
      <c r="F175" s="171" t="s">
        <v>126</v>
      </c>
      <c r="H175" s="172">
        <v>340</v>
      </c>
      <c r="I175" s="173"/>
      <c r="L175" s="169"/>
      <c r="M175" s="174"/>
      <c r="N175" s="175"/>
      <c r="O175" s="175"/>
      <c r="P175" s="175"/>
      <c r="Q175" s="175"/>
      <c r="R175" s="175"/>
      <c r="S175" s="175"/>
      <c r="T175" s="176"/>
      <c r="AT175" s="170" t="s">
        <v>124</v>
      </c>
      <c r="AU175" s="170" t="s">
        <v>122</v>
      </c>
      <c r="AV175" s="14" t="s">
        <v>122</v>
      </c>
      <c r="AW175" s="14" t="s">
        <v>28</v>
      </c>
      <c r="AX175" s="14" t="s">
        <v>78</v>
      </c>
      <c r="AY175" s="170" t="s">
        <v>115</v>
      </c>
    </row>
    <row r="176" spans="1:65" s="12" customFormat="1" ht="22.9" customHeight="1">
      <c r="B176" s="133"/>
      <c r="D176" s="134" t="s">
        <v>70</v>
      </c>
      <c r="E176" s="144" t="s">
        <v>122</v>
      </c>
      <c r="F176" s="144" t="s">
        <v>204</v>
      </c>
      <c r="I176" s="136"/>
      <c r="J176" s="145">
        <f>BK176</f>
        <v>0</v>
      </c>
      <c r="L176" s="133"/>
      <c r="M176" s="138"/>
      <c r="N176" s="139"/>
      <c r="O176" s="139"/>
      <c r="P176" s="140">
        <f>SUM(P177:P179)</f>
        <v>0</v>
      </c>
      <c r="Q176" s="139"/>
      <c r="R176" s="140">
        <f>SUM(R177:R179)</f>
        <v>5.8751999999999999E-2</v>
      </c>
      <c r="S176" s="139"/>
      <c r="T176" s="141">
        <f>SUM(T177:T179)</f>
        <v>0</v>
      </c>
      <c r="AR176" s="134" t="s">
        <v>78</v>
      </c>
      <c r="AT176" s="142" t="s">
        <v>70</v>
      </c>
      <c r="AU176" s="142" t="s">
        <v>78</v>
      </c>
      <c r="AY176" s="134" t="s">
        <v>115</v>
      </c>
      <c r="BK176" s="143">
        <f>SUM(BK177:BK179)</f>
        <v>0</v>
      </c>
    </row>
    <row r="177" spans="1:65" s="2" customFormat="1" ht="33" customHeight="1">
      <c r="A177" s="32"/>
      <c r="B177" s="146"/>
      <c r="C177" s="147" t="s">
        <v>205</v>
      </c>
      <c r="D177" s="147" t="s">
        <v>117</v>
      </c>
      <c r="E177" s="148" t="s">
        <v>206</v>
      </c>
      <c r="F177" s="149" t="s">
        <v>207</v>
      </c>
      <c r="G177" s="150" t="s">
        <v>120</v>
      </c>
      <c r="H177" s="151">
        <v>340</v>
      </c>
      <c r="I177" s="152"/>
      <c r="J177" s="153">
        <f>ROUND(I177*H177,2)</f>
        <v>0</v>
      </c>
      <c r="K177" s="154"/>
      <c r="L177" s="33"/>
      <c r="M177" s="155" t="s">
        <v>1</v>
      </c>
      <c r="N177" s="156" t="s">
        <v>37</v>
      </c>
      <c r="O177" s="61"/>
      <c r="P177" s="157">
        <f>O177*H177</f>
        <v>0</v>
      </c>
      <c r="Q177" s="157">
        <v>3.0000000000000001E-5</v>
      </c>
      <c r="R177" s="157">
        <f>Q177*H177</f>
        <v>1.0200000000000001E-2</v>
      </c>
      <c r="S177" s="157">
        <v>0</v>
      </c>
      <c r="T177" s="158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59" t="s">
        <v>121</v>
      </c>
      <c r="AT177" s="159" t="s">
        <v>117</v>
      </c>
      <c r="AU177" s="159" t="s">
        <v>122</v>
      </c>
      <c r="AY177" s="17" t="s">
        <v>115</v>
      </c>
      <c r="BE177" s="160">
        <f>IF(N177="základná",J177,0)</f>
        <v>0</v>
      </c>
      <c r="BF177" s="160">
        <f>IF(N177="znížená",J177,0)</f>
        <v>0</v>
      </c>
      <c r="BG177" s="160">
        <f>IF(N177="zákl. prenesená",J177,0)</f>
        <v>0</v>
      </c>
      <c r="BH177" s="160">
        <f>IF(N177="zníž. prenesená",J177,0)</f>
        <v>0</v>
      </c>
      <c r="BI177" s="160">
        <f>IF(N177="nulová",J177,0)</f>
        <v>0</v>
      </c>
      <c r="BJ177" s="17" t="s">
        <v>122</v>
      </c>
      <c r="BK177" s="160">
        <f>ROUND(I177*H177,2)</f>
        <v>0</v>
      </c>
      <c r="BL177" s="17" t="s">
        <v>121</v>
      </c>
      <c r="BM177" s="159" t="s">
        <v>208</v>
      </c>
    </row>
    <row r="178" spans="1:65" s="2" customFormat="1" ht="16.5" customHeight="1">
      <c r="A178" s="32"/>
      <c r="B178" s="146"/>
      <c r="C178" s="177" t="s">
        <v>209</v>
      </c>
      <c r="D178" s="177" t="s">
        <v>210</v>
      </c>
      <c r="E178" s="178" t="s">
        <v>211</v>
      </c>
      <c r="F178" s="179" t="s">
        <v>212</v>
      </c>
      <c r="G178" s="180" t="s">
        <v>120</v>
      </c>
      <c r="H178" s="181">
        <v>346.8</v>
      </c>
      <c r="I178" s="182"/>
      <c r="J178" s="183">
        <f>ROUND(I178*H178,2)</f>
        <v>0</v>
      </c>
      <c r="K178" s="184"/>
      <c r="L178" s="185"/>
      <c r="M178" s="186" t="s">
        <v>1</v>
      </c>
      <c r="N178" s="187" t="s">
        <v>37</v>
      </c>
      <c r="O178" s="61"/>
      <c r="P178" s="157">
        <f>O178*H178</f>
        <v>0</v>
      </c>
      <c r="Q178" s="157">
        <v>1.3999999999999999E-4</v>
      </c>
      <c r="R178" s="157">
        <f>Q178*H178</f>
        <v>4.8551999999999998E-2</v>
      </c>
      <c r="S178" s="157">
        <v>0</v>
      </c>
      <c r="T178" s="158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9" t="s">
        <v>155</v>
      </c>
      <c r="AT178" s="159" t="s">
        <v>210</v>
      </c>
      <c r="AU178" s="159" t="s">
        <v>122</v>
      </c>
      <c r="AY178" s="17" t="s">
        <v>115</v>
      </c>
      <c r="BE178" s="160">
        <f>IF(N178="základná",J178,0)</f>
        <v>0</v>
      </c>
      <c r="BF178" s="160">
        <f>IF(N178="znížená",J178,0)</f>
        <v>0</v>
      </c>
      <c r="BG178" s="160">
        <f>IF(N178="zákl. prenesená",J178,0)</f>
        <v>0</v>
      </c>
      <c r="BH178" s="160">
        <f>IF(N178="zníž. prenesená",J178,0)</f>
        <v>0</v>
      </c>
      <c r="BI178" s="160">
        <f>IF(N178="nulová",J178,0)</f>
        <v>0</v>
      </c>
      <c r="BJ178" s="17" t="s">
        <v>122</v>
      </c>
      <c r="BK178" s="160">
        <f>ROUND(I178*H178,2)</f>
        <v>0</v>
      </c>
      <c r="BL178" s="17" t="s">
        <v>121</v>
      </c>
      <c r="BM178" s="159" t="s">
        <v>213</v>
      </c>
    </row>
    <row r="179" spans="1:65" s="14" customFormat="1">
      <c r="B179" s="169"/>
      <c r="D179" s="162" t="s">
        <v>124</v>
      </c>
      <c r="F179" s="171" t="s">
        <v>214</v>
      </c>
      <c r="H179" s="172">
        <v>346.8</v>
      </c>
      <c r="I179" s="173"/>
      <c r="L179" s="169"/>
      <c r="M179" s="174"/>
      <c r="N179" s="175"/>
      <c r="O179" s="175"/>
      <c r="P179" s="175"/>
      <c r="Q179" s="175"/>
      <c r="R179" s="175"/>
      <c r="S179" s="175"/>
      <c r="T179" s="176"/>
      <c r="AT179" s="170" t="s">
        <v>124</v>
      </c>
      <c r="AU179" s="170" t="s">
        <v>122</v>
      </c>
      <c r="AV179" s="14" t="s">
        <v>122</v>
      </c>
      <c r="AW179" s="14" t="s">
        <v>3</v>
      </c>
      <c r="AX179" s="14" t="s">
        <v>78</v>
      </c>
      <c r="AY179" s="170" t="s">
        <v>115</v>
      </c>
    </row>
    <row r="180" spans="1:65" s="12" customFormat="1" ht="22.9" customHeight="1">
      <c r="B180" s="133"/>
      <c r="D180" s="134" t="s">
        <v>70</v>
      </c>
      <c r="E180" s="144" t="s">
        <v>140</v>
      </c>
      <c r="F180" s="144" t="s">
        <v>215</v>
      </c>
      <c r="I180" s="136"/>
      <c r="J180" s="145">
        <f>BK180</f>
        <v>0</v>
      </c>
      <c r="L180" s="133"/>
      <c r="M180" s="138"/>
      <c r="N180" s="139"/>
      <c r="O180" s="139"/>
      <c r="P180" s="140">
        <f>SUM(P181:P185)</f>
        <v>0</v>
      </c>
      <c r="Q180" s="139"/>
      <c r="R180" s="140">
        <f>SUM(R181:R185)</f>
        <v>127.16000000000001</v>
      </c>
      <c r="S180" s="139"/>
      <c r="T180" s="141">
        <f>SUM(T181:T185)</f>
        <v>0</v>
      </c>
      <c r="AR180" s="134" t="s">
        <v>78</v>
      </c>
      <c r="AT180" s="142" t="s">
        <v>70</v>
      </c>
      <c r="AU180" s="142" t="s">
        <v>78</v>
      </c>
      <c r="AY180" s="134" t="s">
        <v>115</v>
      </c>
      <c r="BK180" s="143">
        <f>SUM(BK181:BK185)</f>
        <v>0</v>
      </c>
    </row>
    <row r="181" spans="1:65" s="2" customFormat="1" ht="37.9" customHeight="1">
      <c r="A181" s="32"/>
      <c r="B181" s="146"/>
      <c r="C181" s="147" t="s">
        <v>216</v>
      </c>
      <c r="D181" s="147" t="s">
        <v>117</v>
      </c>
      <c r="E181" s="148" t="s">
        <v>217</v>
      </c>
      <c r="F181" s="149" t="s">
        <v>218</v>
      </c>
      <c r="G181" s="150" t="s">
        <v>120</v>
      </c>
      <c r="H181" s="151">
        <v>340</v>
      </c>
      <c r="I181" s="152"/>
      <c r="J181" s="153">
        <f>ROUND(I181*H181,2)</f>
        <v>0</v>
      </c>
      <c r="K181" s="154"/>
      <c r="L181" s="33"/>
      <c r="M181" s="155" t="s">
        <v>1</v>
      </c>
      <c r="N181" s="156" t="s">
        <v>37</v>
      </c>
      <c r="O181" s="61"/>
      <c r="P181" s="157">
        <f>O181*H181</f>
        <v>0</v>
      </c>
      <c r="Q181" s="157">
        <v>0.1012</v>
      </c>
      <c r="R181" s="157">
        <f>Q181*H181</f>
        <v>34.408000000000001</v>
      </c>
      <c r="S181" s="157">
        <v>0</v>
      </c>
      <c r="T181" s="158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9" t="s">
        <v>121</v>
      </c>
      <c r="AT181" s="159" t="s">
        <v>117</v>
      </c>
      <c r="AU181" s="159" t="s">
        <v>122</v>
      </c>
      <c r="AY181" s="17" t="s">
        <v>115</v>
      </c>
      <c r="BE181" s="160">
        <f>IF(N181="základná",J181,0)</f>
        <v>0</v>
      </c>
      <c r="BF181" s="160">
        <f>IF(N181="znížená",J181,0)</f>
        <v>0</v>
      </c>
      <c r="BG181" s="160">
        <f>IF(N181="zákl. prenesená",J181,0)</f>
        <v>0</v>
      </c>
      <c r="BH181" s="160">
        <f>IF(N181="zníž. prenesená",J181,0)</f>
        <v>0</v>
      </c>
      <c r="BI181" s="160">
        <f>IF(N181="nulová",J181,0)</f>
        <v>0</v>
      </c>
      <c r="BJ181" s="17" t="s">
        <v>122</v>
      </c>
      <c r="BK181" s="160">
        <f>ROUND(I181*H181,2)</f>
        <v>0</v>
      </c>
      <c r="BL181" s="17" t="s">
        <v>121</v>
      </c>
      <c r="BM181" s="159" t="s">
        <v>219</v>
      </c>
    </row>
    <row r="182" spans="1:65" s="2" customFormat="1" ht="49.15" customHeight="1">
      <c r="A182" s="32"/>
      <c r="B182" s="146"/>
      <c r="C182" s="147" t="s">
        <v>7</v>
      </c>
      <c r="D182" s="147" t="s">
        <v>117</v>
      </c>
      <c r="E182" s="148" t="s">
        <v>220</v>
      </c>
      <c r="F182" s="149" t="s">
        <v>368</v>
      </c>
      <c r="G182" s="150" t="s">
        <v>120</v>
      </c>
      <c r="H182" s="151">
        <v>340</v>
      </c>
      <c r="I182" s="152"/>
      <c r="J182" s="153">
        <f>ROUND(I182*H182,2)</f>
        <v>0</v>
      </c>
      <c r="K182" s="154"/>
      <c r="L182" s="33"/>
      <c r="M182" s="155" t="s">
        <v>1</v>
      </c>
      <c r="N182" s="156" t="s">
        <v>37</v>
      </c>
      <c r="O182" s="61"/>
      <c r="P182" s="157">
        <f>O182*H182</f>
        <v>0</v>
      </c>
      <c r="Q182" s="157">
        <v>4.4940000000000001E-2</v>
      </c>
      <c r="R182" s="157">
        <f>Q182*H182</f>
        <v>15.2796</v>
      </c>
      <c r="S182" s="157">
        <v>0</v>
      </c>
      <c r="T182" s="158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9" t="s">
        <v>121</v>
      </c>
      <c r="AT182" s="159" t="s">
        <v>117</v>
      </c>
      <c r="AU182" s="159" t="s">
        <v>122</v>
      </c>
      <c r="AY182" s="17" t="s">
        <v>115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7" t="s">
        <v>122</v>
      </c>
      <c r="BK182" s="160">
        <f>ROUND(I182*H182,2)</f>
        <v>0</v>
      </c>
      <c r="BL182" s="17" t="s">
        <v>121</v>
      </c>
      <c r="BM182" s="159" t="s">
        <v>221</v>
      </c>
    </row>
    <row r="183" spans="1:65" s="2" customFormat="1" ht="33" customHeight="1">
      <c r="A183" s="32"/>
      <c r="B183" s="146"/>
      <c r="C183" s="147" t="s">
        <v>222</v>
      </c>
      <c r="D183" s="147" t="s">
        <v>117</v>
      </c>
      <c r="E183" s="148" t="s">
        <v>223</v>
      </c>
      <c r="F183" s="149" t="s">
        <v>224</v>
      </c>
      <c r="G183" s="150" t="s">
        <v>120</v>
      </c>
      <c r="H183" s="151">
        <v>340</v>
      </c>
      <c r="I183" s="152"/>
      <c r="J183" s="153">
        <f>ROUND(I183*H183,2)</f>
        <v>0</v>
      </c>
      <c r="K183" s="154"/>
      <c r="L183" s="33"/>
      <c r="M183" s="155" t="s">
        <v>1</v>
      </c>
      <c r="N183" s="156" t="s">
        <v>37</v>
      </c>
      <c r="O183" s="61"/>
      <c r="P183" s="157">
        <f>O183*H183</f>
        <v>0</v>
      </c>
      <c r="Q183" s="157">
        <v>9.8199999999999996E-2</v>
      </c>
      <c r="R183" s="157">
        <f>Q183*H183</f>
        <v>33.387999999999998</v>
      </c>
      <c r="S183" s="157">
        <v>0</v>
      </c>
      <c r="T183" s="158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9" t="s">
        <v>121</v>
      </c>
      <c r="AT183" s="159" t="s">
        <v>117</v>
      </c>
      <c r="AU183" s="159" t="s">
        <v>122</v>
      </c>
      <c r="AY183" s="17" t="s">
        <v>115</v>
      </c>
      <c r="BE183" s="160">
        <f>IF(N183="základná",J183,0)</f>
        <v>0</v>
      </c>
      <c r="BF183" s="160">
        <f>IF(N183="znížená",J183,0)</f>
        <v>0</v>
      </c>
      <c r="BG183" s="160">
        <f>IF(N183="zákl. prenesená",J183,0)</f>
        <v>0</v>
      </c>
      <c r="BH183" s="160">
        <f>IF(N183="zníž. prenesená",J183,0)</f>
        <v>0</v>
      </c>
      <c r="BI183" s="160">
        <f>IF(N183="nulová",J183,0)</f>
        <v>0</v>
      </c>
      <c r="BJ183" s="17" t="s">
        <v>122</v>
      </c>
      <c r="BK183" s="160">
        <f>ROUND(I183*H183,2)</f>
        <v>0</v>
      </c>
      <c r="BL183" s="17" t="s">
        <v>121</v>
      </c>
      <c r="BM183" s="159" t="s">
        <v>225</v>
      </c>
    </row>
    <row r="184" spans="1:65" s="2" customFormat="1" ht="37.9" customHeight="1">
      <c r="A184" s="32"/>
      <c r="B184" s="146"/>
      <c r="C184" s="147" t="s">
        <v>226</v>
      </c>
      <c r="D184" s="147" t="s">
        <v>117</v>
      </c>
      <c r="E184" s="148" t="s">
        <v>227</v>
      </c>
      <c r="F184" s="149" t="s">
        <v>228</v>
      </c>
      <c r="G184" s="150" t="s">
        <v>120</v>
      </c>
      <c r="H184" s="151">
        <v>340</v>
      </c>
      <c r="I184" s="152"/>
      <c r="J184" s="153">
        <f>ROUND(I184*H184,2)</f>
        <v>0</v>
      </c>
      <c r="K184" s="154"/>
      <c r="L184" s="33"/>
      <c r="M184" s="155" t="s">
        <v>1</v>
      </c>
      <c r="N184" s="156" t="s">
        <v>37</v>
      </c>
      <c r="O184" s="61"/>
      <c r="P184" s="157">
        <f>O184*H184</f>
        <v>0</v>
      </c>
      <c r="Q184" s="157">
        <v>0</v>
      </c>
      <c r="R184" s="157">
        <f>Q184*H184</f>
        <v>0</v>
      </c>
      <c r="S184" s="157">
        <v>0</v>
      </c>
      <c r="T184" s="158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9" t="s">
        <v>121</v>
      </c>
      <c r="AT184" s="159" t="s">
        <v>117</v>
      </c>
      <c r="AU184" s="159" t="s">
        <v>122</v>
      </c>
      <c r="AY184" s="17" t="s">
        <v>115</v>
      </c>
      <c r="BE184" s="160">
        <f>IF(N184="základná",J184,0)</f>
        <v>0</v>
      </c>
      <c r="BF184" s="160">
        <f>IF(N184="znížená",J184,0)</f>
        <v>0</v>
      </c>
      <c r="BG184" s="160">
        <f>IF(N184="zákl. prenesená",J184,0)</f>
        <v>0</v>
      </c>
      <c r="BH184" s="160">
        <f>IF(N184="zníž. prenesená",J184,0)</f>
        <v>0</v>
      </c>
      <c r="BI184" s="160">
        <f>IF(N184="nulová",J184,0)</f>
        <v>0</v>
      </c>
      <c r="BJ184" s="17" t="s">
        <v>122</v>
      </c>
      <c r="BK184" s="160">
        <f>ROUND(I184*H184,2)</f>
        <v>0</v>
      </c>
      <c r="BL184" s="17" t="s">
        <v>121</v>
      </c>
      <c r="BM184" s="159" t="s">
        <v>229</v>
      </c>
    </row>
    <row r="185" spans="1:65" s="2" customFormat="1" ht="37.9" customHeight="1">
      <c r="A185" s="32"/>
      <c r="B185" s="146"/>
      <c r="C185" s="147" t="s">
        <v>230</v>
      </c>
      <c r="D185" s="147" t="s">
        <v>117</v>
      </c>
      <c r="E185" s="148" t="s">
        <v>231</v>
      </c>
      <c r="F185" s="149" t="s">
        <v>232</v>
      </c>
      <c r="G185" s="150" t="s">
        <v>120</v>
      </c>
      <c r="H185" s="151">
        <v>340</v>
      </c>
      <c r="I185" s="152"/>
      <c r="J185" s="153">
        <f>ROUND(I185*H185,2)</f>
        <v>0</v>
      </c>
      <c r="K185" s="154"/>
      <c r="L185" s="33"/>
      <c r="M185" s="155" t="s">
        <v>1</v>
      </c>
      <c r="N185" s="156" t="s">
        <v>37</v>
      </c>
      <c r="O185" s="61"/>
      <c r="P185" s="157">
        <f>O185*H185</f>
        <v>0</v>
      </c>
      <c r="Q185" s="157">
        <v>0.12966</v>
      </c>
      <c r="R185" s="157">
        <f>Q185*H185</f>
        <v>44.084400000000002</v>
      </c>
      <c r="S185" s="157">
        <v>0</v>
      </c>
      <c r="T185" s="158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9" t="s">
        <v>121</v>
      </c>
      <c r="AT185" s="159" t="s">
        <v>117</v>
      </c>
      <c r="AU185" s="159" t="s">
        <v>122</v>
      </c>
      <c r="AY185" s="17" t="s">
        <v>115</v>
      </c>
      <c r="BE185" s="160">
        <f>IF(N185="základná",J185,0)</f>
        <v>0</v>
      </c>
      <c r="BF185" s="160">
        <f>IF(N185="znížená",J185,0)</f>
        <v>0</v>
      </c>
      <c r="BG185" s="160">
        <f>IF(N185="zákl. prenesená",J185,0)</f>
        <v>0</v>
      </c>
      <c r="BH185" s="160">
        <f>IF(N185="zníž. prenesená",J185,0)</f>
        <v>0</v>
      </c>
      <c r="BI185" s="160">
        <f>IF(N185="nulová",J185,0)</f>
        <v>0</v>
      </c>
      <c r="BJ185" s="17" t="s">
        <v>122</v>
      </c>
      <c r="BK185" s="160">
        <f>ROUND(I185*H185,2)</f>
        <v>0</v>
      </c>
      <c r="BL185" s="17" t="s">
        <v>121</v>
      </c>
      <c r="BM185" s="159" t="s">
        <v>233</v>
      </c>
    </row>
    <row r="186" spans="1:65" s="12" customFormat="1" ht="22.9" customHeight="1">
      <c r="B186" s="133"/>
      <c r="D186" s="134" t="s">
        <v>70</v>
      </c>
      <c r="E186" s="144" t="s">
        <v>161</v>
      </c>
      <c r="F186" s="144" t="s">
        <v>234</v>
      </c>
      <c r="I186" s="136"/>
      <c r="J186" s="145">
        <f>BK186</f>
        <v>0</v>
      </c>
      <c r="L186" s="133"/>
      <c r="M186" s="138"/>
      <c r="N186" s="139"/>
      <c r="O186" s="139"/>
      <c r="P186" s="140">
        <f>SUM(P187:P205)</f>
        <v>0</v>
      </c>
      <c r="Q186" s="139"/>
      <c r="R186" s="140">
        <f>SUM(R187:R205)</f>
        <v>21.896785569999999</v>
      </c>
      <c r="S186" s="139"/>
      <c r="T186" s="141">
        <f>SUM(T187:T205)</f>
        <v>0</v>
      </c>
      <c r="AR186" s="134" t="s">
        <v>78</v>
      </c>
      <c r="AT186" s="142" t="s">
        <v>70</v>
      </c>
      <c r="AU186" s="142" t="s">
        <v>78</v>
      </c>
      <c r="AY186" s="134" t="s">
        <v>115</v>
      </c>
      <c r="BK186" s="143">
        <f>SUM(BK187:BK205)</f>
        <v>0</v>
      </c>
    </row>
    <row r="187" spans="1:65" s="2" customFormat="1" ht="37.9" customHeight="1">
      <c r="A187" s="32"/>
      <c r="B187" s="146"/>
      <c r="C187" s="147" t="s">
        <v>235</v>
      </c>
      <c r="D187" s="147" t="s">
        <v>117</v>
      </c>
      <c r="E187" s="148" t="s">
        <v>236</v>
      </c>
      <c r="F187" s="149" t="s">
        <v>237</v>
      </c>
      <c r="G187" s="150" t="s">
        <v>238</v>
      </c>
      <c r="H187" s="151">
        <v>107</v>
      </c>
      <c r="I187" s="152"/>
      <c r="J187" s="153">
        <f>ROUND(I187*H187,2)</f>
        <v>0</v>
      </c>
      <c r="K187" s="154"/>
      <c r="L187" s="33"/>
      <c r="M187" s="155" t="s">
        <v>1</v>
      </c>
      <c r="N187" s="156" t="s">
        <v>37</v>
      </c>
      <c r="O187" s="61"/>
      <c r="P187" s="157">
        <f>O187*H187</f>
        <v>0</v>
      </c>
      <c r="Q187" s="157">
        <v>9.7930000000000003E-2</v>
      </c>
      <c r="R187" s="157">
        <f>Q187*H187</f>
        <v>10.47851</v>
      </c>
      <c r="S187" s="157">
        <v>0</v>
      </c>
      <c r="T187" s="158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59" t="s">
        <v>121</v>
      </c>
      <c r="AT187" s="159" t="s">
        <v>117</v>
      </c>
      <c r="AU187" s="159" t="s">
        <v>122</v>
      </c>
      <c r="AY187" s="17" t="s">
        <v>115</v>
      </c>
      <c r="BE187" s="160">
        <f>IF(N187="základná",J187,0)</f>
        <v>0</v>
      </c>
      <c r="BF187" s="160">
        <f>IF(N187="znížená",J187,0)</f>
        <v>0</v>
      </c>
      <c r="BG187" s="160">
        <f>IF(N187="zákl. prenesená",J187,0)</f>
        <v>0</v>
      </c>
      <c r="BH187" s="160">
        <f>IF(N187="zníž. prenesená",J187,0)</f>
        <v>0</v>
      </c>
      <c r="BI187" s="160">
        <f>IF(N187="nulová",J187,0)</f>
        <v>0</v>
      </c>
      <c r="BJ187" s="17" t="s">
        <v>122</v>
      </c>
      <c r="BK187" s="160">
        <f>ROUND(I187*H187,2)</f>
        <v>0</v>
      </c>
      <c r="BL187" s="17" t="s">
        <v>121</v>
      </c>
      <c r="BM187" s="159" t="s">
        <v>239</v>
      </c>
    </row>
    <row r="188" spans="1:65" s="13" customFormat="1">
      <c r="B188" s="161"/>
      <c r="D188" s="162" t="s">
        <v>124</v>
      </c>
      <c r="E188" s="163" t="s">
        <v>1</v>
      </c>
      <c r="F188" s="164" t="s">
        <v>240</v>
      </c>
      <c r="H188" s="163" t="s">
        <v>1</v>
      </c>
      <c r="I188" s="165"/>
      <c r="L188" s="161"/>
      <c r="M188" s="166"/>
      <c r="N188" s="167"/>
      <c r="O188" s="167"/>
      <c r="P188" s="167"/>
      <c r="Q188" s="167"/>
      <c r="R188" s="167"/>
      <c r="S188" s="167"/>
      <c r="T188" s="168"/>
      <c r="AT188" s="163" t="s">
        <v>124</v>
      </c>
      <c r="AU188" s="163" t="s">
        <v>122</v>
      </c>
      <c r="AV188" s="13" t="s">
        <v>78</v>
      </c>
      <c r="AW188" s="13" t="s">
        <v>28</v>
      </c>
      <c r="AX188" s="13" t="s">
        <v>71</v>
      </c>
      <c r="AY188" s="163" t="s">
        <v>115</v>
      </c>
    </row>
    <row r="189" spans="1:65" s="14" customFormat="1">
      <c r="B189" s="169"/>
      <c r="D189" s="162" t="s">
        <v>124</v>
      </c>
      <c r="E189" s="170" t="s">
        <v>1</v>
      </c>
      <c r="F189" s="171" t="s">
        <v>241</v>
      </c>
      <c r="H189" s="172">
        <v>107</v>
      </c>
      <c r="I189" s="173"/>
      <c r="L189" s="169"/>
      <c r="M189" s="174"/>
      <c r="N189" s="175"/>
      <c r="O189" s="175"/>
      <c r="P189" s="175"/>
      <c r="Q189" s="175"/>
      <c r="R189" s="175"/>
      <c r="S189" s="175"/>
      <c r="T189" s="176"/>
      <c r="AT189" s="170" t="s">
        <v>124</v>
      </c>
      <c r="AU189" s="170" t="s">
        <v>122</v>
      </c>
      <c r="AV189" s="14" t="s">
        <v>122</v>
      </c>
      <c r="AW189" s="14" t="s">
        <v>28</v>
      </c>
      <c r="AX189" s="14" t="s">
        <v>78</v>
      </c>
      <c r="AY189" s="170" t="s">
        <v>115</v>
      </c>
    </row>
    <row r="190" spans="1:65" s="2" customFormat="1" ht="16.5" customHeight="1">
      <c r="A190" s="32"/>
      <c r="B190" s="146"/>
      <c r="C190" s="177" t="s">
        <v>242</v>
      </c>
      <c r="D190" s="177" t="s">
        <v>210</v>
      </c>
      <c r="E190" s="178" t="s">
        <v>243</v>
      </c>
      <c r="F190" s="179" t="s">
        <v>244</v>
      </c>
      <c r="G190" s="180" t="s">
        <v>245</v>
      </c>
      <c r="H190" s="181">
        <v>108.07</v>
      </c>
      <c r="I190" s="182"/>
      <c r="J190" s="183">
        <f>ROUND(I190*H190,2)</f>
        <v>0</v>
      </c>
      <c r="K190" s="184"/>
      <c r="L190" s="185"/>
      <c r="M190" s="186" t="s">
        <v>1</v>
      </c>
      <c r="N190" s="187" t="s">
        <v>37</v>
      </c>
      <c r="O190" s="61"/>
      <c r="P190" s="157">
        <f>O190*H190</f>
        <v>0</v>
      </c>
      <c r="Q190" s="157">
        <v>4.8000000000000001E-2</v>
      </c>
      <c r="R190" s="157">
        <f>Q190*H190</f>
        <v>5.18736</v>
      </c>
      <c r="S190" s="157">
        <v>0</v>
      </c>
      <c r="T190" s="158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9" t="s">
        <v>155</v>
      </c>
      <c r="AT190" s="159" t="s">
        <v>210</v>
      </c>
      <c r="AU190" s="159" t="s">
        <v>122</v>
      </c>
      <c r="AY190" s="17" t="s">
        <v>115</v>
      </c>
      <c r="BE190" s="160">
        <f>IF(N190="základná",J190,0)</f>
        <v>0</v>
      </c>
      <c r="BF190" s="160">
        <f>IF(N190="znížená",J190,0)</f>
        <v>0</v>
      </c>
      <c r="BG190" s="160">
        <f>IF(N190="zákl. prenesená",J190,0)</f>
        <v>0</v>
      </c>
      <c r="BH190" s="160">
        <f>IF(N190="zníž. prenesená",J190,0)</f>
        <v>0</v>
      </c>
      <c r="BI190" s="160">
        <f>IF(N190="nulová",J190,0)</f>
        <v>0</v>
      </c>
      <c r="BJ190" s="17" t="s">
        <v>122</v>
      </c>
      <c r="BK190" s="160">
        <f>ROUND(I190*H190,2)</f>
        <v>0</v>
      </c>
      <c r="BL190" s="17" t="s">
        <v>121</v>
      </c>
      <c r="BM190" s="159" t="s">
        <v>246</v>
      </c>
    </row>
    <row r="191" spans="1:65" s="14" customFormat="1">
      <c r="B191" s="169"/>
      <c r="D191" s="162" t="s">
        <v>124</v>
      </c>
      <c r="E191" s="170" t="s">
        <v>1</v>
      </c>
      <c r="F191" s="171" t="s">
        <v>247</v>
      </c>
      <c r="H191" s="172">
        <v>108.07</v>
      </c>
      <c r="I191" s="173"/>
      <c r="L191" s="169"/>
      <c r="M191" s="174"/>
      <c r="N191" s="175"/>
      <c r="O191" s="175"/>
      <c r="P191" s="175"/>
      <c r="Q191" s="175"/>
      <c r="R191" s="175"/>
      <c r="S191" s="175"/>
      <c r="T191" s="176"/>
      <c r="AT191" s="170" t="s">
        <v>124</v>
      </c>
      <c r="AU191" s="170" t="s">
        <v>122</v>
      </c>
      <c r="AV191" s="14" t="s">
        <v>122</v>
      </c>
      <c r="AW191" s="14" t="s">
        <v>28</v>
      </c>
      <c r="AX191" s="14" t="s">
        <v>78</v>
      </c>
      <c r="AY191" s="170" t="s">
        <v>115</v>
      </c>
    </row>
    <row r="192" spans="1:65" s="2" customFormat="1" ht="33" customHeight="1">
      <c r="A192" s="32"/>
      <c r="B192" s="146"/>
      <c r="C192" s="147" t="s">
        <v>248</v>
      </c>
      <c r="D192" s="147" t="s">
        <v>117</v>
      </c>
      <c r="E192" s="148" t="s">
        <v>249</v>
      </c>
      <c r="F192" s="149" t="s">
        <v>250</v>
      </c>
      <c r="G192" s="150" t="s">
        <v>133</v>
      </c>
      <c r="H192" s="151">
        <v>2.6749999999999998</v>
      </c>
      <c r="I192" s="152"/>
      <c r="J192" s="153">
        <f>ROUND(I192*H192,2)</f>
        <v>0</v>
      </c>
      <c r="K192" s="154"/>
      <c r="L192" s="33"/>
      <c r="M192" s="155" t="s">
        <v>1</v>
      </c>
      <c r="N192" s="156" t="s">
        <v>37</v>
      </c>
      <c r="O192" s="61"/>
      <c r="P192" s="157">
        <f>O192*H192</f>
        <v>0</v>
      </c>
      <c r="Q192" s="157">
        <v>2.2010900000000002</v>
      </c>
      <c r="R192" s="157">
        <f>Q192*H192</f>
        <v>5.8879157500000003</v>
      </c>
      <c r="S192" s="157">
        <v>0</v>
      </c>
      <c r="T192" s="158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9" t="s">
        <v>121</v>
      </c>
      <c r="AT192" s="159" t="s">
        <v>117</v>
      </c>
      <c r="AU192" s="159" t="s">
        <v>122</v>
      </c>
      <c r="AY192" s="17" t="s">
        <v>115</v>
      </c>
      <c r="BE192" s="160">
        <f>IF(N192="základná",J192,0)</f>
        <v>0</v>
      </c>
      <c r="BF192" s="160">
        <f>IF(N192="znížená",J192,0)</f>
        <v>0</v>
      </c>
      <c r="BG192" s="160">
        <f>IF(N192="zákl. prenesená",J192,0)</f>
        <v>0</v>
      </c>
      <c r="BH192" s="160">
        <f>IF(N192="zníž. prenesená",J192,0)</f>
        <v>0</v>
      </c>
      <c r="BI192" s="160">
        <f>IF(N192="nulová",J192,0)</f>
        <v>0</v>
      </c>
      <c r="BJ192" s="17" t="s">
        <v>122</v>
      </c>
      <c r="BK192" s="160">
        <f>ROUND(I192*H192,2)</f>
        <v>0</v>
      </c>
      <c r="BL192" s="17" t="s">
        <v>121</v>
      </c>
      <c r="BM192" s="159" t="s">
        <v>251</v>
      </c>
    </row>
    <row r="193" spans="1:65" s="13" customFormat="1">
      <c r="B193" s="161"/>
      <c r="D193" s="162" t="s">
        <v>124</v>
      </c>
      <c r="E193" s="163" t="s">
        <v>1</v>
      </c>
      <c r="F193" s="164" t="s">
        <v>252</v>
      </c>
      <c r="H193" s="163" t="s">
        <v>1</v>
      </c>
      <c r="I193" s="165"/>
      <c r="L193" s="161"/>
      <c r="M193" s="166"/>
      <c r="N193" s="167"/>
      <c r="O193" s="167"/>
      <c r="P193" s="167"/>
      <c r="Q193" s="167"/>
      <c r="R193" s="167"/>
      <c r="S193" s="167"/>
      <c r="T193" s="168"/>
      <c r="AT193" s="163" t="s">
        <v>124</v>
      </c>
      <c r="AU193" s="163" t="s">
        <v>122</v>
      </c>
      <c r="AV193" s="13" t="s">
        <v>78</v>
      </c>
      <c r="AW193" s="13" t="s">
        <v>28</v>
      </c>
      <c r="AX193" s="13" t="s">
        <v>71</v>
      </c>
      <c r="AY193" s="163" t="s">
        <v>115</v>
      </c>
    </row>
    <row r="194" spans="1:65" s="14" customFormat="1">
      <c r="B194" s="169"/>
      <c r="D194" s="162" t="s">
        <v>124</v>
      </c>
      <c r="E194" s="170" t="s">
        <v>1</v>
      </c>
      <c r="F194" s="171" t="s">
        <v>253</v>
      </c>
      <c r="H194" s="172">
        <v>2.6749999999999998</v>
      </c>
      <c r="I194" s="173"/>
      <c r="L194" s="169"/>
      <c r="M194" s="174"/>
      <c r="N194" s="175"/>
      <c r="O194" s="175"/>
      <c r="P194" s="175"/>
      <c r="Q194" s="175"/>
      <c r="R194" s="175"/>
      <c r="S194" s="175"/>
      <c r="T194" s="176"/>
      <c r="AT194" s="170" t="s">
        <v>124</v>
      </c>
      <c r="AU194" s="170" t="s">
        <v>122</v>
      </c>
      <c r="AV194" s="14" t="s">
        <v>122</v>
      </c>
      <c r="AW194" s="14" t="s">
        <v>28</v>
      </c>
      <c r="AX194" s="14" t="s">
        <v>78</v>
      </c>
      <c r="AY194" s="170" t="s">
        <v>115</v>
      </c>
    </row>
    <row r="195" spans="1:65" s="2" customFormat="1" ht="24.2" customHeight="1">
      <c r="A195" s="32"/>
      <c r="B195" s="146"/>
      <c r="C195" s="147" t="s">
        <v>254</v>
      </c>
      <c r="D195" s="147" t="s">
        <v>117</v>
      </c>
      <c r="E195" s="148" t="s">
        <v>255</v>
      </c>
      <c r="F195" s="149" t="s">
        <v>256</v>
      </c>
      <c r="G195" s="150" t="s">
        <v>120</v>
      </c>
      <c r="H195" s="151">
        <v>24.94</v>
      </c>
      <c r="I195" s="152"/>
      <c r="J195" s="153">
        <f>ROUND(I195*H195,2)</f>
        <v>0</v>
      </c>
      <c r="K195" s="154"/>
      <c r="L195" s="33"/>
      <c r="M195" s="155" t="s">
        <v>1</v>
      </c>
      <c r="N195" s="156" t="s">
        <v>37</v>
      </c>
      <c r="O195" s="61"/>
      <c r="P195" s="157">
        <f>O195*H195</f>
        <v>0</v>
      </c>
      <c r="Q195" s="157">
        <v>1.35E-2</v>
      </c>
      <c r="R195" s="157">
        <f>Q195*H195</f>
        <v>0.33668999999999999</v>
      </c>
      <c r="S195" s="157">
        <v>0</v>
      </c>
      <c r="T195" s="158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9" t="s">
        <v>121</v>
      </c>
      <c r="AT195" s="159" t="s">
        <v>117</v>
      </c>
      <c r="AU195" s="159" t="s">
        <v>122</v>
      </c>
      <c r="AY195" s="17" t="s">
        <v>115</v>
      </c>
      <c r="BE195" s="160">
        <f>IF(N195="základná",J195,0)</f>
        <v>0</v>
      </c>
      <c r="BF195" s="160">
        <f>IF(N195="znížená",J195,0)</f>
        <v>0</v>
      </c>
      <c r="BG195" s="160">
        <f>IF(N195="zákl. prenesená",J195,0)</f>
        <v>0</v>
      </c>
      <c r="BH195" s="160">
        <f>IF(N195="zníž. prenesená",J195,0)</f>
        <v>0</v>
      </c>
      <c r="BI195" s="160">
        <f>IF(N195="nulová",J195,0)</f>
        <v>0</v>
      </c>
      <c r="BJ195" s="17" t="s">
        <v>122</v>
      </c>
      <c r="BK195" s="160">
        <f>ROUND(I195*H195,2)</f>
        <v>0</v>
      </c>
      <c r="BL195" s="17" t="s">
        <v>121</v>
      </c>
      <c r="BM195" s="159" t="s">
        <v>257</v>
      </c>
    </row>
    <row r="196" spans="1:65" s="13" customFormat="1">
      <c r="B196" s="161"/>
      <c r="D196" s="162" t="s">
        <v>124</v>
      </c>
      <c r="E196" s="163" t="s">
        <v>1</v>
      </c>
      <c r="F196" s="164" t="s">
        <v>258</v>
      </c>
      <c r="H196" s="163" t="s">
        <v>1</v>
      </c>
      <c r="I196" s="165"/>
      <c r="L196" s="161"/>
      <c r="M196" s="166"/>
      <c r="N196" s="167"/>
      <c r="O196" s="167"/>
      <c r="P196" s="167"/>
      <c r="Q196" s="167"/>
      <c r="R196" s="167"/>
      <c r="S196" s="167"/>
      <c r="T196" s="168"/>
      <c r="AT196" s="163" t="s">
        <v>124</v>
      </c>
      <c r="AU196" s="163" t="s">
        <v>122</v>
      </c>
      <c r="AV196" s="13" t="s">
        <v>78</v>
      </c>
      <c r="AW196" s="13" t="s">
        <v>28</v>
      </c>
      <c r="AX196" s="13" t="s">
        <v>71</v>
      </c>
      <c r="AY196" s="163" t="s">
        <v>115</v>
      </c>
    </row>
    <row r="197" spans="1:65" s="14" customFormat="1">
      <c r="B197" s="169"/>
      <c r="D197" s="162" t="s">
        <v>124</v>
      </c>
      <c r="E197" s="170" t="s">
        <v>1</v>
      </c>
      <c r="F197" s="171" t="s">
        <v>259</v>
      </c>
      <c r="H197" s="172">
        <v>8</v>
      </c>
      <c r="I197" s="173"/>
      <c r="L197" s="169"/>
      <c r="M197" s="174"/>
      <c r="N197" s="175"/>
      <c r="O197" s="175"/>
      <c r="P197" s="175"/>
      <c r="Q197" s="175"/>
      <c r="R197" s="175"/>
      <c r="S197" s="175"/>
      <c r="T197" s="176"/>
      <c r="AT197" s="170" t="s">
        <v>124</v>
      </c>
      <c r="AU197" s="170" t="s">
        <v>122</v>
      </c>
      <c r="AV197" s="14" t="s">
        <v>122</v>
      </c>
      <c r="AW197" s="14" t="s">
        <v>28</v>
      </c>
      <c r="AX197" s="14" t="s">
        <v>71</v>
      </c>
      <c r="AY197" s="170" t="s">
        <v>115</v>
      </c>
    </row>
    <row r="198" spans="1:65" s="14" customFormat="1">
      <c r="B198" s="169"/>
      <c r="D198" s="162" t="s">
        <v>124</v>
      </c>
      <c r="E198" s="170" t="s">
        <v>1</v>
      </c>
      <c r="F198" s="171" t="s">
        <v>260</v>
      </c>
      <c r="H198" s="172">
        <v>16.940000000000001</v>
      </c>
      <c r="I198" s="173"/>
      <c r="L198" s="169"/>
      <c r="M198" s="174"/>
      <c r="N198" s="175"/>
      <c r="O198" s="175"/>
      <c r="P198" s="175"/>
      <c r="Q198" s="175"/>
      <c r="R198" s="175"/>
      <c r="S198" s="175"/>
      <c r="T198" s="176"/>
      <c r="AT198" s="170" t="s">
        <v>124</v>
      </c>
      <c r="AU198" s="170" t="s">
        <v>122</v>
      </c>
      <c r="AV198" s="14" t="s">
        <v>122</v>
      </c>
      <c r="AW198" s="14" t="s">
        <v>28</v>
      </c>
      <c r="AX198" s="14" t="s">
        <v>71</v>
      </c>
      <c r="AY198" s="170" t="s">
        <v>115</v>
      </c>
    </row>
    <row r="199" spans="1:65" s="15" customFormat="1">
      <c r="B199" s="188"/>
      <c r="D199" s="162" t="s">
        <v>124</v>
      </c>
      <c r="E199" s="189" t="s">
        <v>1</v>
      </c>
      <c r="F199" s="190" t="s">
        <v>261</v>
      </c>
      <c r="H199" s="191">
        <v>24.94</v>
      </c>
      <c r="I199" s="192"/>
      <c r="L199" s="188"/>
      <c r="M199" s="193"/>
      <c r="N199" s="194"/>
      <c r="O199" s="194"/>
      <c r="P199" s="194"/>
      <c r="Q199" s="194"/>
      <c r="R199" s="194"/>
      <c r="S199" s="194"/>
      <c r="T199" s="195"/>
      <c r="AT199" s="189" t="s">
        <v>124</v>
      </c>
      <c r="AU199" s="189" t="s">
        <v>122</v>
      </c>
      <c r="AV199" s="15" t="s">
        <v>121</v>
      </c>
      <c r="AW199" s="15" t="s">
        <v>28</v>
      </c>
      <c r="AX199" s="15" t="s">
        <v>78</v>
      </c>
      <c r="AY199" s="189" t="s">
        <v>115</v>
      </c>
    </row>
    <row r="200" spans="1:65" s="2" customFormat="1" ht="24.2" customHeight="1">
      <c r="A200" s="32"/>
      <c r="B200" s="146"/>
      <c r="C200" s="177" t="s">
        <v>262</v>
      </c>
      <c r="D200" s="177" t="s">
        <v>210</v>
      </c>
      <c r="E200" s="178" t="s">
        <v>263</v>
      </c>
      <c r="F200" s="179" t="s">
        <v>264</v>
      </c>
      <c r="G200" s="180" t="s">
        <v>120</v>
      </c>
      <c r="H200" s="181">
        <v>28.681000000000001</v>
      </c>
      <c r="I200" s="182"/>
      <c r="J200" s="183">
        <f>ROUND(I200*H200,2)</f>
        <v>0</v>
      </c>
      <c r="K200" s="184"/>
      <c r="L200" s="185"/>
      <c r="M200" s="186" t="s">
        <v>1</v>
      </c>
      <c r="N200" s="187" t="s">
        <v>37</v>
      </c>
      <c r="O200" s="61"/>
      <c r="P200" s="157">
        <f>O200*H200</f>
        <v>0</v>
      </c>
      <c r="Q200" s="157">
        <v>2.2000000000000001E-4</v>
      </c>
      <c r="R200" s="157">
        <f>Q200*H200</f>
        <v>6.3098200000000007E-3</v>
      </c>
      <c r="S200" s="157">
        <v>0</v>
      </c>
      <c r="T200" s="158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9" t="s">
        <v>155</v>
      </c>
      <c r="AT200" s="159" t="s">
        <v>210</v>
      </c>
      <c r="AU200" s="159" t="s">
        <v>122</v>
      </c>
      <c r="AY200" s="17" t="s">
        <v>115</v>
      </c>
      <c r="BE200" s="160">
        <f>IF(N200="základná",J200,0)</f>
        <v>0</v>
      </c>
      <c r="BF200" s="160">
        <f>IF(N200="znížená",J200,0)</f>
        <v>0</v>
      </c>
      <c r="BG200" s="160">
        <f>IF(N200="zákl. prenesená",J200,0)</f>
        <v>0</v>
      </c>
      <c r="BH200" s="160">
        <f>IF(N200="zníž. prenesená",J200,0)</f>
        <v>0</v>
      </c>
      <c r="BI200" s="160">
        <f>IF(N200="nulová",J200,0)</f>
        <v>0</v>
      </c>
      <c r="BJ200" s="17" t="s">
        <v>122</v>
      </c>
      <c r="BK200" s="160">
        <f>ROUND(I200*H200,2)</f>
        <v>0</v>
      </c>
      <c r="BL200" s="17" t="s">
        <v>121</v>
      </c>
      <c r="BM200" s="159" t="s">
        <v>265</v>
      </c>
    </row>
    <row r="201" spans="1:65" s="14" customFormat="1">
      <c r="B201" s="169"/>
      <c r="D201" s="162" t="s">
        <v>124</v>
      </c>
      <c r="F201" s="171" t="s">
        <v>266</v>
      </c>
      <c r="H201" s="172">
        <v>28.681000000000001</v>
      </c>
      <c r="I201" s="173"/>
      <c r="L201" s="169"/>
      <c r="M201" s="174"/>
      <c r="N201" s="175"/>
      <c r="O201" s="175"/>
      <c r="P201" s="175"/>
      <c r="Q201" s="175"/>
      <c r="R201" s="175"/>
      <c r="S201" s="175"/>
      <c r="T201" s="176"/>
      <c r="AT201" s="170" t="s">
        <v>124</v>
      </c>
      <c r="AU201" s="170" t="s">
        <v>122</v>
      </c>
      <c r="AV201" s="14" t="s">
        <v>122</v>
      </c>
      <c r="AW201" s="14" t="s">
        <v>3</v>
      </c>
      <c r="AX201" s="14" t="s">
        <v>78</v>
      </c>
      <c r="AY201" s="170" t="s">
        <v>115</v>
      </c>
    </row>
    <row r="202" spans="1:65" s="2" customFormat="1" ht="33" customHeight="1">
      <c r="A202" s="32"/>
      <c r="B202" s="146"/>
      <c r="C202" s="147" t="s">
        <v>267</v>
      </c>
      <c r="D202" s="147" t="s">
        <v>117</v>
      </c>
      <c r="E202" s="148" t="s">
        <v>268</v>
      </c>
      <c r="F202" s="149" t="s">
        <v>269</v>
      </c>
      <c r="G202" s="150" t="s">
        <v>189</v>
      </c>
      <c r="H202" s="151">
        <v>33.32</v>
      </c>
      <c r="I202" s="152"/>
      <c r="J202" s="153">
        <f>ROUND(I202*H202,2)</f>
        <v>0</v>
      </c>
      <c r="K202" s="154"/>
      <c r="L202" s="33"/>
      <c r="M202" s="155" t="s">
        <v>1</v>
      </c>
      <c r="N202" s="156" t="s">
        <v>37</v>
      </c>
      <c r="O202" s="61"/>
      <c r="P202" s="157">
        <f>O202*H202</f>
        <v>0</v>
      </c>
      <c r="Q202" s="157">
        <v>0</v>
      </c>
      <c r="R202" s="157">
        <f>Q202*H202</f>
        <v>0</v>
      </c>
      <c r="S202" s="157">
        <v>0</v>
      </c>
      <c r="T202" s="158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59" t="s">
        <v>121</v>
      </c>
      <c r="AT202" s="159" t="s">
        <v>117</v>
      </c>
      <c r="AU202" s="159" t="s">
        <v>122</v>
      </c>
      <c r="AY202" s="17" t="s">
        <v>115</v>
      </c>
      <c r="BE202" s="160">
        <f>IF(N202="základná",J202,0)</f>
        <v>0</v>
      </c>
      <c r="BF202" s="160">
        <f>IF(N202="znížená",J202,0)</f>
        <v>0</v>
      </c>
      <c r="BG202" s="160">
        <f>IF(N202="zákl. prenesená",J202,0)</f>
        <v>0</v>
      </c>
      <c r="BH202" s="160">
        <f>IF(N202="zníž. prenesená",J202,0)</f>
        <v>0</v>
      </c>
      <c r="BI202" s="160">
        <f>IF(N202="nulová",J202,0)</f>
        <v>0</v>
      </c>
      <c r="BJ202" s="17" t="s">
        <v>122</v>
      </c>
      <c r="BK202" s="160">
        <f>ROUND(I202*H202,2)</f>
        <v>0</v>
      </c>
      <c r="BL202" s="17" t="s">
        <v>121</v>
      </c>
      <c r="BM202" s="159" t="s">
        <v>270</v>
      </c>
    </row>
    <row r="203" spans="1:65" s="2" customFormat="1" ht="24.2" customHeight="1">
      <c r="A203" s="32"/>
      <c r="B203" s="146"/>
      <c r="C203" s="147" t="s">
        <v>271</v>
      </c>
      <c r="D203" s="147" t="s">
        <v>117</v>
      </c>
      <c r="E203" s="148" t="s">
        <v>272</v>
      </c>
      <c r="F203" s="149" t="s">
        <v>273</v>
      </c>
      <c r="G203" s="150" t="s">
        <v>189</v>
      </c>
      <c r="H203" s="151">
        <v>33.32</v>
      </c>
      <c r="I203" s="152"/>
      <c r="J203" s="153">
        <f>ROUND(I203*H203,2)</f>
        <v>0</v>
      </c>
      <c r="K203" s="154"/>
      <c r="L203" s="33"/>
      <c r="M203" s="155" t="s">
        <v>1</v>
      </c>
      <c r="N203" s="156" t="s">
        <v>37</v>
      </c>
      <c r="O203" s="61"/>
      <c r="P203" s="157">
        <f>O203*H203</f>
        <v>0</v>
      </c>
      <c r="Q203" s="157">
        <v>0</v>
      </c>
      <c r="R203" s="157">
        <f>Q203*H203</f>
        <v>0</v>
      </c>
      <c r="S203" s="157">
        <v>0</v>
      </c>
      <c r="T203" s="158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59" t="s">
        <v>121</v>
      </c>
      <c r="AT203" s="159" t="s">
        <v>117</v>
      </c>
      <c r="AU203" s="159" t="s">
        <v>122</v>
      </c>
      <c r="AY203" s="17" t="s">
        <v>115</v>
      </c>
      <c r="BE203" s="160">
        <f>IF(N203="základná",J203,0)</f>
        <v>0</v>
      </c>
      <c r="BF203" s="160">
        <f>IF(N203="znížená",J203,0)</f>
        <v>0</v>
      </c>
      <c r="BG203" s="160">
        <f>IF(N203="zákl. prenesená",J203,0)</f>
        <v>0</v>
      </c>
      <c r="BH203" s="160">
        <f>IF(N203="zníž. prenesená",J203,0)</f>
        <v>0</v>
      </c>
      <c r="BI203" s="160">
        <f>IF(N203="nulová",J203,0)</f>
        <v>0</v>
      </c>
      <c r="BJ203" s="17" t="s">
        <v>122</v>
      </c>
      <c r="BK203" s="160">
        <f>ROUND(I203*H203,2)</f>
        <v>0</v>
      </c>
      <c r="BL203" s="17" t="s">
        <v>121</v>
      </c>
      <c r="BM203" s="159" t="s">
        <v>274</v>
      </c>
    </row>
    <row r="204" spans="1:65" s="2" customFormat="1" ht="24.2" customHeight="1">
      <c r="A204" s="32"/>
      <c r="B204" s="146"/>
      <c r="C204" s="147" t="s">
        <v>275</v>
      </c>
      <c r="D204" s="147" t="s">
        <v>117</v>
      </c>
      <c r="E204" s="148" t="s">
        <v>276</v>
      </c>
      <c r="F204" s="149" t="s">
        <v>277</v>
      </c>
      <c r="G204" s="150" t="s">
        <v>189</v>
      </c>
      <c r="H204" s="151">
        <v>33.229999999999997</v>
      </c>
      <c r="I204" s="152"/>
      <c r="J204" s="153">
        <f>ROUND(I204*H204,2)</f>
        <v>0</v>
      </c>
      <c r="K204" s="154"/>
      <c r="L204" s="33"/>
      <c r="M204" s="155" t="s">
        <v>1</v>
      </c>
      <c r="N204" s="156" t="s">
        <v>37</v>
      </c>
      <c r="O204" s="61"/>
      <c r="P204" s="157">
        <f>O204*H204</f>
        <v>0</v>
      </c>
      <c r="Q204" s="157">
        <v>0</v>
      </c>
      <c r="R204" s="157">
        <f>Q204*H204</f>
        <v>0</v>
      </c>
      <c r="S204" s="157">
        <v>0</v>
      </c>
      <c r="T204" s="158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59" t="s">
        <v>121</v>
      </c>
      <c r="AT204" s="159" t="s">
        <v>117</v>
      </c>
      <c r="AU204" s="159" t="s">
        <v>122</v>
      </c>
      <c r="AY204" s="17" t="s">
        <v>115</v>
      </c>
      <c r="BE204" s="160">
        <f>IF(N204="základná",J204,0)</f>
        <v>0</v>
      </c>
      <c r="BF204" s="160">
        <f>IF(N204="znížená",J204,0)</f>
        <v>0</v>
      </c>
      <c r="BG204" s="160">
        <f>IF(N204="zákl. prenesená",J204,0)</f>
        <v>0</v>
      </c>
      <c r="BH204" s="160">
        <f>IF(N204="zníž. prenesená",J204,0)</f>
        <v>0</v>
      </c>
      <c r="BI204" s="160">
        <f>IF(N204="nulová",J204,0)</f>
        <v>0</v>
      </c>
      <c r="BJ204" s="17" t="s">
        <v>122</v>
      </c>
      <c r="BK204" s="160">
        <f>ROUND(I204*H204,2)</f>
        <v>0</v>
      </c>
      <c r="BL204" s="17" t="s">
        <v>121</v>
      </c>
      <c r="BM204" s="159" t="s">
        <v>278</v>
      </c>
    </row>
    <row r="205" spans="1:65" s="2" customFormat="1" ht="24.2" customHeight="1">
      <c r="A205" s="32"/>
      <c r="B205" s="146"/>
      <c r="C205" s="147" t="s">
        <v>279</v>
      </c>
      <c r="D205" s="147" t="s">
        <v>117</v>
      </c>
      <c r="E205" s="148" t="s">
        <v>280</v>
      </c>
      <c r="F205" s="149" t="s">
        <v>281</v>
      </c>
      <c r="G205" s="150" t="s">
        <v>189</v>
      </c>
      <c r="H205" s="151">
        <v>33.32</v>
      </c>
      <c r="I205" s="152"/>
      <c r="J205" s="153">
        <f>ROUND(I205*H205,2)</f>
        <v>0</v>
      </c>
      <c r="K205" s="154"/>
      <c r="L205" s="33"/>
      <c r="M205" s="155" t="s">
        <v>1</v>
      </c>
      <c r="N205" s="156" t="s">
        <v>37</v>
      </c>
      <c r="O205" s="61"/>
      <c r="P205" s="157">
        <f>O205*H205</f>
        <v>0</v>
      </c>
      <c r="Q205" s="157">
        <v>0</v>
      </c>
      <c r="R205" s="157">
        <f>Q205*H205</f>
        <v>0</v>
      </c>
      <c r="S205" s="157">
        <v>0</v>
      </c>
      <c r="T205" s="158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9" t="s">
        <v>121</v>
      </c>
      <c r="AT205" s="159" t="s">
        <v>117</v>
      </c>
      <c r="AU205" s="159" t="s">
        <v>122</v>
      </c>
      <c r="AY205" s="17" t="s">
        <v>115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7" t="s">
        <v>122</v>
      </c>
      <c r="BK205" s="160">
        <f>ROUND(I205*H205,2)</f>
        <v>0</v>
      </c>
      <c r="BL205" s="17" t="s">
        <v>121</v>
      </c>
      <c r="BM205" s="159" t="s">
        <v>282</v>
      </c>
    </row>
    <row r="206" spans="1:65" s="12" customFormat="1" ht="22.9" customHeight="1">
      <c r="B206" s="133"/>
      <c r="D206" s="134" t="s">
        <v>70</v>
      </c>
      <c r="E206" s="144" t="s">
        <v>283</v>
      </c>
      <c r="F206" s="144" t="s">
        <v>284</v>
      </c>
      <c r="I206" s="136"/>
      <c r="J206" s="145">
        <f>BK206</f>
        <v>0</v>
      </c>
      <c r="L206" s="133"/>
      <c r="M206" s="138"/>
      <c r="N206" s="139"/>
      <c r="O206" s="139"/>
      <c r="P206" s="140">
        <f>P207</f>
        <v>0</v>
      </c>
      <c r="Q206" s="139"/>
      <c r="R206" s="140">
        <f>R207</f>
        <v>0</v>
      </c>
      <c r="S206" s="139"/>
      <c r="T206" s="141">
        <f>T207</f>
        <v>0</v>
      </c>
      <c r="AR206" s="134" t="s">
        <v>78</v>
      </c>
      <c r="AT206" s="142" t="s">
        <v>70</v>
      </c>
      <c r="AU206" s="142" t="s">
        <v>78</v>
      </c>
      <c r="AY206" s="134" t="s">
        <v>115</v>
      </c>
      <c r="BK206" s="143">
        <f>BK207</f>
        <v>0</v>
      </c>
    </row>
    <row r="207" spans="1:65" s="2" customFormat="1" ht="33" customHeight="1">
      <c r="A207" s="32"/>
      <c r="B207" s="146"/>
      <c r="C207" s="147" t="s">
        <v>285</v>
      </c>
      <c r="D207" s="147" t="s">
        <v>117</v>
      </c>
      <c r="E207" s="148" t="s">
        <v>286</v>
      </c>
      <c r="F207" s="149" t="s">
        <v>287</v>
      </c>
      <c r="G207" s="150" t="s">
        <v>189</v>
      </c>
      <c r="H207" s="151">
        <v>229.01599999999999</v>
      </c>
      <c r="I207" s="152"/>
      <c r="J207" s="153">
        <f>ROUND(I207*H207,2)</f>
        <v>0</v>
      </c>
      <c r="K207" s="154"/>
      <c r="L207" s="33"/>
      <c r="M207" s="155" t="s">
        <v>1</v>
      </c>
      <c r="N207" s="156" t="s">
        <v>37</v>
      </c>
      <c r="O207" s="61"/>
      <c r="P207" s="157">
        <f>O207*H207</f>
        <v>0</v>
      </c>
      <c r="Q207" s="157">
        <v>0</v>
      </c>
      <c r="R207" s="157">
        <f>Q207*H207</f>
        <v>0</v>
      </c>
      <c r="S207" s="157">
        <v>0</v>
      </c>
      <c r="T207" s="158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59" t="s">
        <v>121</v>
      </c>
      <c r="AT207" s="159" t="s">
        <v>117</v>
      </c>
      <c r="AU207" s="159" t="s">
        <v>122</v>
      </c>
      <c r="AY207" s="17" t="s">
        <v>115</v>
      </c>
      <c r="BE207" s="160">
        <f>IF(N207="základná",J207,0)</f>
        <v>0</v>
      </c>
      <c r="BF207" s="160">
        <f>IF(N207="znížená",J207,0)</f>
        <v>0</v>
      </c>
      <c r="BG207" s="160">
        <f>IF(N207="zákl. prenesená",J207,0)</f>
        <v>0</v>
      </c>
      <c r="BH207" s="160">
        <f>IF(N207="zníž. prenesená",J207,0)</f>
        <v>0</v>
      </c>
      <c r="BI207" s="160">
        <f>IF(N207="nulová",J207,0)</f>
        <v>0</v>
      </c>
      <c r="BJ207" s="17" t="s">
        <v>122</v>
      </c>
      <c r="BK207" s="160">
        <f>ROUND(I207*H207,2)</f>
        <v>0</v>
      </c>
      <c r="BL207" s="17" t="s">
        <v>121</v>
      </c>
      <c r="BM207" s="159" t="s">
        <v>288</v>
      </c>
    </row>
    <row r="208" spans="1:65" s="12" customFormat="1" ht="25.9" customHeight="1">
      <c r="B208" s="133"/>
      <c r="D208" s="134" t="s">
        <v>70</v>
      </c>
      <c r="E208" s="135" t="s">
        <v>289</v>
      </c>
      <c r="F208" s="135" t="s">
        <v>290</v>
      </c>
      <c r="I208" s="136"/>
      <c r="J208" s="137">
        <f>BK208</f>
        <v>0</v>
      </c>
      <c r="L208" s="133"/>
      <c r="M208" s="138"/>
      <c r="N208" s="139"/>
      <c r="O208" s="139"/>
      <c r="P208" s="140">
        <f>SUM(P209:P210)</f>
        <v>0</v>
      </c>
      <c r="Q208" s="139"/>
      <c r="R208" s="140">
        <f>SUM(R209:R210)</f>
        <v>0</v>
      </c>
      <c r="S208" s="139"/>
      <c r="T208" s="141">
        <f>SUM(T209:T210)</f>
        <v>0</v>
      </c>
      <c r="AR208" s="134" t="s">
        <v>140</v>
      </c>
      <c r="AT208" s="142" t="s">
        <v>70</v>
      </c>
      <c r="AU208" s="142" t="s">
        <v>71</v>
      </c>
      <c r="AY208" s="134" t="s">
        <v>115</v>
      </c>
      <c r="BK208" s="143">
        <f>SUM(BK209:BK210)</f>
        <v>0</v>
      </c>
    </row>
    <row r="209" spans="1:65" s="2" customFormat="1" ht="16.5" customHeight="1">
      <c r="A209" s="32"/>
      <c r="B209" s="146"/>
      <c r="C209" s="147" t="s">
        <v>291</v>
      </c>
      <c r="D209" s="147" t="s">
        <v>117</v>
      </c>
      <c r="E209" s="148" t="s">
        <v>292</v>
      </c>
      <c r="F209" s="149" t="s">
        <v>293</v>
      </c>
      <c r="G209" s="150" t="s">
        <v>294</v>
      </c>
      <c r="H209" s="151">
        <v>1</v>
      </c>
      <c r="I209" s="152"/>
      <c r="J209" s="153">
        <f>ROUND(I209*H209,2)</f>
        <v>0</v>
      </c>
      <c r="K209" s="154"/>
      <c r="L209" s="33"/>
      <c r="M209" s="155" t="s">
        <v>1</v>
      </c>
      <c r="N209" s="156" t="s">
        <v>37</v>
      </c>
      <c r="O209" s="61"/>
      <c r="P209" s="157">
        <f>O209*H209</f>
        <v>0</v>
      </c>
      <c r="Q209" s="157">
        <v>0</v>
      </c>
      <c r="R209" s="157">
        <f>Q209*H209</f>
        <v>0</v>
      </c>
      <c r="S209" s="157">
        <v>0</v>
      </c>
      <c r="T209" s="158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9" t="s">
        <v>295</v>
      </c>
      <c r="AT209" s="159" t="s">
        <v>117</v>
      </c>
      <c r="AU209" s="159" t="s">
        <v>78</v>
      </c>
      <c r="AY209" s="17" t="s">
        <v>115</v>
      </c>
      <c r="BE209" s="160">
        <f>IF(N209="základná",J209,0)</f>
        <v>0</v>
      </c>
      <c r="BF209" s="160">
        <f>IF(N209="znížená",J209,0)</f>
        <v>0</v>
      </c>
      <c r="BG209" s="160">
        <f>IF(N209="zákl. prenesená",J209,0)</f>
        <v>0</v>
      </c>
      <c r="BH209" s="160">
        <f>IF(N209="zníž. prenesená",J209,0)</f>
        <v>0</v>
      </c>
      <c r="BI209" s="160">
        <f>IF(N209="nulová",J209,0)</f>
        <v>0</v>
      </c>
      <c r="BJ209" s="17" t="s">
        <v>122</v>
      </c>
      <c r="BK209" s="160">
        <f>ROUND(I209*H209,2)</f>
        <v>0</v>
      </c>
      <c r="BL209" s="17" t="s">
        <v>295</v>
      </c>
      <c r="BM209" s="159" t="s">
        <v>296</v>
      </c>
    </row>
    <row r="210" spans="1:65" s="2" customFormat="1" ht="16.5" customHeight="1">
      <c r="A210" s="32"/>
      <c r="B210" s="146"/>
      <c r="C210" s="147" t="s">
        <v>297</v>
      </c>
      <c r="D210" s="147" t="s">
        <v>117</v>
      </c>
      <c r="E210" s="148" t="s">
        <v>298</v>
      </c>
      <c r="F210" s="149" t="s">
        <v>299</v>
      </c>
      <c r="G210" s="150" t="s">
        <v>294</v>
      </c>
      <c r="H210" s="151">
        <v>1</v>
      </c>
      <c r="I210" s="152"/>
      <c r="J210" s="153">
        <f>ROUND(I210*H210,2)</f>
        <v>0</v>
      </c>
      <c r="K210" s="154"/>
      <c r="L210" s="33"/>
      <c r="M210" s="155" t="s">
        <v>1</v>
      </c>
      <c r="N210" s="156" t="s">
        <v>37</v>
      </c>
      <c r="O210" s="61"/>
      <c r="P210" s="157">
        <f>O210*H210</f>
        <v>0</v>
      </c>
      <c r="Q210" s="157">
        <v>0</v>
      </c>
      <c r="R210" s="157">
        <f>Q210*H210</f>
        <v>0</v>
      </c>
      <c r="S210" s="157">
        <v>0</v>
      </c>
      <c r="T210" s="158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59" t="s">
        <v>295</v>
      </c>
      <c r="AT210" s="159" t="s">
        <v>117</v>
      </c>
      <c r="AU210" s="159" t="s">
        <v>78</v>
      </c>
      <c r="AY210" s="17" t="s">
        <v>115</v>
      </c>
      <c r="BE210" s="160">
        <f>IF(N210="základná",J210,0)</f>
        <v>0</v>
      </c>
      <c r="BF210" s="160">
        <f>IF(N210="znížená",J210,0)</f>
        <v>0</v>
      </c>
      <c r="BG210" s="160">
        <f>IF(N210="zákl. prenesená",J210,0)</f>
        <v>0</v>
      </c>
      <c r="BH210" s="160">
        <f>IF(N210="zníž. prenesená",J210,0)</f>
        <v>0</v>
      </c>
      <c r="BI210" s="160">
        <f>IF(N210="nulová",J210,0)</f>
        <v>0</v>
      </c>
      <c r="BJ210" s="17" t="s">
        <v>122</v>
      </c>
      <c r="BK210" s="160">
        <f>ROUND(I210*H210,2)</f>
        <v>0</v>
      </c>
      <c r="BL210" s="17" t="s">
        <v>295</v>
      </c>
      <c r="BM210" s="159" t="s">
        <v>300</v>
      </c>
    </row>
    <row r="211" spans="1:65" s="12" customFormat="1" ht="25.9" customHeight="1">
      <c r="B211" s="133"/>
      <c r="D211" s="134" t="s">
        <v>70</v>
      </c>
      <c r="E211" s="135" t="s">
        <v>301</v>
      </c>
      <c r="F211" s="135" t="s">
        <v>302</v>
      </c>
      <c r="I211" s="136"/>
      <c r="J211" s="137">
        <f>BK211</f>
        <v>0</v>
      </c>
      <c r="L211" s="133"/>
      <c r="M211" s="138"/>
      <c r="N211" s="139"/>
      <c r="O211" s="139"/>
      <c r="P211" s="140">
        <f>P212+P226</f>
        <v>0</v>
      </c>
      <c r="Q211" s="139"/>
      <c r="R211" s="140">
        <f>R212+R226</f>
        <v>0</v>
      </c>
      <c r="S211" s="139"/>
      <c r="T211" s="141">
        <f>T212+T226</f>
        <v>0</v>
      </c>
      <c r="AR211" s="134" t="s">
        <v>78</v>
      </c>
      <c r="AT211" s="142" t="s">
        <v>70</v>
      </c>
      <c r="AU211" s="142" t="s">
        <v>71</v>
      </c>
      <c r="AY211" s="134" t="s">
        <v>115</v>
      </c>
      <c r="BK211" s="143">
        <f>BK212+BK226</f>
        <v>0</v>
      </c>
    </row>
    <row r="212" spans="1:65" s="12" customFormat="1" ht="22.9" customHeight="1">
      <c r="B212" s="133"/>
      <c r="D212" s="134" t="s">
        <v>70</v>
      </c>
      <c r="E212" s="144" t="s">
        <v>166</v>
      </c>
      <c r="F212" s="144" t="s">
        <v>303</v>
      </c>
      <c r="I212" s="136"/>
      <c r="J212" s="145">
        <f>BK212</f>
        <v>0</v>
      </c>
      <c r="L212" s="133"/>
      <c r="M212" s="138"/>
      <c r="N212" s="139"/>
      <c r="O212" s="139"/>
      <c r="P212" s="140">
        <f>SUM(P213:P225)</f>
        <v>0</v>
      </c>
      <c r="Q212" s="139"/>
      <c r="R212" s="140">
        <f>SUM(R213:R225)</f>
        <v>0</v>
      </c>
      <c r="S212" s="139"/>
      <c r="T212" s="141">
        <f>SUM(T213:T225)</f>
        <v>0</v>
      </c>
      <c r="AR212" s="134" t="s">
        <v>78</v>
      </c>
      <c r="AT212" s="142" t="s">
        <v>70</v>
      </c>
      <c r="AU212" s="142" t="s">
        <v>78</v>
      </c>
      <c r="AY212" s="134" t="s">
        <v>115</v>
      </c>
      <c r="BK212" s="143">
        <f>SUM(BK213:BK225)</f>
        <v>0</v>
      </c>
    </row>
    <row r="213" spans="1:65" s="2" customFormat="1" ht="33" customHeight="1">
      <c r="A213" s="32"/>
      <c r="B213" s="146"/>
      <c r="C213" s="147" t="s">
        <v>304</v>
      </c>
      <c r="D213" s="147" t="s">
        <v>117</v>
      </c>
      <c r="E213" s="148" t="s">
        <v>162</v>
      </c>
      <c r="F213" s="149" t="s">
        <v>163</v>
      </c>
      <c r="G213" s="150" t="s">
        <v>133</v>
      </c>
      <c r="H213" s="151">
        <v>8.2119999999999997</v>
      </c>
      <c r="I213" s="152"/>
      <c r="J213" s="153">
        <f>ROUND(I213*H213,2)</f>
        <v>0</v>
      </c>
      <c r="K213" s="154"/>
      <c r="L213" s="33"/>
      <c r="M213" s="155" t="s">
        <v>1</v>
      </c>
      <c r="N213" s="156" t="s">
        <v>37</v>
      </c>
      <c r="O213" s="61"/>
      <c r="P213" s="157">
        <f>O213*H213</f>
        <v>0</v>
      </c>
      <c r="Q213" s="157">
        <v>0</v>
      </c>
      <c r="R213" s="157">
        <f>Q213*H213</f>
        <v>0</v>
      </c>
      <c r="S213" s="157">
        <v>0</v>
      </c>
      <c r="T213" s="158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59" t="s">
        <v>121</v>
      </c>
      <c r="AT213" s="159" t="s">
        <v>117</v>
      </c>
      <c r="AU213" s="159" t="s">
        <v>122</v>
      </c>
      <c r="AY213" s="17" t="s">
        <v>115</v>
      </c>
      <c r="BE213" s="160">
        <f>IF(N213="základná",J213,0)</f>
        <v>0</v>
      </c>
      <c r="BF213" s="160">
        <f>IF(N213="znížená",J213,0)</f>
        <v>0</v>
      </c>
      <c r="BG213" s="160">
        <f>IF(N213="zákl. prenesená",J213,0)</f>
        <v>0</v>
      </c>
      <c r="BH213" s="160">
        <f>IF(N213="zníž. prenesená",J213,0)</f>
        <v>0</v>
      </c>
      <c r="BI213" s="160">
        <f>IF(N213="nulová",J213,0)</f>
        <v>0</v>
      </c>
      <c r="BJ213" s="17" t="s">
        <v>122</v>
      </c>
      <c r="BK213" s="160">
        <f>ROUND(I213*H213,2)</f>
        <v>0</v>
      </c>
      <c r="BL213" s="17" t="s">
        <v>121</v>
      </c>
      <c r="BM213" s="159" t="s">
        <v>305</v>
      </c>
    </row>
    <row r="214" spans="1:65" s="13" customFormat="1">
      <c r="B214" s="161"/>
      <c r="D214" s="162" t="s">
        <v>124</v>
      </c>
      <c r="E214" s="163" t="s">
        <v>1</v>
      </c>
      <c r="F214" s="164" t="s">
        <v>306</v>
      </c>
      <c r="H214" s="163" t="s">
        <v>1</v>
      </c>
      <c r="I214" s="165"/>
      <c r="L214" s="161"/>
      <c r="M214" s="166"/>
      <c r="N214" s="167"/>
      <c r="O214" s="167"/>
      <c r="P214" s="167"/>
      <c r="Q214" s="167"/>
      <c r="R214" s="167"/>
      <c r="S214" s="167"/>
      <c r="T214" s="168"/>
      <c r="AT214" s="163" t="s">
        <v>124</v>
      </c>
      <c r="AU214" s="163" t="s">
        <v>122</v>
      </c>
      <c r="AV214" s="13" t="s">
        <v>78</v>
      </c>
      <c r="AW214" s="13" t="s">
        <v>28</v>
      </c>
      <c r="AX214" s="13" t="s">
        <v>71</v>
      </c>
      <c r="AY214" s="163" t="s">
        <v>115</v>
      </c>
    </row>
    <row r="215" spans="1:65" s="14" customFormat="1">
      <c r="B215" s="169"/>
      <c r="D215" s="162" t="s">
        <v>124</v>
      </c>
      <c r="E215" s="170" t="s">
        <v>1</v>
      </c>
      <c r="F215" s="171" t="s">
        <v>307</v>
      </c>
      <c r="H215" s="172">
        <v>4.0960000000000001</v>
      </c>
      <c r="I215" s="173"/>
      <c r="L215" s="169"/>
      <c r="M215" s="174"/>
      <c r="N215" s="175"/>
      <c r="O215" s="175"/>
      <c r="P215" s="175"/>
      <c r="Q215" s="175"/>
      <c r="R215" s="175"/>
      <c r="S215" s="175"/>
      <c r="T215" s="176"/>
      <c r="AT215" s="170" t="s">
        <v>124</v>
      </c>
      <c r="AU215" s="170" t="s">
        <v>122</v>
      </c>
      <c r="AV215" s="14" t="s">
        <v>122</v>
      </c>
      <c r="AW215" s="14" t="s">
        <v>28</v>
      </c>
      <c r="AX215" s="14" t="s">
        <v>71</v>
      </c>
      <c r="AY215" s="170" t="s">
        <v>115</v>
      </c>
    </row>
    <row r="216" spans="1:65" s="13" customFormat="1">
      <c r="B216" s="161"/>
      <c r="D216" s="162" t="s">
        <v>124</v>
      </c>
      <c r="E216" s="163" t="s">
        <v>1</v>
      </c>
      <c r="F216" s="164" t="s">
        <v>308</v>
      </c>
      <c r="H216" s="163" t="s">
        <v>1</v>
      </c>
      <c r="I216" s="165"/>
      <c r="L216" s="161"/>
      <c r="M216" s="166"/>
      <c r="N216" s="167"/>
      <c r="O216" s="167"/>
      <c r="P216" s="167"/>
      <c r="Q216" s="167"/>
      <c r="R216" s="167"/>
      <c r="S216" s="167"/>
      <c r="T216" s="168"/>
      <c r="AT216" s="163" t="s">
        <v>124</v>
      </c>
      <c r="AU216" s="163" t="s">
        <v>122</v>
      </c>
      <c r="AV216" s="13" t="s">
        <v>78</v>
      </c>
      <c r="AW216" s="13" t="s">
        <v>28</v>
      </c>
      <c r="AX216" s="13" t="s">
        <v>71</v>
      </c>
      <c r="AY216" s="163" t="s">
        <v>115</v>
      </c>
    </row>
    <row r="217" spans="1:65" s="14" customFormat="1">
      <c r="B217" s="169"/>
      <c r="D217" s="162" t="s">
        <v>124</v>
      </c>
      <c r="E217" s="170" t="s">
        <v>1</v>
      </c>
      <c r="F217" s="171" t="s">
        <v>309</v>
      </c>
      <c r="H217" s="172">
        <v>4.1159999999999997</v>
      </c>
      <c r="I217" s="173"/>
      <c r="L217" s="169"/>
      <c r="M217" s="174"/>
      <c r="N217" s="175"/>
      <c r="O217" s="175"/>
      <c r="P217" s="175"/>
      <c r="Q217" s="175"/>
      <c r="R217" s="175"/>
      <c r="S217" s="175"/>
      <c r="T217" s="176"/>
      <c r="AT217" s="170" t="s">
        <v>124</v>
      </c>
      <c r="AU217" s="170" t="s">
        <v>122</v>
      </c>
      <c r="AV217" s="14" t="s">
        <v>122</v>
      </c>
      <c r="AW217" s="14" t="s">
        <v>28</v>
      </c>
      <c r="AX217" s="14" t="s">
        <v>71</v>
      </c>
      <c r="AY217" s="170" t="s">
        <v>115</v>
      </c>
    </row>
    <row r="218" spans="1:65" s="15" customFormat="1">
      <c r="B218" s="188"/>
      <c r="D218" s="162" t="s">
        <v>124</v>
      </c>
      <c r="E218" s="189" t="s">
        <v>1</v>
      </c>
      <c r="F218" s="190" t="s">
        <v>261</v>
      </c>
      <c r="H218" s="191">
        <v>8.2119999999999997</v>
      </c>
      <c r="I218" s="192"/>
      <c r="L218" s="188"/>
      <c r="M218" s="193"/>
      <c r="N218" s="194"/>
      <c r="O218" s="194"/>
      <c r="P218" s="194"/>
      <c r="Q218" s="194"/>
      <c r="R218" s="194"/>
      <c r="S218" s="194"/>
      <c r="T218" s="195"/>
      <c r="AT218" s="189" t="s">
        <v>124</v>
      </c>
      <c r="AU218" s="189" t="s">
        <v>122</v>
      </c>
      <c r="AV218" s="15" t="s">
        <v>121</v>
      </c>
      <c r="AW218" s="15" t="s">
        <v>28</v>
      </c>
      <c r="AX218" s="15" t="s">
        <v>78</v>
      </c>
      <c r="AY218" s="189" t="s">
        <v>115</v>
      </c>
    </row>
    <row r="219" spans="1:65" s="2" customFormat="1" ht="37.9" customHeight="1">
      <c r="A219" s="32"/>
      <c r="B219" s="146"/>
      <c r="C219" s="147" t="s">
        <v>310</v>
      </c>
      <c r="D219" s="147" t="s">
        <v>117</v>
      </c>
      <c r="E219" s="148" t="s">
        <v>167</v>
      </c>
      <c r="F219" s="149" t="s">
        <v>168</v>
      </c>
      <c r="G219" s="150" t="s">
        <v>133</v>
      </c>
      <c r="H219" s="151">
        <v>57.484000000000002</v>
      </c>
      <c r="I219" s="152"/>
      <c r="J219" s="153">
        <f>ROUND(I219*H219,2)</f>
        <v>0</v>
      </c>
      <c r="K219" s="154"/>
      <c r="L219" s="33"/>
      <c r="M219" s="155" t="s">
        <v>1</v>
      </c>
      <c r="N219" s="156" t="s">
        <v>37</v>
      </c>
      <c r="O219" s="61"/>
      <c r="P219" s="157">
        <f>O219*H219</f>
        <v>0</v>
      </c>
      <c r="Q219" s="157">
        <v>0</v>
      </c>
      <c r="R219" s="157">
        <f>Q219*H219</f>
        <v>0</v>
      </c>
      <c r="S219" s="157">
        <v>0</v>
      </c>
      <c r="T219" s="158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59" t="s">
        <v>121</v>
      </c>
      <c r="AT219" s="159" t="s">
        <v>117</v>
      </c>
      <c r="AU219" s="159" t="s">
        <v>122</v>
      </c>
      <c r="AY219" s="17" t="s">
        <v>115</v>
      </c>
      <c r="BE219" s="160">
        <f>IF(N219="základná",J219,0)</f>
        <v>0</v>
      </c>
      <c r="BF219" s="160">
        <f>IF(N219="znížená",J219,0)</f>
        <v>0</v>
      </c>
      <c r="BG219" s="160">
        <f>IF(N219="zákl. prenesená",J219,0)</f>
        <v>0</v>
      </c>
      <c r="BH219" s="160">
        <f>IF(N219="zníž. prenesená",J219,0)</f>
        <v>0</v>
      </c>
      <c r="BI219" s="160">
        <f>IF(N219="nulová",J219,0)</f>
        <v>0</v>
      </c>
      <c r="BJ219" s="17" t="s">
        <v>122</v>
      </c>
      <c r="BK219" s="160">
        <f>ROUND(I219*H219,2)</f>
        <v>0</v>
      </c>
      <c r="BL219" s="17" t="s">
        <v>121</v>
      </c>
      <c r="BM219" s="159" t="s">
        <v>311</v>
      </c>
    </row>
    <row r="220" spans="1:65" s="13" customFormat="1">
      <c r="B220" s="161"/>
      <c r="D220" s="162" t="s">
        <v>124</v>
      </c>
      <c r="E220" s="163" t="s">
        <v>1</v>
      </c>
      <c r="F220" s="164" t="s">
        <v>170</v>
      </c>
      <c r="H220" s="163" t="s">
        <v>1</v>
      </c>
      <c r="I220" s="165"/>
      <c r="L220" s="161"/>
      <c r="M220" s="166"/>
      <c r="N220" s="167"/>
      <c r="O220" s="167"/>
      <c r="P220" s="167"/>
      <c r="Q220" s="167"/>
      <c r="R220" s="167"/>
      <c r="S220" s="167"/>
      <c r="T220" s="168"/>
      <c r="AT220" s="163" t="s">
        <v>124</v>
      </c>
      <c r="AU220" s="163" t="s">
        <v>122</v>
      </c>
      <c r="AV220" s="13" t="s">
        <v>78</v>
      </c>
      <c r="AW220" s="13" t="s">
        <v>28</v>
      </c>
      <c r="AX220" s="13" t="s">
        <v>71</v>
      </c>
      <c r="AY220" s="163" t="s">
        <v>115</v>
      </c>
    </row>
    <row r="221" spans="1:65" s="14" customFormat="1">
      <c r="B221" s="169"/>
      <c r="D221" s="162" t="s">
        <v>124</v>
      </c>
      <c r="E221" s="170" t="s">
        <v>1</v>
      </c>
      <c r="F221" s="171" t="s">
        <v>312</v>
      </c>
      <c r="H221" s="172">
        <v>57.484000000000002</v>
      </c>
      <c r="I221" s="173"/>
      <c r="L221" s="169"/>
      <c r="M221" s="174"/>
      <c r="N221" s="175"/>
      <c r="O221" s="175"/>
      <c r="P221" s="175"/>
      <c r="Q221" s="175"/>
      <c r="R221" s="175"/>
      <c r="S221" s="175"/>
      <c r="T221" s="176"/>
      <c r="AT221" s="170" t="s">
        <v>124</v>
      </c>
      <c r="AU221" s="170" t="s">
        <v>122</v>
      </c>
      <c r="AV221" s="14" t="s">
        <v>122</v>
      </c>
      <c r="AW221" s="14" t="s">
        <v>28</v>
      </c>
      <c r="AX221" s="14" t="s">
        <v>78</v>
      </c>
      <c r="AY221" s="170" t="s">
        <v>115</v>
      </c>
    </row>
    <row r="222" spans="1:65" s="2" customFormat="1" ht="24.2" customHeight="1">
      <c r="A222" s="32"/>
      <c r="B222" s="146"/>
      <c r="C222" s="147" t="s">
        <v>313</v>
      </c>
      <c r="D222" s="147" t="s">
        <v>117</v>
      </c>
      <c r="E222" s="148" t="s">
        <v>178</v>
      </c>
      <c r="F222" s="149" t="s">
        <v>179</v>
      </c>
      <c r="G222" s="150" t="s">
        <v>133</v>
      </c>
      <c r="H222" s="151">
        <v>8.2119999999999997</v>
      </c>
      <c r="I222" s="152"/>
      <c r="J222" s="153">
        <f>ROUND(I222*H222,2)</f>
        <v>0</v>
      </c>
      <c r="K222" s="154"/>
      <c r="L222" s="33"/>
      <c r="M222" s="155" t="s">
        <v>1</v>
      </c>
      <c r="N222" s="156" t="s">
        <v>37</v>
      </c>
      <c r="O222" s="61"/>
      <c r="P222" s="157">
        <f>O222*H222</f>
        <v>0</v>
      </c>
      <c r="Q222" s="157">
        <v>0</v>
      </c>
      <c r="R222" s="157">
        <f>Q222*H222</f>
        <v>0</v>
      </c>
      <c r="S222" s="157">
        <v>0</v>
      </c>
      <c r="T222" s="158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9" t="s">
        <v>121</v>
      </c>
      <c r="AT222" s="159" t="s">
        <v>117</v>
      </c>
      <c r="AU222" s="159" t="s">
        <v>122</v>
      </c>
      <c r="AY222" s="17" t="s">
        <v>115</v>
      </c>
      <c r="BE222" s="160">
        <f>IF(N222="základná",J222,0)</f>
        <v>0</v>
      </c>
      <c r="BF222" s="160">
        <f>IF(N222="znížená",J222,0)</f>
        <v>0</v>
      </c>
      <c r="BG222" s="160">
        <f>IF(N222="zákl. prenesená",J222,0)</f>
        <v>0</v>
      </c>
      <c r="BH222" s="160">
        <f>IF(N222="zníž. prenesená",J222,0)</f>
        <v>0</v>
      </c>
      <c r="BI222" s="160">
        <f>IF(N222="nulová",J222,0)</f>
        <v>0</v>
      </c>
      <c r="BJ222" s="17" t="s">
        <v>122</v>
      </c>
      <c r="BK222" s="160">
        <f>ROUND(I222*H222,2)</f>
        <v>0</v>
      </c>
      <c r="BL222" s="17" t="s">
        <v>121</v>
      </c>
      <c r="BM222" s="159" t="s">
        <v>314</v>
      </c>
    </row>
    <row r="223" spans="1:65" s="2" customFormat="1" ht="16.5" customHeight="1">
      <c r="A223" s="32"/>
      <c r="B223" s="146"/>
      <c r="C223" s="147" t="s">
        <v>315</v>
      </c>
      <c r="D223" s="147" t="s">
        <v>117</v>
      </c>
      <c r="E223" s="148" t="s">
        <v>182</v>
      </c>
      <c r="F223" s="149" t="s">
        <v>183</v>
      </c>
      <c r="G223" s="150" t="s">
        <v>133</v>
      </c>
      <c r="H223" s="151">
        <v>8.2119999999999997</v>
      </c>
      <c r="I223" s="152"/>
      <c r="J223" s="153">
        <f>ROUND(I223*H223,2)</f>
        <v>0</v>
      </c>
      <c r="K223" s="154"/>
      <c r="L223" s="33"/>
      <c r="M223" s="155" t="s">
        <v>1</v>
      </c>
      <c r="N223" s="156" t="s">
        <v>37</v>
      </c>
      <c r="O223" s="61"/>
      <c r="P223" s="157">
        <f>O223*H223</f>
        <v>0</v>
      </c>
      <c r="Q223" s="157">
        <v>0</v>
      </c>
      <c r="R223" s="157">
        <f>Q223*H223</f>
        <v>0</v>
      </c>
      <c r="S223" s="157">
        <v>0</v>
      </c>
      <c r="T223" s="158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59" t="s">
        <v>121</v>
      </c>
      <c r="AT223" s="159" t="s">
        <v>117</v>
      </c>
      <c r="AU223" s="159" t="s">
        <v>122</v>
      </c>
      <c r="AY223" s="17" t="s">
        <v>115</v>
      </c>
      <c r="BE223" s="160">
        <f>IF(N223="základná",J223,0)</f>
        <v>0</v>
      </c>
      <c r="BF223" s="160">
        <f>IF(N223="znížená",J223,0)</f>
        <v>0</v>
      </c>
      <c r="BG223" s="160">
        <f>IF(N223="zákl. prenesená",J223,0)</f>
        <v>0</v>
      </c>
      <c r="BH223" s="160">
        <f>IF(N223="zníž. prenesená",J223,0)</f>
        <v>0</v>
      </c>
      <c r="BI223" s="160">
        <f>IF(N223="nulová",J223,0)</f>
        <v>0</v>
      </c>
      <c r="BJ223" s="17" t="s">
        <v>122</v>
      </c>
      <c r="BK223" s="160">
        <f>ROUND(I223*H223,2)</f>
        <v>0</v>
      </c>
      <c r="BL223" s="17" t="s">
        <v>121</v>
      </c>
      <c r="BM223" s="159" t="s">
        <v>316</v>
      </c>
    </row>
    <row r="224" spans="1:65" s="2" customFormat="1" ht="24.2" customHeight="1">
      <c r="A224" s="32"/>
      <c r="B224" s="146"/>
      <c r="C224" s="147" t="s">
        <v>317</v>
      </c>
      <c r="D224" s="147" t="s">
        <v>117</v>
      </c>
      <c r="E224" s="148" t="s">
        <v>187</v>
      </c>
      <c r="F224" s="149" t="s">
        <v>188</v>
      </c>
      <c r="G224" s="150" t="s">
        <v>189</v>
      </c>
      <c r="H224" s="151">
        <v>13.96</v>
      </c>
      <c r="I224" s="152"/>
      <c r="J224" s="153">
        <f>ROUND(I224*H224,2)</f>
        <v>0</v>
      </c>
      <c r="K224" s="154"/>
      <c r="L224" s="33"/>
      <c r="M224" s="155" t="s">
        <v>1</v>
      </c>
      <c r="N224" s="156" t="s">
        <v>37</v>
      </c>
      <c r="O224" s="61"/>
      <c r="P224" s="157">
        <f>O224*H224</f>
        <v>0</v>
      </c>
      <c r="Q224" s="157">
        <v>0</v>
      </c>
      <c r="R224" s="157">
        <f>Q224*H224</f>
        <v>0</v>
      </c>
      <c r="S224" s="157">
        <v>0</v>
      </c>
      <c r="T224" s="158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9" t="s">
        <v>121</v>
      </c>
      <c r="AT224" s="159" t="s">
        <v>117</v>
      </c>
      <c r="AU224" s="159" t="s">
        <v>122</v>
      </c>
      <c r="AY224" s="17" t="s">
        <v>115</v>
      </c>
      <c r="BE224" s="160">
        <f>IF(N224="základná",J224,0)</f>
        <v>0</v>
      </c>
      <c r="BF224" s="160">
        <f>IF(N224="znížená",J224,0)</f>
        <v>0</v>
      </c>
      <c r="BG224" s="160">
        <f>IF(N224="zákl. prenesená",J224,0)</f>
        <v>0</v>
      </c>
      <c r="BH224" s="160">
        <f>IF(N224="zníž. prenesená",J224,0)</f>
        <v>0</v>
      </c>
      <c r="BI224" s="160">
        <f>IF(N224="nulová",J224,0)</f>
        <v>0</v>
      </c>
      <c r="BJ224" s="17" t="s">
        <v>122</v>
      </c>
      <c r="BK224" s="160">
        <f>ROUND(I224*H224,2)</f>
        <v>0</v>
      </c>
      <c r="BL224" s="17" t="s">
        <v>121</v>
      </c>
      <c r="BM224" s="159" t="s">
        <v>318</v>
      </c>
    </row>
    <row r="225" spans="1:65" s="14" customFormat="1">
      <c r="B225" s="169"/>
      <c r="D225" s="162" t="s">
        <v>124</v>
      </c>
      <c r="E225" s="170" t="s">
        <v>1</v>
      </c>
      <c r="F225" s="171" t="s">
        <v>319</v>
      </c>
      <c r="H225" s="172">
        <v>13.96</v>
      </c>
      <c r="I225" s="173"/>
      <c r="L225" s="169"/>
      <c r="M225" s="174"/>
      <c r="N225" s="175"/>
      <c r="O225" s="175"/>
      <c r="P225" s="175"/>
      <c r="Q225" s="175"/>
      <c r="R225" s="175"/>
      <c r="S225" s="175"/>
      <c r="T225" s="176"/>
      <c r="AT225" s="170" t="s">
        <v>124</v>
      </c>
      <c r="AU225" s="170" t="s">
        <v>122</v>
      </c>
      <c r="AV225" s="14" t="s">
        <v>122</v>
      </c>
      <c r="AW225" s="14" t="s">
        <v>28</v>
      </c>
      <c r="AX225" s="14" t="s">
        <v>78</v>
      </c>
      <c r="AY225" s="170" t="s">
        <v>115</v>
      </c>
    </row>
    <row r="226" spans="1:65" s="12" customFormat="1" ht="22.9" customHeight="1">
      <c r="B226" s="133"/>
      <c r="D226" s="134" t="s">
        <v>70</v>
      </c>
      <c r="E226" s="144" t="s">
        <v>320</v>
      </c>
      <c r="F226" s="144" t="s">
        <v>321</v>
      </c>
      <c r="I226" s="136"/>
      <c r="J226" s="145">
        <f>BK226</f>
        <v>0</v>
      </c>
      <c r="L226" s="133"/>
      <c r="M226" s="138"/>
      <c r="N226" s="139"/>
      <c r="O226" s="139"/>
      <c r="P226" s="140">
        <f>SUM(P227:P233)</f>
        <v>0</v>
      </c>
      <c r="Q226" s="139"/>
      <c r="R226" s="140">
        <f>SUM(R227:R233)</f>
        <v>0</v>
      </c>
      <c r="S226" s="139"/>
      <c r="T226" s="141">
        <f>SUM(T227:T233)</f>
        <v>0</v>
      </c>
      <c r="AR226" s="134" t="s">
        <v>78</v>
      </c>
      <c r="AT226" s="142" t="s">
        <v>70</v>
      </c>
      <c r="AU226" s="142" t="s">
        <v>78</v>
      </c>
      <c r="AY226" s="134" t="s">
        <v>115</v>
      </c>
      <c r="BK226" s="143">
        <f>SUM(BK227:BK233)</f>
        <v>0</v>
      </c>
    </row>
    <row r="227" spans="1:65" s="2" customFormat="1" ht="33" customHeight="1">
      <c r="A227" s="32"/>
      <c r="B227" s="146"/>
      <c r="C227" s="147" t="s">
        <v>322</v>
      </c>
      <c r="D227" s="147" t="s">
        <v>117</v>
      </c>
      <c r="E227" s="148" t="s">
        <v>268</v>
      </c>
      <c r="F227" s="149" t="s">
        <v>269</v>
      </c>
      <c r="G227" s="150" t="s">
        <v>189</v>
      </c>
      <c r="H227" s="151">
        <v>3.9889999999999999</v>
      </c>
      <c r="I227" s="152"/>
      <c r="J227" s="153">
        <f>ROUND(I227*H227,2)</f>
        <v>0</v>
      </c>
      <c r="K227" s="154"/>
      <c r="L227" s="33"/>
      <c r="M227" s="155" t="s">
        <v>1</v>
      </c>
      <c r="N227" s="156" t="s">
        <v>37</v>
      </c>
      <c r="O227" s="61"/>
      <c r="P227" s="157">
        <f>O227*H227</f>
        <v>0</v>
      </c>
      <c r="Q227" s="157">
        <v>0</v>
      </c>
      <c r="R227" s="157">
        <f>Q227*H227</f>
        <v>0</v>
      </c>
      <c r="S227" s="157">
        <v>0</v>
      </c>
      <c r="T227" s="158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9" t="s">
        <v>121</v>
      </c>
      <c r="AT227" s="159" t="s">
        <v>117</v>
      </c>
      <c r="AU227" s="159" t="s">
        <v>122</v>
      </c>
      <c r="AY227" s="17" t="s">
        <v>115</v>
      </c>
      <c r="BE227" s="160">
        <f>IF(N227="základná",J227,0)</f>
        <v>0</v>
      </c>
      <c r="BF227" s="160">
        <f>IF(N227="znížená",J227,0)</f>
        <v>0</v>
      </c>
      <c r="BG227" s="160">
        <f>IF(N227="zákl. prenesená",J227,0)</f>
        <v>0</v>
      </c>
      <c r="BH227" s="160">
        <f>IF(N227="zníž. prenesená",J227,0)</f>
        <v>0</v>
      </c>
      <c r="BI227" s="160">
        <f>IF(N227="nulová",J227,0)</f>
        <v>0</v>
      </c>
      <c r="BJ227" s="17" t="s">
        <v>122</v>
      </c>
      <c r="BK227" s="160">
        <f>ROUND(I227*H227,2)</f>
        <v>0</v>
      </c>
      <c r="BL227" s="17" t="s">
        <v>121</v>
      </c>
      <c r="BM227" s="159" t="s">
        <v>323</v>
      </c>
    </row>
    <row r="228" spans="1:65" s="13" customFormat="1">
      <c r="B228" s="161"/>
      <c r="D228" s="162" t="s">
        <v>124</v>
      </c>
      <c r="E228" s="163" t="s">
        <v>1</v>
      </c>
      <c r="F228" s="164" t="s">
        <v>324</v>
      </c>
      <c r="H228" s="163" t="s">
        <v>1</v>
      </c>
      <c r="I228" s="165"/>
      <c r="L228" s="161"/>
      <c r="M228" s="166"/>
      <c r="N228" s="167"/>
      <c r="O228" s="167"/>
      <c r="P228" s="167"/>
      <c r="Q228" s="167"/>
      <c r="R228" s="167"/>
      <c r="S228" s="167"/>
      <c r="T228" s="168"/>
      <c r="AT228" s="163" t="s">
        <v>124</v>
      </c>
      <c r="AU228" s="163" t="s">
        <v>122</v>
      </c>
      <c r="AV228" s="13" t="s">
        <v>78</v>
      </c>
      <c r="AW228" s="13" t="s">
        <v>28</v>
      </c>
      <c r="AX228" s="13" t="s">
        <v>71</v>
      </c>
      <c r="AY228" s="163" t="s">
        <v>115</v>
      </c>
    </row>
    <row r="229" spans="1:65" s="14" customFormat="1">
      <c r="B229" s="169"/>
      <c r="D229" s="162" t="s">
        <v>124</v>
      </c>
      <c r="E229" s="170" t="s">
        <v>1</v>
      </c>
      <c r="F229" s="171" t="s">
        <v>325</v>
      </c>
      <c r="H229" s="172">
        <v>3.9889999999999999</v>
      </c>
      <c r="I229" s="173"/>
      <c r="L229" s="169"/>
      <c r="M229" s="174"/>
      <c r="N229" s="175"/>
      <c r="O229" s="175"/>
      <c r="P229" s="175"/>
      <c r="Q229" s="175"/>
      <c r="R229" s="175"/>
      <c r="S229" s="175"/>
      <c r="T229" s="176"/>
      <c r="AT229" s="170" t="s">
        <v>124</v>
      </c>
      <c r="AU229" s="170" t="s">
        <v>122</v>
      </c>
      <c r="AV229" s="14" t="s">
        <v>122</v>
      </c>
      <c r="AW229" s="14" t="s">
        <v>28</v>
      </c>
      <c r="AX229" s="14" t="s">
        <v>78</v>
      </c>
      <c r="AY229" s="170" t="s">
        <v>115</v>
      </c>
    </row>
    <row r="230" spans="1:65" s="2" customFormat="1" ht="24.2" customHeight="1">
      <c r="A230" s="32"/>
      <c r="B230" s="146"/>
      <c r="C230" s="147" t="s">
        <v>326</v>
      </c>
      <c r="D230" s="147" t="s">
        <v>117</v>
      </c>
      <c r="E230" s="148" t="s">
        <v>272</v>
      </c>
      <c r="F230" s="149" t="s">
        <v>273</v>
      </c>
      <c r="G230" s="150" t="s">
        <v>189</v>
      </c>
      <c r="H230" s="151">
        <v>3.9889999999999999</v>
      </c>
      <c r="I230" s="152"/>
      <c r="J230" s="153">
        <f>ROUND(I230*H230,2)</f>
        <v>0</v>
      </c>
      <c r="K230" s="154"/>
      <c r="L230" s="33"/>
      <c r="M230" s="155" t="s">
        <v>1</v>
      </c>
      <c r="N230" s="156" t="s">
        <v>37</v>
      </c>
      <c r="O230" s="61"/>
      <c r="P230" s="157">
        <f>O230*H230</f>
        <v>0</v>
      </c>
      <c r="Q230" s="157">
        <v>0</v>
      </c>
      <c r="R230" s="157">
        <f>Q230*H230</f>
        <v>0</v>
      </c>
      <c r="S230" s="157">
        <v>0</v>
      </c>
      <c r="T230" s="158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59" t="s">
        <v>121</v>
      </c>
      <c r="AT230" s="159" t="s">
        <v>117</v>
      </c>
      <c r="AU230" s="159" t="s">
        <v>122</v>
      </c>
      <c r="AY230" s="17" t="s">
        <v>115</v>
      </c>
      <c r="BE230" s="160">
        <f>IF(N230="základná",J230,0)</f>
        <v>0</v>
      </c>
      <c r="BF230" s="160">
        <f>IF(N230="znížená",J230,0)</f>
        <v>0</v>
      </c>
      <c r="BG230" s="160">
        <f>IF(N230="zákl. prenesená",J230,0)</f>
        <v>0</v>
      </c>
      <c r="BH230" s="160">
        <f>IF(N230="zníž. prenesená",J230,0)</f>
        <v>0</v>
      </c>
      <c r="BI230" s="160">
        <f>IF(N230="nulová",J230,0)</f>
        <v>0</v>
      </c>
      <c r="BJ230" s="17" t="s">
        <v>122</v>
      </c>
      <c r="BK230" s="160">
        <f>ROUND(I230*H230,2)</f>
        <v>0</v>
      </c>
      <c r="BL230" s="17" t="s">
        <v>121</v>
      </c>
      <c r="BM230" s="159" t="s">
        <v>327</v>
      </c>
    </row>
    <row r="231" spans="1:65" s="2" customFormat="1" ht="24.2" customHeight="1">
      <c r="A231" s="32"/>
      <c r="B231" s="146"/>
      <c r="C231" s="147" t="s">
        <v>328</v>
      </c>
      <c r="D231" s="147" t="s">
        <v>117</v>
      </c>
      <c r="E231" s="148" t="s">
        <v>276</v>
      </c>
      <c r="F231" s="149" t="s">
        <v>277</v>
      </c>
      <c r="G231" s="150" t="s">
        <v>189</v>
      </c>
      <c r="H231" s="151">
        <v>3.9889999999999999</v>
      </c>
      <c r="I231" s="152"/>
      <c r="J231" s="153">
        <f>ROUND(I231*H231,2)</f>
        <v>0</v>
      </c>
      <c r="K231" s="154"/>
      <c r="L231" s="33"/>
      <c r="M231" s="155" t="s">
        <v>1</v>
      </c>
      <c r="N231" s="156" t="s">
        <v>37</v>
      </c>
      <c r="O231" s="61"/>
      <c r="P231" s="157">
        <f>O231*H231</f>
        <v>0</v>
      </c>
      <c r="Q231" s="157">
        <v>0</v>
      </c>
      <c r="R231" s="157">
        <f>Q231*H231</f>
        <v>0</v>
      </c>
      <c r="S231" s="157">
        <v>0</v>
      </c>
      <c r="T231" s="158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59" t="s">
        <v>121</v>
      </c>
      <c r="AT231" s="159" t="s">
        <v>117</v>
      </c>
      <c r="AU231" s="159" t="s">
        <v>122</v>
      </c>
      <c r="AY231" s="17" t="s">
        <v>115</v>
      </c>
      <c r="BE231" s="160">
        <f>IF(N231="základná",J231,0)</f>
        <v>0</v>
      </c>
      <c r="BF231" s="160">
        <f>IF(N231="znížená",J231,0)</f>
        <v>0</v>
      </c>
      <c r="BG231" s="160">
        <f>IF(N231="zákl. prenesená",J231,0)</f>
        <v>0</v>
      </c>
      <c r="BH231" s="160">
        <f>IF(N231="zníž. prenesená",J231,0)</f>
        <v>0</v>
      </c>
      <c r="BI231" s="160">
        <f>IF(N231="nulová",J231,0)</f>
        <v>0</v>
      </c>
      <c r="BJ231" s="17" t="s">
        <v>122</v>
      </c>
      <c r="BK231" s="160">
        <f>ROUND(I231*H231,2)</f>
        <v>0</v>
      </c>
      <c r="BL231" s="17" t="s">
        <v>121</v>
      </c>
      <c r="BM231" s="159" t="s">
        <v>329</v>
      </c>
    </row>
    <row r="232" spans="1:65" s="2" customFormat="1" ht="24.2" customHeight="1">
      <c r="A232" s="32"/>
      <c r="B232" s="146"/>
      <c r="C232" s="147" t="s">
        <v>330</v>
      </c>
      <c r="D232" s="147" t="s">
        <v>117</v>
      </c>
      <c r="E232" s="148" t="s">
        <v>331</v>
      </c>
      <c r="F232" s="149" t="s">
        <v>332</v>
      </c>
      <c r="G232" s="150" t="s">
        <v>189</v>
      </c>
      <c r="H232" s="151">
        <v>2.8149999999999999</v>
      </c>
      <c r="I232" s="152"/>
      <c r="J232" s="153">
        <f>ROUND(I232*H232,2)</f>
        <v>0</v>
      </c>
      <c r="K232" s="154"/>
      <c r="L232" s="33"/>
      <c r="M232" s="155" t="s">
        <v>1</v>
      </c>
      <c r="N232" s="156" t="s">
        <v>37</v>
      </c>
      <c r="O232" s="61"/>
      <c r="P232" s="157">
        <f>O232*H232</f>
        <v>0</v>
      </c>
      <c r="Q232" s="157">
        <v>0</v>
      </c>
      <c r="R232" s="157">
        <f>Q232*H232</f>
        <v>0</v>
      </c>
      <c r="S232" s="157">
        <v>0</v>
      </c>
      <c r="T232" s="158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59" t="s">
        <v>121</v>
      </c>
      <c r="AT232" s="159" t="s">
        <v>117</v>
      </c>
      <c r="AU232" s="159" t="s">
        <v>122</v>
      </c>
      <c r="AY232" s="17" t="s">
        <v>115</v>
      </c>
      <c r="BE232" s="160">
        <f>IF(N232="základná",J232,0)</f>
        <v>0</v>
      </c>
      <c r="BF232" s="160">
        <f>IF(N232="znížená",J232,0)</f>
        <v>0</v>
      </c>
      <c r="BG232" s="160">
        <f>IF(N232="zákl. prenesená",J232,0)</f>
        <v>0</v>
      </c>
      <c r="BH232" s="160">
        <f>IF(N232="zníž. prenesená",J232,0)</f>
        <v>0</v>
      </c>
      <c r="BI232" s="160">
        <f>IF(N232="nulová",J232,0)</f>
        <v>0</v>
      </c>
      <c r="BJ232" s="17" t="s">
        <v>122</v>
      </c>
      <c r="BK232" s="160">
        <f>ROUND(I232*H232,2)</f>
        <v>0</v>
      </c>
      <c r="BL232" s="17" t="s">
        <v>121</v>
      </c>
      <c r="BM232" s="159" t="s">
        <v>333</v>
      </c>
    </row>
    <row r="233" spans="1:65" s="2" customFormat="1" ht="24.2" customHeight="1">
      <c r="A233" s="32"/>
      <c r="B233" s="146"/>
      <c r="C233" s="147" t="s">
        <v>334</v>
      </c>
      <c r="D233" s="147" t="s">
        <v>117</v>
      </c>
      <c r="E233" s="148" t="s">
        <v>280</v>
      </c>
      <c r="F233" s="149" t="s">
        <v>281</v>
      </c>
      <c r="G233" s="150" t="s">
        <v>189</v>
      </c>
      <c r="H233" s="151">
        <v>1.1739999999999999</v>
      </c>
      <c r="I233" s="152"/>
      <c r="J233" s="153">
        <f>ROUND(I233*H233,2)</f>
        <v>0</v>
      </c>
      <c r="K233" s="154"/>
      <c r="L233" s="33"/>
      <c r="M233" s="155" t="s">
        <v>1</v>
      </c>
      <c r="N233" s="156" t="s">
        <v>37</v>
      </c>
      <c r="O233" s="61"/>
      <c r="P233" s="157">
        <f>O233*H233</f>
        <v>0</v>
      </c>
      <c r="Q233" s="157">
        <v>0</v>
      </c>
      <c r="R233" s="157">
        <f>Q233*H233</f>
        <v>0</v>
      </c>
      <c r="S233" s="157">
        <v>0</v>
      </c>
      <c r="T233" s="158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59" t="s">
        <v>121</v>
      </c>
      <c r="AT233" s="159" t="s">
        <v>117</v>
      </c>
      <c r="AU233" s="159" t="s">
        <v>122</v>
      </c>
      <c r="AY233" s="17" t="s">
        <v>115</v>
      </c>
      <c r="BE233" s="160">
        <f>IF(N233="základná",J233,0)</f>
        <v>0</v>
      </c>
      <c r="BF233" s="160">
        <f>IF(N233="znížená",J233,0)</f>
        <v>0</v>
      </c>
      <c r="BG233" s="160">
        <f>IF(N233="zákl. prenesená",J233,0)</f>
        <v>0</v>
      </c>
      <c r="BH233" s="160">
        <f>IF(N233="zníž. prenesená",J233,0)</f>
        <v>0</v>
      </c>
      <c r="BI233" s="160">
        <f>IF(N233="nulová",J233,0)</f>
        <v>0</v>
      </c>
      <c r="BJ233" s="17" t="s">
        <v>122</v>
      </c>
      <c r="BK233" s="160">
        <f>ROUND(I233*H233,2)</f>
        <v>0</v>
      </c>
      <c r="BL233" s="17" t="s">
        <v>121</v>
      </c>
      <c r="BM233" s="159" t="s">
        <v>335</v>
      </c>
    </row>
    <row r="234" spans="1:65" s="12" customFormat="1" ht="25.9" customHeight="1">
      <c r="B234" s="133"/>
      <c r="D234" s="134" t="s">
        <v>70</v>
      </c>
      <c r="E234" s="135" t="s">
        <v>336</v>
      </c>
      <c r="F234" s="135" t="s">
        <v>337</v>
      </c>
      <c r="I234" s="136"/>
      <c r="J234" s="137">
        <f>BK234</f>
        <v>0</v>
      </c>
      <c r="L234" s="133"/>
      <c r="M234" s="138"/>
      <c r="N234" s="139"/>
      <c r="O234" s="139"/>
      <c r="P234" s="140">
        <f>P235+P248</f>
        <v>0</v>
      </c>
      <c r="Q234" s="139"/>
      <c r="R234" s="140">
        <f>R235+R248</f>
        <v>0</v>
      </c>
      <c r="S234" s="139"/>
      <c r="T234" s="141">
        <f>T235+T248</f>
        <v>0</v>
      </c>
      <c r="AR234" s="134" t="s">
        <v>78</v>
      </c>
      <c r="AT234" s="142" t="s">
        <v>70</v>
      </c>
      <c r="AU234" s="142" t="s">
        <v>71</v>
      </c>
      <c r="AY234" s="134" t="s">
        <v>115</v>
      </c>
      <c r="BK234" s="143">
        <f>BK235+BK248</f>
        <v>0</v>
      </c>
    </row>
    <row r="235" spans="1:65" s="12" customFormat="1" ht="22.9" customHeight="1">
      <c r="B235" s="133"/>
      <c r="D235" s="134" t="s">
        <v>70</v>
      </c>
      <c r="E235" s="144" t="s">
        <v>338</v>
      </c>
      <c r="F235" s="144" t="s">
        <v>339</v>
      </c>
      <c r="I235" s="136"/>
      <c r="J235" s="145">
        <f>BK235</f>
        <v>0</v>
      </c>
      <c r="L235" s="133"/>
      <c r="M235" s="138"/>
      <c r="N235" s="139"/>
      <c r="O235" s="139"/>
      <c r="P235" s="140">
        <f>SUM(P236:P247)</f>
        <v>0</v>
      </c>
      <c r="Q235" s="139"/>
      <c r="R235" s="140">
        <f>SUM(R236:R247)</f>
        <v>0</v>
      </c>
      <c r="S235" s="139"/>
      <c r="T235" s="141">
        <f>SUM(T236:T247)</f>
        <v>0</v>
      </c>
      <c r="AR235" s="134" t="s">
        <v>78</v>
      </c>
      <c r="AT235" s="142" t="s">
        <v>70</v>
      </c>
      <c r="AU235" s="142" t="s">
        <v>78</v>
      </c>
      <c r="AY235" s="134" t="s">
        <v>115</v>
      </c>
      <c r="BK235" s="143">
        <f>SUM(BK236:BK247)</f>
        <v>0</v>
      </c>
    </row>
    <row r="236" spans="1:65" s="2" customFormat="1" ht="33" customHeight="1">
      <c r="A236" s="32"/>
      <c r="B236" s="146"/>
      <c r="C236" s="147" t="s">
        <v>340</v>
      </c>
      <c r="D236" s="147" t="s">
        <v>117</v>
      </c>
      <c r="E236" s="148" t="s">
        <v>162</v>
      </c>
      <c r="F236" s="149" t="s">
        <v>163</v>
      </c>
      <c r="G236" s="150" t="s">
        <v>133</v>
      </c>
      <c r="H236" s="151">
        <v>17.2</v>
      </c>
      <c r="I236" s="152"/>
      <c r="J236" s="153">
        <f>ROUND(I236*H236,2)</f>
        <v>0</v>
      </c>
      <c r="K236" s="154"/>
      <c r="L236" s="33"/>
      <c r="M236" s="155" t="s">
        <v>1</v>
      </c>
      <c r="N236" s="156" t="s">
        <v>37</v>
      </c>
      <c r="O236" s="61"/>
      <c r="P236" s="157">
        <f>O236*H236</f>
        <v>0</v>
      </c>
      <c r="Q236" s="157">
        <v>0</v>
      </c>
      <c r="R236" s="157">
        <f>Q236*H236</f>
        <v>0</v>
      </c>
      <c r="S236" s="157">
        <v>0</v>
      </c>
      <c r="T236" s="158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59" t="s">
        <v>121</v>
      </c>
      <c r="AT236" s="159" t="s">
        <v>117</v>
      </c>
      <c r="AU236" s="159" t="s">
        <v>122</v>
      </c>
      <c r="AY236" s="17" t="s">
        <v>115</v>
      </c>
      <c r="BE236" s="160">
        <f>IF(N236="základná",J236,0)</f>
        <v>0</v>
      </c>
      <c r="BF236" s="160">
        <f>IF(N236="znížená",J236,0)</f>
        <v>0</v>
      </c>
      <c r="BG236" s="160">
        <f>IF(N236="zákl. prenesená",J236,0)</f>
        <v>0</v>
      </c>
      <c r="BH236" s="160">
        <f>IF(N236="zníž. prenesená",J236,0)</f>
        <v>0</v>
      </c>
      <c r="BI236" s="160">
        <f>IF(N236="nulová",J236,0)</f>
        <v>0</v>
      </c>
      <c r="BJ236" s="17" t="s">
        <v>122</v>
      </c>
      <c r="BK236" s="160">
        <f>ROUND(I236*H236,2)</f>
        <v>0</v>
      </c>
      <c r="BL236" s="17" t="s">
        <v>121</v>
      </c>
      <c r="BM236" s="159" t="s">
        <v>341</v>
      </c>
    </row>
    <row r="237" spans="1:65" s="13" customFormat="1">
      <c r="B237" s="161"/>
      <c r="D237" s="162" t="s">
        <v>124</v>
      </c>
      <c r="E237" s="163" t="s">
        <v>1</v>
      </c>
      <c r="F237" s="164" t="s">
        <v>342</v>
      </c>
      <c r="H237" s="163" t="s">
        <v>1</v>
      </c>
      <c r="I237" s="165"/>
      <c r="L237" s="161"/>
      <c r="M237" s="166"/>
      <c r="N237" s="167"/>
      <c r="O237" s="167"/>
      <c r="P237" s="167"/>
      <c r="Q237" s="167"/>
      <c r="R237" s="167"/>
      <c r="S237" s="167"/>
      <c r="T237" s="168"/>
      <c r="AT237" s="163" t="s">
        <v>124</v>
      </c>
      <c r="AU237" s="163" t="s">
        <v>122</v>
      </c>
      <c r="AV237" s="13" t="s">
        <v>78</v>
      </c>
      <c r="AW237" s="13" t="s">
        <v>28</v>
      </c>
      <c r="AX237" s="13" t="s">
        <v>71</v>
      </c>
      <c r="AY237" s="163" t="s">
        <v>115</v>
      </c>
    </row>
    <row r="238" spans="1:65" s="14" customFormat="1">
      <c r="B238" s="169"/>
      <c r="D238" s="162" t="s">
        <v>124</v>
      </c>
      <c r="E238" s="170" t="s">
        <v>1</v>
      </c>
      <c r="F238" s="171" t="s">
        <v>343</v>
      </c>
      <c r="H238" s="172">
        <v>10</v>
      </c>
      <c r="I238" s="173"/>
      <c r="L238" s="169"/>
      <c r="M238" s="174"/>
      <c r="N238" s="175"/>
      <c r="O238" s="175"/>
      <c r="P238" s="175"/>
      <c r="Q238" s="175"/>
      <c r="R238" s="175"/>
      <c r="S238" s="175"/>
      <c r="T238" s="176"/>
      <c r="AT238" s="170" t="s">
        <v>124</v>
      </c>
      <c r="AU238" s="170" t="s">
        <v>122</v>
      </c>
      <c r="AV238" s="14" t="s">
        <v>122</v>
      </c>
      <c r="AW238" s="14" t="s">
        <v>28</v>
      </c>
      <c r="AX238" s="14" t="s">
        <v>71</v>
      </c>
      <c r="AY238" s="170" t="s">
        <v>115</v>
      </c>
    </row>
    <row r="239" spans="1:65" s="14" customFormat="1">
      <c r="B239" s="169"/>
      <c r="D239" s="162" t="s">
        <v>124</v>
      </c>
      <c r="E239" s="170" t="s">
        <v>1</v>
      </c>
      <c r="F239" s="171" t="s">
        <v>344</v>
      </c>
      <c r="H239" s="172">
        <v>7.2</v>
      </c>
      <c r="I239" s="173"/>
      <c r="L239" s="169"/>
      <c r="M239" s="174"/>
      <c r="N239" s="175"/>
      <c r="O239" s="175"/>
      <c r="P239" s="175"/>
      <c r="Q239" s="175"/>
      <c r="R239" s="175"/>
      <c r="S239" s="175"/>
      <c r="T239" s="176"/>
      <c r="AT239" s="170" t="s">
        <v>124</v>
      </c>
      <c r="AU239" s="170" t="s">
        <v>122</v>
      </c>
      <c r="AV239" s="14" t="s">
        <v>122</v>
      </c>
      <c r="AW239" s="14" t="s">
        <v>28</v>
      </c>
      <c r="AX239" s="14" t="s">
        <v>71</v>
      </c>
      <c r="AY239" s="170" t="s">
        <v>115</v>
      </c>
    </row>
    <row r="240" spans="1:65" s="15" customFormat="1">
      <c r="B240" s="188"/>
      <c r="D240" s="162" t="s">
        <v>124</v>
      </c>
      <c r="E240" s="189" t="s">
        <v>1</v>
      </c>
      <c r="F240" s="190" t="s">
        <v>261</v>
      </c>
      <c r="H240" s="191">
        <v>17.2</v>
      </c>
      <c r="I240" s="192"/>
      <c r="L240" s="188"/>
      <c r="M240" s="193"/>
      <c r="N240" s="194"/>
      <c r="O240" s="194"/>
      <c r="P240" s="194"/>
      <c r="Q240" s="194"/>
      <c r="R240" s="194"/>
      <c r="S240" s="194"/>
      <c r="T240" s="195"/>
      <c r="AT240" s="189" t="s">
        <v>124</v>
      </c>
      <c r="AU240" s="189" t="s">
        <v>122</v>
      </c>
      <c r="AV240" s="15" t="s">
        <v>121</v>
      </c>
      <c r="AW240" s="15" t="s">
        <v>28</v>
      </c>
      <c r="AX240" s="15" t="s">
        <v>78</v>
      </c>
      <c r="AY240" s="189" t="s">
        <v>115</v>
      </c>
    </row>
    <row r="241" spans="1:65" s="2" customFormat="1" ht="37.9" customHeight="1">
      <c r="A241" s="32"/>
      <c r="B241" s="146"/>
      <c r="C241" s="147" t="s">
        <v>345</v>
      </c>
      <c r="D241" s="147" t="s">
        <v>117</v>
      </c>
      <c r="E241" s="148" t="s">
        <v>167</v>
      </c>
      <c r="F241" s="149" t="s">
        <v>168</v>
      </c>
      <c r="G241" s="150" t="s">
        <v>133</v>
      </c>
      <c r="H241" s="151">
        <v>120.4</v>
      </c>
      <c r="I241" s="152"/>
      <c r="J241" s="153">
        <f>ROUND(I241*H241,2)</f>
        <v>0</v>
      </c>
      <c r="K241" s="154"/>
      <c r="L241" s="33"/>
      <c r="M241" s="155" t="s">
        <v>1</v>
      </c>
      <c r="N241" s="156" t="s">
        <v>37</v>
      </c>
      <c r="O241" s="61"/>
      <c r="P241" s="157">
        <f>O241*H241</f>
        <v>0</v>
      </c>
      <c r="Q241" s="157">
        <v>0</v>
      </c>
      <c r="R241" s="157">
        <f>Q241*H241</f>
        <v>0</v>
      </c>
      <c r="S241" s="157">
        <v>0</v>
      </c>
      <c r="T241" s="158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59" t="s">
        <v>121</v>
      </c>
      <c r="AT241" s="159" t="s">
        <v>117</v>
      </c>
      <c r="AU241" s="159" t="s">
        <v>122</v>
      </c>
      <c r="AY241" s="17" t="s">
        <v>115</v>
      </c>
      <c r="BE241" s="160">
        <f>IF(N241="základná",J241,0)</f>
        <v>0</v>
      </c>
      <c r="BF241" s="160">
        <f>IF(N241="znížená",J241,0)</f>
        <v>0</v>
      </c>
      <c r="BG241" s="160">
        <f>IF(N241="zákl. prenesená",J241,0)</f>
        <v>0</v>
      </c>
      <c r="BH241" s="160">
        <f>IF(N241="zníž. prenesená",J241,0)</f>
        <v>0</v>
      </c>
      <c r="BI241" s="160">
        <f>IF(N241="nulová",J241,0)</f>
        <v>0</v>
      </c>
      <c r="BJ241" s="17" t="s">
        <v>122</v>
      </c>
      <c r="BK241" s="160">
        <f>ROUND(I241*H241,2)</f>
        <v>0</v>
      </c>
      <c r="BL241" s="17" t="s">
        <v>121</v>
      </c>
      <c r="BM241" s="159" t="s">
        <v>346</v>
      </c>
    </row>
    <row r="242" spans="1:65" s="13" customFormat="1">
      <c r="B242" s="161"/>
      <c r="D242" s="162" t="s">
        <v>124</v>
      </c>
      <c r="E242" s="163" t="s">
        <v>1</v>
      </c>
      <c r="F242" s="164" t="s">
        <v>170</v>
      </c>
      <c r="H242" s="163" t="s">
        <v>1</v>
      </c>
      <c r="I242" s="165"/>
      <c r="L242" s="161"/>
      <c r="M242" s="166"/>
      <c r="N242" s="167"/>
      <c r="O242" s="167"/>
      <c r="P242" s="167"/>
      <c r="Q242" s="167"/>
      <c r="R242" s="167"/>
      <c r="S242" s="167"/>
      <c r="T242" s="168"/>
      <c r="AT242" s="163" t="s">
        <v>124</v>
      </c>
      <c r="AU242" s="163" t="s">
        <v>122</v>
      </c>
      <c r="AV242" s="13" t="s">
        <v>78</v>
      </c>
      <c r="AW242" s="13" t="s">
        <v>28</v>
      </c>
      <c r="AX242" s="13" t="s">
        <v>71</v>
      </c>
      <c r="AY242" s="163" t="s">
        <v>115</v>
      </c>
    </row>
    <row r="243" spans="1:65" s="14" customFormat="1">
      <c r="B243" s="169"/>
      <c r="D243" s="162" t="s">
        <v>124</v>
      </c>
      <c r="E243" s="170" t="s">
        <v>1</v>
      </c>
      <c r="F243" s="171" t="s">
        <v>347</v>
      </c>
      <c r="H243" s="172">
        <v>120.4</v>
      </c>
      <c r="I243" s="173"/>
      <c r="L243" s="169"/>
      <c r="M243" s="174"/>
      <c r="N243" s="175"/>
      <c r="O243" s="175"/>
      <c r="P243" s="175"/>
      <c r="Q243" s="175"/>
      <c r="R243" s="175"/>
      <c r="S243" s="175"/>
      <c r="T243" s="176"/>
      <c r="AT243" s="170" t="s">
        <v>124</v>
      </c>
      <c r="AU243" s="170" t="s">
        <v>122</v>
      </c>
      <c r="AV243" s="14" t="s">
        <v>122</v>
      </c>
      <c r="AW243" s="14" t="s">
        <v>28</v>
      </c>
      <c r="AX243" s="14" t="s">
        <v>78</v>
      </c>
      <c r="AY243" s="170" t="s">
        <v>115</v>
      </c>
    </row>
    <row r="244" spans="1:65" s="2" customFormat="1" ht="24.2" customHeight="1">
      <c r="A244" s="32"/>
      <c r="B244" s="146"/>
      <c r="C244" s="147" t="s">
        <v>348</v>
      </c>
      <c r="D244" s="147" t="s">
        <v>117</v>
      </c>
      <c r="E244" s="148" t="s">
        <v>178</v>
      </c>
      <c r="F244" s="149" t="s">
        <v>179</v>
      </c>
      <c r="G244" s="150" t="s">
        <v>133</v>
      </c>
      <c r="H244" s="151">
        <v>17.2</v>
      </c>
      <c r="I244" s="152"/>
      <c r="J244" s="153">
        <f>ROUND(I244*H244,2)</f>
        <v>0</v>
      </c>
      <c r="K244" s="154"/>
      <c r="L244" s="33"/>
      <c r="M244" s="155" t="s">
        <v>1</v>
      </c>
      <c r="N244" s="156" t="s">
        <v>37</v>
      </c>
      <c r="O244" s="61"/>
      <c r="P244" s="157">
        <f>O244*H244</f>
        <v>0</v>
      </c>
      <c r="Q244" s="157">
        <v>0</v>
      </c>
      <c r="R244" s="157">
        <f>Q244*H244</f>
        <v>0</v>
      </c>
      <c r="S244" s="157">
        <v>0</v>
      </c>
      <c r="T244" s="158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59" t="s">
        <v>121</v>
      </c>
      <c r="AT244" s="159" t="s">
        <v>117</v>
      </c>
      <c r="AU244" s="159" t="s">
        <v>122</v>
      </c>
      <c r="AY244" s="17" t="s">
        <v>115</v>
      </c>
      <c r="BE244" s="160">
        <f>IF(N244="základná",J244,0)</f>
        <v>0</v>
      </c>
      <c r="BF244" s="160">
        <f>IF(N244="znížená",J244,0)</f>
        <v>0</v>
      </c>
      <c r="BG244" s="160">
        <f>IF(N244="zákl. prenesená",J244,0)</f>
        <v>0</v>
      </c>
      <c r="BH244" s="160">
        <f>IF(N244="zníž. prenesená",J244,0)</f>
        <v>0</v>
      </c>
      <c r="BI244" s="160">
        <f>IF(N244="nulová",J244,0)</f>
        <v>0</v>
      </c>
      <c r="BJ244" s="17" t="s">
        <v>122</v>
      </c>
      <c r="BK244" s="160">
        <f>ROUND(I244*H244,2)</f>
        <v>0</v>
      </c>
      <c r="BL244" s="17" t="s">
        <v>121</v>
      </c>
      <c r="BM244" s="159" t="s">
        <v>349</v>
      </c>
    </row>
    <row r="245" spans="1:65" s="2" customFormat="1" ht="16.5" customHeight="1">
      <c r="A245" s="32"/>
      <c r="B245" s="146"/>
      <c r="C245" s="147" t="s">
        <v>350</v>
      </c>
      <c r="D245" s="147" t="s">
        <v>117</v>
      </c>
      <c r="E245" s="148" t="s">
        <v>182</v>
      </c>
      <c r="F245" s="149" t="s">
        <v>183</v>
      </c>
      <c r="G245" s="150" t="s">
        <v>133</v>
      </c>
      <c r="H245" s="151">
        <v>17.2</v>
      </c>
      <c r="I245" s="152"/>
      <c r="J245" s="153">
        <f>ROUND(I245*H245,2)</f>
        <v>0</v>
      </c>
      <c r="K245" s="154"/>
      <c r="L245" s="33"/>
      <c r="M245" s="155" t="s">
        <v>1</v>
      </c>
      <c r="N245" s="156" t="s">
        <v>37</v>
      </c>
      <c r="O245" s="61"/>
      <c r="P245" s="157">
        <f>O245*H245</f>
        <v>0</v>
      </c>
      <c r="Q245" s="157">
        <v>0</v>
      </c>
      <c r="R245" s="157">
        <f>Q245*H245</f>
        <v>0</v>
      </c>
      <c r="S245" s="157">
        <v>0</v>
      </c>
      <c r="T245" s="158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59" t="s">
        <v>121</v>
      </c>
      <c r="AT245" s="159" t="s">
        <v>117</v>
      </c>
      <c r="AU245" s="159" t="s">
        <v>122</v>
      </c>
      <c r="AY245" s="17" t="s">
        <v>115</v>
      </c>
      <c r="BE245" s="160">
        <f>IF(N245="základná",J245,0)</f>
        <v>0</v>
      </c>
      <c r="BF245" s="160">
        <f>IF(N245="znížená",J245,0)</f>
        <v>0</v>
      </c>
      <c r="BG245" s="160">
        <f>IF(N245="zákl. prenesená",J245,0)</f>
        <v>0</v>
      </c>
      <c r="BH245" s="160">
        <f>IF(N245="zníž. prenesená",J245,0)</f>
        <v>0</v>
      </c>
      <c r="BI245" s="160">
        <f>IF(N245="nulová",J245,0)</f>
        <v>0</v>
      </c>
      <c r="BJ245" s="17" t="s">
        <v>122</v>
      </c>
      <c r="BK245" s="160">
        <f>ROUND(I245*H245,2)</f>
        <v>0</v>
      </c>
      <c r="BL245" s="17" t="s">
        <v>121</v>
      </c>
      <c r="BM245" s="159" t="s">
        <v>351</v>
      </c>
    </row>
    <row r="246" spans="1:65" s="2" customFormat="1" ht="24.2" customHeight="1">
      <c r="A246" s="32"/>
      <c r="B246" s="146"/>
      <c r="C246" s="147" t="s">
        <v>352</v>
      </c>
      <c r="D246" s="147" t="s">
        <v>117</v>
      </c>
      <c r="E246" s="148" t="s">
        <v>187</v>
      </c>
      <c r="F246" s="149" t="s">
        <v>188</v>
      </c>
      <c r="G246" s="150" t="s">
        <v>189</v>
      </c>
      <c r="H246" s="151">
        <v>29.24</v>
      </c>
      <c r="I246" s="152"/>
      <c r="J246" s="153">
        <f>ROUND(I246*H246,2)</f>
        <v>0</v>
      </c>
      <c r="K246" s="154"/>
      <c r="L246" s="33"/>
      <c r="M246" s="155" t="s">
        <v>1</v>
      </c>
      <c r="N246" s="156" t="s">
        <v>37</v>
      </c>
      <c r="O246" s="61"/>
      <c r="P246" s="157">
        <f>O246*H246</f>
        <v>0</v>
      </c>
      <c r="Q246" s="157">
        <v>0</v>
      </c>
      <c r="R246" s="157">
        <f>Q246*H246</f>
        <v>0</v>
      </c>
      <c r="S246" s="157">
        <v>0</v>
      </c>
      <c r="T246" s="158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59" t="s">
        <v>121</v>
      </c>
      <c r="AT246" s="159" t="s">
        <v>117</v>
      </c>
      <c r="AU246" s="159" t="s">
        <v>122</v>
      </c>
      <c r="AY246" s="17" t="s">
        <v>115</v>
      </c>
      <c r="BE246" s="160">
        <f>IF(N246="základná",J246,0)</f>
        <v>0</v>
      </c>
      <c r="BF246" s="160">
        <f>IF(N246="znížená",J246,0)</f>
        <v>0</v>
      </c>
      <c r="BG246" s="160">
        <f>IF(N246="zákl. prenesená",J246,0)</f>
        <v>0</v>
      </c>
      <c r="BH246" s="160">
        <f>IF(N246="zníž. prenesená",J246,0)</f>
        <v>0</v>
      </c>
      <c r="BI246" s="160">
        <f>IF(N246="nulová",J246,0)</f>
        <v>0</v>
      </c>
      <c r="BJ246" s="17" t="s">
        <v>122</v>
      </c>
      <c r="BK246" s="160">
        <f>ROUND(I246*H246,2)</f>
        <v>0</v>
      </c>
      <c r="BL246" s="17" t="s">
        <v>121</v>
      </c>
      <c r="BM246" s="159" t="s">
        <v>353</v>
      </c>
    </row>
    <row r="247" spans="1:65" s="14" customFormat="1">
      <c r="B247" s="169"/>
      <c r="D247" s="162" t="s">
        <v>124</v>
      </c>
      <c r="E247" s="170" t="s">
        <v>1</v>
      </c>
      <c r="F247" s="171" t="s">
        <v>354</v>
      </c>
      <c r="H247" s="172">
        <v>29.24</v>
      </c>
      <c r="I247" s="173"/>
      <c r="L247" s="169"/>
      <c r="M247" s="174"/>
      <c r="N247" s="175"/>
      <c r="O247" s="175"/>
      <c r="P247" s="175"/>
      <c r="Q247" s="175"/>
      <c r="R247" s="175"/>
      <c r="S247" s="175"/>
      <c r="T247" s="176"/>
      <c r="AT247" s="170" t="s">
        <v>124</v>
      </c>
      <c r="AU247" s="170" t="s">
        <v>122</v>
      </c>
      <c r="AV247" s="14" t="s">
        <v>122</v>
      </c>
      <c r="AW247" s="14" t="s">
        <v>28</v>
      </c>
      <c r="AX247" s="14" t="s">
        <v>78</v>
      </c>
      <c r="AY247" s="170" t="s">
        <v>115</v>
      </c>
    </row>
    <row r="248" spans="1:65" s="12" customFormat="1" ht="22.9" customHeight="1">
      <c r="B248" s="133"/>
      <c r="D248" s="134" t="s">
        <v>70</v>
      </c>
      <c r="E248" s="144" t="s">
        <v>355</v>
      </c>
      <c r="F248" s="144" t="s">
        <v>356</v>
      </c>
      <c r="I248" s="136"/>
      <c r="J248" s="145">
        <f>BK248</f>
        <v>0</v>
      </c>
      <c r="L248" s="133"/>
      <c r="M248" s="138"/>
      <c r="N248" s="139"/>
      <c r="O248" s="139"/>
      <c r="P248" s="140">
        <f>SUM(P249:P256)</f>
        <v>0</v>
      </c>
      <c r="Q248" s="139"/>
      <c r="R248" s="140">
        <f>SUM(R249:R256)</f>
        <v>0</v>
      </c>
      <c r="S248" s="139"/>
      <c r="T248" s="141">
        <f>SUM(T249:T256)</f>
        <v>0</v>
      </c>
      <c r="AR248" s="134" t="s">
        <v>78</v>
      </c>
      <c r="AT248" s="142" t="s">
        <v>70</v>
      </c>
      <c r="AU248" s="142" t="s">
        <v>78</v>
      </c>
      <c r="AY248" s="134" t="s">
        <v>115</v>
      </c>
      <c r="BK248" s="143">
        <f>SUM(BK249:BK256)</f>
        <v>0</v>
      </c>
    </row>
    <row r="249" spans="1:65" s="2" customFormat="1" ht="33" customHeight="1">
      <c r="A249" s="32"/>
      <c r="B249" s="146"/>
      <c r="C249" s="147" t="s">
        <v>357</v>
      </c>
      <c r="D249" s="147" t="s">
        <v>117</v>
      </c>
      <c r="E249" s="148" t="s">
        <v>268</v>
      </c>
      <c r="F249" s="149" t="s">
        <v>269</v>
      </c>
      <c r="G249" s="150" t="s">
        <v>189</v>
      </c>
      <c r="H249" s="151">
        <v>8.75</v>
      </c>
      <c r="I249" s="152"/>
      <c r="J249" s="153">
        <f>ROUND(I249*H249,2)</f>
        <v>0</v>
      </c>
      <c r="K249" s="154"/>
      <c r="L249" s="33"/>
      <c r="M249" s="155" t="s">
        <v>1</v>
      </c>
      <c r="N249" s="156" t="s">
        <v>37</v>
      </c>
      <c r="O249" s="61"/>
      <c r="P249" s="157">
        <f>O249*H249</f>
        <v>0</v>
      </c>
      <c r="Q249" s="157">
        <v>0</v>
      </c>
      <c r="R249" s="157">
        <f>Q249*H249</f>
        <v>0</v>
      </c>
      <c r="S249" s="157">
        <v>0</v>
      </c>
      <c r="T249" s="158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59" t="s">
        <v>121</v>
      </c>
      <c r="AT249" s="159" t="s">
        <v>117</v>
      </c>
      <c r="AU249" s="159" t="s">
        <v>122</v>
      </c>
      <c r="AY249" s="17" t="s">
        <v>115</v>
      </c>
      <c r="BE249" s="160">
        <f>IF(N249="základná",J249,0)</f>
        <v>0</v>
      </c>
      <c r="BF249" s="160">
        <f>IF(N249="znížená",J249,0)</f>
        <v>0</v>
      </c>
      <c r="BG249" s="160">
        <f>IF(N249="zákl. prenesená",J249,0)</f>
        <v>0</v>
      </c>
      <c r="BH249" s="160">
        <f>IF(N249="zníž. prenesená",J249,0)</f>
        <v>0</v>
      </c>
      <c r="BI249" s="160">
        <f>IF(N249="nulová",J249,0)</f>
        <v>0</v>
      </c>
      <c r="BJ249" s="17" t="s">
        <v>122</v>
      </c>
      <c r="BK249" s="160">
        <f>ROUND(I249*H249,2)</f>
        <v>0</v>
      </c>
      <c r="BL249" s="17" t="s">
        <v>121</v>
      </c>
      <c r="BM249" s="159" t="s">
        <v>358</v>
      </c>
    </row>
    <row r="250" spans="1:65" s="13" customFormat="1">
      <c r="B250" s="161"/>
      <c r="D250" s="162" t="s">
        <v>124</v>
      </c>
      <c r="E250" s="163" t="s">
        <v>1</v>
      </c>
      <c r="F250" s="164" t="s">
        <v>359</v>
      </c>
      <c r="H250" s="163" t="s">
        <v>1</v>
      </c>
      <c r="I250" s="165"/>
      <c r="L250" s="161"/>
      <c r="M250" s="166"/>
      <c r="N250" s="167"/>
      <c r="O250" s="167"/>
      <c r="P250" s="167"/>
      <c r="Q250" s="167"/>
      <c r="R250" s="167"/>
      <c r="S250" s="167"/>
      <c r="T250" s="168"/>
      <c r="AT250" s="163" t="s">
        <v>124</v>
      </c>
      <c r="AU250" s="163" t="s">
        <v>122</v>
      </c>
      <c r="AV250" s="13" t="s">
        <v>78</v>
      </c>
      <c r="AW250" s="13" t="s">
        <v>28</v>
      </c>
      <c r="AX250" s="13" t="s">
        <v>71</v>
      </c>
      <c r="AY250" s="163" t="s">
        <v>115</v>
      </c>
    </row>
    <row r="251" spans="1:65" s="14" customFormat="1">
      <c r="B251" s="169"/>
      <c r="D251" s="162" t="s">
        <v>124</v>
      </c>
      <c r="E251" s="170" t="s">
        <v>1</v>
      </c>
      <c r="F251" s="171" t="s">
        <v>360</v>
      </c>
      <c r="H251" s="172">
        <v>5</v>
      </c>
      <c r="I251" s="173"/>
      <c r="L251" s="169"/>
      <c r="M251" s="174"/>
      <c r="N251" s="175"/>
      <c r="O251" s="175"/>
      <c r="P251" s="175"/>
      <c r="Q251" s="175"/>
      <c r="R251" s="175"/>
      <c r="S251" s="175"/>
      <c r="T251" s="176"/>
      <c r="AT251" s="170" t="s">
        <v>124</v>
      </c>
      <c r="AU251" s="170" t="s">
        <v>122</v>
      </c>
      <c r="AV251" s="14" t="s">
        <v>122</v>
      </c>
      <c r="AW251" s="14" t="s">
        <v>28</v>
      </c>
      <c r="AX251" s="14" t="s">
        <v>71</v>
      </c>
      <c r="AY251" s="170" t="s">
        <v>115</v>
      </c>
    </row>
    <row r="252" spans="1:65" s="14" customFormat="1">
      <c r="B252" s="169"/>
      <c r="D252" s="162" t="s">
        <v>124</v>
      </c>
      <c r="E252" s="170" t="s">
        <v>1</v>
      </c>
      <c r="F252" s="171" t="s">
        <v>361</v>
      </c>
      <c r="H252" s="172">
        <v>3.75</v>
      </c>
      <c r="I252" s="173"/>
      <c r="L252" s="169"/>
      <c r="M252" s="174"/>
      <c r="N252" s="175"/>
      <c r="O252" s="175"/>
      <c r="P252" s="175"/>
      <c r="Q252" s="175"/>
      <c r="R252" s="175"/>
      <c r="S252" s="175"/>
      <c r="T252" s="176"/>
      <c r="AT252" s="170" t="s">
        <v>124</v>
      </c>
      <c r="AU252" s="170" t="s">
        <v>122</v>
      </c>
      <c r="AV252" s="14" t="s">
        <v>122</v>
      </c>
      <c r="AW252" s="14" t="s">
        <v>28</v>
      </c>
      <c r="AX252" s="14" t="s">
        <v>71</v>
      </c>
      <c r="AY252" s="170" t="s">
        <v>115</v>
      </c>
    </row>
    <row r="253" spans="1:65" s="15" customFormat="1">
      <c r="B253" s="188"/>
      <c r="D253" s="162" t="s">
        <v>124</v>
      </c>
      <c r="E253" s="189" t="s">
        <v>1</v>
      </c>
      <c r="F253" s="190" t="s">
        <v>261</v>
      </c>
      <c r="H253" s="191">
        <v>8.75</v>
      </c>
      <c r="I253" s="192"/>
      <c r="L253" s="188"/>
      <c r="M253" s="193"/>
      <c r="N253" s="194"/>
      <c r="O253" s="194"/>
      <c r="P253" s="194"/>
      <c r="Q253" s="194"/>
      <c r="R253" s="194"/>
      <c r="S253" s="194"/>
      <c r="T253" s="195"/>
      <c r="AT253" s="189" t="s">
        <v>124</v>
      </c>
      <c r="AU253" s="189" t="s">
        <v>122</v>
      </c>
      <c r="AV253" s="15" t="s">
        <v>121</v>
      </c>
      <c r="AW253" s="15" t="s">
        <v>28</v>
      </c>
      <c r="AX253" s="15" t="s">
        <v>78</v>
      </c>
      <c r="AY253" s="189" t="s">
        <v>115</v>
      </c>
    </row>
    <row r="254" spans="1:65" s="2" customFormat="1" ht="24.2" customHeight="1">
      <c r="A254" s="32"/>
      <c r="B254" s="146"/>
      <c r="C254" s="147" t="s">
        <v>362</v>
      </c>
      <c r="D254" s="147" t="s">
        <v>117</v>
      </c>
      <c r="E254" s="148" t="s">
        <v>272</v>
      </c>
      <c r="F254" s="149" t="s">
        <v>273</v>
      </c>
      <c r="G254" s="150" t="s">
        <v>189</v>
      </c>
      <c r="H254" s="151">
        <v>8.75</v>
      </c>
      <c r="I254" s="152"/>
      <c r="J254" s="153">
        <f>ROUND(I254*H254,2)</f>
        <v>0</v>
      </c>
      <c r="K254" s="154"/>
      <c r="L254" s="33"/>
      <c r="M254" s="155" t="s">
        <v>1</v>
      </c>
      <c r="N254" s="156" t="s">
        <v>37</v>
      </c>
      <c r="O254" s="61"/>
      <c r="P254" s="157">
        <f>O254*H254</f>
        <v>0</v>
      </c>
      <c r="Q254" s="157">
        <v>0</v>
      </c>
      <c r="R254" s="157">
        <f>Q254*H254</f>
        <v>0</v>
      </c>
      <c r="S254" s="157">
        <v>0</v>
      </c>
      <c r="T254" s="158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59" t="s">
        <v>121</v>
      </c>
      <c r="AT254" s="159" t="s">
        <v>117</v>
      </c>
      <c r="AU254" s="159" t="s">
        <v>122</v>
      </c>
      <c r="AY254" s="17" t="s">
        <v>115</v>
      </c>
      <c r="BE254" s="160">
        <f>IF(N254="základná",J254,0)</f>
        <v>0</v>
      </c>
      <c r="BF254" s="160">
        <f>IF(N254="znížená",J254,0)</f>
        <v>0</v>
      </c>
      <c r="BG254" s="160">
        <f>IF(N254="zákl. prenesená",J254,0)</f>
        <v>0</v>
      </c>
      <c r="BH254" s="160">
        <f>IF(N254="zníž. prenesená",J254,0)</f>
        <v>0</v>
      </c>
      <c r="BI254" s="160">
        <f>IF(N254="nulová",J254,0)</f>
        <v>0</v>
      </c>
      <c r="BJ254" s="17" t="s">
        <v>122</v>
      </c>
      <c r="BK254" s="160">
        <f>ROUND(I254*H254,2)</f>
        <v>0</v>
      </c>
      <c r="BL254" s="17" t="s">
        <v>121</v>
      </c>
      <c r="BM254" s="159" t="s">
        <v>363</v>
      </c>
    </row>
    <row r="255" spans="1:65" s="2" customFormat="1" ht="24.2" customHeight="1">
      <c r="A255" s="32"/>
      <c r="B255" s="146"/>
      <c r="C255" s="147" t="s">
        <v>364</v>
      </c>
      <c r="D255" s="147" t="s">
        <v>117</v>
      </c>
      <c r="E255" s="148" t="s">
        <v>276</v>
      </c>
      <c r="F255" s="149" t="s">
        <v>277</v>
      </c>
      <c r="G255" s="150" t="s">
        <v>189</v>
      </c>
      <c r="H255" s="151">
        <v>8.75</v>
      </c>
      <c r="I255" s="152"/>
      <c r="J255" s="153">
        <f>ROUND(I255*H255,2)</f>
        <v>0</v>
      </c>
      <c r="K255" s="154"/>
      <c r="L255" s="33"/>
      <c r="M255" s="155" t="s">
        <v>1</v>
      </c>
      <c r="N255" s="156" t="s">
        <v>37</v>
      </c>
      <c r="O255" s="61"/>
      <c r="P255" s="157">
        <f>O255*H255</f>
        <v>0</v>
      </c>
      <c r="Q255" s="157">
        <v>0</v>
      </c>
      <c r="R255" s="157">
        <f>Q255*H255</f>
        <v>0</v>
      </c>
      <c r="S255" s="157">
        <v>0</v>
      </c>
      <c r="T255" s="158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59" t="s">
        <v>121</v>
      </c>
      <c r="AT255" s="159" t="s">
        <v>117</v>
      </c>
      <c r="AU255" s="159" t="s">
        <v>122</v>
      </c>
      <c r="AY255" s="17" t="s">
        <v>115</v>
      </c>
      <c r="BE255" s="160">
        <f>IF(N255="základná",J255,0)</f>
        <v>0</v>
      </c>
      <c r="BF255" s="160">
        <f>IF(N255="znížená",J255,0)</f>
        <v>0</v>
      </c>
      <c r="BG255" s="160">
        <f>IF(N255="zákl. prenesená",J255,0)</f>
        <v>0</v>
      </c>
      <c r="BH255" s="160">
        <f>IF(N255="zníž. prenesená",J255,0)</f>
        <v>0</v>
      </c>
      <c r="BI255" s="160">
        <f>IF(N255="nulová",J255,0)</f>
        <v>0</v>
      </c>
      <c r="BJ255" s="17" t="s">
        <v>122</v>
      </c>
      <c r="BK255" s="160">
        <f>ROUND(I255*H255,2)</f>
        <v>0</v>
      </c>
      <c r="BL255" s="17" t="s">
        <v>121</v>
      </c>
      <c r="BM255" s="159" t="s">
        <v>365</v>
      </c>
    </row>
    <row r="256" spans="1:65" s="2" customFormat="1" ht="24.2" customHeight="1">
      <c r="A256" s="32"/>
      <c r="B256" s="146"/>
      <c r="C256" s="147" t="s">
        <v>366</v>
      </c>
      <c r="D256" s="147" t="s">
        <v>117</v>
      </c>
      <c r="E256" s="148" t="s">
        <v>331</v>
      </c>
      <c r="F256" s="149" t="s">
        <v>332</v>
      </c>
      <c r="G256" s="150" t="s">
        <v>189</v>
      </c>
      <c r="H256" s="151">
        <v>8.75</v>
      </c>
      <c r="I256" s="152"/>
      <c r="J256" s="153">
        <f>ROUND(I256*H256,2)</f>
        <v>0</v>
      </c>
      <c r="K256" s="154"/>
      <c r="L256" s="33"/>
      <c r="M256" s="196" t="s">
        <v>1</v>
      </c>
      <c r="N256" s="197" t="s">
        <v>37</v>
      </c>
      <c r="O256" s="198"/>
      <c r="P256" s="199">
        <f>O256*H256</f>
        <v>0</v>
      </c>
      <c r="Q256" s="199">
        <v>0</v>
      </c>
      <c r="R256" s="199">
        <f>Q256*H256</f>
        <v>0</v>
      </c>
      <c r="S256" s="199">
        <v>0</v>
      </c>
      <c r="T256" s="200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59" t="s">
        <v>121</v>
      </c>
      <c r="AT256" s="159" t="s">
        <v>117</v>
      </c>
      <c r="AU256" s="159" t="s">
        <v>122</v>
      </c>
      <c r="AY256" s="17" t="s">
        <v>115</v>
      </c>
      <c r="BE256" s="160">
        <f>IF(N256="základná",J256,0)</f>
        <v>0</v>
      </c>
      <c r="BF256" s="160">
        <f>IF(N256="znížená",J256,0)</f>
        <v>0</v>
      </c>
      <c r="BG256" s="160">
        <f>IF(N256="zákl. prenesená",J256,0)</f>
        <v>0</v>
      </c>
      <c r="BH256" s="160">
        <f>IF(N256="zníž. prenesená",J256,0)</f>
        <v>0</v>
      </c>
      <c r="BI256" s="160">
        <f>IF(N256="nulová",J256,0)</f>
        <v>0</v>
      </c>
      <c r="BJ256" s="17" t="s">
        <v>122</v>
      </c>
      <c r="BK256" s="160">
        <f>ROUND(I256*H256,2)</f>
        <v>0</v>
      </c>
      <c r="BL256" s="17" t="s">
        <v>121</v>
      </c>
      <c r="BM256" s="159" t="s">
        <v>367</v>
      </c>
    </row>
    <row r="257" spans="1:31" s="2" customFormat="1" ht="6.95" customHeight="1">
      <c r="A257" s="32"/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33"/>
      <c r="M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</row>
  </sheetData>
  <autoFilter ref="C128:K256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02a - Spevnená plocha - R...</vt:lpstr>
      <vt:lpstr>'02a - Spevnená plocha - R...'!Názvy_tlače</vt:lpstr>
      <vt:lpstr>'Rekapitulácia stavby'!Názvy_tlače</vt:lpstr>
      <vt:lpstr>'02a - Spevnená plocha - R...'!Oblasť_tlače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Daniš Lukáš, Ing.</cp:lastModifiedBy>
  <dcterms:created xsi:type="dcterms:W3CDTF">2022-07-14T08:58:04Z</dcterms:created>
  <dcterms:modified xsi:type="dcterms:W3CDTF">2023-04-19T04:45:05Z</dcterms:modified>
</cp:coreProperties>
</file>