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DNS ťažba SEVER\Čiastkové zákazky DNS SEVER 2022\2023 - 06 -Stará Bystri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62913"/>
</workbook>
</file>

<file path=xl/calcChain.xml><?xml version="1.0" encoding="utf-8"?>
<calcChain xmlns="http://schemas.openxmlformats.org/spreadsheetml/2006/main">
  <c r="M25" i="1" l="1"/>
  <c r="H24" i="1"/>
  <c r="P23" i="1"/>
  <c r="P22" i="1"/>
  <c r="P21" i="1"/>
  <c r="P20" i="1"/>
  <c r="P19" i="1"/>
  <c r="P18" i="1"/>
  <c r="P15" i="1"/>
  <c r="P14" i="1"/>
  <c r="P13" i="1"/>
  <c r="P25" i="1"/>
  <c r="H23" i="1" l="1"/>
  <c r="H22" i="1" l="1"/>
  <c r="H19" i="1"/>
  <c r="H20" i="1"/>
  <c r="H21" i="1"/>
  <c r="H15" i="1" l="1"/>
  <c r="H16" i="1"/>
  <c r="H17" i="1"/>
  <c r="H18" i="1"/>
  <c r="H14" i="1" l="1"/>
  <c r="H13" i="1"/>
  <c r="P17" i="1" l="1"/>
  <c r="P16" i="1"/>
  <c r="Q22" i="1" l="1"/>
  <c r="Q21" i="1"/>
  <c r="Q14" i="1"/>
  <c r="Q13" i="1"/>
  <c r="P12" i="1"/>
  <c r="Q12" i="1" l="1"/>
  <c r="P27" i="1" l="1"/>
  <c r="Q25" i="1" l="1"/>
  <c r="P26" i="1"/>
</calcChain>
</file>

<file path=xl/sharedStrings.xml><?xml version="1.0" encoding="utf-8"?>
<sst xmlns="http://schemas.openxmlformats.org/spreadsheetml/2006/main" count="146" uniqueCount="94">
  <si>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</si>
  <si>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</si>
  <si>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</si>
  <si>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</si>
  <si>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</si>
  <si>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</si>
  <si>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</si>
  <si>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</si>
  <si>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</si>
  <si>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</si>
  <si>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</si>
  <si>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</si>
  <si>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</si>
  <si>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</si>
  <si>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</si>
  <si>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</si>
  <si>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</si>
  <si>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</si>
  <si>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</si>
  <si>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</si>
  <si>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</si>
  <si>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</si>
  <si>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</si>
  <si>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</si>
  <si>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</si>
  <si>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</si>
  <si>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</si>
  <si>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</si>
  <si>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</si>
  <si>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</si>
  <si>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</si>
  <si>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</si>
  <si>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</si>
  <si>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</si>
  <si>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</si>
  <si>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</si>
  <si>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</si>
  <si>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</si>
  <si>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</si>
  <si>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</si>
  <si>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</si>
  <si>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</si>
  <si>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</si>
  <si>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</si>
  <si>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</si>
  <si>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</si>
  <si>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</si>
  <si>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</si>
  <si>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</si>
  <si>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</si>
  <si>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</si>
  <si>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</si>
  <si>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</si>
  <si>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</si>
  <si>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</si>
  <si>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</si>
  <si>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</si>
  <si>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</si>
  <si>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</si>
  <si>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</si>
  <si>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</si>
  <si>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</si>
  <si>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</si>
  <si>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</si>
  <si>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</si>
  <si>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</si>
  <si>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</si>
  <si>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</si>
  <si>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1,2,4a,4b,6,7</t>
  </si>
  <si>
    <t>1,2,4a,4d,6,7</t>
  </si>
  <si>
    <t>10-Skríželné</t>
  </si>
  <si>
    <t>1,2,4a,6,7</t>
  </si>
  <si>
    <t>4115c0</t>
  </si>
  <si>
    <t>4228c1</t>
  </si>
  <si>
    <t>4223 1</t>
  </si>
  <si>
    <t>4192 0</t>
  </si>
  <si>
    <t>62/100</t>
  </si>
  <si>
    <t>11-Veľký Potok</t>
  </si>
  <si>
    <t>4361 1</t>
  </si>
  <si>
    <t>4363b1</t>
  </si>
  <si>
    <t>4365 1</t>
  </si>
  <si>
    <t>4376a1</t>
  </si>
  <si>
    <t>1,2,4a,4d,6,8</t>
  </si>
  <si>
    <t>1,2,4a,4d,6,9</t>
  </si>
  <si>
    <t>4364a0</t>
  </si>
  <si>
    <t>4364d0</t>
  </si>
  <si>
    <t>110/300</t>
  </si>
  <si>
    <t>120/300</t>
  </si>
  <si>
    <t>Zmluva č. DNS/06/23/09/08</t>
  </si>
  <si>
    <t xml:space="preserve">Lesnícke služby v ťažbovom procese na OZ Sever, LS Stará Bystrica - výzva č. 06/2023  </t>
  </si>
  <si>
    <t>Cena bez DPH (ponuka dodávateľa) v €/m³ na dve desatiiné miesta</t>
  </si>
  <si>
    <t>listnaté (m³)</t>
  </si>
  <si>
    <t>spolu (m³)</t>
  </si>
  <si>
    <r>
      <rPr>
        <b/>
        <sz val="11"/>
        <color theme="1"/>
        <rFont val="Arial"/>
        <family val="2"/>
        <charset val="238"/>
      </rPr>
      <t>* Požiadavky</t>
    </r>
    <r>
      <rPr>
        <sz val="11"/>
        <color theme="1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</si>
</sst>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1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9" fillId="3" borderId="21" xfId="0" applyFont="1" applyFill="1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3" fontId="9" fillId="3" borderId="22" xfId="0" applyNumberFormat="1" applyFont="1" applyFill="1" applyBorder="1" applyAlignment="1" applyProtection="1">
      <alignment horizontal="right" vertical="center"/>
    </xf>
    <xf numFmtId="0" fontId="9" fillId="3" borderId="22" xfId="0" applyFont="1" applyFill="1" applyBorder="1" applyAlignment="1" applyProtection="1">
      <alignment horizontal="center" vertical="center"/>
    </xf>
    <xf numFmtId="4" fontId="6" fillId="3" borderId="24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2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  <protection locked="0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6" fillId="3" borderId="17" xfId="0" applyFont="1" applyFill="1" applyBorder="1" applyAlignment="1" applyProtection="1">
      <alignment vertical="center" wrapText="1"/>
    </xf>
    <xf numFmtId="0" fontId="1" fillId="3" borderId="0" xfId="0" applyFont="1" applyFill="1" applyAlignment="1" applyProtection="1">
      <alignment horizontal="center"/>
    </xf>
    <xf numFmtId="0" fontId="6" fillId="3" borderId="34" xfId="0" applyFont="1" applyFill="1" applyBorder="1" applyAlignment="1" applyProtection="1">
      <alignment horizontal="center" vertical="center"/>
    </xf>
    <xf numFmtId="2" fontId="6" fillId="3" borderId="8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vertical="center" wrapText="1"/>
    </xf>
    <xf numFmtId="4" fontId="6" fillId="4" borderId="24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right" vertical="center" wrapText="1"/>
    </xf>
    <xf numFmtId="4" fontId="9" fillId="3" borderId="1" xfId="0" applyNumberFormat="1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6" fillId="3" borderId="8" xfId="0" applyFont="1" applyFill="1" applyBorder="1" applyAlignment="1" applyProtection="1">
      <alignment horizontal="center" vertic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3" fillId="3" borderId="0" xfId="0" applyFont="1" applyFill="1" applyAlignment="1" applyProtection="1">
      <alignment horizontal="left"/>
    </xf>
    <xf numFmtId="0" fontId="13" fillId="3" borderId="0" xfId="0" applyFont="1" applyFill="1" applyProtection="1"/>
    <xf numFmtId="0" fontId="13" fillId="0" borderId="0" xfId="0" applyFont="1"/>
    <xf numFmtId="0" fontId="14" fillId="0" borderId="0" xfId="0" applyFont="1"/>
    <xf numFmtId="14" fontId="13" fillId="0" borderId="0" xfId="0" applyNumberFormat="1" applyFont="1"/>
    <xf numFmtId="0" fontId="13" fillId="3" borderId="22" xfId="0" applyFont="1" applyFill="1" applyBorder="1" applyAlignment="1" applyProtection="1">
      <alignment horizontal="center" vertical="center"/>
    </xf>
    <xf numFmtId="0" fontId="13" fillId="3" borderId="21" xfId="0" applyFont="1" applyFill="1" applyBorder="1" applyProtection="1"/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13" fillId="2" borderId="18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13" fillId="3" borderId="27" xfId="0" applyFont="1" applyFill="1" applyBorder="1" applyAlignment="1">
      <alignment horizontal="center" vertical="top" wrapText="1"/>
    </xf>
    <xf numFmtId="0" fontId="13" fillId="3" borderId="16" xfId="0" applyFont="1" applyFill="1" applyBorder="1" applyAlignment="1">
      <alignment horizontal="center" vertical="top" wrapText="1"/>
    </xf>
    <xf numFmtId="0" fontId="13" fillId="3" borderId="28" xfId="0" applyFont="1" applyFill="1" applyBorder="1" applyAlignment="1">
      <alignment horizontal="center" vertical="top" wrapText="1"/>
    </xf>
    <xf numFmtId="0" fontId="13" fillId="3" borderId="25" xfId="0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center" vertical="top" wrapText="1"/>
    </xf>
    <xf numFmtId="0" fontId="13" fillId="3" borderId="29" xfId="0" applyFont="1" applyFill="1" applyBorder="1" applyAlignment="1">
      <alignment horizontal="center" vertical="top" wrapText="1"/>
    </xf>
    <xf numFmtId="0" fontId="13" fillId="3" borderId="30" xfId="0" applyFont="1" applyFill="1" applyBorder="1" applyAlignment="1">
      <alignment horizontal="center" vertical="top" wrapText="1"/>
    </xf>
    <xf numFmtId="0" fontId="13" fillId="3" borderId="26" xfId="0" applyFont="1" applyFill="1" applyBorder="1" applyAlignment="1">
      <alignment horizontal="center" vertical="top" wrapText="1"/>
    </xf>
    <xf numFmtId="0" fontId="13" fillId="3" borderId="31" xfId="0" applyFont="1" applyFill="1" applyBorder="1" applyAlignment="1">
      <alignment horizontal="center" vertical="top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 wrapText="1"/>
    </xf>
    <xf numFmtId="0" fontId="6" fillId="5" borderId="13" xfId="0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/>
    </xf>
    <xf numFmtId="0" fontId="5" fillId="5" borderId="11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4" fillId="5" borderId="0" xfId="0" applyFont="1" applyFill="1" applyAlignment="1"/>
    <xf numFmtId="0" fontId="0" fillId="5" borderId="0" xfId="0" applyFill="1" applyAlignment="1"/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/>
    </xf>
    <xf numFmtId="2" fontId="12" fillId="0" borderId="1" xfId="0" applyNumberFormat="1" applyFont="1" applyBorder="1" applyAlignment="1">
      <alignment horizontal="right" vertical="center"/>
    </xf>
    <xf numFmtId="0" fontId="12" fillId="0" borderId="1" xfId="0" applyNumberFormat="1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horizontal="center" vertical="center"/>
    </xf>
    <xf numFmtId="4" fontId="12" fillId="0" borderId="1" xfId="0" applyNumberFormat="1" applyFont="1" applyBorder="1" applyAlignment="1">
      <alignment horizontal="right" vertical="center" indent="1"/>
    </xf>
    <xf numFmtId="4" fontId="12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11" fontId="12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13" fillId="0" borderId="12" xfId="0" applyFont="1" applyBorder="1"/>
    <xf numFmtId="0" fontId="13" fillId="0" borderId="0" xfId="0" applyFont="1" applyBorder="1"/>
    <xf numFmtId="0" fontId="12" fillId="0" borderId="35" xfId="0" applyNumberFormat="1" applyFont="1" applyBorder="1" applyAlignment="1">
      <alignment horizontal="center" vertical="center"/>
    </xf>
    <xf numFmtId="2" fontId="6" fillId="3" borderId="36" xfId="0" applyNumberFormat="1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tabSelected="1" view="pageBreakPreview" zoomScaleNormal="100" zoomScaleSheetLayoutView="100" workbookViewId="0">
      <selection activeCell="F17" sqref="F1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6" max="7" width="9.28515625" bestFit="1" customWidth="1"/>
    <col min="8" max="8" width="11.85546875" customWidth="1"/>
    <col min="9" max="9" width="9.7109375" customWidth="1"/>
    <col min="10" max="10" width="9.28515625" bestFit="1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10.140625" bestFit="1" customWidth="1"/>
  </cols>
  <sheetData>
    <row r="1" spans="1:18" ht="18" x14ac:dyDescent="0.25">
      <c r="A1" s="100" t="s">
        <v>60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5" t="s">
        <v>63</v>
      </c>
      <c r="P1" s="14"/>
    </row>
    <row r="2" spans="1:18" ht="11.25" customHeight="1" x14ac:dyDescent="0.25">
      <c r="A2" s="12"/>
      <c r="B2" s="12"/>
      <c r="C2" s="12"/>
      <c r="D2" s="12"/>
      <c r="E2" s="41"/>
      <c r="F2" s="12"/>
      <c r="G2" s="12"/>
      <c r="H2" s="12"/>
      <c r="I2" s="12"/>
      <c r="J2" s="12"/>
      <c r="K2" s="12"/>
      <c r="L2" s="12"/>
      <c r="M2" s="12"/>
      <c r="N2" s="15" t="s">
        <v>64</v>
      </c>
      <c r="P2" s="14"/>
    </row>
    <row r="3" spans="1:18" ht="18" x14ac:dyDescent="0.25">
      <c r="A3" s="16" t="s">
        <v>0</v>
      </c>
      <c r="B3" s="12"/>
      <c r="C3" s="109" t="s">
        <v>89</v>
      </c>
      <c r="D3" s="110"/>
      <c r="E3" s="110"/>
      <c r="F3" s="110"/>
      <c r="G3" s="110"/>
      <c r="H3" s="110"/>
      <c r="I3" s="110"/>
      <c r="J3" s="110"/>
      <c r="K3" s="110"/>
      <c r="L3" s="110"/>
      <c r="M3" s="12"/>
      <c r="O3" s="13"/>
      <c r="P3" s="14"/>
    </row>
    <row r="4" spans="1:18" ht="10.5" customHeight="1" x14ac:dyDescent="0.25">
      <c r="A4" s="12"/>
      <c r="B4" s="12"/>
      <c r="C4" s="12"/>
      <c r="D4" s="12"/>
      <c r="E4" s="41"/>
      <c r="F4" s="12"/>
      <c r="G4" s="12"/>
      <c r="H4" s="12"/>
      <c r="I4" s="12"/>
      <c r="J4" s="12"/>
      <c r="K4" s="12"/>
      <c r="L4" s="12"/>
      <c r="M4" s="12"/>
      <c r="N4" s="12"/>
      <c r="O4" s="13"/>
      <c r="P4" s="14"/>
    </row>
    <row r="5" spans="1:18" x14ac:dyDescent="0.25">
      <c r="A5" s="17"/>
      <c r="B5" s="17"/>
      <c r="C5" s="17"/>
      <c r="D5" s="17"/>
      <c r="E5" s="17"/>
      <c r="F5" s="103"/>
      <c r="G5" s="103"/>
      <c r="H5" s="18"/>
      <c r="I5" s="17"/>
      <c r="J5" s="17"/>
      <c r="K5" s="17"/>
      <c r="L5" s="17"/>
      <c r="M5" s="17"/>
      <c r="N5" s="17"/>
      <c r="O5" s="17"/>
      <c r="P5" s="17"/>
    </row>
    <row r="6" spans="1:18" x14ac:dyDescent="0.25">
      <c r="A6" s="19" t="s">
        <v>1</v>
      </c>
      <c r="B6" s="104" t="s">
        <v>67</v>
      </c>
      <c r="C6" s="104"/>
      <c r="D6" s="104"/>
      <c r="E6" s="104"/>
      <c r="F6" s="104"/>
      <c r="G6" s="104"/>
      <c r="H6" s="18"/>
      <c r="I6" s="17"/>
      <c r="J6" s="17"/>
      <c r="K6" s="20"/>
      <c r="L6" s="17"/>
      <c r="M6" s="17"/>
      <c r="N6" s="17"/>
      <c r="O6" s="17"/>
      <c r="P6" s="17"/>
    </row>
    <row r="7" spans="1:18" ht="6" customHeight="1" thickBot="1" x14ac:dyDescent="0.3">
      <c r="A7" s="21"/>
      <c r="B7" s="105"/>
      <c r="C7" s="105"/>
      <c r="D7" s="105"/>
      <c r="E7" s="105"/>
      <c r="F7" s="105"/>
      <c r="G7" s="105"/>
      <c r="H7" s="18"/>
      <c r="I7" s="17"/>
      <c r="J7" s="17"/>
      <c r="K7" s="17"/>
      <c r="L7" s="17"/>
      <c r="M7" s="17"/>
      <c r="N7" s="17"/>
      <c r="O7" s="17"/>
      <c r="P7" s="17"/>
    </row>
    <row r="8" spans="1:18" ht="16.5" customHeight="1" thickBot="1" x14ac:dyDescent="0.3">
      <c r="A8" s="101" t="s">
        <v>88</v>
      </c>
      <c r="B8" s="102"/>
      <c r="C8" s="52"/>
      <c r="D8" s="53"/>
      <c r="E8" s="53"/>
      <c r="F8" s="53"/>
      <c r="G8" s="53"/>
      <c r="H8" s="54"/>
      <c r="I8" s="55"/>
      <c r="J8" s="55"/>
      <c r="K8" s="55"/>
      <c r="L8" s="55"/>
      <c r="M8" s="55"/>
      <c r="N8" s="55"/>
      <c r="O8" s="55"/>
      <c r="P8" s="55"/>
      <c r="Q8" s="56"/>
      <c r="R8" s="56"/>
    </row>
    <row r="9" spans="1:18" ht="21" customHeight="1" thickBot="1" x14ac:dyDescent="0.3">
      <c r="A9" s="39" t="s">
        <v>8</v>
      </c>
      <c r="B9" s="106" t="s">
        <v>2</v>
      </c>
      <c r="C9" s="117" t="s">
        <v>50</v>
      </c>
      <c r="D9" s="118"/>
      <c r="E9" s="94" t="s">
        <v>65</v>
      </c>
      <c r="F9" s="97" t="s">
        <v>3</v>
      </c>
      <c r="G9" s="98"/>
      <c r="H9" s="99"/>
      <c r="I9" s="111" t="s">
        <v>4</v>
      </c>
      <c r="J9" s="94" t="s">
        <v>5</v>
      </c>
      <c r="K9" s="111" t="s">
        <v>6</v>
      </c>
      <c r="L9" s="114" t="s">
        <v>7</v>
      </c>
      <c r="M9" s="94" t="s">
        <v>51</v>
      </c>
      <c r="N9" s="95" t="s">
        <v>56</v>
      </c>
      <c r="O9" s="83" t="s">
        <v>90</v>
      </c>
      <c r="P9" s="85" t="s">
        <v>55</v>
      </c>
      <c r="Q9" s="56"/>
      <c r="R9" s="56"/>
    </row>
    <row r="10" spans="1:18" ht="21.75" customHeight="1" x14ac:dyDescent="0.25">
      <c r="A10" s="23"/>
      <c r="B10" s="107"/>
      <c r="C10" s="87" t="s">
        <v>62</v>
      </c>
      <c r="D10" s="88"/>
      <c r="E10" s="92"/>
      <c r="F10" s="91" t="s">
        <v>9</v>
      </c>
      <c r="G10" s="92" t="s">
        <v>91</v>
      </c>
      <c r="H10" s="94" t="s">
        <v>92</v>
      </c>
      <c r="I10" s="112"/>
      <c r="J10" s="92"/>
      <c r="K10" s="112"/>
      <c r="L10" s="115"/>
      <c r="M10" s="92"/>
      <c r="N10" s="96"/>
      <c r="O10" s="84"/>
      <c r="P10" s="86"/>
      <c r="Q10" s="56"/>
      <c r="R10" s="56"/>
    </row>
    <row r="11" spans="1:18" ht="50.25" customHeight="1" thickBot="1" x14ac:dyDescent="0.3">
      <c r="A11" s="40"/>
      <c r="B11" s="108"/>
      <c r="C11" s="89"/>
      <c r="D11" s="90"/>
      <c r="E11" s="93"/>
      <c r="F11" s="89"/>
      <c r="G11" s="93"/>
      <c r="H11" s="93"/>
      <c r="I11" s="113"/>
      <c r="J11" s="93"/>
      <c r="K11" s="113"/>
      <c r="L11" s="116"/>
      <c r="M11" s="93"/>
      <c r="N11" s="90"/>
      <c r="O11" s="84"/>
      <c r="P11" s="86"/>
      <c r="Q11" s="56"/>
      <c r="R11" s="56"/>
    </row>
    <row r="12" spans="1:18" hidden="1" x14ac:dyDescent="0.25">
      <c r="A12" s="137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51" t="s">
        <v>57</v>
      </c>
      <c r="O12" s="42"/>
      <c r="P12" s="43">
        <f>SUM(O12*H12)</f>
        <v>0</v>
      </c>
      <c r="Q12" s="57" t="str">
        <f>IF( P12=0," ", IF(100-((M13/P12)*100)&gt;20,"viac ako 20%",0))</f>
        <v xml:space="preserve"> </v>
      </c>
      <c r="R12" s="58">
        <v>44286</v>
      </c>
    </row>
    <row r="13" spans="1:18" x14ac:dyDescent="0.25">
      <c r="A13" s="139" t="s">
        <v>70</v>
      </c>
      <c r="B13" s="125" t="s">
        <v>72</v>
      </c>
      <c r="C13" s="126" t="s">
        <v>71</v>
      </c>
      <c r="D13" s="126" t="s">
        <v>68</v>
      </c>
      <c r="E13" s="127">
        <v>45169</v>
      </c>
      <c r="F13" s="128">
        <v>64</v>
      </c>
      <c r="G13" s="128">
        <v>0</v>
      </c>
      <c r="H13" s="128">
        <f t="shared" ref="H13:H22" si="0">SUM(F13,G13)</f>
        <v>64</v>
      </c>
      <c r="I13" s="124" t="s">
        <v>34</v>
      </c>
      <c r="J13" s="129">
        <v>30</v>
      </c>
      <c r="K13" s="130">
        <v>0.33</v>
      </c>
      <c r="L13" s="131">
        <v>100</v>
      </c>
      <c r="M13" s="132">
        <v>1159.68</v>
      </c>
      <c r="N13" s="133" t="s">
        <v>57</v>
      </c>
      <c r="O13" s="134"/>
      <c r="P13" s="140">
        <f>H13*O13</f>
        <v>0</v>
      </c>
      <c r="Q13" s="57" t="str">
        <f t="shared" ref="Q13:Q22" si="1">IF( P13=0," ", IF(100-((M13/P13)*100)&gt;20,"viac ako 20%",0))</f>
        <v xml:space="preserve"> </v>
      </c>
      <c r="R13" s="58"/>
    </row>
    <row r="14" spans="1:18" x14ac:dyDescent="0.25">
      <c r="A14" s="139" t="s">
        <v>70</v>
      </c>
      <c r="B14" s="125" t="s">
        <v>73</v>
      </c>
      <c r="C14" s="126" t="s">
        <v>71</v>
      </c>
      <c r="D14" s="126" t="s">
        <v>69</v>
      </c>
      <c r="E14" s="127">
        <v>45169</v>
      </c>
      <c r="F14" s="128">
        <v>90</v>
      </c>
      <c r="G14" s="128">
        <v>0</v>
      </c>
      <c r="H14" s="128">
        <f t="shared" si="0"/>
        <v>90</v>
      </c>
      <c r="I14" s="124" t="s">
        <v>34</v>
      </c>
      <c r="J14" s="129">
        <v>30</v>
      </c>
      <c r="K14" s="130">
        <v>1.62</v>
      </c>
      <c r="L14" s="131">
        <v>100</v>
      </c>
      <c r="M14" s="132">
        <v>912.6</v>
      </c>
      <c r="N14" s="133" t="s">
        <v>57</v>
      </c>
      <c r="O14" s="134"/>
      <c r="P14" s="140">
        <f>H14*O14</f>
        <v>0</v>
      </c>
      <c r="Q14" s="57" t="str">
        <f t="shared" si="1"/>
        <v xml:space="preserve"> </v>
      </c>
      <c r="R14" s="58"/>
    </row>
    <row r="15" spans="1:18" x14ac:dyDescent="0.25">
      <c r="A15" s="139" t="s">
        <v>70</v>
      </c>
      <c r="B15" s="125" t="s">
        <v>74</v>
      </c>
      <c r="C15" s="126" t="s">
        <v>71</v>
      </c>
      <c r="D15" s="126" t="s">
        <v>69</v>
      </c>
      <c r="E15" s="127">
        <v>45169</v>
      </c>
      <c r="F15" s="128">
        <v>478</v>
      </c>
      <c r="G15" s="128">
        <v>0</v>
      </c>
      <c r="H15" s="128">
        <f t="shared" si="0"/>
        <v>478</v>
      </c>
      <c r="I15" s="124" t="s">
        <v>34</v>
      </c>
      <c r="J15" s="129">
        <v>40</v>
      </c>
      <c r="K15" s="130">
        <v>1.7</v>
      </c>
      <c r="L15" s="131">
        <v>700</v>
      </c>
      <c r="M15" s="132">
        <v>5860.28</v>
      </c>
      <c r="N15" s="133" t="s">
        <v>57</v>
      </c>
      <c r="O15" s="134"/>
      <c r="P15" s="140">
        <f>H15*O15</f>
        <v>0</v>
      </c>
      <c r="Q15" s="57"/>
      <c r="R15" s="58"/>
    </row>
    <row r="16" spans="1:18" x14ac:dyDescent="0.25">
      <c r="A16" s="139" t="s">
        <v>70</v>
      </c>
      <c r="B16" s="125" t="s">
        <v>75</v>
      </c>
      <c r="C16" s="126" t="s">
        <v>69</v>
      </c>
      <c r="D16" s="126" t="s">
        <v>69</v>
      </c>
      <c r="E16" s="127">
        <v>45107</v>
      </c>
      <c r="F16" s="128">
        <v>129</v>
      </c>
      <c r="G16" s="128">
        <v>0</v>
      </c>
      <c r="H16" s="128">
        <f t="shared" si="0"/>
        <v>129</v>
      </c>
      <c r="I16" s="124" t="s">
        <v>30</v>
      </c>
      <c r="J16" s="129">
        <v>30</v>
      </c>
      <c r="K16" s="130">
        <v>0.27</v>
      </c>
      <c r="L16" s="131" t="s">
        <v>76</v>
      </c>
      <c r="M16" s="132">
        <v>4303.4399999999996</v>
      </c>
      <c r="N16" s="133" t="s">
        <v>57</v>
      </c>
      <c r="O16" s="134"/>
      <c r="P16" s="140">
        <f t="shared" ref="P16:P17" si="2">H16*O16</f>
        <v>0</v>
      </c>
      <c r="Q16" s="57"/>
      <c r="R16" s="58"/>
    </row>
    <row r="17" spans="1:18" x14ac:dyDescent="0.25">
      <c r="A17" s="139" t="s">
        <v>77</v>
      </c>
      <c r="B17" s="125" t="s">
        <v>78</v>
      </c>
      <c r="C17" s="126" t="s">
        <v>71</v>
      </c>
      <c r="D17" s="126" t="s">
        <v>69</v>
      </c>
      <c r="E17" s="127">
        <v>45169</v>
      </c>
      <c r="F17" s="128">
        <v>185</v>
      </c>
      <c r="G17" s="128">
        <v>0</v>
      </c>
      <c r="H17" s="128">
        <f t="shared" si="0"/>
        <v>185</v>
      </c>
      <c r="I17" s="124" t="s">
        <v>34</v>
      </c>
      <c r="J17" s="129">
        <v>50</v>
      </c>
      <c r="K17" s="130">
        <v>2.0299999999999998</v>
      </c>
      <c r="L17" s="131">
        <v>300</v>
      </c>
      <c r="M17" s="132">
        <v>1544.75</v>
      </c>
      <c r="N17" s="133" t="s">
        <v>57</v>
      </c>
      <c r="O17" s="134"/>
      <c r="P17" s="140">
        <f t="shared" si="2"/>
        <v>0</v>
      </c>
      <c r="Q17" s="57"/>
      <c r="R17" s="58"/>
    </row>
    <row r="18" spans="1:18" x14ac:dyDescent="0.25">
      <c r="A18" s="139" t="s">
        <v>77</v>
      </c>
      <c r="B18" s="125" t="s">
        <v>79</v>
      </c>
      <c r="C18" s="126" t="s">
        <v>71</v>
      </c>
      <c r="D18" s="126" t="s">
        <v>69</v>
      </c>
      <c r="E18" s="127">
        <v>45169</v>
      </c>
      <c r="F18" s="128">
        <v>128</v>
      </c>
      <c r="G18" s="128">
        <v>0</v>
      </c>
      <c r="H18" s="128">
        <f t="shared" si="0"/>
        <v>128</v>
      </c>
      <c r="I18" s="124" t="s">
        <v>34</v>
      </c>
      <c r="J18" s="129">
        <v>50</v>
      </c>
      <c r="K18" s="130">
        <v>2.0299999999999998</v>
      </c>
      <c r="L18" s="131">
        <v>300</v>
      </c>
      <c r="M18" s="132">
        <v>1072.6400000000001</v>
      </c>
      <c r="N18" s="133" t="s">
        <v>57</v>
      </c>
      <c r="O18" s="134"/>
      <c r="P18" s="140">
        <f t="shared" ref="P18:P23" si="3">H18*O18</f>
        <v>0</v>
      </c>
      <c r="Q18" s="57"/>
      <c r="R18" s="58"/>
    </row>
    <row r="19" spans="1:18" x14ac:dyDescent="0.25">
      <c r="A19" s="139" t="s">
        <v>77</v>
      </c>
      <c r="B19" s="135" t="s">
        <v>80</v>
      </c>
      <c r="C19" s="126" t="s">
        <v>71</v>
      </c>
      <c r="D19" s="126" t="s">
        <v>82</v>
      </c>
      <c r="E19" s="127">
        <v>45169</v>
      </c>
      <c r="F19" s="128">
        <v>321</v>
      </c>
      <c r="G19" s="128">
        <v>0</v>
      </c>
      <c r="H19" s="128">
        <f t="shared" si="0"/>
        <v>321</v>
      </c>
      <c r="I19" s="124" t="s">
        <v>34</v>
      </c>
      <c r="J19" s="129">
        <v>35</v>
      </c>
      <c r="K19" s="130">
        <v>2.2999999999999998</v>
      </c>
      <c r="L19" s="131">
        <v>350</v>
      </c>
      <c r="M19" s="132">
        <v>3004.56</v>
      </c>
      <c r="N19" s="133" t="s">
        <v>57</v>
      </c>
      <c r="O19" s="134"/>
      <c r="P19" s="140">
        <f t="shared" si="3"/>
        <v>0</v>
      </c>
      <c r="Q19" s="57"/>
      <c r="R19" s="58"/>
    </row>
    <row r="20" spans="1:18" x14ac:dyDescent="0.25">
      <c r="A20" s="139" t="s">
        <v>77</v>
      </c>
      <c r="B20" s="125" t="s">
        <v>81</v>
      </c>
      <c r="C20" s="126" t="s">
        <v>71</v>
      </c>
      <c r="D20" s="126" t="s">
        <v>83</v>
      </c>
      <c r="E20" s="127">
        <v>45169</v>
      </c>
      <c r="F20" s="128">
        <v>674</v>
      </c>
      <c r="G20" s="128">
        <v>0</v>
      </c>
      <c r="H20" s="128">
        <f t="shared" si="0"/>
        <v>674</v>
      </c>
      <c r="I20" s="124" t="s">
        <v>34</v>
      </c>
      <c r="J20" s="129">
        <v>35</v>
      </c>
      <c r="K20" s="130">
        <v>2.4900000000000002</v>
      </c>
      <c r="L20" s="131">
        <v>400</v>
      </c>
      <c r="M20" s="132">
        <v>6288.42</v>
      </c>
      <c r="N20" s="133" t="s">
        <v>57</v>
      </c>
      <c r="O20" s="134"/>
      <c r="P20" s="140">
        <f t="shared" si="3"/>
        <v>0</v>
      </c>
      <c r="Q20" s="57"/>
      <c r="R20" s="58"/>
    </row>
    <row r="21" spans="1:18" x14ac:dyDescent="0.25">
      <c r="A21" s="139" t="s">
        <v>77</v>
      </c>
      <c r="B21" s="136" t="s">
        <v>84</v>
      </c>
      <c r="C21" s="126" t="s">
        <v>69</v>
      </c>
      <c r="D21" s="126" t="s">
        <v>69</v>
      </c>
      <c r="E21" s="127">
        <v>45107</v>
      </c>
      <c r="F21" s="48">
        <v>160</v>
      </c>
      <c r="G21" s="128">
        <v>5</v>
      </c>
      <c r="H21" s="128">
        <f t="shared" si="0"/>
        <v>165</v>
      </c>
      <c r="I21" s="124" t="s">
        <v>30</v>
      </c>
      <c r="J21" s="129">
        <v>20</v>
      </c>
      <c r="K21" s="47">
        <v>0.24</v>
      </c>
      <c r="L21" s="131" t="s">
        <v>87</v>
      </c>
      <c r="M21" s="132">
        <v>4423.45</v>
      </c>
      <c r="N21" s="133" t="s">
        <v>57</v>
      </c>
      <c r="O21" s="134"/>
      <c r="P21" s="140">
        <f t="shared" si="3"/>
        <v>0</v>
      </c>
      <c r="Q21" s="57" t="str">
        <f t="shared" si="1"/>
        <v xml:space="preserve"> </v>
      </c>
      <c r="R21" s="58"/>
    </row>
    <row r="22" spans="1:18" x14ac:dyDescent="0.25">
      <c r="A22" s="139" t="s">
        <v>77</v>
      </c>
      <c r="B22" s="136" t="s">
        <v>85</v>
      </c>
      <c r="C22" s="126" t="s">
        <v>69</v>
      </c>
      <c r="D22" s="126" t="s">
        <v>69</v>
      </c>
      <c r="E22" s="127">
        <v>45107</v>
      </c>
      <c r="F22" s="48">
        <v>105</v>
      </c>
      <c r="G22" s="128">
        <v>2</v>
      </c>
      <c r="H22" s="128">
        <f t="shared" si="0"/>
        <v>107</v>
      </c>
      <c r="I22" s="124" t="s">
        <v>30</v>
      </c>
      <c r="J22" s="129">
        <v>20</v>
      </c>
      <c r="K22" s="47">
        <v>0.12</v>
      </c>
      <c r="L22" s="131" t="s">
        <v>86</v>
      </c>
      <c r="M22" s="132">
        <v>3684.68</v>
      </c>
      <c r="N22" s="133" t="s">
        <v>57</v>
      </c>
      <c r="O22" s="134"/>
      <c r="P22" s="140">
        <f t="shared" si="3"/>
        <v>0</v>
      </c>
      <c r="Q22" s="57" t="str">
        <f t="shared" si="1"/>
        <v xml:space="preserve"> </v>
      </c>
      <c r="R22" s="58"/>
    </row>
    <row r="23" spans="1:18" x14ac:dyDescent="0.25">
      <c r="A23" s="139" t="s">
        <v>70</v>
      </c>
      <c r="B23" s="125" t="s">
        <v>75</v>
      </c>
      <c r="C23" s="126" t="s">
        <v>71</v>
      </c>
      <c r="D23" s="126" t="s">
        <v>69</v>
      </c>
      <c r="E23" s="127">
        <v>45107</v>
      </c>
      <c r="F23" s="128">
        <v>30</v>
      </c>
      <c r="G23" s="128">
        <v>0</v>
      </c>
      <c r="H23" s="128">
        <f t="shared" ref="H23" si="4">SUM(F23,G23)</f>
        <v>30</v>
      </c>
      <c r="I23" s="124" t="s">
        <v>30</v>
      </c>
      <c r="J23" s="129">
        <v>20</v>
      </c>
      <c r="K23" s="47">
        <v>0.27</v>
      </c>
      <c r="L23" s="131">
        <v>100</v>
      </c>
      <c r="M23" s="132">
        <v>539.70000000000005</v>
      </c>
      <c r="N23" s="133" t="s">
        <v>57</v>
      </c>
      <c r="O23" s="134"/>
      <c r="P23" s="140">
        <f t="shared" si="3"/>
        <v>0</v>
      </c>
      <c r="Q23" s="57"/>
      <c r="R23" s="58"/>
    </row>
    <row r="24" spans="1:18" ht="15.75" thickBot="1" x14ac:dyDescent="0.3">
      <c r="A24" s="24"/>
      <c r="B24" s="25"/>
      <c r="C24" s="26"/>
      <c r="D24" s="59"/>
      <c r="E24" s="59"/>
      <c r="F24" s="27"/>
      <c r="G24" s="27"/>
      <c r="H24" s="44">
        <f>SUM(H13:H23)</f>
        <v>2371</v>
      </c>
      <c r="I24" s="28"/>
      <c r="J24" s="25"/>
      <c r="K24" s="25"/>
      <c r="L24" s="26"/>
      <c r="M24" s="34"/>
      <c r="N24" s="30"/>
      <c r="O24" s="33"/>
      <c r="P24" s="34"/>
      <c r="Q24" s="57"/>
      <c r="R24" s="56"/>
    </row>
    <row r="25" spans="1:18" ht="60.75" thickBot="1" x14ac:dyDescent="0.3">
      <c r="A25" s="60"/>
      <c r="B25" s="31"/>
      <c r="C25" s="31"/>
      <c r="D25" s="31"/>
      <c r="E25" s="31"/>
      <c r="F25" s="31"/>
      <c r="G25" s="31"/>
      <c r="H25" s="31"/>
      <c r="I25" s="31"/>
      <c r="J25" s="31"/>
      <c r="K25" s="61" t="s">
        <v>11</v>
      </c>
      <c r="L25" s="61"/>
      <c r="M25" s="34">
        <f>SUM(M13:M23)</f>
        <v>32794.200000000004</v>
      </c>
      <c r="N25" s="32"/>
      <c r="O25" s="45" t="s">
        <v>66</v>
      </c>
      <c r="P25" s="46">
        <f>SUM(P13:P23)</f>
        <v>0</v>
      </c>
      <c r="Q25" s="57" t="str">
        <f>IF(P25&gt;M25,"prekročená cena","nižšia ako stanovená")</f>
        <v>nižšia ako stanovená</v>
      </c>
      <c r="R25" s="56"/>
    </row>
    <row r="26" spans="1:18" ht="15.75" thickBot="1" x14ac:dyDescent="0.3">
      <c r="A26" s="62" t="s">
        <v>12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4"/>
      <c r="P26" s="29">
        <f>P27-P25</f>
        <v>0</v>
      </c>
      <c r="Q26" s="56"/>
      <c r="R26" s="56"/>
    </row>
    <row r="27" spans="1:18" ht="15.75" thickBot="1" x14ac:dyDescent="0.3">
      <c r="A27" s="62" t="s">
        <v>13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29">
        <f>IF("nie"=MID(I35,1,3),P25,(P25*1.2))</f>
        <v>0</v>
      </c>
      <c r="Q27" s="56"/>
      <c r="R27" s="56"/>
    </row>
    <row r="28" spans="1:18" x14ac:dyDescent="0.25">
      <c r="A28" s="72" t="s">
        <v>14</v>
      </c>
      <c r="B28" s="72"/>
      <c r="C28" s="72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56"/>
      <c r="R28" s="56"/>
    </row>
    <row r="29" spans="1:18" x14ac:dyDescent="0.25">
      <c r="A29" s="65" t="s">
        <v>61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56"/>
      <c r="R29" s="56"/>
    </row>
    <row r="30" spans="1:18" ht="25.5" customHeight="1" x14ac:dyDescent="0.25">
      <c r="A30" s="49" t="s">
        <v>54</v>
      </c>
      <c r="B30" s="49"/>
      <c r="C30" s="49"/>
      <c r="D30" s="49"/>
      <c r="E30" s="49"/>
      <c r="F30" s="49"/>
      <c r="G30" s="49"/>
      <c r="H30" s="50" t="s">
        <v>52</v>
      </c>
      <c r="I30" s="49"/>
      <c r="J30" s="49"/>
      <c r="K30" s="36"/>
      <c r="L30" s="36"/>
      <c r="M30" s="36"/>
      <c r="N30" s="36"/>
      <c r="O30" s="36"/>
      <c r="P30" s="36"/>
      <c r="Q30" s="56"/>
      <c r="R30" s="56"/>
    </row>
    <row r="31" spans="1:18" ht="15" customHeight="1" x14ac:dyDescent="0.25">
      <c r="A31" s="74" t="s">
        <v>93</v>
      </c>
      <c r="B31" s="75"/>
      <c r="C31" s="75"/>
      <c r="D31" s="75"/>
      <c r="E31" s="75"/>
      <c r="F31" s="76"/>
      <c r="G31" s="73" t="s">
        <v>53</v>
      </c>
      <c r="H31" s="37" t="s">
        <v>15</v>
      </c>
      <c r="I31" s="66"/>
      <c r="J31" s="67"/>
      <c r="K31" s="67"/>
      <c r="L31" s="67"/>
      <c r="M31" s="67"/>
      <c r="N31" s="67"/>
      <c r="O31" s="67"/>
      <c r="P31" s="68"/>
      <c r="Q31" s="56"/>
      <c r="R31" s="56"/>
    </row>
    <row r="32" spans="1:18" x14ac:dyDescent="0.25">
      <c r="A32" s="77"/>
      <c r="B32" s="78"/>
      <c r="C32" s="78"/>
      <c r="D32" s="78"/>
      <c r="E32" s="78"/>
      <c r="F32" s="79"/>
      <c r="G32" s="73"/>
      <c r="H32" s="37" t="s">
        <v>16</v>
      </c>
      <c r="I32" s="66"/>
      <c r="J32" s="67"/>
      <c r="K32" s="67"/>
      <c r="L32" s="67"/>
      <c r="M32" s="67"/>
      <c r="N32" s="67"/>
      <c r="O32" s="67"/>
      <c r="P32" s="68"/>
      <c r="Q32" s="56"/>
      <c r="R32" s="56"/>
    </row>
    <row r="33" spans="1:18" ht="18" customHeight="1" x14ac:dyDescent="0.25">
      <c r="A33" s="77"/>
      <c r="B33" s="78"/>
      <c r="C33" s="78"/>
      <c r="D33" s="78"/>
      <c r="E33" s="78"/>
      <c r="F33" s="79"/>
      <c r="G33" s="73"/>
      <c r="H33" s="37" t="s">
        <v>17</v>
      </c>
      <c r="I33" s="66"/>
      <c r="J33" s="67"/>
      <c r="K33" s="67"/>
      <c r="L33" s="67"/>
      <c r="M33" s="67"/>
      <c r="N33" s="67"/>
      <c r="O33" s="67"/>
      <c r="P33" s="68"/>
      <c r="Q33" s="56"/>
      <c r="R33" s="56"/>
    </row>
    <row r="34" spans="1:18" x14ac:dyDescent="0.25">
      <c r="A34" s="77"/>
      <c r="B34" s="78"/>
      <c r="C34" s="78"/>
      <c r="D34" s="78"/>
      <c r="E34" s="78"/>
      <c r="F34" s="79"/>
      <c r="G34" s="73"/>
      <c r="H34" s="37" t="s">
        <v>18</v>
      </c>
      <c r="I34" s="66"/>
      <c r="J34" s="67"/>
      <c r="K34" s="67"/>
      <c r="L34" s="67"/>
      <c r="M34" s="67"/>
      <c r="N34" s="67"/>
      <c r="O34" s="67"/>
      <c r="P34" s="68"/>
      <c r="Q34" s="56"/>
      <c r="R34" s="56"/>
    </row>
    <row r="35" spans="1:18" x14ac:dyDescent="0.25">
      <c r="A35" s="77"/>
      <c r="B35" s="78"/>
      <c r="C35" s="78"/>
      <c r="D35" s="78"/>
      <c r="E35" s="78"/>
      <c r="F35" s="79"/>
      <c r="G35" s="73"/>
      <c r="H35" s="37" t="s">
        <v>19</v>
      </c>
      <c r="I35" s="66"/>
      <c r="J35" s="67"/>
      <c r="K35" s="67"/>
      <c r="L35" s="67"/>
      <c r="M35" s="67"/>
      <c r="N35" s="67"/>
      <c r="O35" s="67"/>
      <c r="P35" s="68"/>
      <c r="Q35" s="56"/>
      <c r="R35" s="56"/>
    </row>
    <row r="36" spans="1:18" x14ac:dyDescent="0.25">
      <c r="A36" s="77"/>
      <c r="B36" s="78"/>
      <c r="C36" s="78"/>
      <c r="D36" s="78"/>
      <c r="E36" s="78"/>
      <c r="F36" s="79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6"/>
      <c r="R36" s="56"/>
    </row>
    <row r="37" spans="1:18" x14ac:dyDescent="0.25">
      <c r="A37" s="77"/>
      <c r="B37" s="78"/>
      <c r="C37" s="78"/>
      <c r="D37" s="78"/>
      <c r="E37" s="78"/>
      <c r="F37" s="79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6"/>
      <c r="R37" s="56"/>
    </row>
    <row r="38" spans="1:18" x14ac:dyDescent="0.25">
      <c r="A38" s="80"/>
      <c r="B38" s="81"/>
      <c r="C38" s="81"/>
      <c r="D38" s="81"/>
      <c r="E38" s="81"/>
      <c r="F38" s="82"/>
      <c r="G38" s="36"/>
      <c r="H38" s="53"/>
      <c r="I38" s="55"/>
      <c r="J38" s="53"/>
      <c r="K38" s="53" t="s">
        <v>20</v>
      </c>
      <c r="L38" s="53"/>
      <c r="M38" s="69"/>
      <c r="N38" s="70"/>
      <c r="O38" s="71"/>
      <c r="P38" s="53"/>
      <c r="Q38" s="56"/>
      <c r="R38" s="56"/>
    </row>
    <row r="39" spans="1:18" x14ac:dyDescent="0.25">
      <c r="A39" s="36"/>
      <c r="B39" s="36"/>
      <c r="C39" s="36"/>
      <c r="D39" s="36"/>
      <c r="E39" s="36"/>
      <c r="F39" s="36"/>
      <c r="G39" s="36"/>
      <c r="H39" s="22"/>
      <c r="I39" s="22"/>
      <c r="J39" s="22"/>
      <c r="K39" s="22"/>
      <c r="L39" s="22"/>
      <c r="M39" s="22"/>
      <c r="N39" s="22"/>
      <c r="O39" s="22"/>
      <c r="P39" s="22"/>
    </row>
    <row r="40" spans="1:18" x14ac:dyDescent="0.25">
      <c r="A40" s="20"/>
      <c r="B40" s="20"/>
      <c r="C40" s="20"/>
      <c r="D40" s="20"/>
      <c r="E40" s="20"/>
      <c r="F40" s="20"/>
      <c r="G40" s="20"/>
      <c r="H40" s="22"/>
      <c r="I40" s="22"/>
      <c r="J40" s="22"/>
      <c r="K40" s="22"/>
      <c r="L40" s="22"/>
      <c r="M40" s="22"/>
      <c r="N40" s="22"/>
      <c r="O40" s="22"/>
      <c r="P40" s="22"/>
    </row>
  </sheetData>
  <sheetProtection selectLockedCells="1"/>
  <mergeCells count="46">
    <mergeCell ref="C23:D23"/>
    <mergeCell ref="C13:D13"/>
    <mergeCell ref="C14:D14"/>
    <mergeCell ref="C21:D21"/>
    <mergeCell ref="C22:D22"/>
    <mergeCell ref="C15:D15"/>
    <mergeCell ref="C16:D16"/>
    <mergeCell ref="C18:D18"/>
    <mergeCell ref="C19:D19"/>
    <mergeCell ref="C20:D20"/>
    <mergeCell ref="C17:D17"/>
    <mergeCell ref="B9:B11"/>
    <mergeCell ref="M9:M11"/>
    <mergeCell ref="C3:L3"/>
    <mergeCell ref="I9:I11"/>
    <mergeCell ref="J9:J11"/>
    <mergeCell ref="K9:K11"/>
    <mergeCell ref="L9:L11"/>
    <mergeCell ref="C9:D9"/>
    <mergeCell ref="A1:M1"/>
    <mergeCell ref="A8:B8"/>
    <mergeCell ref="F5:G5"/>
    <mergeCell ref="B6:G6"/>
    <mergeCell ref="B7:G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M38:O38"/>
    <mergeCell ref="A28:C28"/>
    <mergeCell ref="G31:G35"/>
    <mergeCell ref="I31:P31"/>
    <mergeCell ref="I32:P32"/>
    <mergeCell ref="I33:P33"/>
    <mergeCell ref="I34:P34"/>
    <mergeCell ref="A31:F38"/>
    <mergeCell ref="K25:L25"/>
    <mergeCell ref="A26:O26"/>
    <mergeCell ref="A27:O27"/>
    <mergeCell ref="A29:P29"/>
    <mergeCell ref="I35:P35"/>
  </mergeCells>
  <pageMargins left="0.25" right="0.25" top="0.44374999999999998" bottom="0.16875000000000001" header="0.3" footer="0.3"/>
  <pageSetup paperSize="9" scale="72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21</v>
      </c>
      <c r="B2" s="2"/>
      <c r="C2" s="2"/>
      <c r="D2" s="3"/>
      <c r="E2" s="4"/>
      <c r="F2" s="4"/>
      <c r="L2" s="121" t="s">
        <v>48</v>
      </c>
      <c r="M2" s="121"/>
    </row>
    <row r="3" spans="1:14" x14ac:dyDescent="0.25">
      <c r="A3" s="5" t="s">
        <v>22</v>
      </c>
      <c r="B3" s="122" t="s">
        <v>23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4" x14ac:dyDescent="0.25">
      <c r="A4" s="5" t="s">
        <v>24</v>
      </c>
      <c r="B4" s="122" t="s">
        <v>25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x14ac:dyDescent="0.25">
      <c r="A5" s="5" t="s">
        <v>8</v>
      </c>
      <c r="B5" s="122" t="s">
        <v>26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x14ac:dyDescent="0.25">
      <c r="A6" s="5" t="s">
        <v>2</v>
      </c>
      <c r="B6" s="122" t="s">
        <v>27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</row>
    <row r="7" spans="1:14" x14ac:dyDescent="0.25">
      <c r="A7" s="6" t="s">
        <v>28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x14ac:dyDescent="0.25">
      <c r="A8" s="5" t="s">
        <v>10</v>
      </c>
      <c r="B8" s="122" t="s">
        <v>29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</row>
    <row r="9" spans="1:14" x14ac:dyDescent="0.25">
      <c r="A9" s="7" t="s">
        <v>30</v>
      </c>
      <c r="B9" s="122" t="s">
        <v>31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</row>
    <row r="10" spans="1:14" x14ac:dyDescent="0.25">
      <c r="A10" s="7" t="s">
        <v>32</v>
      </c>
      <c r="B10" s="122" t="s">
        <v>33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14" x14ac:dyDescent="0.25">
      <c r="A11" s="8" t="s">
        <v>34</v>
      </c>
      <c r="B11" s="122" t="s">
        <v>35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x14ac:dyDescent="0.25">
      <c r="A12" s="9" t="s">
        <v>36</v>
      </c>
      <c r="B12" s="122" t="s">
        <v>37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</row>
    <row r="13" spans="1:14" ht="24" customHeight="1" x14ac:dyDescent="0.25">
      <c r="A13" s="8" t="s">
        <v>38</v>
      </c>
      <c r="B13" s="122" t="s">
        <v>39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1:14" ht="16.5" customHeight="1" x14ac:dyDescent="0.25">
      <c r="A14" s="8" t="s">
        <v>5</v>
      </c>
      <c r="B14" s="122" t="s">
        <v>49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1:14" x14ac:dyDescent="0.25">
      <c r="A15" s="8" t="s">
        <v>40</v>
      </c>
      <c r="B15" s="122" t="s">
        <v>41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1:14" ht="38.25" x14ac:dyDescent="0.25">
      <c r="A16" s="10" t="s">
        <v>42</v>
      </c>
      <c r="B16" s="122" t="s">
        <v>43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</row>
    <row r="17" spans="1:14" ht="28.5" customHeight="1" x14ac:dyDescent="0.25">
      <c r="A17" s="10" t="s">
        <v>44</v>
      </c>
      <c r="B17" s="122" t="s">
        <v>45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</row>
    <row r="18" spans="1:14" ht="27" customHeight="1" x14ac:dyDescent="0.25">
      <c r="A18" s="11" t="s">
        <v>46</v>
      </c>
      <c r="B18" s="122" t="s">
        <v>47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</row>
    <row r="19" spans="1:14" ht="75" customHeight="1" x14ac:dyDescent="0.25">
      <c r="A19" s="38" t="s">
        <v>58</v>
      </c>
      <c r="B19" s="123" t="s">
        <v>59</v>
      </c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2023-05-04T06:24:13Z</cp:lastPrinted>
  <dcterms:created xsi:type="dcterms:W3CDTF">2012-08-13T12:29:09Z</dcterms:created>
  <dcterms:modified xsi:type="dcterms:W3CDTF">2023-05-04T06:24:35Z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