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SEVER\DNS ťažba SEVER\Čiastkové zákazky DNS SEVER 2022\2023 - 07 -Stará Bystrica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ponuka'!$A$1:$P$41</definedName>
  </definedNames>
  <calcPr calcId="162913"/>
</workbook>
</file>

<file path=xl/calcChain.xml><?xml version="1.0" encoding="utf-8"?>
<calcChain xmlns="http://schemas.openxmlformats.org/spreadsheetml/2006/main">
  <c r="H26" i="1" l="1"/>
  <c r="M27" i="1"/>
  <c r="P27" i="1"/>
  <c r="H24" i="1" l="1"/>
  <c r="H25" i="1"/>
  <c r="H23" i="1"/>
  <c r="H19" i="1"/>
  <c r="H20" i="1"/>
  <c r="H21" i="1"/>
  <c r="H22" i="1"/>
  <c r="H15" i="1"/>
  <c r="P15" i="1" s="1"/>
  <c r="H18" i="1" l="1"/>
  <c r="H17" i="1" l="1"/>
  <c r="H16" i="1"/>
  <c r="H14" i="1" l="1"/>
  <c r="H13" i="1"/>
  <c r="P13" i="1" s="1"/>
  <c r="P14" i="1" l="1"/>
  <c r="P25" i="1" l="1"/>
  <c r="P24" i="1"/>
  <c r="P23" i="1"/>
  <c r="P22" i="1"/>
  <c r="P21" i="1"/>
  <c r="P20" i="1"/>
  <c r="P19" i="1"/>
  <c r="P18" i="1"/>
  <c r="P17" i="1"/>
  <c r="P16" i="1"/>
  <c r="Q24" i="1" l="1"/>
  <c r="Q22" i="1" l="1"/>
  <c r="Q21" i="1"/>
  <c r="Q14" i="1"/>
  <c r="Q13" i="1"/>
  <c r="P12" i="1"/>
  <c r="Q12" i="1" l="1"/>
  <c r="P29" i="1" l="1"/>
  <c r="Q27" i="1" l="1"/>
  <c r="P28" i="1"/>
</calcChain>
</file>

<file path=xl/sharedStrings.xml><?xml version="1.0" encoding="utf-8"?>
<sst xmlns="http://schemas.openxmlformats.org/spreadsheetml/2006/main" count="161" uniqueCount="97">
  <si>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</si>
  <si>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</si>
  <si>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</si>
  <si>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</si>
  <si>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</si>
  <si>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</si>
  <si>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</si>
  <si>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</si>
  <si>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</si>
  <si>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</si>
  <si>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</si>
  <si>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</si>
  <si>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</si>
  <si>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</si>
  <si>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</si>
  <si>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</si>
  <si>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</si>
  <si>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</si>
  <si>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</si>
  <si>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</si>
  <si>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</si>
  <si>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</si>
  <si>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</si>
  <si>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</si>
  <si>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</si>
  <si>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</si>
  <si>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</si>
  <si>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</si>
  <si>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</si>
  <si>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</si>
  <si>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</si>
  <si>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</si>
  <si>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</si>
  <si>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</si>
  <si>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</si>
  <si>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</si>
  <si>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</si>
  <si>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</si>
  <si>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</si>
  <si>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</si>
  <si>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</si>
  <si>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</si>
  <si>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</si>
  <si>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</si>
  <si>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</si>
  <si>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</si>
  <si>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</si>
  <si>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</si>
  <si>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</si>
  <si>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</si>
  <si>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</si>
  <si>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</si>
  <si>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</si>
  <si>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</si>
  <si>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</si>
  <si>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</si>
  <si>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</si>
  <si>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</si>
  <si>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</si>
  <si>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</si>
  <si>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</si>
  <si>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</si>
  <si>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</si>
  <si>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</si>
  <si>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</si>
  <si>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</si>
  <si>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</si>
  <si>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</si>
  <si>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</si>
  <si>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</si>
  <si>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</si>
  <si>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</si>
  <si>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1,2,4a,4b,6,7</t>
  </si>
  <si>
    <t>1,2,4a,4d,6,7</t>
  </si>
  <si>
    <t>02 - Harvelka</t>
  </si>
  <si>
    <t>1,2,4a,6,7</t>
  </si>
  <si>
    <t>4309b0</t>
  </si>
  <si>
    <t>4326a1</t>
  </si>
  <si>
    <t>4335a0</t>
  </si>
  <si>
    <t>4336a1</t>
  </si>
  <si>
    <t>140/760</t>
  </si>
  <si>
    <t>VÚ-50r.</t>
  </si>
  <si>
    <t>4322b2</t>
  </si>
  <si>
    <t>90/220</t>
  </si>
  <si>
    <t>12-Vychylovka</t>
  </si>
  <si>
    <t>5102 e 1</t>
  </si>
  <si>
    <t>5102f1</t>
  </si>
  <si>
    <t>5167a1</t>
  </si>
  <si>
    <t>5167b2</t>
  </si>
  <si>
    <t>50/150</t>
  </si>
  <si>
    <t>5203a1</t>
  </si>
  <si>
    <t>5166 2</t>
  </si>
  <si>
    <t>40/210</t>
  </si>
  <si>
    <t>140/280</t>
  </si>
  <si>
    <t>80/350</t>
  </si>
  <si>
    <t xml:space="preserve">Lesnícke služby v ťažbovom procese na OZ Sever, LS Stará Bystrica - výzva č. 07/2023  </t>
  </si>
  <si>
    <t>Zmluva č. DNS/07/23/09/08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</si>
</sst>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charset val="1"/>
    </font>
    <font>
      <sz val="9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8" xfId="0" applyFont="1" applyFill="1" applyBorder="1" applyAlignment="1" applyProtection="1">
      <alignment vertical="center" wrapText="1"/>
    </xf>
    <xf numFmtId="4" fontId="6" fillId="3" borderId="23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3" xfId="0" applyFont="1" applyFill="1" applyBorder="1" applyProtection="1"/>
    <xf numFmtId="0" fontId="6" fillId="3" borderId="17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6" fillId="3" borderId="33" xfId="0" applyFont="1" applyFill="1" applyBorder="1" applyAlignment="1" applyProtection="1">
      <alignment horizontal="center" vertical="center"/>
    </xf>
    <xf numFmtId="2" fontId="6" fillId="3" borderId="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 wrapText="1"/>
    </xf>
    <xf numFmtId="4" fontId="6" fillId="4" borderId="23" xfId="0" applyNumberFormat="1" applyFont="1" applyFill="1" applyBorder="1" applyAlignment="1" applyProtection="1">
      <alignment horizontal="center" vertical="center"/>
    </xf>
    <xf numFmtId="14" fontId="0" fillId="3" borderId="1" xfId="0" applyNumberFormat="1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right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right" vertical="center"/>
    </xf>
    <xf numFmtId="0" fontId="16" fillId="0" borderId="1" xfId="0" applyNumberFormat="1" applyFont="1" applyBorder="1" applyAlignment="1">
      <alignment horizontal="right" vertical="center" wrapText="1"/>
    </xf>
    <xf numFmtId="2" fontId="16" fillId="0" borderId="1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11" fontId="15" fillId="0" borderId="1" xfId="0" applyNumberFormat="1" applyFont="1" applyBorder="1" applyAlignment="1">
      <alignment horizontal="center" vertical="center" wrapText="1"/>
    </xf>
    <xf numFmtId="11" fontId="16" fillId="0" borderId="1" xfId="0" applyNumberFormat="1" applyFont="1" applyBorder="1" applyAlignment="1">
      <alignment horizontal="center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0" fontId="16" fillId="0" borderId="37" xfId="0" applyNumberFormat="1" applyFont="1" applyBorder="1" applyAlignment="1">
      <alignment horizontal="center" vertical="center"/>
    </xf>
    <xf numFmtId="0" fontId="15" fillId="0" borderId="38" xfId="0" applyNumberFormat="1" applyFont="1" applyBorder="1" applyAlignment="1">
      <alignment horizontal="center" vertical="center" wrapText="1"/>
    </xf>
    <xf numFmtId="14" fontId="0" fillId="3" borderId="38" xfId="0" applyNumberFormat="1" applyFont="1" applyFill="1" applyBorder="1" applyAlignment="1" applyProtection="1">
      <alignment horizontal="center" vertical="center"/>
    </xf>
    <xf numFmtId="2" fontId="16" fillId="0" borderId="38" xfId="0" applyNumberFormat="1" applyFont="1" applyBorder="1" applyAlignment="1">
      <alignment horizontal="right" vertical="center"/>
    </xf>
    <xf numFmtId="0" fontId="16" fillId="0" borderId="38" xfId="0" applyNumberFormat="1" applyFont="1" applyBorder="1" applyAlignment="1">
      <alignment horizontal="center" vertical="center"/>
    </xf>
    <xf numFmtId="0" fontId="16" fillId="0" borderId="38" xfId="0" applyNumberFormat="1" applyFont="1" applyBorder="1" applyAlignment="1">
      <alignment horizontal="right" vertical="center" wrapText="1"/>
    </xf>
    <xf numFmtId="2" fontId="16" fillId="0" borderId="38" xfId="0" applyNumberFormat="1" applyFont="1" applyBorder="1" applyAlignment="1">
      <alignment horizontal="right" vertical="center" wrapText="1"/>
    </xf>
    <xf numFmtId="0" fontId="3" fillId="3" borderId="38" xfId="0" applyFont="1" applyFill="1" applyBorder="1" applyAlignment="1" applyProtection="1">
      <alignment horizontal="center" vertical="center"/>
    </xf>
    <xf numFmtId="4" fontId="16" fillId="0" borderId="38" xfId="0" applyNumberFormat="1" applyFont="1" applyBorder="1" applyAlignment="1">
      <alignment horizontal="center" vertical="center"/>
    </xf>
    <xf numFmtId="4" fontId="15" fillId="0" borderId="38" xfId="0" applyNumberFormat="1" applyFont="1" applyBorder="1" applyAlignment="1">
      <alignment horizontal="center" vertical="center"/>
    </xf>
    <xf numFmtId="4" fontId="6" fillId="2" borderId="38" xfId="0" applyNumberFormat="1" applyFont="1" applyFill="1" applyBorder="1" applyAlignment="1" applyProtection="1">
      <alignment horizontal="center" vertical="center"/>
      <protection locked="0"/>
    </xf>
    <xf numFmtId="2" fontId="6" fillId="3" borderId="39" xfId="0" applyNumberFormat="1" applyFont="1" applyFill="1" applyBorder="1" applyAlignment="1" applyProtection="1">
      <alignment horizontal="center" vertical="center"/>
    </xf>
    <xf numFmtId="0" fontId="16" fillId="0" borderId="35" xfId="0" applyNumberFormat="1" applyFont="1" applyBorder="1" applyAlignment="1">
      <alignment horizontal="center" vertical="center"/>
    </xf>
    <xf numFmtId="2" fontId="6" fillId="3" borderId="40" xfId="0" applyNumberFormat="1" applyFont="1" applyFill="1" applyBorder="1" applyAlignment="1" applyProtection="1">
      <alignment horizontal="center" vertical="center"/>
    </xf>
    <xf numFmtId="0" fontId="16" fillId="0" borderId="36" xfId="0" applyNumberFormat="1" applyFont="1" applyBorder="1" applyAlignment="1">
      <alignment horizontal="center" vertical="center"/>
    </xf>
    <xf numFmtId="0" fontId="10" fillId="3" borderId="41" xfId="0" applyFont="1" applyFill="1" applyBorder="1" applyAlignment="1" applyProtection="1">
      <alignment horizontal="center" vertical="center" wrapText="1"/>
    </xf>
    <xf numFmtId="14" fontId="0" fillId="3" borderId="41" xfId="0" applyNumberFormat="1" applyFont="1" applyFill="1" applyBorder="1" applyAlignment="1" applyProtection="1">
      <alignment horizontal="center" vertical="center"/>
    </xf>
    <xf numFmtId="3" fontId="10" fillId="3" borderId="41" xfId="0" applyNumberFormat="1" applyFont="1" applyFill="1" applyBorder="1" applyAlignment="1" applyProtection="1">
      <alignment horizontal="center" vertical="center"/>
    </xf>
    <xf numFmtId="3" fontId="10" fillId="3" borderId="41" xfId="0" applyNumberFormat="1" applyFont="1" applyFill="1" applyBorder="1" applyAlignment="1" applyProtection="1">
      <alignment horizontal="right" vertical="center"/>
    </xf>
    <xf numFmtId="0" fontId="16" fillId="0" borderId="41" xfId="0" applyNumberFormat="1" applyFont="1" applyBorder="1" applyAlignment="1">
      <alignment horizontal="center" vertical="center"/>
    </xf>
    <xf numFmtId="0" fontId="10" fillId="3" borderId="41" xfId="0" applyFont="1" applyFill="1" applyBorder="1" applyAlignment="1" applyProtection="1">
      <alignment horizontal="right" vertical="center" wrapText="1"/>
    </xf>
    <xf numFmtId="0" fontId="3" fillId="3" borderId="41" xfId="0" applyFont="1" applyFill="1" applyBorder="1" applyAlignment="1" applyProtection="1">
      <alignment horizontal="center" vertical="center"/>
    </xf>
    <xf numFmtId="4" fontId="10" fillId="3" borderId="41" xfId="0" applyNumberFormat="1" applyFont="1" applyFill="1" applyBorder="1" applyAlignment="1" applyProtection="1">
      <alignment horizontal="center" vertical="center"/>
    </xf>
    <xf numFmtId="4" fontId="15" fillId="0" borderId="41" xfId="0" applyNumberFormat="1" applyFont="1" applyBorder="1" applyAlignment="1">
      <alignment horizontal="center" vertical="center"/>
    </xf>
    <xf numFmtId="4" fontId="6" fillId="2" borderId="41" xfId="0" applyNumberFormat="1" applyFont="1" applyFill="1" applyBorder="1" applyAlignment="1" applyProtection="1">
      <alignment horizontal="center" vertical="center"/>
      <protection locked="0"/>
    </xf>
    <xf numFmtId="2" fontId="6" fillId="3" borderId="42" xfId="0" applyNumberFormat="1" applyFont="1" applyFill="1" applyBorder="1" applyAlignment="1" applyProtection="1">
      <alignment horizontal="center" vertical="center"/>
    </xf>
    <xf numFmtId="0" fontId="0" fillId="0" borderId="12" xfId="0" applyBorder="1"/>
    <xf numFmtId="0" fontId="0" fillId="0" borderId="0" xfId="0" applyBorder="1"/>
    <xf numFmtId="0" fontId="10" fillId="3" borderId="43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/>
    </xf>
    <xf numFmtId="0" fontId="0" fillId="3" borderId="34" xfId="0" applyFill="1" applyBorder="1" applyAlignment="1" applyProtection="1">
      <alignment horizontal="center" vertical="center"/>
    </xf>
    <xf numFmtId="3" fontId="10" fillId="3" borderId="34" xfId="0" applyNumberFormat="1" applyFont="1" applyFill="1" applyBorder="1" applyAlignment="1" applyProtection="1">
      <alignment horizontal="right" vertical="center"/>
    </xf>
    <xf numFmtId="4" fontId="6" fillId="3" borderId="34" xfId="0" applyNumberFormat="1" applyFont="1" applyFill="1" applyBorder="1" applyAlignment="1" applyProtection="1">
      <alignment horizontal="right" vertical="center"/>
    </xf>
    <xf numFmtId="0" fontId="10" fillId="3" borderId="34" xfId="0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44" xfId="0" applyNumberFormat="1" applyFont="1" applyFill="1" applyBorder="1" applyAlignment="1" applyProtection="1">
      <alignment horizontal="center" vertical="center"/>
    </xf>
    <xf numFmtId="0" fontId="0" fillId="3" borderId="5" xfId="0" applyFill="1" applyBorder="1" applyProtection="1"/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5" fillId="5" borderId="10" xfId="0" applyFont="1" applyFill="1" applyBorder="1" applyAlignment="1" applyProtection="1">
      <alignment horizontal="center"/>
    </xf>
    <xf numFmtId="0" fontId="5" fillId="5" borderId="11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4" fillId="5" borderId="0" xfId="0" applyFont="1" applyFill="1" applyAlignment="1"/>
    <xf numFmtId="0" fontId="0" fillId="5" borderId="0" xfId="0" applyFill="1" applyAlignment="1"/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5" borderId="8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6" fillId="5" borderId="11" xfId="0" applyFont="1" applyFill="1" applyBorder="1" applyAlignment="1" applyProtection="1">
      <alignment horizontal="center" vertical="center" wrapText="1"/>
    </xf>
    <xf numFmtId="0" fontId="6" fillId="5" borderId="13" xfId="0" applyFont="1" applyFill="1" applyBorder="1" applyAlignment="1" applyProtection="1">
      <alignment horizontal="center" vertical="center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18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19" xfId="0" applyFont="1" applyFill="1" applyBorder="1" applyAlignment="1" applyProtection="1">
      <alignment horizontal="left"/>
      <protection locked="0"/>
    </xf>
    <xf numFmtId="0" fontId="0" fillId="2" borderId="1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6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4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0" fillId="0" borderId="25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abSelected="1" view="pageBreakPreview" zoomScaleNormal="100" zoomScaleSheetLayoutView="100" workbookViewId="0">
      <selection activeCell="L5" sqref="L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1" max="11" width="10.855468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05" t="s">
        <v>63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6" t="s">
        <v>67</v>
      </c>
      <c r="P1" s="15"/>
    </row>
    <row r="2" spans="1:18" ht="11.25" customHeight="1" x14ac:dyDescent="0.25">
      <c r="A2" s="13"/>
      <c r="B2" s="13"/>
      <c r="C2" s="13"/>
      <c r="D2" s="13"/>
      <c r="E2" s="38"/>
      <c r="F2" s="13"/>
      <c r="G2" s="13"/>
      <c r="H2" s="13"/>
      <c r="I2" s="13"/>
      <c r="J2" s="13"/>
      <c r="K2" s="13"/>
      <c r="L2" s="13"/>
      <c r="M2" s="13"/>
      <c r="N2" s="16" t="s">
        <v>68</v>
      </c>
      <c r="P2" s="15"/>
    </row>
    <row r="3" spans="1:18" ht="18" x14ac:dyDescent="0.25">
      <c r="A3" s="17" t="s">
        <v>0</v>
      </c>
      <c r="B3" s="13"/>
      <c r="C3" s="117" t="s">
        <v>95</v>
      </c>
      <c r="D3" s="118"/>
      <c r="E3" s="118"/>
      <c r="F3" s="118"/>
      <c r="G3" s="118"/>
      <c r="H3" s="118"/>
      <c r="I3" s="118"/>
      <c r="J3" s="118"/>
      <c r="K3" s="118"/>
      <c r="L3" s="118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38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08"/>
      <c r="G5" s="108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09" t="s">
        <v>71</v>
      </c>
      <c r="C6" s="109"/>
      <c r="D6" s="109"/>
      <c r="E6" s="109"/>
      <c r="F6" s="109"/>
      <c r="G6" s="109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10"/>
      <c r="C7" s="110"/>
      <c r="D7" s="110"/>
      <c r="E7" s="110"/>
      <c r="F7" s="110"/>
      <c r="G7" s="110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06" t="s">
        <v>96</v>
      </c>
      <c r="B8" s="107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34" t="s">
        <v>8</v>
      </c>
      <c r="B9" s="111" t="s">
        <v>2</v>
      </c>
      <c r="C9" s="125" t="s">
        <v>52</v>
      </c>
      <c r="D9" s="126"/>
      <c r="E9" s="114" t="s">
        <v>69</v>
      </c>
      <c r="F9" s="138" t="s">
        <v>3</v>
      </c>
      <c r="G9" s="139"/>
      <c r="H9" s="140"/>
      <c r="I9" s="119" t="s">
        <v>4</v>
      </c>
      <c r="J9" s="114" t="s">
        <v>5</v>
      </c>
      <c r="K9" s="119" t="s">
        <v>6</v>
      </c>
      <c r="L9" s="122" t="s">
        <v>7</v>
      </c>
      <c r="M9" s="114" t="s">
        <v>53</v>
      </c>
      <c r="N9" s="136" t="s">
        <v>59</v>
      </c>
      <c r="O9" s="127" t="s">
        <v>57</v>
      </c>
      <c r="P9" s="129" t="s">
        <v>58</v>
      </c>
    </row>
    <row r="10" spans="1:18" ht="21.75" customHeight="1" x14ac:dyDescent="0.25">
      <c r="A10" s="25"/>
      <c r="B10" s="112"/>
      <c r="C10" s="131" t="s">
        <v>66</v>
      </c>
      <c r="D10" s="132"/>
      <c r="E10" s="115"/>
      <c r="F10" s="135" t="s">
        <v>9</v>
      </c>
      <c r="G10" s="115" t="s">
        <v>10</v>
      </c>
      <c r="H10" s="114" t="s">
        <v>11</v>
      </c>
      <c r="I10" s="120"/>
      <c r="J10" s="115"/>
      <c r="K10" s="120"/>
      <c r="L10" s="123"/>
      <c r="M10" s="115"/>
      <c r="N10" s="137"/>
      <c r="O10" s="128"/>
      <c r="P10" s="130"/>
    </row>
    <row r="11" spans="1:18" ht="50.25" customHeight="1" thickBot="1" x14ac:dyDescent="0.3">
      <c r="A11" s="35"/>
      <c r="B11" s="113"/>
      <c r="C11" s="133"/>
      <c r="D11" s="134"/>
      <c r="E11" s="116"/>
      <c r="F11" s="133"/>
      <c r="G11" s="116"/>
      <c r="H11" s="116"/>
      <c r="I11" s="121"/>
      <c r="J11" s="116"/>
      <c r="K11" s="121"/>
      <c r="L11" s="124"/>
      <c r="M11" s="116"/>
      <c r="N11" s="134"/>
      <c r="O11" s="128"/>
      <c r="P11" s="130"/>
    </row>
    <row r="12" spans="1:18" ht="15.75" hidden="1" thickBot="1" x14ac:dyDescent="0.3">
      <c r="A12" s="88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49" t="s">
        <v>60</v>
      </c>
      <c r="O12" s="40"/>
      <c r="P12" s="41">
        <f>SUM(O12*H12)</f>
        <v>0</v>
      </c>
      <c r="Q12" s="12" t="str">
        <f>IF( P12=0," ", IF(100-((M13/P12)*100)&gt;20,"viac ako 20%",0))</f>
        <v xml:space="preserve"> </v>
      </c>
      <c r="R12" s="36">
        <v>44286</v>
      </c>
    </row>
    <row r="13" spans="1:18" x14ac:dyDescent="0.25">
      <c r="A13" s="62" t="s">
        <v>74</v>
      </c>
      <c r="B13" s="63" t="s">
        <v>76</v>
      </c>
      <c r="C13" s="102" t="s">
        <v>75</v>
      </c>
      <c r="D13" s="102" t="s">
        <v>72</v>
      </c>
      <c r="E13" s="64">
        <v>45169</v>
      </c>
      <c r="F13" s="65">
        <v>30</v>
      </c>
      <c r="G13" s="65"/>
      <c r="H13" s="65">
        <f t="shared" ref="H13:H25" si="0">SUM(F13,G13)</f>
        <v>30</v>
      </c>
      <c r="I13" s="66" t="s">
        <v>36</v>
      </c>
      <c r="J13" s="67">
        <v>30</v>
      </c>
      <c r="K13" s="68">
        <v>0.28000000000000003</v>
      </c>
      <c r="L13" s="69">
        <v>220</v>
      </c>
      <c r="M13" s="70">
        <v>669.6</v>
      </c>
      <c r="N13" s="71" t="s">
        <v>60</v>
      </c>
      <c r="O13" s="72"/>
      <c r="P13" s="73">
        <f>H13*O13</f>
        <v>0</v>
      </c>
      <c r="Q13" s="12" t="str">
        <f t="shared" ref="Q13:Q24" si="1">IF( P13=0," ", IF(100-((M13/P13)*100)&gt;20,"viac ako 20%",0))</f>
        <v xml:space="preserve"> </v>
      </c>
      <c r="R13" s="36"/>
    </row>
    <row r="14" spans="1:18" x14ac:dyDescent="0.25">
      <c r="A14" s="74" t="s">
        <v>74</v>
      </c>
      <c r="B14" s="51" t="s">
        <v>77</v>
      </c>
      <c r="C14" s="103" t="s">
        <v>75</v>
      </c>
      <c r="D14" s="103" t="s">
        <v>73</v>
      </c>
      <c r="E14" s="44">
        <v>45169</v>
      </c>
      <c r="F14" s="52">
        <v>20</v>
      </c>
      <c r="G14" s="52"/>
      <c r="H14" s="52">
        <f t="shared" si="0"/>
        <v>20</v>
      </c>
      <c r="I14" s="50" t="s">
        <v>36</v>
      </c>
      <c r="J14" s="53">
        <v>37</v>
      </c>
      <c r="K14" s="54">
        <v>0.85</v>
      </c>
      <c r="L14" s="55">
        <v>110</v>
      </c>
      <c r="M14" s="56">
        <v>280.2</v>
      </c>
      <c r="N14" s="57" t="s">
        <v>60</v>
      </c>
      <c r="O14" s="58"/>
      <c r="P14" s="75">
        <f>H14*O14</f>
        <v>0</v>
      </c>
      <c r="Q14" s="12" t="str">
        <f t="shared" si="1"/>
        <v xml:space="preserve"> </v>
      </c>
      <c r="R14" s="36"/>
    </row>
    <row r="15" spans="1:18" x14ac:dyDescent="0.25">
      <c r="A15" s="74" t="s">
        <v>74</v>
      </c>
      <c r="B15" s="51" t="s">
        <v>78</v>
      </c>
      <c r="C15" s="103" t="s">
        <v>75</v>
      </c>
      <c r="D15" s="103" t="s">
        <v>73</v>
      </c>
      <c r="E15" s="44">
        <v>45169</v>
      </c>
      <c r="F15" s="52">
        <v>142</v>
      </c>
      <c r="G15" s="52"/>
      <c r="H15" s="52">
        <f t="shared" si="0"/>
        <v>142</v>
      </c>
      <c r="I15" s="50" t="s">
        <v>36</v>
      </c>
      <c r="J15" s="53">
        <v>35</v>
      </c>
      <c r="K15" s="54">
        <v>0.35</v>
      </c>
      <c r="L15" s="55">
        <v>940</v>
      </c>
      <c r="M15" s="56">
        <v>3315.7</v>
      </c>
      <c r="N15" s="57" t="s">
        <v>60</v>
      </c>
      <c r="O15" s="58"/>
      <c r="P15" s="75">
        <f>H15*O15</f>
        <v>0</v>
      </c>
      <c r="Q15" s="12"/>
      <c r="R15" s="36"/>
    </row>
    <row r="16" spans="1:18" x14ac:dyDescent="0.25">
      <c r="A16" s="74" t="s">
        <v>74</v>
      </c>
      <c r="B16" s="51" t="s">
        <v>79</v>
      </c>
      <c r="C16" s="103" t="s">
        <v>75</v>
      </c>
      <c r="D16" s="103" t="s">
        <v>73</v>
      </c>
      <c r="E16" s="44">
        <v>45169</v>
      </c>
      <c r="F16" s="52">
        <v>320</v>
      </c>
      <c r="G16" s="52"/>
      <c r="H16" s="52">
        <f t="shared" si="0"/>
        <v>320</v>
      </c>
      <c r="I16" s="50" t="s">
        <v>36</v>
      </c>
      <c r="J16" s="53">
        <v>41</v>
      </c>
      <c r="K16" s="54">
        <v>0.95</v>
      </c>
      <c r="L16" s="55">
        <v>720</v>
      </c>
      <c r="M16" s="56">
        <v>5478.4</v>
      </c>
      <c r="N16" s="57" t="s">
        <v>60</v>
      </c>
      <c r="O16" s="58"/>
      <c r="P16" s="75">
        <f t="shared" ref="P16:P25" si="2">H16*O16</f>
        <v>0</v>
      </c>
      <c r="Q16" s="12"/>
      <c r="R16" s="36"/>
    </row>
    <row r="17" spans="1:18" x14ac:dyDescent="0.25">
      <c r="A17" s="74" t="s">
        <v>74</v>
      </c>
      <c r="B17" s="51" t="s">
        <v>79</v>
      </c>
      <c r="C17" s="103" t="s">
        <v>73</v>
      </c>
      <c r="D17" s="103" t="s">
        <v>73</v>
      </c>
      <c r="E17" s="44">
        <v>45169</v>
      </c>
      <c r="F17" s="52">
        <v>500</v>
      </c>
      <c r="G17" s="52"/>
      <c r="H17" s="52">
        <f t="shared" si="0"/>
        <v>500</v>
      </c>
      <c r="I17" s="50" t="s">
        <v>36</v>
      </c>
      <c r="J17" s="53">
        <v>41</v>
      </c>
      <c r="K17" s="54">
        <v>0.95</v>
      </c>
      <c r="L17" s="55" t="s">
        <v>80</v>
      </c>
      <c r="M17" s="56">
        <v>11110</v>
      </c>
      <c r="N17" s="57" t="s">
        <v>60</v>
      </c>
      <c r="O17" s="58"/>
      <c r="P17" s="75">
        <f t="shared" si="2"/>
        <v>0</v>
      </c>
      <c r="Q17" s="12"/>
      <c r="R17" s="36"/>
    </row>
    <row r="18" spans="1:18" x14ac:dyDescent="0.25">
      <c r="A18" s="74" t="s">
        <v>74</v>
      </c>
      <c r="B18" s="51" t="s">
        <v>76</v>
      </c>
      <c r="C18" s="103" t="s">
        <v>75</v>
      </c>
      <c r="D18" s="103" t="s">
        <v>73</v>
      </c>
      <c r="E18" s="44">
        <v>45107</v>
      </c>
      <c r="F18" s="52">
        <v>30</v>
      </c>
      <c r="G18" s="52"/>
      <c r="H18" s="52">
        <f t="shared" si="0"/>
        <v>30</v>
      </c>
      <c r="I18" s="50" t="s">
        <v>81</v>
      </c>
      <c r="J18" s="53">
        <v>25</v>
      </c>
      <c r="K18" s="54">
        <v>0.28000000000000003</v>
      </c>
      <c r="L18" s="55">
        <v>220</v>
      </c>
      <c r="M18" s="56">
        <v>669.6</v>
      </c>
      <c r="N18" s="57" t="s">
        <v>60</v>
      </c>
      <c r="O18" s="58"/>
      <c r="P18" s="75">
        <f t="shared" si="2"/>
        <v>0</v>
      </c>
      <c r="Q18" s="12"/>
      <c r="R18" s="36"/>
    </row>
    <row r="19" spans="1:18" x14ac:dyDescent="0.25">
      <c r="A19" s="74" t="s">
        <v>74</v>
      </c>
      <c r="B19" s="59" t="s">
        <v>82</v>
      </c>
      <c r="C19" s="103" t="s">
        <v>73</v>
      </c>
      <c r="D19" s="103" t="s">
        <v>73</v>
      </c>
      <c r="E19" s="44">
        <v>45107</v>
      </c>
      <c r="F19" s="52">
        <v>60</v>
      </c>
      <c r="G19" s="52"/>
      <c r="H19" s="52">
        <f t="shared" si="0"/>
        <v>60</v>
      </c>
      <c r="I19" s="50" t="s">
        <v>81</v>
      </c>
      <c r="J19" s="53">
        <v>37</v>
      </c>
      <c r="K19" s="54">
        <v>0.18</v>
      </c>
      <c r="L19" s="55" t="s">
        <v>83</v>
      </c>
      <c r="M19" s="56">
        <v>2130</v>
      </c>
      <c r="N19" s="57" t="s">
        <v>60</v>
      </c>
      <c r="O19" s="58"/>
      <c r="P19" s="75">
        <f t="shared" si="2"/>
        <v>0</v>
      </c>
      <c r="Q19" s="12"/>
      <c r="R19" s="36"/>
    </row>
    <row r="20" spans="1:18" x14ac:dyDescent="0.25">
      <c r="A20" s="74" t="s">
        <v>84</v>
      </c>
      <c r="B20" s="60" t="s">
        <v>85</v>
      </c>
      <c r="C20" s="103" t="s">
        <v>75</v>
      </c>
      <c r="D20" s="103" t="s">
        <v>73</v>
      </c>
      <c r="E20" s="44">
        <v>45169</v>
      </c>
      <c r="F20" s="52">
        <v>125</v>
      </c>
      <c r="G20" s="52"/>
      <c r="H20" s="52">
        <f t="shared" si="0"/>
        <v>125</v>
      </c>
      <c r="I20" s="50" t="s">
        <v>36</v>
      </c>
      <c r="J20" s="53">
        <v>41</v>
      </c>
      <c r="K20" s="54">
        <v>0.35</v>
      </c>
      <c r="L20" s="55">
        <v>210</v>
      </c>
      <c r="M20" s="56">
        <v>2655</v>
      </c>
      <c r="N20" s="57" t="s">
        <v>60</v>
      </c>
      <c r="O20" s="58"/>
      <c r="P20" s="75">
        <f t="shared" si="2"/>
        <v>0</v>
      </c>
      <c r="Q20" s="12"/>
      <c r="R20" s="36"/>
    </row>
    <row r="21" spans="1:18" x14ac:dyDescent="0.25">
      <c r="A21" s="74" t="s">
        <v>84</v>
      </c>
      <c r="B21" s="46" t="s">
        <v>86</v>
      </c>
      <c r="C21" s="103" t="s">
        <v>73</v>
      </c>
      <c r="D21" s="103" t="s">
        <v>73</v>
      </c>
      <c r="E21" s="44">
        <v>45169</v>
      </c>
      <c r="F21" s="45">
        <v>35</v>
      </c>
      <c r="G21" s="39"/>
      <c r="H21" s="52">
        <f t="shared" si="0"/>
        <v>35</v>
      </c>
      <c r="I21" s="50" t="s">
        <v>36</v>
      </c>
      <c r="J21" s="47">
        <v>41</v>
      </c>
      <c r="K21" s="47">
        <v>0.98</v>
      </c>
      <c r="L21" s="55" t="s">
        <v>92</v>
      </c>
      <c r="M21" s="61">
        <v>567.70000000000005</v>
      </c>
      <c r="N21" s="57" t="s">
        <v>60</v>
      </c>
      <c r="O21" s="58"/>
      <c r="P21" s="75">
        <f t="shared" si="2"/>
        <v>0</v>
      </c>
      <c r="Q21" s="12" t="str">
        <f t="shared" si="1"/>
        <v xml:space="preserve"> </v>
      </c>
      <c r="R21" s="36"/>
    </row>
    <row r="22" spans="1:18" x14ac:dyDescent="0.25">
      <c r="A22" s="74" t="s">
        <v>84</v>
      </c>
      <c r="B22" s="46" t="s">
        <v>87</v>
      </c>
      <c r="C22" s="103" t="s">
        <v>75</v>
      </c>
      <c r="D22" s="103" t="s">
        <v>73</v>
      </c>
      <c r="E22" s="44">
        <v>45169</v>
      </c>
      <c r="F22" s="45">
        <v>104</v>
      </c>
      <c r="G22" s="45"/>
      <c r="H22" s="52">
        <f t="shared" si="0"/>
        <v>104</v>
      </c>
      <c r="I22" s="50" t="s">
        <v>36</v>
      </c>
      <c r="J22" s="47">
        <v>40</v>
      </c>
      <c r="K22" s="47">
        <v>1.08</v>
      </c>
      <c r="L22" s="55">
        <v>280</v>
      </c>
      <c r="M22" s="61">
        <v>1344.7</v>
      </c>
      <c r="N22" s="57" t="s">
        <v>60</v>
      </c>
      <c r="O22" s="58"/>
      <c r="P22" s="75">
        <f t="shared" si="2"/>
        <v>0</v>
      </c>
      <c r="Q22" s="12" t="str">
        <f t="shared" si="1"/>
        <v xml:space="preserve"> </v>
      </c>
      <c r="R22" s="36"/>
    </row>
    <row r="23" spans="1:18" x14ac:dyDescent="0.25">
      <c r="A23" s="74" t="s">
        <v>84</v>
      </c>
      <c r="B23" s="46" t="s">
        <v>88</v>
      </c>
      <c r="C23" s="103" t="s">
        <v>73</v>
      </c>
      <c r="D23" s="103" t="s">
        <v>73</v>
      </c>
      <c r="E23" s="44">
        <v>45107</v>
      </c>
      <c r="F23" s="45">
        <v>35</v>
      </c>
      <c r="G23" s="45">
        <v>5</v>
      </c>
      <c r="H23" s="48">
        <f t="shared" si="0"/>
        <v>40</v>
      </c>
      <c r="I23" s="50" t="s">
        <v>81</v>
      </c>
      <c r="J23" s="47">
        <v>42</v>
      </c>
      <c r="K23" s="47">
        <v>0.11</v>
      </c>
      <c r="L23" s="55" t="s">
        <v>89</v>
      </c>
      <c r="M23" s="61">
        <v>1456</v>
      </c>
      <c r="N23" s="57" t="s">
        <v>60</v>
      </c>
      <c r="O23" s="58"/>
      <c r="P23" s="75">
        <f t="shared" si="2"/>
        <v>0</v>
      </c>
      <c r="Q23" s="12"/>
      <c r="R23" s="36"/>
    </row>
    <row r="24" spans="1:18" x14ac:dyDescent="0.25">
      <c r="A24" s="74" t="s">
        <v>84</v>
      </c>
      <c r="B24" s="46" t="s">
        <v>90</v>
      </c>
      <c r="C24" s="103" t="s">
        <v>73</v>
      </c>
      <c r="D24" s="103" t="s">
        <v>73</v>
      </c>
      <c r="E24" s="44">
        <v>45107</v>
      </c>
      <c r="F24" s="45">
        <v>70</v>
      </c>
      <c r="G24" s="45">
        <v>20</v>
      </c>
      <c r="H24" s="48">
        <f t="shared" si="0"/>
        <v>90</v>
      </c>
      <c r="I24" s="50" t="s">
        <v>81</v>
      </c>
      <c r="J24" s="47">
        <v>43</v>
      </c>
      <c r="K24" s="47">
        <v>0.18</v>
      </c>
      <c r="L24" s="55" t="s">
        <v>93</v>
      </c>
      <c r="M24" s="61">
        <v>3264.3</v>
      </c>
      <c r="N24" s="57" t="s">
        <v>60</v>
      </c>
      <c r="O24" s="58"/>
      <c r="P24" s="75">
        <f t="shared" si="2"/>
        <v>0</v>
      </c>
      <c r="Q24" s="12" t="str">
        <f t="shared" si="1"/>
        <v xml:space="preserve"> </v>
      </c>
      <c r="R24" s="36"/>
    </row>
    <row r="25" spans="1:18" ht="15.75" thickBot="1" x14ac:dyDescent="0.3">
      <c r="A25" s="76" t="s">
        <v>84</v>
      </c>
      <c r="B25" s="77" t="s">
        <v>91</v>
      </c>
      <c r="C25" s="104" t="s">
        <v>73</v>
      </c>
      <c r="D25" s="104" t="s">
        <v>73</v>
      </c>
      <c r="E25" s="78">
        <v>45138</v>
      </c>
      <c r="F25" s="79">
        <v>30</v>
      </c>
      <c r="G25" s="79">
        <v>10</v>
      </c>
      <c r="H25" s="80">
        <f t="shared" si="0"/>
        <v>40</v>
      </c>
      <c r="I25" s="81" t="s">
        <v>81</v>
      </c>
      <c r="J25" s="82">
        <v>44</v>
      </c>
      <c r="K25" s="82">
        <v>0.12</v>
      </c>
      <c r="L25" s="83" t="s">
        <v>94</v>
      </c>
      <c r="M25" s="84">
        <v>1741.2</v>
      </c>
      <c r="N25" s="85" t="s">
        <v>60</v>
      </c>
      <c r="O25" s="86"/>
      <c r="P25" s="87">
        <f t="shared" si="2"/>
        <v>0</v>
      </c>
      <c r="Q25" s="12"/>
      <c r="R25" s="36"/>
    </row>
    <row r="26" spans="1:18" ht="15.75" thickBot="1" x14ac:dyDescent="0.3">
      <c r="A26" s="90"/>
      <c r="B26" s="91"/>
      <c r="C26" s="92"/>
      <c r="D26" s="93"/>
      <c r="E26" s="93"/>
      <c r="F26" s="94"/>
      <c r="G26" s="94"/>
      <c r="H26" s="95">
        <f>SUM(H13:H25)</f>
        <v>1536</v>
      </c>
      <c r="I26" s="96"/>
      <c r="J26" s="91"/>
      <c r="K26" s="91"/>
      <c r="L26" s="92"/>
      <c r="M26" s="97"/>
      <c r="N26" s="97"/>
      <c r="O26" s="98"/>
      <c r="P26" s="99"/>
      <c r="Q26" s="12"/>
    </row>
    <row r="27" spans="1:18" ht="60.75" thickBot="1" x14ac:dyDescent="0.3">
      <c r="A27" s="100"/>
      <c r="B27" s="27"/>
      <c r="C27" s="27"/>
      <c r="D27" s="27"/>
      <c r="E27" s="27"/>
      <c r="F27" s="27"/>
      <c r="G27" s="27"/>
      <c r="H27" s="27"/>
      <c r="I27" s="27"/>
      <c r="J27" s="27"/>
      <c r="K27" s="159" t="s">
        <v>13</v>
      </c>
      <c r="L27" s="159"/>
      <c r="M27" s="26">
        <f>SUM(M13:M25)</f>
        <v>34682.400000000001</v>
      </c>
      <c r="N27" s="101"/>
      <c r="O27" s="42" t="s">
        <v>70</v>
      </c>
      <c r="P27" s="43">
        <f>SUM(P13:P25)</f>
        <v>0</v>
      </c>
      <c r="Q27" s="12" t="str">
        <f>IF(P27&gt;M27,"prekročená cena","nižšia ako stanovená")</f>
        <v>nižšia ako stanovená</v>
      </c>
    </row>
    <row r="28" spans="1:18" ht="15.75" thickBot="1" x14ac:dyDescent="0.3">
      <c r="A28" s="160" t="s">
        <v>14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2"/>
      <c r="P28" s="26">
        <f>P29-P27</f>
        <v>0</v>
      </c>
    </row>
    <row r="29" spans="1:18" ht="15.75" thickBot="1" x14ac:dyDescent="0.3">
      <c r="A29" s="160" t="s">
        <v>15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/>
      <c r="P29" s="26">
        <f>IF("nie"=MID(I37,1,3),P27,(P27*1.2))</f>
        <v>0</v>
      </c>
    </row>
    <row r="30" spans="1:18" x14ac:dyDescent="0.25">
      <c r="A30" s="148" t="s">
        <v>16</v>
      </c>
      <c r="B30" s="148"/>
      <c r="C30" s="14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1:18" x14ac:dyDescent="0.25">
      <c r="A31" s="141" t="s">
        <v>64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</row>
    <row r="32" spans="1:18" ht="25.5" customHeight="1" x14ac:dyDescent="0.25">
      <c r="A32" s="29" t="s">
        <v>56</v>
      </c>
      <c r="B32" s="29"/>
      <c r="C32" s="29"/>
      <c r="D32" s="29"/>
      <c r="E32" s="37"/>
      <c r="F32" s="29"/>
      <c r="G32" s="29"/>
      <c r="H32" s="30" t="s">
        <v>54</v>
      </c>
      <c r="I32" s="29"/>
      <c r="J32" s="29"/>
      <c r="K32" s="31"/>
      <c r="L32" s="31"/>
      <c r="M32" s="31"/>
      <c r="N32" s="31"/>
      <c r="O32" s="31"/>
      <c r="P32" s="31"/>
    </row>
    <row r="33" spans="1:16" ht="15" customHeight="1" x14ac:dyDescent="0.25">
      <c r="A33" s="150" t="s">
        <v>65</v>
      </c>
      <c r="B33" s="151"/>
      <c r="C33" s="151"/>
      <c r="D33" s="151"/>
      <c r="E33" s="151"/>
      <c r="F33" s="152"/>
      <c r="G33" s="149" t="s">
        <v>55</v>
      </c>
      <c r="H33" s="32" t="s">
        <v>17</v>
      </c>
      <c r="I33" s="142"/>
      <c r="J33" s="143"/>
      <c r="K33" s="143"/>
      <c r="L33" s="143"/>
      <c r="M33" s="143"/>
      <c r="N33" s="143"/>
      <c r="O33" s="143"/>
      <c r="P33" s="144"/>
    </row>
    <row r="34" spans="1:16" x14ac:dyDescent="0.25">
      <c r="A34" s="153"/>
      <c r="B34" s="154"/>
      <c r="C34" s="154"/>
      <c r="D34" s="154"/>
      <c r="E34" s="154"/>
      <c r="F34" s="155"/>
      <c r="G34" s="149"/>
      <c r="H34" s="32" t="s">
        <v>18</v>
      </c>
      <c r="I34" s="142"/>
      <c r="J34" s="143"/>
      <c r="K34" s="143"/>
      <c r="L34" s="143"/>
      <c r="M34" s="143"/>
      <c r="N34" s="143"/>
      <c r="O34" s="143"/>
      <c r="P34" s="144"/>
    </row>
    <row r="35" spans="1:16" ht="18" customHeight="1" x14ac:dyDescent="0.25">
      <c r="A35" s="153"/>
      <c r="B35" s="154"/>
      <c r="C35" s="154"/>
      <c r="D35" s="154"/>
      <c r="E35" s="154"/>
      <c r="F35" s="155"/>
      <c r="G35" s="149"/>
      <c r="H35" s="32" t="s">
        <v>19</v>
      </c>
      <c r="I35" s="142"/>
      <c r="J35" s="143"/>
      <c r="K35" s="143"/>
      <c r="L35" s="143"/>
      <c r="M35" s="143"/>
      <c r="N35" s="143"/>
      <c r="O35" s="143"/>
      <c r="P35" s="144"/>
    </row>
    <row r="36" spans="1:16" x14ac:dyDescent="0.25">
      <c r="A36" s="153"/>
      <c r="B36" s="154"/>
      <c r="C36" s="154"/>
      <c r="D36" s="154"/>
      <c r="E36" s="154"/>
      <c r="F36" s="155"/>
      <c r="G36" s="149"/>
      <c r="H36" s="32" t="s">
        <v>20</v>
      </c>
      <c r="I36" s="142"/>
      <c r="J36" s="143"/>
      <c r="K36" s="143"/>
      <c r="L36" s="143"/>
      <c r="M36" s="143"/>
      <c r="N36" s="143"/>
      <c r="O36" s="143"/>
      <c r="P36" s="144"/>
    </row>
    <row r="37" spans="1:16" x14ac:dyDescent="0.25">
      <c r="A37" s="153"/>
      <c r="B37" s="154"/>
      <c r="C37" s="154"/>
      <c r="D37" s="154"/>
      <c r="E37" s="154"/>
      <c r="F37" s="155"/>
      <c r="G37" s="149"/>
      <c r="H37" s="32" t="s">
        <v>21</v>
      </c>
      <c r="I37" s="142"/>
      <c r="J37" s="143"/>
      <c r="K37" s="143"/>
      <c r="L37" s="143"/>
      <c r="M37" s="143"/>
      <c r="N37" s="143"/>
      <c r="O37" s="143"/>
      <c r="P37" s="144"/>
    </row>
    <row r="38" spans="1:16" x14ac:dyDescent="0.25">
      <c r="A38" s="153"/>
      <c r="B38" s="154"/>
      <c r="C38" s="154"/>
      <c r="D38" s="154"/>
      <c r="E38" s="154"/>
      <c r="F38" s="155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153"/>
      <c r="B39" s="154"/>
      <c r="C39" s="154"/>
      <c r="D39" s="154"/>
      <c r="E39" s="154"/>
      <c r="F39" s="155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x14ac:dyDescent="0.25">
      <c r="A40" s="156"/>
      <c r="B40" s="157"/>
      <c r="C40" s="157"/>
      <c r="D40" s="157"/>
      <c r="E40" s="157"/>
      <c r="F40" s="158"/>
      <c r="G40" s="31"/>
      <c r="H40" s="24"/>
      <c r="I40" s="18"/>
      <c r="J40" s="24"/>
      <c r="K40" s="24" t="s">
        <v>22</v>
      </c>
      <c r="L40" s="24"/>
      <c r="M40" s="145"/>
      <c r="N40" s="146"/>
      <c r="O40" s="147"/>
      <c r="P40" s="24"/>
    </row>
    <row r="41" spans="1:16" x14ac:dyDescent="0.25">
      <c r="A41" s="31"/>
      <c r="B41" s="31"/>
      <c r="C41" s="31"/>
      <c r="D41" s="31"/>
      <c r="E41" s="31"/>
      <c r="F41" s="31"/>
      <c r="G41" s="31"/>
      <c r="H41" s="24"/>
      <c r="I41" s="24"/>
      <c r="J41" s="24"/>
      <c r="K41" s="24"/>
      <c r="L41" s="24"/>
      <c r="M41" s="24"/>
      <c r="N41" s="24"/>
      <c r="O41" s="24"/>
      <c r="P41" s="24"/>
    </row>
    <row r="42" spans="1:16" x14ac:dyDescent="0.25">
      <c r="A42" s="21"/>
      <c r="B42" s="21"/>
      <c r="C42" s="21"/>
      <c r="D42" s="21"/>
      <c r="E42" s="21"/>
      <c r="F42" s="21"/>
      <c r="G42" s="21"/>
      <c r="H42" s="24"/>
      <c r="I42" s="24"/>
      <c r="J42" s="24"/>
      <c r="K42" s="24"/>
      <c r="L42" s="24"/>
      <c r="M42" s="24"/>
      <c r="N42" s="24"/>
      <c r="O42" s="24"/>
      <c r="P42" s="24"/>
    </row>
  </sheetData>
  <sheetProtection selectLockedCells="1"/>
  <mergeCells count="48">
    <mergeCell ref="K27:L27"/>
    <mergeCell ref="A28:O28"/>
    <mergeCell ref="A29:O29"/>
    <mergeCell ref="A31:P31"/>
    <mergeCell ref="I37:P37"/>
    <mergeCell ref="M40:O40"/>
    <mergeCell ref="A30:C30"/>
    <mergeCell ref="G33:G37"/>
    <mergeCell ref="I33:P33"/>
    <mergeCell ref="I34:P34"/>
    <mergeCell ref="I35:P35"/>
    <mergeCell ref="I36:P36"/>
    <mergeCell ref="A33:F40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C25:D25"/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C23:D23"/>
    <mergeCell ref="C13:D13"/>
    <mergeCell ref="C14:D14"/>
    <mergeCell ref="C21:D21"/>
    <mergeCell ref="C22:D22"/>
    <mergeCell ref="C24:D24"/>
    <mergeCell ref="C15:D15"/>
    <mergeCell ref="C16:D16"/>
    <mergeCell ref="C18:D18"/>
    <mergeCell ref="C19:D19"/>
    <mergeCell ref="C20:D20"/>
    <mergeCell ref="C17:D17"/>
  </mergeCells>
  <pageMargins left="0.25" right="0.25" top="0.44374999999999998" bottom="0.16875000000000001" header="0.3" footer="0.3"/>
  <pageSetup paperSize="9" scale="72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67" t="s">
        <v>50</v>
      </c>
      <c r="M2" s="167"/>
    </row>
    <row r="3" spans="1:14" x14ac:dyDescent="0.25">
      <c r="A3" s="5" t="s">
        <v>24</v>
      </c>
      <c r="B3" s="164" t="s">
        <v>25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1:14" x14ac:dyDescent="0.25">
      <c r="A4" s="5" t="s">
        <v>26</v>
      </c>
      <c r="B4" s="164" t="s">
        <v>27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</row>
    <row r="5" spans="1:14" x14ac:dyDescent="0.25">
      <c r="A5" s="5" t="s">
        <v>8</v>
      </c>
      <c r="B5" s="164" t="s">
        <v>28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1:14" x14ac:dyDescent="0.25">
      <c r="A6" s="5" t="s">
        <v>2</v>
      </c>
      <c r="B6" s="164" t="s">
        <v>29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1:14" x14ac:dyDescent="0.25">
      <c r="A7" s="6" t="s">
        <v>30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6"/>
    </row>
    <row r="8" spans="1:14" x14ac:dyDescent="0.25">
      <c r="A8" s="5" t="s">
        <v>12</v>
      </c>
      <c r="B8" s="164" t="s">
        <v>31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</row>
    <row r="9" spans="1:14" x14ac:dyDescent="0.25">
      <c r="A9" s="7" t="s">
        <v>32</v>
      </c>
      <c r="B9" s="164" t="s">
        <v>33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</row>
    <row r="10" spans="1:14" x14ac:dyDescent="0.25">
      <c r="A10" s="7" t="s">
        <v>34</v>
      </c>
      <c r="B10" s="164" t="s">
        <v>35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</row>
    <row r="11" spans="1:14" x14ac:dyDescent="0.25">
      <c r="A11" s="8" t="s">
        <v>36</v>
      </c>
      <c r="B11" s="164" t="s">
        <v>37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</row>
    <row r="12" spans="1:14" x14ac:dyDescent="0.25">
      <c r="A12" s="9" t="s">
        <v>38</v>
      </c>
      <c r="B12" s="164" t="s">
        <v>39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</row>
    <row r="13" spans="1:14" ht="24" customHeight="1" x14ac:dyDescent="0.25">
      <c r="A13" s="8" t="s">
        <v>40</v>
      </c>
      <c r="B13" s="164" t="s">
        <v>41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</row>
    <row r="14" spans="1:14" ht="16.5" customHeight="1" x14ac:dyDescent="0.25">
      <c r="A14" s="8" t="s">
        <v>5</v>
      </c>
      <c r="B14" s="164" t="s">
        <v>51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</row>
    <row r="15" spans="1:14" x14ac:dyDescent="0.25">
      <c r="A15" s="8" t="s">
        <v>42</v>
      </c>
      <c r="B15" s="164" t="s">
        <v>43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</row>
    <row r="16" spans="1:14" ht="38.25" x14ac:dyDescent="0.25">
      <c r="A16" s="10" t="s">
        <v>44</v>
      </c>
      <c r="B16" s="164" t="s">
        <v>45</v>
      </c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</row>
    <row r="17" spans="1:14" ht="28.5" customHeight="1" x14ac:dyDescent="0.25">
      <c r="A17" s="10" t="s">
        <v>46</v>
      </c>
      <c r="B17" s="164" t="s">
        <v>47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</row>
    <row r="18" spans="1:14" ht="27" customHeight="1" x14ac:dyDescent="0.25">
      <c r="A18" s="11" t="s">
        <v>48</v>
      </c>
      <c r="B18" s="164" t="s">
        <v>49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</row>
    <row r="19" spans="1:14" ht="75" customHeight="1" x14ac:dyDescent="0.25">
      <c r="A19" s="33" t="s">
        <v>61</v>
      </c>
      <c r="B19" s="163" t="s">
        <v>62</v>
      </c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2023-05-04T06:23:09Z</cp:lastPrinted>
  <dcterms:created xsi:type="dcterms:W3CDTF">2012-08-13T12:29:09Z</dcterms:created>
  <dcterms:modified xsi:type="dcterms:W3CDTF">2023-05-04T06:23:39Z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