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.Smolarcik\Documents\Robert Smolarčik\Ťažba\VO 2023\LS Malacky\"/>
    </mc:Choice>
  </mc:AlternateContent>
  <bookViews>
    <workbookView xWindow="0" yWindow="0" windowWidth="28800" windowHeight="123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22" i="1" l="1"/>
  <c r="G13" i="1"/>
  <c r="G14" i="1"/>
  <c r="G15" i="1"/>
  <c r="G16" i="1"/>
  <c r="G17" i="1"/>
  <c r="G18" i="1"/>
  <c r="G19" i="1"/>
  <c r="G20" i="1"/>
  <c r="G12" i="1"/>
  <c r="G21" i="1" l="1"/>
  <c r="O21" i="1" s="1"/>
  <c r="O20" i="1" l="1"/>
  <c r="P20" i="1" s="1"/>
  <c r="O19" i="1" l="1"/>
  <c r="P19" i="1" s="1"/>
  <c r="O18" i="1"/>
  <c r="P18" i="1" s="1"/>
  <c r="O17" i="1"/>
  <c r="P17" i="1" s="1"/>
  <c r="O16" i="1"/>
  <c r="P16" i="1" s="1"/>
  <c r="I4" i="4" l="1"/>
  <c r="F4" i="4"/>
  <c r="C4" i="4"/>
  <c r="B7" i="4" l="1"/>
  <c r="O14" i="1"/>
  <c r="O12" i="1"/>
  <c r="P12" i="1" l="1"/>
  <c r="P14" i="1"/>
  <c r="O15" i="1" l="1"/>
  <c r="P15" i="1" s="1"/>
  <c r="O13" i="1"/>
  <c r="O22" i="1" l="1"/>
  <c r="P22" i="1" s="1"/>
  <c r="P13" i="1"/>
  <c r="O24" i="1" l="1"/>
  <c r="O23" i="1" s="1"/>
</calcChain>
</file>

<file path=xl/sharedStrings.xml><?xml version="1.0" encoding="utf-8"?>
<sst xmlns="http://schemas.openxmlformats.org/spreadsheetml/2006/main" count="119" uniqueCount="92">
  <si>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</si>
  <si>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</si>
  <si>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</si>
  <si>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</si>
  <si>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</si>
  <si>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</si>
  <si>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</si>
  <si>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</si>
  <si>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</si>
  <si>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</si>
  <si>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</si>
  <si>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</si>
  <si>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</si>
  <si>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</si>
  <si>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</si>
  <si>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</si>
  <si>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</si>
  <si>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</si>
  <si>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</si>
  <si>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</si>
  <si>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</si>
  <si>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</si>
  <si>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</si>
  <si>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</si>
  <si>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</si>
  <si>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</si>
  <si>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</si>
  <si>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</si>
  <si>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</si>
  <si>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</si>
  <si>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</si>
  <si>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</si>
  <si>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</si>
  <si>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</si>
  <si>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</si>
  <si>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</si>
  <si>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</si>
  <si>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</si>
  <si>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</si>
  <si>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</si>
  <si>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</si>
  <si>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</si>
  <si>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</si>
  <si>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</si>
  <si>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</si>
  <si>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</si>
  <si>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</si>
  <si>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</si>
  <si>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</si>
  <si>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</si>
  <si>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</si>
  <si>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</si>
  <si>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</si>
  <si>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</si>
  <si>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</si>
  <si>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</si>
  <si>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</si>
  <si>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</si>
  <si>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</si>
  <si>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</si>
  <si>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</si>
  <si>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</si>
  <si>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</si>
  <si>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</si>
  <si>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</si>
  <si>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</si>
  <si>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</si>
  <si>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</si>
  <si>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</si>
  <si>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</si>
  <si>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</si>
  <si>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</si>
  <si>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VÚ-50r.</t>
  </si>
  <si>
    <t>Lesy SR š.p. OZ Karpaty</t>
  </si>
  <si>
    <t>02 Králová</t>
  </si>
  <si>
    <t>03 Gajary</t>
  </si>
  <si>
    <t>11 Breziny</t>
  </si>
  <si>
    <t xml:space="preserve">Lesnícke služby v ťažbovom procese - viacoperačné technológie na OZ Karpary, VC Kostolište, VC Moravský Ján , LS Malacky  </t>
  </si>
  <si>
    <t>01 Vampíl</t>
  </si>
  <si>
    <t>238 A0</t>
  </si>
  <si>
    <t>112 B0</t>
  </si>
  <si>
    <t>119C0</t>
  </si>
  <si>
    <t>170B</t>
  </si>
  <si>
    <t>656 1</t>
  </si>
  <si>
    <t>453C0</t>
  </si>
  <si>
    <t>04 Malacky</t>
  </si>
  <si>
    <t>275A0</t>
  </si>
  <si>
    <t>440C0</t>
  </si>
  <si>
    <t>276B0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</si>
  <si>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</si>
  <si>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t>Ing. Smolarčík 25.4.2023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</si>
  <si>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máj 2023 až júl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</si>
</sst>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8" xfId="0" applyNumberFormat="1" applyFont="1" applyFill="1" applyBorder="1" applyAlignment="1" applyProtection="1">
      <alignment horizontal="right" vertical="center"/>
    </xf>
    <xf numFmtId="0" fontId="10" fillId="3" borderId="44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10" fillId="3" borderId="36" xfId="0" applyNumberFormat="1" applyFont="1" applyFill="1" applyBorder="1" applyAlignment="1" applyProtection="1">
      <alignment horizontal="right" vertical="center"/>
    </xf>
    <xf numFmtId="2" fontId="10" fillId="3" borderId="45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  <protection locked="0"/>
    </xf>
    <xf numFmtId="4" fontId="10" fillId="3" borderId="31" xfId="0" applyNumberFormat="1" applyFont="1" applyFill="1" applyBorder="1" applyAlignment="1" applyProtection="1">
      <alignment horizontal="right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4" fontId="10" fillId="3" borderId="26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10" fillId="3" borderId="48" xfId="0" applyFont="1" applyFill="1" applyBorder="1" applyAlignment="1" applyProtection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Normal="100" zoomScaleSheetLayoutView="100" workbookViewId="0">
      <selection activeCell="E20" sqref="E2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8" t="s">
        <v>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87" t="s">
        <v>77</v>
      </c>
      <c r="D3" s="87"/>
      <c r="E3" s="87"/>
      <c r="F3" s="87"/>
      <c r="G3" s="87"/>
      <c r="H3" s="87"/>
      <c r="I3" s="87"/>
      <c r="J3" s="87"/>
      <c r="K3" s="87"/>
      <c r="L3" s="87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1"/>
      <c r="F5" s="9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2" t="s">
        <v>73</v>
      </c>
      <c r="C6" s="92"/>
      <c r="D6" s="92"/>
      <c r="E6" s="92"/>
      <c r="F6" s="9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3"/>
      <c r="C7" s="93"/>
      <c r="D7" s="93"/>
      <c r="E7" s="93"/>
      <c r="F7" s="9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9" t="s">
        <v>66</v>
      </c>
      <c r="B8" s="9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2" t="s">
        <v>70</v>
      </c>
      <c r="B9" s="94" t="s">
        <v>2</v>
      </c>
      <c r="C9" s="106" t="s">
        <v>53</v>
      </c>
      <c r="D9" s="107"/>
      <c r="E9" s="108" t="s">
        <v>3</v>
      </c>
      <c r="F9" s="109"/>
      <c r="G9" s="110"/>
      <c r="H9" s="98" t="s">
        <v>4</v>
      </c>
      <c r="I9" s="96" t="s">
        <v>5</v>
      </c>
      <c r="J9" s="101" t="s">
        <v>6</v>
      </c>
      <c r="K9" s="104" t="s">
        <v>7</v>
      </c>
      <c r="L9" s="96" t="s">
        <v>54</v>
      </c>
      <c r="M9" s="96" t="s">
        <v>60</v>
      </c>
      <c r="N9" s="111" t="s">
        <v>58</v>
      </c>
      <c r="O9" s="113" t="s">
        <v>59</v>
      </c>
    </row>
    <row r="10" spans="1:16" ht="21.75" customHeight="1" x14ac:dyDescent="0.25">
      <c r="A10" s="25"/>
      <c r="B10" s="95"/>
      <c r="C10" s="115" t="s">
        <v>67</v>
      </c>
      <c r="D10" s="116"/>
      <c r="E10" s="115" t="s">
        <v>9</v>
      </c>
      <c r="F10" s="117" t="s">
        <v>10</v>
      </c>
      <c r="G10" s="119" t="s">
        <v>11</v>
      </c>
      <c r="H10" s="99"/>
      <c r="I10" s="97"/>
      <c r="J10" s="102"/>
      <c r="K10" s="105"/>
      <c r="L10" s="97"/>
      <c r="M10" s="97"/>
      <c r="N10" s="112"/>
      <c r="O10" s="114"/>
    </row>
    <row r="11" spans="1:16" ht="50.25" customHeight="1" thickBot="1" x14ac:dyDescent="0.3">
      <c r="A11" s="26"/>
      <c r="B11" s="95"/>
      <c r="C11" s="115"/>
      <c r="D11" s="116"/>
      <c r="E11" s="115"/>
      <c r="F11" s="118"/>
      <c r="G11" s="120"/>
      <c r="H11" s="100"/>
      <c r="I11" s="97"/>
      <c r="J11" s="103"/>
      <c r="K11" s="105"/>
      <c r="L11" s="97"/>
      <c r="M11" s="121"/>
      <c r="N11" s="112"/>
      <c r="O11" s="114"/>
    </row>
    <row r="12" spans="1:16" x14ac:dyDescent="0.25">
      <c r="A12" s="65" t="s">
        <v>78</v>
      </c>
      <c r="B12" s="57" t="s">
        <v>79</v>
      </c>
      <c r="C12" s="143" t="s">
        <v>89</v>
      </c>
      <c r="D12" s="144"/>
      <c r="E12" s="58">
        <v>334.3</v>
      </c>
      <c r="F12" s="59">
        <v>5.55</v>
      </c>
      <c r="G12" s="72">
        <f t="shared" ref="G12:G20" si="0">E12+F12</f>
        <v>339.85</v>
      </c>
      <c r="H12" s="60" t="s">
        <v>72</v>
      </c>
      <c r="I12" s="61">
        <v>0</v>
      </c>
      <c r="J12" s="61">
        <v>7.8E-2</v>
      </c>
      <c r="K12" s="62">
        <v>300</v>
      </c>
      <c r="L12" s="83">
        <v>7332.25</v>
      </c>
      <c r="M12" s="82" t="s">
        <v>61</v>
      </c>
      <c r="N12" s="73"/>
      <c r="O12" s="74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27" t="s">
        <v>74</v>
      </c>
      <c r="B13" s="28" t="s">
        <v>80</v>
      </c>
      <c r="C13" s="145"/>
      <c r="D13" s="146"/>
      <c r="E13" s="66">
        <v>61.39</v>
      </c>
      <c r="F13" s="66"/>
      <c r="G13" s="72">
        <f t="shared" si="0"/>
        <v>61.39</v>
      </c>
      <c r="H13" s="55" t="s">
        <v>72</v>
      </c>
      <c r="I13" s="28">
        <v>0</v>
      </c>
      <c r="J13" s="28">
        <v>0.05</v>
      </c>
      <c r="K13" s="54">
        <v>300</v>
      </c>
      <c r="L13" s="63">
        <v>1659.37</v>
      </c>
      <c r="M13" s="30" t="s">
        <v>61</v>
      </c>
      <c r="N13" s="75"/>
      <c r="O13" s="29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27" t="s">
        <v>74</v>
      </c>
      <c r="B14" s="31" t="s">
        <v>81</v>
      </c>
      <c r="C14" s="145"/>
      <c r="D14" s="146"/>
      <c r="E14" s="67">
        <v>62.29</v>
      </c>
      <c r="F14" s="67">
        <v>8.3000000000000007</v>
      </c>
      <c r="G14" s="72">
        <f t="shared" si="0"/>
        <v>70.59</v>
      </c>
      <c r="H14" s="56" t="s">
        <v>72</v>
      </c>
      <c r="I14" s="31">
        <v>0</v>
      </c>
      <c r="J14" s="31">
        <v>0.105</v>
      </c>
      <c r="K14" s="51">
        <v>500</v>
      </c>
      <c r="L14" s="63">
        <v>1994.62</v>
      </c>
      <c r="M14" s="32" t="s">
        <v>61</v>
      </c>
      <c r="N14" s="75"/>
      <c r="O14" s="29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 t="s">
        <v>74</v>
      </c>
      <c r="B15" s="28" t="s">
        <v>82</v>
      </c>
      <c r="C15" s="145"/>
      <c r="D15" s="146"/>
      <c r="E15" s="66">
        <v>27.36</v>
      </c>
      <c r="F15" s="67">
        <v>0.67</v>
      </c>
      <c r="G15" s="72">
        <f t="shared" si="0"/>
        <v>28.03</v>
      </c>
      <c r="H15" s="55" t="s">
        <v>72</v>
      </c>
      <c r="I15" s="28">
        <v>0</v>
      </c>
      <c r="J15" s="28">
        <v>0.107</v>
      </c>
      <c r="K15" s="54">
        <v>250</v>
      </c>
      <c r="L15" s="63">
        <v>661.85</v>
      </c>
      <c r="M15" s="32" t="s">
        <v>61</v>
      </c>
      <c r="N15" s="75"/>
      <c r="O15" s="29">
        <f t="shared" ref="O15:O21" si="2">SUM(N15*G15)</f>
        <v>0</v>
      </c>
      <c r="P15" s="12" t="str">
        <f t="shared" ref="P15:P20" si="3">IF( O15=0," ", IF(100-((L15/O15)*100)&gt;20,"viac ako 20%",0))</f>
        <v xml:space="preserve"> </v>
      </c>
    </row>
    <row r="16" spans="1:16" x14ac:dyDescent="0.25">
      <c r="A16" s="27" t="s">
        <v>74</v>
      </c>
      <c r="B16" s="68" t="s">
        <v>83</v>
      </c>
      <c r="C16" s="145"/>
      <c r="D16" s="146"/>
      <c r="E16" s="71">
        <v>72.47</v>
      </c>
      <c r="F16" s="67">
        <v>5.64</v>
      </c>
      <c r="G16" s="72">
        <f t="shared" si="0"/>
        <v>78.11</v>
      </c>
      <c r="H16" s="55" t="s">
        <v>72</v>
      </c>
      <c r="I16" s="28">
        <v>0</v>
      </c>
      <c r="J16" s="68">
        <v>0.09</v>
      </c>
      <c r="K16" s="69">
        <v>150</v>
      </c>
      <c r="L16" s="63">
        <v>2117.91</v>
      </c>
      <c r="M16" s="32" t="s">
        <v>61</v>
      </c>
      <c r="N16" s="75"/>
      <c r="O16" s="70">
        <f t="shared" si="2"/>
        <v>0</v>
      </c>
      <c r="P16" s="12" t="str">
        <f t="shared" si="3"/>
        <v xml:space="preserve"> </v>
      </c>
    </row>
    <row r="17" spans="1:16" x14ac:dyDescent="0.25">
      <c r="A17" s="27" t="s">
        <v>75</v>
      </c>
      <c r="B17" s="68" t="s">
        <v>84</v>
      </c>
      <c r="C17" s="145"/>
      <c r="D17" s="146"/>
      <c r="E17" s="71">
        <v>39</v>
      </c>
      <c r="F17" s="67"/>
      <c r="G17" s="72">
        <f t="shared" si="0"/>
        <v>39</v>
      </c>
      <c r="H17" s="55" t="s">
        <v>72</v>
      </c>
      <c r="I17" s="28">
        <v>0</v>
      </c>
      <c r="J17" s="68">
        <v>0.11</v>
      </c>
      <c r="K17" s="69">
        <v>200</v>
      </c>
      <c r="L17" s="63">
        <v>916.5</v>
      </c>
      <c r="M17" s="32" t="s">
        <v>61</v>
      </c>
      <c r="N17" s="75"/>
      <c r="O17" s="70">
        <f t="shared" si="2"/>
        <v>0</v>
      </c>
      <c r="P17" s="12" t="str">
        <f t="shared" si="3"/>
        <v xml:space="preserve"> </v>
      </c>
    </row>
    <row r="18" spans="1:16" x14ac:dyDescent="0.25">
      <c r="A18" s="27" t="s">
        <v>85</v>
      </c>
      <c r="B18" s="68" t="s">
        <v>86</v>
      </c>
      <c r="C18" s="145"/>
      <c r="D18" s="146"/>
      <c r="E18" s="71">
        <v>26.45</v>
      </c>
      <c r="F18" s="67"/>
      <c r="G18" s="72">
        <f t="shared" si="0"/>
        <v>26.45</v>
      </c>
      <c r="H18" s="55" t="s">
        <v>72</v>
      </c>
      <c r="I18" s="28">
        <v>0</v>
      </c>
      <c r="J18" s="68">
        <v>0.2</v>
      </c>
      <c r="K18" s="69">
        <v>250</v>
      </c>
      <c r="L18" s="63">
        <v>481.13</v>
      </c>
      <c r="M18" s="32" t="s">
        <v>61</v>
      </c>
      <c r="N18" s="75"/>
      <c r="O18" s="70">
        <f t="shared" si="2"/>
        <v>0</v>
      </c>
      <c r="P18" s="12" t="str">
        <f t="shared" si="3"/>
        <v xml:space="preserve"> </v>
      </c>
    </row>
    <row r="19" spans="1:16" x14ac:dyDescent="0.25">
      <c r="A19" s="27" t="s">
        <v>85</v>
      </c>
      <c r="B19" s="68" t="s">
        <v>87</v>
      </c>
      <c r="C19" s="145"/>
      <c r="D19" s="146"/>
      <c r="E19" s="71">
        <v>33.79</v>
      </c>
      <c r="F19" s="67">
        <v>25.74</v>
      </c>
      <c r="G19" s="72">
        <f t="shared" si="0"/>
        <v>59.53</v>
      </c>
      <c r="H19" s="55" t="s">
        <v>72</v>
      </c>
      <c r="I19" s="28">
        <v>0</v>
      </c>
      <c r="J19" s="68">
        <v>0.23</v>
      </c>
      <c r="K19" s="69">
        <v>250</v>
      </c>
      <c r="L19" s="63">
        <v>1205.1400000000001</v>
      </c>
      <c r="M19" s="32" t="s">
        <v>61</v>
      </c>
      <c r="N19" s="75"/>
      <c r="O19" s="70">
        <f t="shared" si="2"/>
        <v>0</v>
      </c>
      <c r="P19" s="12" t="str">
        <f t="shared" si="3"/>
        <v xml:space="preserve"> </v>
      </c>
    </row>
    <row r="20" spans="1:16" x14ac:dyDescent="0.25">
      <c r="A20" s="79" t="s">
        <v>76</v>
      </c>
      <c r="B20" s="85" t="s">
        <v>88</v>
      </c>
      <c r="C20" s="147"/>
      <c r="D20" s="148"/>
      <c r="E20" s="86">
        <v>124.82</v>
      </c>
      <c r="F20" s="77"/>
      <c r="G20" s="80">
        <f t="shared" si="0"/>
        <v>124.82</v>
      </c>
      <c r="H20" s="79" t="s">
        <v>72</v>
      </c>
      <c r="I20" s="28">
        <v>0</v>
      </c>
      <c r="J20" s="28">
        <v>0.161</v>
      </c>
      <c r="K20" s="78">
        <v>400</v>
      </c>
      <c r="L20" s="63">
        <v>2542.58</v>
      </c>
      <c r="M20" s="32" t="s">
        <v>61</v>
      </c>
      <c r="N20" s="75"/>
      <c r="O20" s="29">
        <f t="shared" si="2"/>
        <v>0</v>
      </c>
      <c r="P20" s="12" t="str">
        <f t="shared" si="3"/>
        <v xml:space="preserve"> </v>
      </c>
    </row>
    <row r="21" spans="1:16" ht="15.75" thickBot="1" x14ac:dyDescent="0.3">
      <c r="A21" s="33"/>
      <c r="B21" s="34"/>
      <c r="C21" s="35"/>
      <c r="D21" s="36"/>
      <c r="E21" s="37"/>
      <c r="F21" s="37"/>
      <c r="G21" s="76">
        <f>SUM(G12:G20)</f>
        <v>827.77</v>
      </c>
      <c r="H21" s="38"/>
      <c r="I21" s="34"/>
      <c r="J21" s="34"/>
      <c r="K21" s="35"/>
      <c r="L21" s="84"/>
      <c r="M21" s="40"/>
      <c r="N21" s="81"/>
      <c r="O21" s="43">
        <f t="shared" si="2"/>
        <v>0</v>
      </c>
      <c r="P21" s="12"/>
    </row>
    <row r="22" spans="1:16" ht="15.75" thickBot="1" x14ac:dyDescent="0.3">
      <c r="A22" s="53"/>
      <c r="B22" s="41"/>
      <c r="C22" s="41"/>
      <c r="D22" s="41"/>
      <c r="E22" s="41"/>
      <c r="F22" s="41"/>
      <c r="G22" s="41"/>
      <c r="H22" s="41"/>
      <c r="I22" s="41"/>
      <c r="J22" s="132" t="s">
        <v>13</v>
      </c>
      <c r="K22" s="132"/>
      <c r="L22" s="43">
        <f>SUM(L12:L20)</f>
        <v>18911.349999999999</v>
      </c>
      <c r="M22" s="42"/>
      <c r="N22" s="44" t="s">
        <v>14</v>
      </c>
      <c r="O22" s="39">
        <f>SUM(O12:O21)</f>
        <v>0</v>
      </c>
      <c r="P22" s="12" t="str">
        <f>IF(O22&gt;L22,"prekročená cena","nižšia ako stanovená")</f>
        <v>nižšia ako stanovená</v>
      </c>
    </row>
    <row r="23" spans="1:16" ht="15.75" thickBot="1" x14ac:dyDescent="0.3">
      <c r="A23" s="133" t="s">
        <v>15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5"/>
      <c r="O23" s="39">
        <f>O24-O22</f>
        <v>0</v>
      </c>
    </row>
    <row r="24" spans="1:16" ht="15.75" thickBot="1" x14ac:dyDescent="0.3">
      <c r="A24" s="133" t="s">
        <v>16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5"/>
      <c r="O24" s="39">
        <f>IF("nie"=MID(I32,1,3),O22,(O22*1.2))</f>
        <v>0</v>
      </c>
    </row>
    <row r="25" spans="1:16" x14ac:dyDescent="0.25">
      <c r="A25" s="128" t="s">
        <v>17</v>
      </c>
      <c r="B25" s="128"/>
      <c r="C25" s="128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6" x14ac:dyDescent="0.25">
      <c r="A26" s="136" t="s">
        <v>65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spans="1:16" ht="25.5" customHeight="1" x14ac:dyDescent="0.25">
      <c r="A27" s="46" t="s">
        <v>57</v>
      </c>
      <c r="B27" s="46"/>
      <c r="C27" s="46"/>
      <c r="D27" s="46"/>
      <c r="E27" s="46"/>
      <c r="F27" s="46"/>
      <c r="G27" s="47" t="s">
        <v>55</v>
      </c>
      <c r="H27" s="46"/>
      <c r="I27" s="46"/>
      <c r="J27" s="48"/>
      <c r="K27" s="48"/>
      <c r="L27" s="48"/>
      <c r="M27" s="48"/>
      <c r="N27" s="48"/>
      <c r="O27" s="48"/>
    </row>
    <row r="28" spans="1:16" ht="15" customHeight="1" x14ac:dyDescent="0.25">
      <c r="A28" s="130" t="s">
        <v>91</v>
      </c>
      <c r="B28" s="130"/>
      <c r="C28" s="130"/>
      <c r="D28" s="130"/>
      <c r="E28" s="130"/>
      <c r="F28" s="129" t="s">
        <v>56</v>
      </c>
      <c r="G28" s="49" t="s">
        <v>18</v>
      </c>
      <c r="H28" s="122"/>
      <c r="I28" s="123"/>
      <c r="J28" s="123"/>
      <c r="K28" s="123"/>
      <c r="L28" s="123"/>
      <c r="M28" s="123"/>
      <c r="N28" s="123"/>
      <c r="O28" s="124"/>
    </row>
    <row r="29" spans="1:16" x14ac:dyDescent="0.25">
      <c r="A29" s="131"/>
      <c r="B29" s="131"/>
      <c r="C29" s="131"/>
      <c r="D29" s="131"/>
      <c r="E29" s="131"/>
      <c r="F29" s="129"/>
      <c r="G29" s="49" t="s">
        <v>19</v>
      </c>
      <c r="H29" s="122"/>
      <c r="I29" s="123"/>
      <c r="J29" s="123"/>
      <c r="K29" s="123"/>
      <c r="L29" s="123"/>
      <c r="M29" s="123"/>
      <c r="N29" s="123"/>
      <c r="O29" s="124"/>
    </row>
    <row r="30" spans="1:16" ht="18" customHeight="1" x14ac:dyDescent="0.25">
      <c r="A30" s="131"/>
      <c r="B30" s="131"/>
      <c r="C30" s="131"/>
      <c r="D30" s="131"/>
      <c r="E30" s="131"/>
      <c r="F30" s="129"/>
      <c r="G30" s="49" t="s">
        <v>20</v>
      </c>
      <c r="H30" s="122"/>
      <c r="I30" s="123"/>
      <c r="J30" s="123"/>
      <c r="K30" s="123"/>
      <c r="L30" s="123"/>
      <c r="M30" s="123"/>
      <c r="N30" s="123"/>
      <c r="O30" s="124"/>
    </row>
    <row r="31" spans="1:16" x14ac:dyDescent="0.25">
      <c r="A31" s="131"/>
      <c r="B31" s="131"/>
      <c r="C31" s="131"/>
      <c r="D31" s="131"/>
      <c r="E31" s="131"/>
      <c r="F31" s="129"/>
      <c r="G31" s="49" t="s">
        <v>21</v>
      </c>
      <c r="H31" s="122"/>
      <c r="I31" s="123"/>
      <c r="J31" s="123"/>
      <c r="K31" s="123"/>
      <c r="L31" s="123"/>
      <c r="M31" s="123"/>
      <c r="N31" s="123"/>
      <c r="O31" s="124"/>
    </row>
    <row r="32" spans="1:16" x14ac:dyDescent="0.25">
      <c r="A32" s="131"/>
      <c r="B32" s="131"/>
      <c r="C32" s="131"/>
      <c r="D32" s="131"/>
      <c r="E32" s="131"/>
      <c r="F32" s="129"/>
      <c r="G32" s="49" t="s">
        <v>22</v>
      </c>
      <c r="H32" s="122"/>
      <c r="I32" s="123"/>
      <c r="J32" s="123"/>
      <c r="K32" s="123"/>
      <c r="L32" s="123"/>
      <c r="M32" s="123"/>
      <c r="N32" s="123"/>
      <c r="O32" s="124"/>
    </row>
    <row r="33" spans="1:15" x14ac:dyDescent="0.25">
      <c r="A33" s="131"/>
      <c r="B33" s="131"/>
      <c r="C33" s="131"/>
      <c r="D33" s="131"/>
      <c r="E33" s="131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31"/>
      <c r="B34" s="131"/>
      <c r="C34" s="131"/>
      <c r="D34" s="131"/>
      <c r="E34" s="131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31"/>
      <c r="B35" s="131"/>
      <c r="C35" s="131"/>
      <c r="D35" s="131"/>
      <c r="E35" s="131"/>
      <c r="F35" s="48"/>
      <c r="G35" s="24"/>
      <c r="H35" s="18"/>
      <c r="I35" s="24"/>
      <c r="J35" s="24" t="s">
        <v>23</v>
      </c>
      <c r="K35" s="24"/>
      <c r="L35" s="125"/>
      <c r="M35" s="126"/>
      <c r="N35" s="127"/>
      <c r="O35" s="24"/>
    </row>
    <row r="36" spans="1:15" x14ac:dyDescent="0.25">
      <c r="A36" s="149"/>
      <c r="B36" s="149"/>
      <c r="C36" s="149"/>
      <c r="D36" s="149"/>
      <c r="E36" s="149"/>
      <c r="F36" s="48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 t="s">
        <v>90</v>
      </c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35">
    <mergeCell ref="J22:K22"/>
    <mergeCell ref="A23:N23"/>
    <mergeCell ref="A24:N24"/>
    <mergeCell ref="A26:O26"/>
    <mergeCell ref="C12:D20"/>
    <mergeCell ref="H32:O32"/>
    <mergeCell ref="L35:N35"/>
    <mergeCell ref="A25:C25"/>
    <mergeCell ref="F28:F32"/>
    <mergeCell ref="H28:O28"/>
    <mergeCell ref="H29:O29"/>
    <mergeCell ref="H30:O30"/>
    <mergeCell ref="H31:O31"/>
    <mergeCell ref="A28:E36"/>
    <mergeCell ref="E9:G9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B9:B11"/>
    <mergeCell ref="L9:L11"/>
    <mergeCell ref="H9:H11"/>
    <mergeCell ref="I9:I11"/>
    <mergeCell ref="J9:J11"/>
    <mergeCell ref="K9:K11"/>
    <mergeCell ref="C9:D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4" t="s">
        <v>61</v>
      </c>
      <c r="B3" s="64" t="s">
        <v>71</v>
      </c>
      <c r="C3" s="64"/>
      <c r="D3" s="64" t="s">
        <v>61</v>
      </c>
      <c r="E3" s="64" t="s">
        <v>71</v>
      </c>
      <c r="F3" s="64"/>
      <c r="G3" s="64" t="s">
        <v>61</v>
      </c>
      <c r="H3" s="64" t="s">
        <v>71</v>
      </c>
    </row>
    <row r="4" spans="1:9" x14ac:dyDescent="0.25">
      <c r="A4" s="64">
        <v>13.4</v>
      </c>
      <c r="B4" s="64">
        <v>25.19</v>
      </c>
      <c r="C4" s="64">
        <f>A4*B4</f>
        <v>337.54600000000005</v>
      </c>
      <c r="D4" s="64">
        <v>83</v>
      </c>
      <c r="E4" s="64">
        <v>26.05</v>
      </c>
      <c r="F4" s="64">
        <f>D4*E4</f>
        <v>2162.15</v>
      </c>
      <c r="G4" s="64">
        <v>13</v>
      </c>
      <c r="H4" s="64">
        <v>17.32</v>
      </c>
      <c r="I4" s="64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2" t="s">
        <v>51</v>
      </c>
      <c r="M2" s="142"/>
    </row>
    <row r="3" spans="1:14" x14ac:dyDescent="0.25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31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x14ac:dyDescent="0.25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50" t="s">
        <v>62</v>
      </c>
      <c r="B19" s="138" t="s">
        <v>63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Robert.Smolarcik</cp:lastModifiedBy>
  <cp:lastPrinted>2022-12-12T07:39:55Z</cp:lastPrinted>
  <dcterms:created xsi:type="dcterms:W3CDTF">2012-08-13T12:29:09Z</dcterms:created>
  <dcterms:modified xsi:type="dcterms:W3CDTF">2023-04-25T10:08:51Z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