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 activeTab="1"/>
  </bookViews>
  <sheets>
    <sheet name="PHZ" sheetId="3" r:id="rId1"/>
    <sheet name="NPK" sheetId="1" r:id="rId2"/>
  </sheets>
  <calcPr calcId="162913"/>
</workbook>
</file>

<file path=xl/calcChain.xml><?xml version="1.0" encoding="utf-8"?>
<calcChain xmlns="http://schemas.openxmlformats.org/spreadsheetml/2006/main">
  <c r="I6" i="3" l="1"/>
  <c r="G6" i="3"/>
  <c r="G4" i="3"/>
  <c r="I4" i="3" s="1"/>
  <c r="F15" i="3" l="1"/>
  <c r="G15" i="3" s="1"/>
  <c r="I15" i="3" s="1"/>
  <c r="G5" i="3"/>
  <c r="I5" i="3" s="1"/>
  <c r="F12" i="3" l="1"/>
  <c r="G12" i="3" l="1"/>
  <c r="I12" i="3" s="1"/>
  <c r="F14" i="3"/>
  <c r="G14" i="3" s="1"/>
  <c r="I14" i="3" s="1"/>
  <c r="F13" i="3"/>
  <c r="G13" i="3" s="1"/>
  <c r="I13" i="3" s="1"/>
  <c r="G8" i="3"/>
  <c r="I8" i="3" s="1"/>
  <c r="G7" i="3"/>
  <c r="I7" i="3" s="1"/>
  <c r="I9" i="3" l="1"/>
  <c r="G9" i="3"/>
  <c r="G16" i="3"/>
  <c r="I16" i="3" l="1"/>
  <c r="I18" i="3" s="1"/>
  <c r="G18" i="3"/>
  <c r="J15" i="3" s="1"/>
  <c r="J12" i="3" l="1"/>
  <c r="J9" i="3"/>
  <c r="J14" i="3"/>
  <c r="J13" i="3"/>
</calcChain>
</file>

<file path=xl/sharedStrings.xml><?xml version="1.0" encoding="utf-8"?>
<sst xmlns="http://schemas.openxmlformats.org/spreadsheetml/2006/main" count="95" uniqueCount="64">
  <si>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</si>
  <si>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</si>
  <si>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</si>
  <si>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</si>
  <si>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</si>
  <si>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</si>
  <si>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</si>
  <si>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osobohodina</t>
  </si>
  <si>
    <t>%</t>
  </si>
  <si>
    <t>Príplatok ceny materiálov a komponentov objednaných  od  výrobcu v hodnote do 1 000 EUR bez DPH</t>
  </si>
  <si>
    <t>Príplatok ceny materiálov a komponentov objednaných  od  výrobcu v hodnote od 1 000 do 10 000 EUR bez DPH</t>
  </si>
  <si>
    <t>Príplatok ceny materiálov a komponentov objednaných  od  výrobcu v hodnote od 10 000 do 100 000 EUR bez DPH</t>
  </si>
  <si>
    <t>Príplatok ceny materiálov a komponentov objednaných  od  výrobcu v hodnote nad 100 000 EUR bez DPH</t>
  </si>
  <si>
    <t>Meteriál a komponenty</t>
  </si>
  <si>
    <t>Cena celkom za materiál</t>
  </si>
  <si>
    <t>kus</t>
  </si>
  <si>
    <t>Cena za jednotku vrátane príplatku v EUR bez DPH</t>
  </si>
  <si>
    <t>Predpokladaný rozsah</t>
  </si>
  <si>
    <t>Stanovenie predpokladanej hodnoty zákazky</t>
  </si>
  <si>
    <t>"Marža"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</si>
  <si>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</si>
  <si>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</si>
  <si>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</si>
  <si>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t>Služby - údržba</t>
  </si>
  <si>
    <t>V Bratislave, dňa</t>
  </si>
  <si>
    <t>Podrobné informácie a požiadavky verejného obstarávateľa sú uvedené v prílohe č. 4 súťažných podkladov</t>
  </si>
  <si>
    <t>Poznámka:</t>
  </si>
  <si>
    <t xml:space="preserve">
</t>
  </si>
  <si>
    <t>Materiál a komponenty</t>
  </si>
  <si>
    <t>výjazd</t>
  </si>
  <si>
    <t>Materiál, komponenty a vybavenie potrebné pre údržbu a s tým spojené služby 1 000 -10 000 € (stredná hodnota 3 000 €)</t>
  </si>
  <si>
    <t>Materiál, komponenty a vybavenie potrebné pre údržbu a s tým spojené služby 10 000 -100 000 € (stredná hodnota 30 000 €)</t>
  </si>
  <si>
    <t>Materiál, komponenty a vybavenie potrebné pre údržbu a s tým spojené služby 100 000 € a viac (stredná hodnota 100 000 €)</t>
  </si>
  <si>
    <t>Materiál, komponenty a vybavenie potrebné pre údržbu a s tým spojené služby 0 -1 000 €  (stredná hodnota 300 €)</t>
  </si>
  <si>
    <t>Cena celkom za plánovanú údržbu a neplánovanú údržbu</t>
  </si>
  <si>
    <t>Ing. Radovan Janoušek
vedúci oddelenia riadenia zachovania letovej spôsobilosti LU MV SR</t>
  </si>
  <si>
    <t>paušál/mesiac</t>
  </si>
  <si>
    <t>4,  Osobohodiny za údržbu (certifikovaný personál)</t>
  </si>
  <si>
    <t>5, Osobohodiny za údržbu (necertifikovaný personál)</t>
  </si>
  <si>
    <t>4, Osobohodiny za údržbu (certifikovaný personál) nad paušálnu časť</t>
  </si>
  <si>
    <t>5, Osobohodiny za údržbu (necertifikovaný personál) nad paušálnu časť</t>
  </si>
  <si>
    <t xml:space="preserve">Sídlo alebo miesto podnikania uchádzača </t>
  </si>
  <si>
    <t xml:space="preserve">Obchodné meno uchádzača </t>
  </si>
  <si>
    <r>
      <t>Údaje:</t>
    </r>
    <r>
      <rPr>
        <sz val="11"/>
        <color theme="1"/>
        <rFont val="Arial Narrow"/>
        <family val="2"/>
        <charset val="238"/>
      </rPr>
      <t xml:space="preserve">  </t>
    </r>
  </si>
  <si>
    <r>
      <t xml:space="preserve">Celkom za predmet zákazky (služby + materiál)
</t>
    </r>
    <r>
      <rPr>
        <sz val="13"/>
        <color theme="1"/>
        <rFont val="Arial Narrow"/>
        <family val="2"/>
        <charset val="238"/>
      </rPr>
      <t>Predpokladaná hodnota zákazky</t>
    </r>
  </si>
  <si>
    <t>V Bratislave dňa ..........................................</t>
  </si>
  <si>
    <t>za   Objednávateľa:</t>
  </si>
  <si>
    <t xml:space="preserve"> V ....................... dňa: ..........................................</t>
  </si>
  <si>
    <t xml:space="preserve">     za   Poskytovateľa:</t>
  </si>
  <si>
    <t>.........................................................................</t>
  </si>
  <si>
    <t>štátny  tajomník Ministerstva vnútra SR</t>
  </si>
  <si>
    <t>MAX 10 000 EUR</t>
  </si>
  <si>
    <r>
      <t>2, Výjazd technického personálu na miesto výkonu údržby - cena za výjazd technického</t>
    </r>
    <r>
      <rPr>
        <sz val="11"/>
        <rFont val="Arial Narrow"/>
        <family val="2"/>
        <charset val="238"/>
      </rPr>
      <t xml:space="preserve"> tímu</t>
    </r>
    <r>
      <rPr>
        <sz val="11"/>
        <color theme="1"/>
        <rFont val="Arial Narrow"/>
        <family val="2"/>
        <charset val="238"/>
      </rPr>
      <t xml:space="preserve"> na základňu BTS / LÚ MV SR (Bratislava, Letisko M.R. Štefánika) (Bod </t>
    </r>
    <r>
      <rPr>
        <b/>
        <sz val="11"/>
        <color theme="1"/>
        <rFont val="Arial Narrow"/>
        <family val="2"/>
        <charset val="238"/>
      </rPr>
      <t>4.</t>
    </r>
    <r>
      <rPr>
        <sz val="11"/>
        <color theme="1"/>
        <rFont val="Arial Narrow"/>
        <family val="2"/>
        <charset val="238"/>
      </rPr>
      <t xml:space="preserve"> článok IV. Opisu predmetu zákazky)</t>
    </r>
  </si>
  <si>
    <r>
      <t xml:space="preserve">3, Výjazd technického personálu na miesto výkonu údržby -mimo traťovej stanice (mimi základňe BTS / LÚ MV SR) v rámci SR / mimo SR - </t>
    </r>
    <r>
      <rPr>
        <sz val="11"/>
        <rFont val="Arial Narrow"/>
        <family val="2"/>
        <charset val="238"/>
      </rPr>
      <t xml:space="preserve">cena za výjazd technického tímu (Bod </t>
    </r>
    <r>
      <rPr>
        <b/>
        <sz val="11"/>
        <rFont val="Arial Narrow"/>
        <family val="2"/>
        <charset val="238"/>
      </rPr>
      <t>4.</t>
    </r>
    <r>
      <rPr>
        <sz val="11"/>
        <rFont val="Arial Narrow"/>
        <family val="2"/>
        <charset val="238"/>
      </rPr>
      <t xml:space="preserve"> článok IV. Opisu predmetu zákazky)</t>
    </r>
  </si>
  <si>
    <r>
      <t xml:space="preserve">2, Výjazd technického personálu na miesto výkonu údržby - cena za výjazd technického tímu na základňu BTS / LÚ MV SR (Bratislava, Letisko M.R. Štefánika) (Bod </t>
    </r>
    <r>
      <rPr>
        <b/>
        <sz val="11"/>
        <color rgb="FFFF0000"/>
        <rFont val="Arial Narrow"/>
        <family val="2"/>
        <charset val="238"/>
      </rPr>
      <t>4.</t>
    </r>
    <r>
      <rPr>
        <sz val="11"/>
        <color rgb="FFFF0000"/>
        <rFont val="Arial Narrow"/>
        <family val="2"/>
        <charset val="238"/>
      </rPr>
      <t xml:space="preserve"> článok IV. Opisu predmetu zákazky)</t>
    </r>
  </si>
  <si>
    <r>
      <t xml:space="preserve">3, Výjazd technického personálu na miesto výkonu údržby -mimo traťovej stanice (mimi základňe BTS / LÚ MV SR) v rámci SR / mimo SR - cena za výjazd technického tímu (Bod </t>
    </r>
    <r>
      <rPr>
        <b/>
        <sz val="11"/>
        <color rgb="FFFF0000"/>
        <rFont val="Arial Narrow"/>
        <family val="2"/>
        <charset val="238"/>
      </rPr>
      <t>4.</t>
    </r>
    <r>
      <rPr>
        <sz val="11"/>
        <color rgb="FFFF0000"/>
        <rFont val="Arial Narrow"/>
        <family val="2"/>
        <charset val="238"/>
      </rPr>
      <t xml:space="preserve"> článok IV. Opisu predmetu zákazky)</t>
    </r>
  </si>
  <si>
    <t>1, Údržba v súlade s opisom predmetu zákazky / paušálne služby (Plánovaná údržba tvoriaca fixnú časť Opisu predmetu zákazky)</t>
  </si>
  <si>
    <t>1, Údržba v súlade s opisom predmetu zákazky / paušálne služby (Plánovaná údržba tvoriaca fixnú časť podľa Opisu predmetu zákazky)</t>
  </si>
  <si>
    <t>Príloha č. 2 Vzor štruktúrovaného rozpočtu ceny</t>
  </si>
  <si>
    <r>
      <t xml:space="preserve">Cena celkom za plánovanú údržbu a neplánovanú údržbu 
</t>
    </r>
    <r>
      <rPr>
        <sz val="12"/>
        <color theme="1"/>
        <rFont val="Arial Narrow"/>
        <family val="2"/>
        <charset val="238"/>
      </rPr>
      <t>(Kritérium č.1) 90%</t>
    </r>
  </si>
  <si>
    <r>
      <t xml:space="preserve">Príplatok ceny materiálov v hodnote do 1 000 EUR bez DPH
(Kritérium č.2) 3%
</t>
    </r>
    <r>
      <rPr>
        <i/>
        <sz val="11"/>
        <color theme="1"/>
        <rFont val="Arial Narrow"/>
        <family val="2"/>
        <charset val="238"/>
      </rPr>
      <t>Predpokladaný počet 500 ks počas 48 mesiacov za účelom zostavenia rozpočtu</t>
    </r>
  </si>
  <si>
    <r>
      <t xml:space="preserve">Príplatok ceny materiálov v hodnote od 1 001 do 10 000 EUR bez DPH
(Kritérium č.3) 3%
</t>
    </r>
    <r>
      <rPr>
        <i/>
        <sz val="11"/>
        <color theme="1"/>
        <rFont val="Arial Narrow"/>
        <family val="2"/>
        <charset val="238"/>
      </rPr>
      <t>Predpokladaný počet 200 ks počas 48 mesiacov za účelom zostavenia rozpočtu</t>
    </r>
  </si>
  <si>
    <r>
      <t xml:space="preserve">Príplatok ceny materiálov v hodnote od 10 001 do 100 000 EUR bez DPH
(Kritérium č.4) 2%
</t>
    </r>
    <r>
      <rPr>
        <i/>
        <sz val="11"/>
        <color theme="1"/>
        <rFont val="Arial Narrow"/>
        <family val="2"/>
        <charset val="238"/>
      </rPr>
      <t>Predpokladaný počet 90 ks počas 48 mesiacov za účelom zostavenia rozpočtu</t>
    </r>
  </si>
  <si>
    <r>
      <t xml:space="preserve">Príplatok ceny materiálov v hodnote vyššej ako 100 000 EUR bez DPH
(Kritérium č.5) 2%
</t>
    </r>
    <r>
      <rPr>
        <i/>
        <sz val="11"/>
        <color theme="1"/>
        <rFont val="Arial Narrow"/>
        <family val="2"/>
        <charset val="238"/>
      </rPr>
      <t>Predpokladaný počet 10 ks počas 48 mesiacov za účelom zostavenia rozpočtu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</si>
</sst>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18" applyNumberFormat="0" applyFont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7" borderId="0" xfId="0" applyFont="1" applyFill="1"/>
    <xf numFmtId="0" fontId="2" fillId="7" borderId="0" xfId="0" applyFont="1" applyFill="1" applyAlignment="1">
      <alignment vertical="center"/>
    </xf>
    <xf numFmtId="9" fontId="3" fillId="7" borderId="0" xfId="0" applyNumberFormat="1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/>
    <xf numFmtId="164" fontId="5" fillId="0" borderId="6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/>
    <xf numFmtId="164" fontId="4" fillId="0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10" fontId="4" fillId="4" borderId="4" xfId="1" applyNumberFormat="1" applyFont="1" applyBorder="1" applyAlignment="1" applyProtection="1">
      <alignment horizontal="center" vertical="center"/>
    </xf>
    <xf numFmtId="10" fontId="4" fillId="4" borderId="12" xfId="1" applyNumberFormat="1" applyFont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10" fontId="4" fillId="4" borderId="7" xfId="1" applyNumberFormat="1" applyFont="1" applyBorder="1" applyAlignment="1" applyProtection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2" fillId="5" borderId="8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 applyProtection="1">
      <alignment horizontal="center" vertical="center"/>
    </xf>
    <xf numFmtId="10" fontId="10" fillId="5" borderId="9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 applyProtection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0" fontId="10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0" fontId="4" fillId="6" borderId="9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7" fillId="4" borderId="1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164" fontId="4" fillId="4" borderId="26" xfId="1" applyNumberFormat="1" applyFont="1" applyBorder="1" applyAlignment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10" fillId="5" borderId="29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164" fontId="10" fillId="6" borderId="2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164" fontId="15" fillId="3" borderId="2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J29"/>
  <sheetViews>
    <sheetView workbookViewId="0">
      <selection activeCell="L6" sqref="L6"/>
    </sheetView>
  </sheetViews>
  <sheetFormatPr defaultRowHeight="14.4" x14ac:dyDescent="0.3"/>
  <cols>
    <col min="1" max="1" width="8.88671875" customWidth="1"/>
    <col min="2" max="2" width="8.33203125" customWidth="1"/>
    <col min="3" max="3" width="61.44140625" customWidth="1"/>
    <col min="4" max="4" width="14.33203125" customWidth="1"/>
    <col min="5" max="7" width="16.6640625" customWidth="1"/>
    <col min="8" max="8" width="14.88671875" bestFit="1" customWidth="1"/>
    <col min="9" max="9" width="18.88671875" customWidth="1"/>
    <col min="10" max="10" width="4.33203125" style="3" bestFit="1" customWidth="1"/>
  </cols>
  <sheetData>
    <row r="1" spans="3:10" ht="18" x14ac:dyDescent="0.35">
      <c r="C1" s="97" t="s">
        <v>18</v>
      </c>
      <c r="D1" s="97"/>
      <c r="E1" s="97"/>
      <c r="F1" s="97"/>
      <c r="G1" s="97"/>
      <c r="H1" s="97"/>
      <c r="I1" s="97"/>
    </row>
    <row r="2" spans="3:10" ht="15" thickBot="1" x14ac:dyDescent="0.35">
      <c r="C2" s="11" t="s">
        <v>23</v>
      </c>
      <c r="D2" s="9"/>
      <c r="E2" s="9"/>
      <c r="F2" s="9"/>
      <c r="G2" s="9"/>
      <c r="H2" s="9"/>
      <c r="I2" s="9"/>
    </row>
    <row r="3" spans="3:10" ht="27.6" x14ac:dyDescent="0.3">
      <c r="C3" s="45" t="s">
        <v>6</v>
      </c>
      <c r="D3" s="45" t="s">
        <v>3</v>
      </c>
      <c r="E3" s="45" t="s">
        <v>4</v>
      </c>
      <c r="F3" s="80" t="s">
        <v>5</v>
      </c>
      <c r="G3" s="87" t="s">
        <v>0</v>
      </c>
      <c r="H3" s="83" t="s">
        <v>1</v>
      </c>
      <c r="I3" s="45" t="s">
        <v>2</v>
      </c>
    </row>
    <row r="4" spans="3:10" ht="27.6" x14ac:dyDescent="0.3">
      <c r="C4" s="46" t="s">
        <v>57</v>
      </c>
      <c r="D4" s="47" t="s">
        <v>36</v>
      </c>
      <c r="E4" s="47">
        <v>48</v>
      </c>
      <c r="F4" s="81">
        <v>35000</v>
      </c>
      <c r="G4" s="88">
        <f>F4*E4</f>
        <v>1680000</v>
      </c>
      <c r="H4" s="84">
        <v>0.2</v>
      </c>
      <c r="I4" s="28">
        <f>G4+H4*G4</f>
        <v>2016000</v>
      </c>
    </row>
    <row r="5" spans="3:10" s="2" customFormat="1" ht="41.4" x14ac:dyDescent="0.3">
      <c r="C5" s="48" t="s">
        <v>54</v>
      </c>
      <c r="D5" s="49" t="s">
        <v>29</v>
      </c>
      <c r="E5" s="49">
        <v>24</v>
      </c>
      <c r="F5" s="82">
        <v>3000</v>
      </c>
      <c r="G5" s="88">
        <f>F5*E5</f>
        <v>72000</v>
      </c>
      <c r="H5" s="84">
        <v>0.2</v>
      </c>
      <c r="I5" s="28">
        <f>G5+H5*G5</f>
        <v>86400</v>
      </c>
      <c r="J5" s="4"/>
    </row>
    <row r="6" spans="3:10" s="2" customFormat="1" ht="41.4" x14ac:dyDescent="0.3">
      <c r="C6" s="48" t="s">
        <v>55</v>
      </c>
      <c r="D6" s="49" t="s">
        <v>29</v>
      </c>
      <c r="E6" s="49">
        <v>24</v>
      </c>
      <c r="F6" s="82">
        <v>3000</v>
      </c>
      <c r="G6" s="88">
        <f>F6*E6</f>
        <v>72000</v>
      </c>
      <c r="H6" s="84">
        <v>0.2</v>
      </c>
      <c r="I6" s="28">
        <f>G6+H6*G6</f>
        <v>86400</v>
      </c>
      <c r="J6" s="4"/>
    </row>
    <row r="7" spans="3:10" s="2" customFormat="1" ht="31.5" customHeight="1" x14ac:dyDescent="0.3">
      <c r="C7" s="50" t="s">
        <v>39</v>
      </c>
      <c r="D7" s="51" t="s">
        <v>7</v>
      </c>
      <c r="E7" s="51">
        <v>2000</v>
      </c>
      <c r="F7" s="82">
        <v>100</v>
      </c>
      <c r="G7" s="89">
        <f>F7*E7</f>
        <v>200000</v>
      </c>
      <c r="H7" s="85">
        <v>0.2</v>
      </c>
      <c r="I7" s="28">
        <f t="shared" ref="I7:I15" si="0">G7+H7*G7</f>
        <v>240000</v>
      </c>
      <c r="J7" s="4"/>
    </row>
    <row r="8" spans="3:10" s="2" customFormat="1" ht="31.5" customHeight="1" x14ac:dyDescent="0.3">
      <c r="C8" s="48" t="s">
        <v>40</v>
      </c>
      <c r="D8" s="51" t="s">
        <v>7</v>
      </c>
      <c r="E8" s="49">
        <v>400</v>
      </c>
      <c r="F8" s="82">
        <v>60</v>
      </c>
      <c r="G8" s="88">
        <f>F8*E8</f>
        <v>24000</v>
      </c>
      <c r="H8" s="84">
        <v>0.2</v>
      </c>
      <c r="I8" s="28">
        <f t="shared" si="0"/>
        <v>28800</v>
      </c>
      <c r="J8" s="4"/>
    </row>
    <row r="9" spans="3:10" s="2" customFormat="1" ht="15" thickBot="1" x14ac:dyDescent="0.35">
      <c r="C9" s="52" t="s">
        <v>34</v>
      </c>
      <c r="D9" s="53"/>
      <c r="E9" s="53"/>
      <c r="F9" s="54"/>
      <c r="G9" s="90">
        <f>SUM(G5:G8)</f>
        <v>368000</v>
      </c>
      <c r="H9" s="55"/>
      <c r="I9" s="56">
        <f>SUM(I4:I8)</f>
        <v>2457600</v>
      </c>
      <c r="J9" s="5">
        <f>G9/G18</f>
        <v>7.3644186511907142E-2</v>
      </c>
    </row>
    <row r="10" spans="3:10" s="2" customFormat="1" ht="27" customHeight="1" thickBot="1" x14ac:dyDescent="0.3">
      <c r="C10" s="57" t="s">
        <v>28</v>
      </c>
      <c r="D10" s="58"/>
      <c r="E10" s="58"/>
      <c r="F10" s="59"/>
      <c r="G10" s="86"/>
      <c r="H10" s="61"/>
      <c r="I10" s="60"/>
      <c r="J10" s="6"/>
    </row>
    <row r="11" spans="3:10" s="2" customFormat="1" ht="41.4" x14ac:dyDescent="0.3">
      <c r="C11" s="45" t="s">
        <v>6</v>
      </c>
      <c r="D11" s="45" t="s">
        <v>3</v>
      </c>
      <c r="E11" s="62" t="s">
        <v>17</v>
      </c>
      <c r="F11" s="91" t="s">
        <v>16</v>
      </c>
      <c r="G11" s="87" t="s">
        <v>0</v>
      </c>
      <c r="H11" s="83" t="s">
        <v>1</v>
      </c>
      <c r="I11" s="45" t="s">
        <v>2</v>
      </c>
      <c r="J11" s="6"/>
    </row>
    <row r="12" spans="3:10" s="2" customFormat="1" ht="48.75" customHeight="1" x14ac:dyDescent="0.3">
      <c r="C12" s="63" t="s">
        <v>33</v>
      </c>
      <c r="D12" s="27" t="s">
        <v>15</v>
      </c>
      <c r="E12" s="27">
        <v>500</v>
      </c>
      <c r="F12" s="92">
        <f>D21+D21*F21</f>
        <v>330</v>
      </c>
      <c r="G12" s="88">
        <f t="shared" ref="G12:G15" si="1">F12*E12</f>
        <v>165000</v>
      </c>
      <c r="H12" s="84">
        <v>0.2</v>
      </c>
      <c r="I12" s="28">
        <f t="shared" si="0"/>
        <v>198000</v>
      </c>
      <c r="J12" s="5">
        <f>G12/G18</f>
        <v>3.301981188713228E-2</v>
      </c>
    </row>
    <row r="13" spans="3:10" s="2" customFormat="1" ht="48.75" customHeight="1" x14ac:dyDescent="0.3">
      <c r="C13" s="63" t="s">
        <v>30</v>
      </c>
      <c r="D13" s="27" t="s">
        <v>15</v>
      </c>
      <c r="E13" s="27">
        <v>200</v>
      </c>
      <c r="F13" s="92">
        <f>D22+D22*F22</f>
        <v>3180</v>
      </c>
      <c r="G13" s="88">
        <f t="shared" si="1"/>
        <v>636000</v>
      </c>
      <c r="H13" s="84">
        <v>0.2</v>
      </c>
      <c r="I13" s="28">
        <f t="shared" si="0"/>
        <v>763200</v>
      </c>
      <c r="J13" s="5">
        <f>G13/G18</f>
        <v>0.1272763658194917</v>
      </c>
    </row>
    <row r="14" spans="3:10" s="2" customFormat="1" ht="48.75" customHeight="1" x14ac:dyDescent="0.3">
      <c r="C14" s="63" t="s">
        <v>31</v>
      </c>
      <c r="D14" s="27" t="s">
        <v>15</v>
      </c>
      <c r="E14" s="27">
        <v>90</v>
      </c>
      <c r="F14" s="92">
        <f>D23+D23*F23</f>
        <v>31200</v>
      </c>
      <c r="G14" s="88">
        <f t="shared" si="1"/>
        <v>2808000</v>
      </c>
      <c r="H14" s="84">
        <v>0.2</v>
      </c>
      <c r="I14" s="28">
        <f t="shared" si="0"/>
        <v>3369600</v>
      </c>
      <c r="J14" s="5">
        <f>G14/G18</f>
        <v>0.56193716229737845</v>
      </c>
    </row>
    <row r="15" spans="3:10" s="2" customFormat="1" ht="48.75" customHeight="1" x14ac:dyDescent="0.3">
      <c r="C15" s="63" t="s">
        <v>32</v>
      </c>
      <c r="D15" s="27" t="s">
        <v>15</v>
      </c>
      <c r="E15" s="27">
        <v>10</v>
      </c>
      <c r="F15" s="92">
        <f>D24+D24*F24</f>
        <v>102000</v>
      </c>
      <c r="G15" s="88">
        <f t="shared" si="1"/>
        <v>1020000</v>
      </c>
      <c r="H15" s="84">
        <v>0.2</v>
      </c>
      <c r="I15" s="28">
        <f t="shared" si="0"/>
        <v>1224000</v>
      </c>
      <c r="J15" s="5">
        <f>G15/G18</f>
        <v>0.20412247348409046</v>
      </c>
    </row>
    <row r="16" spans="3:10" s="2" customFormat="1" ht="15" thickBot="1" x14ac:dyDescent="0.35">
      <c r="C16" s="64" t="s">
        <v>14</v>
      </c>
      <c r="D16" s="65"/>
      <c r="E16" s="65"/>
      <c r="F16" s="66"/>
      <c r="G16" s="93">
        <f>SUM(G12:G15)</f>
        <v>4629000</v>
      </c>
      <c r="H16" s="67"/>
      <c r="I16" s="68">
        <f>SUM(I12:I15)</f>
        <v>5554800</v>
      </c>
      <c r="J16" s="4"/>
    </row>
    <row r="17" spans="3:10" s="2" customFormat="1" ht="15" thickBot="1" x14ac:dyDescent="0.35">
      <c r="C17" s="69"/>
      <c r="D17" s="70"/>
      <c r="E17" s="70"/>
      <c r="F17" s="71"/>
      <c r="G17" s="95"/>
      <c r="H17" s="72"/>
      <c r="I17" s="71"/>
      <c r="J17" s="4"/>
    </row>
    <row r="18" spans="3:10" ht="33" customHeight="1" thickBot="1" x14ac:dyDescent="0.35">
      <c r="C18" s="98" t="s">
        <v>44</v>
      </c>
      <c r="D18" s="99"/>
      <c r="E18" s="99"/>
      <c r="F18" s="99"/>
      <c r="G18" s="96">
        <f>G9+G16</f>
        <v>4997000</v>
      </c>
      <c r="H18" s="94"/>
      <c r="I18" s="73">
        <f>I9+I16</f>
        <v>8012400</v>
      </c>
    </row>
    <row r="19" spans="3:10" x14ac:dyDescent="0.3">
      <c r="C19" s="9"/>
      <c r="D19" s="9"/>
      <c r="E19" s="9"/>
      <c r="F19" s="9"/>
      <c r="G19" s="9"/>
      <c r="H19" s="9"/>
      <c r="I19" s="9"/>
    </row>
    <row r="20" spans="3:10" x14ac:dyDescent="0.3">
      <c r="C20" s="35" t="s">
        <v>13</v>
      </c>
      <c r="D20" s="9"/>
      <c r="E20" s="9"/>
      <c r="F20" s="36" t="s">
        <v>19</v>
      </c>
      <c r="G20" s="9"/>
      <c r="H20" s="9"/>
      <c r="I20" s="9"/>
    </row>
    <row r="21" spans="3:10" s="2" customFormat="1" ht="27.6" x14ac:dyDescent="0.3">
      <c r="C21" s="74" t="s">
        <v>9</v>
      </c>
      <c r="D21" s="75">
        <v>300</v>
      </c>
      <c r="E21" s="27" t="s">
        <v>8</v>
      </c>
      <c r="F21" s="76">
        <v>0.1</v>
      </c>
      <c r="G21" s="7"/>
      <c r="H21" s="7"/>
      <c r="I21" s="7"/>
      <c r="J21" s="4"/>
    </row>
    <row r="22" spans="3:10" s="2" customFormat="1" ht="27.6" x14ac:dyDescent="0.3">
      <c r="C22" s="74" t="s">
        <v>10</v>
      </c>
      <c r="D22" s="75">
        <v>3000</v>
      </c>
      <c r="E22" s="27" t="s">
        <v>8</v>
      </c>
      <c r="F22" s="76">
        <v>0.06</v>
      </c>
      <c r="G22" s="7"/>
      <c r="H22" s="7"/>
      <c r="I22" s="7"/>
      <c r="J22" s="4"/>
    </row>
    <row r="23" spans="3:10" s="2" customFormat="1" ht="27.6" x14ac:dyDescent="0.3">
      <c r="C23" s="74" t="s">
        <v>11</v>
      </c>
      <c r="D23" s="75">
        <v>30000</v>
      </c>
      <c r="E23" s="27" t="s">
        <v>8</v>
      </c>
      <c r="F23" s="76">
        <v>0.04</v>
      </c>
      <c r="G23" s="7"/>
      <c r="H23" s="7"/>
      <c r="I23" s="7"/>
      <c r="J23" s="4"/>
    </row>
    <row r="24" spans="3:10" s="2" customFormat="1" ht="27.6" x14ac:dyDescent="0.3">
      <c r="C24" s="74" t="s">
        <v>12</v>
      </c>
      <c r="D24" s="75">
        <v>100000</v>
      </c>
      <c r="E24" s="27" t="s">
        <v>8</v>
      </c>
      <c r="F24" s="76">
        <v>0.02</v>
      </c>
      <c r="G24" s="7" t="s">
        <v>51</v>
      </c>
      <c r="H24" s="7"/>
      <c r="I24" s="7"/>
      <c r="J24" s="4"/>
    </row>
    <row r="25" spans="3:10" x14ac:dyDescent="0.3">
      <c r="C25" s="9"/>
      <c r="D25" s="9"/>
      <c r="E25" s="9"/>
      <c r="F25" s="9"/>
      <c r="G25" s="9"/>
      <c r="H25" s="9"/>
      <c r="I25" s="9"/>
    </row>
    <row r="26" spans="3:10" x14ac:dyDescent="0.3">
      <c r="C26" s="9"/>
      <c r="D26" s="9"/>
      <c r="E26" s="9"/>
      <c r="F26" s="9"/>
      <c r="G26" s="9"/>
      <c r="H26" s="9"/>
      <c r="I26" s="9"/>
    </row>
    <row r="27" spans="3:10" x14ac:dyDescent="0.3">
      <c r="C27" s="9"/>
      <c r="D27" s="9"/>
      <c r="E27" s="9"/>
      <c r="F27" s="9"/>
      <c r="G27" s="9"/>
      <c r="H27" s="9"/>
      <c r="I27" s="9"/>
    </row>
    <row r="28" spans="3:10" x14ac:dyDescent="0.3">
      <c r="C28" s="77" t="s">
        <v>24</v>
      </c>
      <c r="D28" s="9"/>
      <c r="E28" s="9"/>
      <c r="F28" s="9"/>
      <c r="G28" s="9"/>
      <c r="H28" s="9"/>
      <c r="I28" s="9"/>
    </row>
    <row r="29" spans="3:10" ht="31.5" customHeight="1" x14ac:dyDescent="0.3">
      <c r="C29" s="78" t="s">
        <v>27</v>
      </c>
      <c r="D29" s="100" t="s">
        <v>35</v>
      </c>
      <c r="E29" s="100"/>
      <c r="F29" s="100"/>
      <c r="G29" s="100"/>
      <c r="H29" s="79"/>
      <c r="I29" s="9"/>
    </row>
  </sheetData>
  <mergeCells count="3">
    <mergeCell ref="C1:I1"/>
    <mergeCell ref="C18:F18"/>
    <mergeCell ref="D29:G29"/>
  </mergeCells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abSelected="1" topLeftCell="A10" workbookViewId="0">
      <selection activeCell="F18" sqref="F18"/>
    </sheetView>
  </sheetViews>
  <sheetFormatPr defaultRowHeight="14.4" x14ac:dyDescent="0.3"/>
  <cols>
    <col min="2" max="2" width="69.33203125" customWidth="1"/>
    <col min="3" max="3" width="14.33203125" customWidth="1"/>
    <col min="4" max="7" width="16.6640625" customWidth="1"/>
    <col min="8" max="8" width="18.88671875" customWidth="1"/>
  </cols>
  <sheetData>
    <row r="1" spans="2:9" x14ac:dyDescent="0.3">
      <c r="B1" s="9"/>
      <c r="C1" s="9"/>
      <c r="D1" s="9"/>
      <c r="E1" s="9"/>
      <c r="F1" s="9"/>
      <c r="G1" s="9"/>
      <c r="H1" s="10" t="s">
        <v>58</v>
      </c>
    </row>
    <row r="2" spans="2:9" x14ac:dyDescent="0.3">
      <c r="B2" s="8" t="s">
        <v>43</v>
      </c>
      <c r="C2" s="9"/>
      <c r="D2" s="9"/>
      <c r="E2" s="9"/>
      <c r="F2" s="9"/>
      <c r="G2" s="9"/>
      <c r="H2" s="10"/>
    </row>
    <row r="3" spans="2:9" x14ac:dyDescent="0.3">
      <c r="B3" s="7" t="s">
        <v>42</v>
      </c>
      <c r="C3" s="9"/>
      <c r="D3" s="9"/>
      <c r="E3" s="9"/>
      <c r="F3" s="9"/>
      <c r="G3" s="9"/>
      <c r="H3" s="9"/>
    </row>
    <row r="4" spans="2:9" x14ac:dyDescent="0.3">
      <c r="B4" s="7" t="s">
        <v>41</v>
      </c>
      <c r="C4" s="9"/>
      <c r="D4" s="9"/>
      <c r="E4" s="9"/>
      <c r="F4" s="9"/>
      <c r="G4" s="9"/>
      <c r="H4" s="9"/>
    </row>
    <row r="5" spans="2:9" x14ac:dyDescent="0.3">
      <c r="B5" s="101" t="s">
        <v>20</v>
      </c>
      <c r="C5" s="101"/>
      <c r="D5" s="101"/>
      <c r="E5" s="101"/>
      <c r="F5" s="101"/>
      <c r="G5" s="101"/>
      <c r="H5" s="101"/>
    </row>
    <row r="6" spans="2:9" ht="15" thickBot="1" x14ac:dyDescent="0.35">
      <c r="B6" s="11" t="s">
        <v>23</v>
      </c>
      <c r="C6" s="9"/>
      <c r="D6" s="9"/>
      <c r="E6" s="9"/>
      <c r="F6" s="9"/>
      <c r="G6" s="9"/>
      <c r="H6" s="9"/>
    </row>
    <row r="7" spans="2:9" ht="48" customHeight="1" thickBot="1" x14ac:dyDescent="0.35">
      <c r="B7" s="12" t="s">
        <v>6</v>
      </c>
      <c r="C7" s="13" t="s">
        <v>3</v>
      </c>
      <c r="D7" s="13" t="s">
        <v>4</v>
      </c>
      <c r="E7" s="13" t="s">
        <v>5</v>
      </c>
      <c r="F7" s="13" t="s">
        <v>0</v>
      </c>
      <c r="G7" s="13" t="s">
        <v>1</v>
      </c>
      <c r="H7" s="14" t="s">
        <v>2</v>
      </c>
      <c r="I7" s="1"/>
    </row>
    <row r="8" spans="2:9" s="2" customFormat="1" ht="27.6" x14ac:dyDescent="0.3">
      <c r="B8" s="15" t="s">
        <v>56</v>
      </c>
      <c r="C8" s="16" t="s">
        <v>36</v>
      </c>
      <c r="D8" s="16">
        <v>48</v>
      </c>
      <c r="E8" s="17"/>
      <c r="F8" s="18"/>
      <c r="G8" s="19"/>
      <c r="H8" s="20"/>
    </row>
    <row r="9" spans="2:9" s="2" customFormat="1" ht="41.4" x14ac:dyDescent="0.3">
      <c r="B9" s="15" t="s">
        <v>52</v>
      </c>
      <c r="C9" s="16" t="s">
        <v>29</v>
      </c>
      <c r="D9" s="16">
        <v>24</v>
      </c>
      <c r="E9" s="17"/>
      <c r="F9" s="18"/>
      <c r="G9" s="19"/>
      <c r="H9" s="20"/>
    </row>
    <row r="10" spans="2:9" s="2" customFormat="1" ht="41.4" x14ac:dyDescent="0.3">
      <c r="B10" s="15" t="s">
        <v>53</v>
      </c>
      <c r="C10" s="16" t="s">
        <v>29</v>
      </c>
      <c r="D10" s="16">
        <v>24</v>
      </c>
      <c r="E10" s="17"/>
      <c r="F10" s="18"/>
      <c r="G10" s="19"/>
      <c r="H10" s="20"/>
    </row>
    <row r="11" spans="2:9" s="2" customFormat="1" ht="31.5" customHeight="1" x14ac:dyDescent="0.3">
      <c r="B11" s="21" t="s">
        <v>37</v>
      </c>
      <c r="C11" s="22" t="s">
        <v>7</v>
      </c>
      <c r="D11" s="22">
        <v>2000</v>
      </c>
      <c r="E11" s="23"/>
      <c r="F11" s="18"/>
      <c r="G11" s="24"/>
      <c r="H11" s="25"/>
    </row>
    <row r="12" spans="2:9" s="2" customFormat="1" ht="31.5" customHeight="1" x14ac:dyDescent="0.3">
      <c r="B12" s="26" t="s">
        <v>38</v>
      </c>
      <c r="C12" s="22" t="s">
        <v>7</v>
      </c>
      <c r="D12" s="27">
        <v>400</v>
      </c>
      <c r="E12" s="23"/>
      <c r="F12" s="28"/>
      <c r="G12" s="29"/>
      <c r="H12" s="25"/>
    </row>
    <row r="13" spans="2:9" ht="30" customHeight="1" thickBot="1" x14ac:dyDescent="0.35">
      <c r="B13" s="30" t="s">
        <v>59</v>
      </c>
      <c r="C13" s="31"/>
      <c r="D13" s="31"/>
      <c r="E13" s="31"/>
      <c r="F13" s="32"/>
      <c r="G13" s="33"/>
      <c r="H13" s="34"/>
    </row>
    <row r="14" spans="2:9" x14ac:dyDescent="0.3">
      <c r="B14" s="9"/>
      <c r="C14" s="9"/>
      <c r="D14" s="9"/>
      <c r="E14" s="9"/>
      <c r="F14" s="9"/>
      <c r="G14" s="9"/>
      <c r="H14" s="9"/>
    </row>
    <row r="15" spans="2:9" ht="15" thickBot="1" x14ac:dyDescent="0.35">
      <c r="B15" s="35" t="s">
        <v>28</v>
      </c>
      <c r="C15" s="9"/>
      <c r="D15" s="36"/>
      <c r="E15" s="9"/>
      <c r="F15" s="9"/>
      <c r="G15" s="9"/>
      <c r="H15" s="9"/>
    </row>
    <row r="16" spans="2:9" s="2" customFormat="1" ht="41.4" x14ac:dyDescent="0.3">
      <c r="B16" s="37" t="s">
        <v>60</v>
      </c>
      <c r="C16" s="38" t="s">
        <v>8</v>
      </c>
      <c r="D16" s="39"/>
      <c r="E16" s="7"/>
      <c r="F16" s="7"/>
      <c r="G16" s="7"/>
      <c r="H16" s="7"/>
    </row>
    <row r="17" spans="2:8" s="2" customFormat="1" ht="41.4" x14ac:dyDescent="0.3">
      <c r="B17" s="26" t="s">
        <v>61</v>
      </c>
      <c r="C17" s="27" t="s">
        <v>8</v>
      </c>
      <c r="D17" s="40"/>
      <c r="E17" s="7"/>
      <c r="F17" s="7"/>
      <c r="G17" s="7"/>
      <c r="H17" s="7"/>
    </row>
    <row r="18" spans="2:8" s="2" customFormat="1" ht="41.4" x14ac:dyDescent="0.3">
      <c r="B18" s="26" t="s">
        <v>62</v>
      </c>
      <c r="C18" s="27" t="s">
        <v>8</v>
      </c>
      <c r="D18" s="40"/>
      <c r="E18" s="7"/>
      <c r="F18" s="7"/>
      <c r="G18" s="7"/>
      <c r="H18" s="7"/>
    </row>
    <row r="19" spans="2:8" s="2" customFormat="1" ht="42" thickBot="1" x14ac:dyDescent="0.35">
      <c r="B19" s="41" t="s">
        <v>63</v>
      </c>
      <c r="C19" s="42" t="s">
        <v>8</v>
      </c>
      <c r="D19" s="43"/>
      <c r="E19" s="7"/>
      <c r="F19" s="7"/>
      <c r="G19" s="7"/>
      <c r="H19" s="7"/>
    </row>
    <row r="20" spans="2:8" x14ac:dyDescent="0.3">
      <c r="B20" s="9"/>
      <c r="C20" s="9"/>
      <c r="D20" s="9"/>
      <c r="E20" s="9"/>
      <c r="F20" s="9"/>
      <c r="G20" s="9"/>
      <c r="H20" s="9"/>
    </row>
    <row r="21" spans="2:8" x14ac:dyDescent="0.3">
      <c r="B21" s="9"/>
      <c r="C21" s="9"/>
      <c r="D21" s="9"/>
      <c r="E21" s="9"/>
      <c r="F21" s="9"/>
      <c r="G21" s="9"/>
      <c r="H21" s="9"/>
    </row>
    <row r="22" spans="2:8" x14ac:dyDescent="0.3">
      <c r="B22" s="44" t="s">
        <v>26</v>
      </c>
      <c r="C22" s="9"/>
      <c r="D22" s="9"/>
      <c r="E22" s="9"/>
      <c r="F22" s="9"/>
      <c r="G22" s="9"/>
      <c r="H22" s="9"/>
    </row>
    <row r="23" spans="2:8" x14ac:dyDescent="0.3">
      <c r="B23" s="44" t="s">
        <v>21</v>
      </c>
      <c r="C23" s="9"/>
      <c r="D23" s="9"/>
      <c r="E23" s="9"/>
      <c r="F23" s="9"/>
      <c r="G23" s="9"/>
      <c r="H23" s="9"/>
    </row>
    <row r="24" spans="2:8" x14ac:dyDescent="0.3">
      <c r="B24" s="44" t="s">
        <v>22</v>
      </c>
      <c r="C24" s="9"/>
      <c r="D24" s="9"/>
      <c r="E24" s="9"/>
      <c r="F24" s="9"/>
      <c r="G24" s="9"/>
      <c r="H24" s="9"/>
    </row>
    <row r="25" spans="2:8" x14ac:dyDescent="0.3">
      <c r="B25" s="44" t="s">
        <v>25</v>
      </c>
      <c r="C25" s="9"/>
      <c r="D25" s="9"/>
      <c r="E25" s="9"/>
      <c r="F25" s="9"/>
      <c r="G25" s="9"/>
      <c r="H25" s="9"/>
    </row>
    <row r="27" spans="2:8" x14ac:dyDescent="0.3">
      <c r="B27" s="9"/>
      <c r="C27" s="9"/>
      <c r="D27" s="9"/>
      <c r="E27" s="9"/>
    </row>
    <row r="28" spans="2:8" x14ac:dyDescent="0.3">
      <c r="B28" s="9" t="s">
        <v>45</v>
      </c>
      <c r="C28" s="9" t="s">
        <v>47</v>
      </c>
      <c r="D28" s="9"/>
      <c r="E28" s="9"/>
    </row>
    <row r="29" spans="2:8" x14ac:dyDescent="0.3">
      <c r="B29" s="44"/>
      <c r="C29" s="9"/>
      <c r="D29" s="9"/>
      <c r="E29" s="9"/>
    </row>
    <row r="30" spans="2:8" x14ac:dyDescent="0.3">
      <c r="B30" s="44" t="s">
        <v>46</v>
      </c>
      <c r="C30" s="9" t="s">
        <v>48</v>
      </c>
      <c r="D30" s="9"/>
      <c r="E30" s="9"/>
    </row>
    <row r="34" spans="2:2" x14ac:dyDescent="0.3">
      <c r="B34" s="9" t="s">
        <v>49</v>
      </c>
    </row>
    <row r="35" spans="2:2" x14ac:dyDescent="0.3">
      <c r="B35" s="9"/>
    </row>
    <row r="36" spans="2:2" x14ac:dyDescent="0.3">
      <c r="B36" s="9" t="s">
        <v>50</v>
      </c>
    </row>
  </sheetData>
  <mergeCells count="1">
    <mergeCell ref="B5:H5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PHZ</vt:lpstr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2023-05-17T12:47:52Z</dcterms:modified>
</cp:coreProperties>
</file>