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7_B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ponuka'!$A$1:$O$49</definedName>
  </definedNames>
  <calcPr calcId="162913"/>
</workbook>
</file>

<file path=xl/calcChain.xml><?xml version="1.0" encoding="utf-8"?>
<calcChain xmlns="http://schemas.openxmlformats.org/spreadsheetml/2006/main">
  <c r="O12" i="1" l="1"/>
  <c r="O32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L34" i="1" l="1"/>
  <c r="I4" i="4" l="1"/>
  <c r="F4" i="4"/>
  <c r="C4" i="4"/>
  <c r="B7" i="4" l="1"/>
  <c r="O14" i="1"/>
  <c r="P14" i="1" l="1"/>
  <c r="P12" i="1" l="1"/>
  <c r="O31" i="1"/>
  <c r="P31" i="1" s="1"/>
  <c r="O30" i="1"/>
  <c r="P30" i="1" s="1"/>
  <c r="O29" i="1"/>
  <c r="P29" i="1" s="1"/>
  <c r="O13" i="1"/>
  <c r="O34" i="1" l="1"/>
  <c r="P34" i="1" s="1"/>
  <c r="P13" i="1"/>
  <c r="O36" i="1" l="1"/>
  <c r="O35" i="1" s="1"/>
</calcChain>
</file>

<file path=xl/sharedStrings.xml><?xml version="1.0" encoding="utf-8"?>
<sst xmlns="http://schemas.openxmlformats.org/spreadsheetml/2006/main" count="185" uniqueCount="100">
  <si>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</si>
  <si>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</si>
  <si>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</si>
  <si>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</si>
  <si>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</si>
  <si>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</si>
  <si>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</si>
  <si>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</si>
  <si>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</si>
  <si>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</si>
  <si>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</si>
  <si>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</si>
  <si>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</si>
  <si>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</si>
  <si>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</si>
  <si>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</si>
  <si>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</si>
  <si>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</si>
  <si>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</si>
  <si>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</si>
  <si>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</si>
  <si>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</si>
  <si>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</si>
  <si>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</si>
  <si>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</si>
  <si>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</si>
  <si>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</si>
  <si>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</si>
  <si>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</si>
  <si>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</si>
  <si>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</si>
  <si>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</si>
  <si>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</si>
  <si>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</si>
  <si>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</si>
  <si>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</si>
  <si>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</si>
  <si>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</si>
  <si>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</si>
  <si>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</si>
  <si>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</si>
  <si>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</si>
  <si>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</si>
  <si>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</si>
  <si>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</si>
  <si>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</si>
  <si>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</si>
  <si>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</si>
  <si>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</si>
  <si>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</si>
  <si>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</si>
  <si>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</si>
  <si>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</si>
  <si>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</si>
  <si>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</si>
  <si>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</si>
  <si>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</si>
  <si>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</si>
  <si>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</si>
  <si>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</si>
  <si>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</si>
  <si>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</si>
  <si>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</si>
  <si>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</si>
  <si>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</si>
  <si>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</si>
  <si>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</si>
  <si>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</si>
  <si>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</si>
  <si>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</si>
  <si>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Lesnícke služby v ťažbovom procese - viacoperačné technológie na OZ Šariš</t>
  </si>
  <si>
    <t>LO Hradská</t>
  </si>
  <si>
    <t>Harvestor- trakčný naviják- vyvažačka</t>
  </si>
  <si>
    <t>LO Kružlov</t>
  </si>
  <si>
    <t>Ing. Brenišin</t>
  </si>
  <si>
    <t>Lesy SR š.p. OZ Šariš, LS Malcov</t>
  </si>
  <si>
    <t>LO Vlčie</t>
  </si>
  <si>
    <t>LO Kríže</t>
  </si>
  <si>
    <t>228 B</t>
  </si>
  <si>
    <t xml:space="preserve">304 A </t>
  </si>
  <si>
    <t>299 B</t>
  </si>
  <si>
    <t>301 B</t>
  </si>
  <si>
    <t>318 A2</t>
  </si>
  <si>
    <t>291 A2</t>
  </si>
  <si>
    <t>281 A</t>
  </si>
  <si>
    <t>256 A</t>
  </si>
  <si>
    <t>256 C</t>
  </si>
  <si>
    <t>261 C</t>
  </si>
  <si>
    <t>262 A</t>
  </si>
  <si>
    <t>250 B</t>
  </si>
  <si>
    <t>251 B</t>
  </si>
  <si>
    <t>252 A</t>
  </si>
  <si>
    <t>252 B</t>
  </si>
  <si>
    <t>83 A</t>
  </si>
  <si>
    <t>91 B</t>
  </si>
  <si>
    <t>97 C</t>
  </si>
  <si>
    <t>53 A</t>
  </si>
  <si>
    <t>192 A</t>
  </si>
  <si>
    <r>
      <rPr>
        <b/>
        <sz val="10"/>
        <color theme="1"/>
        <rFont val="Calibri"/>
        <family val="2"/>
        <charset val="238"/>
        <scheme val="minor"/>
      </rPr>
      <t xml:space="preserve">* Požiadavky: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Požadovaný termín</t>
    </r>
    <r>
      <rPr>
        <sz val="10"/>
        <color theme="1"/>
        <rFont val="Calibri"/>
        <family val="2"/>
        <charset val="238"/>
        <scheme val="minor"/>
      </rPr>
      <t xml:space="preserve"> vykonania zákazky: máj 2023 až december 2023. </t>
    </r>
    <r>
      <rPr>
        <b/>
        <sz val="10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"/>
        <color theme="1"/>
        <rFont val="Calibri"/>
        <family val="2"/>
        <charset val="238"/>
        <scheme val="minor"/>
      </rPr>
      <t>časť B</t>
    </r>
    <r>
      <rPr>
        <sz val="10"/>
        <color theme="1"/>
        <rFont val="Calibri"/>
        <family val="2"/>
        <charset val="238"/>
        <scheme val="minor"/>
      </rPr>
      <t xml:space="preserve"> - Ťažba a výroba sortimentov v lanovkových/ťažkoprístupných terénoch harvestermi a ich vývoz forwardermi z porastu z lokality peň na vývozné miesto / odvozné miesto v súčinnosti s kompaktným trakčným navijákom.                                                            Objednávateľ na požiadanie dodávateľa prác umožní obhliadku porastov. Kontaktná osoba: Ing. Slavomír Hanko</t>
    </r>
  </si>
  <si>
    <t xml:space="preserve">príloha č. 2 Výzvy na predkladanie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</si>
</sst>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3" borderId="22" xfId="0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10" fillId="3" borderId="0" xfId="0" applyNumberFormat="1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3" fontId="10" fillId="3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right" vertical="center" wrapText="1"/>
    </xf>
    <xf numFmtId="0" fontId="10" fillId="3" borderId="0" xfId="0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4" fontId="10" fillId="3" borderId="21" xfId="0" applyNumberFormat="1" applyFont="1" applyFill="1" applyBorder="1" applyAlignment="1" applyProtection="1">
      <alignment horizontal="right" vertical="center"/>
    </xf>
    <xf numFmtId="4" fontId="10" fillId="3" borderId="22" xfId="0" applyNumberFormat="1" applyFont="1" applyFill="1" applyBorder="1" applyAlignment="1" applyProtection="1">
      <alignment horizontal="right" vertical="center"/>
    </xf>
    <xf numFmtId="0" fontId="3" fillId="3" borderId="36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/>
    </xf>
    <xf numFmtId="4" fontId="6" fillId="3" borderId="48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right" vertical="center" wrapText="1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right" vertical="center" wrapText="1"/>
    </xf>
    <xf numFmtId="2" fontId="10" fillId="3" borderId="20" xfId="0" applyNumberFormat="1" applyFont="1" applyFill="1" applyBorder="1" applyAlignment="1" applyProtection="1">
      <alignment horizontal="center" vertical="center" wrapText="1"/>
    </xf>
    <xf numFmtId="2" fontId="10" fillId="3" borderId="24" xfId="0" applyNumberFormat="1" applyFont="1" applyFill="1" applyBorder="1" applyAlignment="1" applyProtection="1">
      <alignment horizontal="center" vertical="center" wrapText="1"/>
    </xf>
    <xf numFmtId="2" fontId="10" fillId="3" borderId="39" xfId="0" applyNumberFormat="1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0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34" xfId="0" applyFont="1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view="pageBreakPreview" zoomScaleNormal="100" zoomScaleSheetLayoutView="100" workbookViewId="0">
      <selection activeCell="J7" sqref="J7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43" t="s">
        <v>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6" t="s">
        <v>99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7.399999999999999" x14ac:dyDescent="0.3">
      <c r="A3" s="17" t="s">
        <v>0</v>
      </c>
      <c r="B3" s="13"/>
      <c r="C3" s="95" t="s">
        <v>70</v>
      </c>
      <c r="D3" s="96"/>
      <c r="E3" s="96"/>
      <c r="F3" s="96"/>
      <c r="G3" s="96"/>
      <c r="H3" s="96"/>
      <c r="I3" s="96"/>
      <c r="J3" s="96"/>
      <c r="K3" s="96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54"/>
      <c r="F5" s="15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55" t="s">
        <v>75</v>
      </c>
      <c r="C6" s="155"/>
      <c r="D6" s="155"/>
      <c r="E6" s="155"/>
      <c r="F6" s="15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56"/>
      <c r="C7" s="156"/>
      <c r="D7" s="156"/>
      <c r="E7" s="156"/>
      <c r="F7" s="15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52" t="s">
        <v>64</v>
      </c>
      <c r="B8" s="15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5">
      <c r="A9" s="40" t="s">
        <v>66</v>
      </c>
      <c r="B9" s="157" t="s">
        <v>2</v>
      </c>
      <c r="C9" s="159" t="s">
        <v>53</v>
      </c>
      <c r="D9" s="160"/>
      <c r="E9" s="124" t="s">
        <v>3</v>
      </c>
      <c r="F9" s="125"/>
      <c r="G9" s="126"/>
      <c r="H9" s="144" t="s">
        <v>4</v>
      </c>
      <c r="I9" s="127" t="s">
        <v>5</v>
      </c>
      <c r="J9" s="147" t="s">
        <v>6</v>
      </c>
      <c r="K9" s="150" t="s">
        <v>7</v>
      </c>
      <c r="L9" s="127" t="s">
        <v>54</v>
      </c>
      <c r="M9" s="127" t="s">
        <v>58</v>
      </c>
      <c r="N9" s="130" t="s">
        <v>68</v>
      </c>
      <c r="O9" s="132" t="s">
        <v>69</v>
      </c>
    </row>
    <row r="10" spans="1:16" ht="21.75" customHeight="1" x14ac:dyDescent="0.3">
      <c r="A10" s="25"/>
      <c r="B10" s="158"/>
      <c r="C10" s="134" t="s">
        <v>65</v>
      </c>
      <c r="D10" s="135"/>
      <c r="E10" s="138" t="s">
        <v>9</v>
      </c>
      <c r="F10" s="139" t="s">
        <v>10</v>
      </c>
      <c r="G10" s="141" t="s">
        <v>11</v>
      </c>
      <c r="H10" s="145"/>
      <c r="I10" s="128"/>
      <c r="J10" s="148"/>
      <c r="K10" s="151"/>
      <c r="L10" s="128"/>
      <c r="M10" s="128"/>
      <c r="N10" s="131"/>
      <c r="O10" s="133"/>
    </row>
    <row r="11" spans="1:16" ht="50.25" customHeight="1" thickBot="1" x14ac:dyDescent="0.35">
      <c r="A11" s="26"/>
      <c r="B11" s="158"/>
      <c r="C11" s="136"/>
      <c r="D11" s="137"/>
      <c r="E11" s="138"/>
      <c r="F11" s="140"/>
      <c r="G11" s="142"/>
      <c r="H11" s="146"/>
      <c r="I11" s="128"/>
      <c r="J11" s="149"/>
      <c r="K11" s="151"/>
      <c r="L11" s="129"/>
      <c r="M11" s="128"/>
      <c r="N11" s="131"/>
      <c r="O11" s="133"/>
    </row>
    <row r="12" spans="1:16" ht="13.5" customHeight="1" x14ac:dyDescent="0.3">
      <c r="A12" s="65" t="s">
        <v>71</v>
      </c>
      <c r="B12" s="41">
        <v>192</v>
      </c>
      <c r="C12" s="93" t="s">
        <v>72</v>
      </c>
      <c r="D12" s="94"/>
      <c r="E12" s="80">
        <v>170</v>
      </c>
      <c r="F12" s="81">
        <v>70</v>
      </c>
      <c r="G12" s="82">
        <v>240</v>
      </c>
      <c r="H12" s="42" t="s">
        <v>33</v>
      </c>
      <c r="I12" s="42">
        <v>50</v>
      </c>
      <c r="J12" s="89">
        <v>0.3</v>
      </c>
      <c r="K12" s="43">
        <v>900</v>
      </c>
      <c r="L12" s="69">
        <v>10576.29</v>
      </c>
      <c r="M12" s="54" t="s">
        <v>59</v>
      </c>
      <c r="N12" s="39"/>
      <c r="O12" s="76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3">
      <c r="A13" s="66" t="s">
        <v>71</v>
      </c>
      <c r="B13" s="64" t="s">
        <v>78</v>
      </c>
      <c r="C13" s="93" t="s">
        <v>72</v>
      </c>
      <c r="D13" s="94"/>
      <c r="E13" s="83">
        <v>45</v>
      </c>
      <c r="F13" s="84">
        <v>71</v>
      </c>
      <c r="G13" s="85">
        <v>116</v>
      </c>
      <c r="H13" s="53" t="s">
        <v>33</v>
      </c>
      <c r="I13" s="64">
        <v>55</v>
      </c>
      <c r="J13" s="68">
        <v>0.2</v>
      </c>
      <c r="K13" s="45">
        <v>1000</v>
      </c>
      <c r="L13" s="70">
        <v>5688.98</v>
      </c>
      <c r="M13" s="52" t="s">
        <v>59</v>
      </c>
      <c r="N13" s="39"/>
      <c r="O13" s="76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3">
      <c r="A14" s="77" t="s">
        <v>76</v>
      </c>
      <c r="B14" s="27" t="s">
        <v>79</v>
      </c>
      <c r="C14" s="93" t="s">
        <v>72</v>
      </c>
      <c r="D14" s="94"/>
      <c r="E14" s="86">
        <v>99</v>
      </c>
      <c r="F14" s="87">
        <v>149</v>
      </c>
      <c r="G14" s="85">
        <v>248</v>
      </c>
      <c r="H14" s="64" t="s">
        <v>33</v>
      </c>
      <c r="I14" s="67">
        <v>60</v>
      </c>
      <c r="J14" s="90">
        <v>0.28000000000000003</v>
      </c>
      <c r="K14" s="38">
        <v>1050</v>
      </c>
      <c r="L14" s="70">
        <v>12264.76</v>
      </c>
      <c r="M14" s="52" t="s">
        <v>59</v>
      </c>
      <c r="N14" s="39"/>
      <c r="O14" s="76">
        <f>SUM(N14*G14)</f>
        <v>0</v>
      </c>
      <c r="P14" s="12" t="str">
        <f>IF( O14=0," ", IF(100-((L14/O14)*100)&gt;20,"viac ako 20%",0))</f>
        <v xml:space="preserve"> </v>
      </c>
    </row>
    <row r="15" spans="1:16" ht="15" customHeight="1" x14ac:dyDescent="0.3">
      <c r="A15" s="77" t="s">
        <v>76</v>
      </c>
      <c r="B15" s="64" t="s">
        <v>80</v>
      </c>
      <c r="C15" s="93" t="s">
        <v>72</v>
      </c>
      <c r="D15" s="94"/>
      <c r="E15" s="86">
        <v>154</v>
      </c>
      <c r="F15" s="87">
        <v>156</v>
      </c>
      <c r="G15" s="85">
        <v>310</v>
      </c>
      <c r="H15" s="53" t="s">
        <v>33</v>
      </c>
      <c r="I15" s="64">
        <v>65</v>
      </c>
      <c r="J15" s="68">
        <v>0.15</v>
      </c>
      <c r="K15" s="45">
        <v>400</v>
      </c>
      <c r="L15" s="70">
        <v>14561.49</v>
      </c>
      <c r="M15" s="52" t="s">
        <v>59</v>
      </c>
      <c r="N15" s="39"/>
      <c r="O15" s="76">
        <f t="shared" ref="O15:O28" si="1">SUM(N15*G15)</f>
        <v>0</v>
      </c>
      <c r="P15" s="12"/>
    </row>
    <row r="16" spans="1:16" ht="15" customHeight="1" x14ac:dyDescent="0.3">
      <c r="A16" s="77" t="s">
        <v>76</v>
      </c>
      <c r="B16" s="64" t="s">
        <v>81</v>
      </c>
      <c r="C16" s="93" t="s">
        <v>72</v>
      </c>
      <c r="D16" s="94"/>
      <c r="E16" s="86">
        <v>35</v>
      </c>
      <c r="F16" s="87">
        <v>140</v>
      </c>
      <c r="G16" s="85">
        <v>175</v>
      </c>
      <c r="H16" s="64" t="s">
        <v>33</v>
      </c>
      <c r="I16" s="64">
        <v>65</v>
      </c>
      <c r="J16" s="68">
        <v>0.1</v>
      </c>
      <c r="K16" s="45">
        <v>600</v>
      </c>
      <c r="L16" s="70">
        <v>8910.1</v>
      </c>
      <c r="M16" s="52" t="s">
        <v>59</v>
      </c>
      <c r="N16" s="39"/>
      <c r="O16" s="76">
        <f t="shared" si="1"/>
        <v>0</v>
      </c>
      <c r="P16" s="12"/>
    </row>
    <row r="17" spans="1:16" ht="15" customHeight="1" x14ac:dyDescent="0.3">
      <c r="A17" s="78" t="s">
        <v>76</v>
      </c>
      <c r="B17" s="47" t="s">
        <v>82</v>
      </c>
      <c r="C17" s="93" t="s">
        <v>72</v>
      </c>
      <c r="D17" s="94"/>
      <c r="E17" s="86">
        <v>159</v>
      </c>
      <c r="F17" s="87">
        <v>159</v>
      </c>
      <c r="G17" s="85">
        <v>318</v>
      </c>
      <c r="H17" s="53" t="s">
        <v>33</v>
      </c>
      <c r="I17" s="47">
        <v>60</v>
      </c>
      <c r="J17" s="91">
        <v>0.25</v>
      </c>
      <c r="K17" s="48">
        <v>250</v>
      </c>
      <c r="L17" s="70">
        <v>12247.72</v>
      </c>
      <c r="M17" s="52" t="s">
        <v>59</v>
      </c>
      <c r="N17" s="39"/>
      <c r="O17" s="76">
        <f t="shared" si="1"/>
        <v>0</v>
      </c>
      <c r="P17" s="12"/>
    </row>
    <row r="18" spans="1:16" ht="15" customHeight="1" x14ac:dyDescent="0.3">
      <c r="A18" s="78" t="s">
        <v>76</v>
      </c>
      <c r="B18" s="47" t="s">
        <v>83</v>
      </c>
      <c r="C18" s="93" t="s">
        <v>72</v>
      </c>
      <c r="D18" s="94"/>
      <c r="E18" s="86">
        <v>90</v>
      </c>
      <c r="F18" s="87">
        <v>58</v>
      </c>
      <c r="G18" s="85">
        <v>148</v>
      </c>
      <c r="H18" s="64" t="s">
        <v>33</v>
      </c>
      <c r="I18" s="47">
        <v>50</v>
      </c>
      <c r="J18" s="91">
        <v>0.15</v>
      </c>
      <c r="K18" s="48">
        <v>1300</v>
      </c>
      <c r="L18" s="70">
        <v>7608.3</v>
      </c>
      <c r="M18" s="52" t="s">
        <v>59</v>
      </c>
      <c r="N18" s="39"/>
      <c r="O18" s="76">
        <f t="shared" si="1"/>
        <v>0</v>
      </c>
      <c r="P18" s="12"/>
    </row>
    <row r="19" spans="1:16" ht="15" customHeight="1" x14ac:dyDescent="0.3">
      <c r="A19" s="78" t="s">
        <v>76</v>
      </c>
      <c r="B19" s="47" t="s">
        <v>84</v>
      </c>
      <c r="C19" s="93" t="s">
        <v>72</v>
      </c>
      <c r="D19" s="94"/>
      <c r="E19" s="86">
        <v>145</v>
      </c>
      <c r="F19" s="87">
        <v>96</v>
      </c>
      <c r="G19" s="85">
        <v>241</v>
      </c>
      <c r="H19" s="53" t="s">
        <v>33</v>
      </c>
      <c r="I19" s="47">
        <v>55</v>
      </c>
      <c r="J19" s="91">
        <v>0.13</v>
      </c>
      <c r="K19" s="48">
        <v>1600</v>
      </c>
      <c r="L19" s="70">
        <v>13215.97</v>
      </c>
      <c r="M19" s="52" t="s">
        <v>59</v>
      </c>
      <c r="N19" s="39"/>
      <c r="O19" s="76">
        <f t="shared" si="1"/>
        <v>0</v>
      </c>
      <c r="P19" s="12"/>
    </row>
    <row r="20" spans="1:16" ht="15" customHeight="1" x14ac:dyDescent="0.3">
      <c r="A20" s="78" t="s">
        <v>76</v>
      </c>
      <c r="B20" s="47" t="s">
        <v>85</v>
      </c>
      <c r="C20" s="93" t="s">
        <v>72</v>
      </c>
      <c r="D20" s="94"/>
      <c r="E20" s="86">
        <v>78</v>
      </c>
      <c r="F20" s="87">
        <v>34</v>
      </c>
      <c r="G20" s="85">
        <v>112</v>
      </c>
      <c r="H20" s="64" t="s">
        <v>33</v>
      </c>
      <c r="I20" s="47">
        <v>60</v>
      </c>
      <c r="J20" s="91">
        <v>0.25</v>
      </c>
      <c r="K20" s="48">
        <v>200</v>
      </c>
      <c r="L20" s="70">
        <v>4036.25</v>
      </c>
      <c r="M20" s="52" t="s">
        <v>59</v>
      </c>
      <c r="N20" s="39"/>
      <c r="O20" s="76">
        <f t="shared" si="1"/>
        <v>0</v>
      </c>
      <c r="P20" s="12"/>
    </row>
    <row r="21" spans="1:16" ht="15" customHeight="1" x14ac:dyDescent="0.3">
      <c r="A21" s="78" t="s">
        <v>76</v>
      </c>
      <c r="B21" s="47" t="s">
        <v>86</v>
      </c>
      <c r="C21" s="93" t="s">
        <v>72</v>
      </c>
      <c r="D21" s="94"/>
      <c r="E21" s="86">
        <v>0</v>
      </c>
      <c r="F21" s="87">
        <v>47</v>
      </c>
      <c r="G21" s="85">
        <v>47</v>
      </c>
      <c r="H21" s="53" t="s">
        <v>33</v>
      </c>
      <c r="I21" s="47">
        <v>60</v>
      </c>
      <c r="J21" s="91">
        <v>0.15</v>
      </c>
      <c r="K21" s="48">
        <v>200</v>
      </c>
      <c r="L21" s="70">
        <v>2109.1</v>
      </c>
      <c r="M21" s="52" t="s">
        <v>59</v>
      </c>
      <c r="N21" s="39"/>
      <c r="O21" s="76">
        <f t="shared" si="1"/>
        <v>0</v>
      </c>
      <c r="P21" s="12"/>
    </row>
    <row r="22" spans="1:16" ht="15" customHeight="1" x14ac:dyDescent="0.3">
      <c r="A22" s="78" t="s">
        <v>76</v>
      </c>
      <c r="B22" s="47" t="s">
        <v>87</v>
      </c>
      <c r="C22" s="93" t="s">
        <v>72</v>
      </c>
      <c r="D22" s="94"/>
      <c r="E22" s="86">
        <v>160</v>
      </c>
      <c r="F22" s="87">
        <v>131</v>
      </c>
      <c r="G22" s="85">
        <v>291</v>
      </c>
      <c r="H22" s="64" t="s">
        <v>33</v>
      </c>
      <c r="I22" s="47">
        <v>50</v>
      </c>
      <c r="J22" s="91">
        <v>0.2</v>
      </c>
      <c r="K22" s="48">
        <v>1800</v>
      </c>
      <c r="L22" s="70">
        <v>14680.84</v>
      </c>
      <c r="M22" s="52" t="s">
        <v>59</v>
      </c>
      <c r="N22" s="39"/>
      <c r="O22" s="76">
        <f t="shared" si="1"/>
        <v>0</v>
      </c>
      <c r="P22" s="12"/>
    </row>
    <row r="23" spans="1:16" ht="15" customHeight="1" x14ac:dyDescent="0.3">
      <c r="A23" s="78" t="s">
        <v>76</v>
      </c>
      <c r="B23" s="47" t="s">
        <v>88</v>
      </c>
      <c r="C23" s="93" t="s">
        <v>72</v>
      </c>
      <c r="D23" s="94"/>
      <c r="E23" s="86">
        <v>92</v>
      </c>
      <c r="F23" s="87">
        <v>370</v>
      </c>
      <c r="G23" s="85">
        <v>462</v>
      </c>
      <c r="H23" s="53" t="s">
        <v>33</v>
      </c>
      <c r="I23" s="47">
        <v>50</v>
      </c>
      <c r="J23" s="91">
        <v>0.28999999999999998</v>
      </c>
      <c r="K23" s="48">
        <v>1300</v>
      </c>
      <c r="L23" s="70">
        <v>18693.93</v>
      </c>
      <c r="M23" s="52" t="s">
        <v>59</v>
      </c>
      <c r="N23" s="39"/>
      <c r="O23" s="76">
        <f t="shared" si="1"/>
        <v>0</v>
      </c>
      <c r="P23" s="12"/>
    </row>
    <row r="24" spans="1:16" ht="15" customHeight="1" x14ac:dyDescent="0.3">
      <c r="A24" s="78" t="s">
        <v>76</v>
      </c>
      <c r="B24" s="47" t="s">
        <v>89</v>
      </c>
      <c r="C24" s="93" t="s">
        <v>72</v>
      </c>
      <c r="D24" s="94"/>
      <c r="E24" s="86">
        <v>55</v>
      </c>
      <c r="F24" s="87">
        <v>37</v>
      </c>
      <c r="G24" s="85">
        <v>92</v>
      </c>
      <c r="H24" s="64" t="s">
        <v>33</v>
      </c>
      <c r="I24" s="47">
        <v>50</v>
      </c>
      <c r="J24" s="91">
        <v>0.28000000000000003</v>
      </c>
      <c r="K24" s="48">
        <v>500</v>
      </c>
      <c r="L24" s="70">
        <v>3712.73</v>
      </c>
      <c r="M24" s="52" t="s">
        <v>59</v>
      </c>
      <c r="N24" s="39"/>
      <c r="O24" s="76">
        <f t="shared" si="1"/>
        <v>0</v>
      </c>
      <c r="P24" s="12"/>
    </row>
    <row r="25" spans="1:16" ht="15" customHeight="1" x14ac:dyDescent="0.3">
      <c r="A25" s="78" t="s">
        <v>76</v>
      </c>
      <c r="B25" s="47" t="s">
        <v>90</v>
      </c>
      <c r="C25" s="93" t="s">
        <v>72</v>
      </c>
      <c r="D25" s="94"/>
      <c r="E25" s="86">
        <v>50</v>
      </c>
      <c r="F25" s="87">
        <v>51</v>
      </c>
      <c r="G25" s="85">
        <v>101</v>
      </c>
      <c r="H25" s="53" t="s">
        <v>33</v>
      </c>
      <c r="I25" s="47">
        <v>55</v>
      </c>
      <c r="J25" s="91">
        <v>0.13</v>
      </c>
      <c r="K25" s="48">
        <v>450</v>
      </c>
      <c r="L25" s="70">
        <v>3764.55</v>
      </c>
      <c r="M25" s="52" t="s">
        <v>59</v>
      </c>
      <c r="N25" s="39"/>
      <c r="O25" s="76">
        <f t="shared" si="1"/>
        <v>0</v>
      </c>
      <c r="P25" s="12"/>
    </row>
    <row r="26" spans="1:16" ht="15" customHeight="1" x14ac:dyDescent="0.3">
      <c r="A26" s="78" t="s">
        <v>76</v>
      </c>
      <c r="B26" s="47" t="s">
        <v>91</v>
      </c>
      <c r="C26" s="93" t="s">
        <v>72</v>
      </c>
      <c r="D26" s="94"/>
      <c r="E26" s="86">
        <v>0</v>
      </c>
      <c r="F26" s="87">
        <v>57</v>
      </c>
      <c r="G26" s="85">
        <v>57</v>
      </c>
      <c r="H26" s="64" t="s">
        <v>33</v>
      </c>
      <c r="I26" s="47">
        <v>55</v>
      </c>
      <c r="J26" s="91">
        <v>0.36</v>
      </c>
      <c r="K26" s="48">
        <v>1000</v>
      </c>
      <c r="L26" s="70">
        <v>2118.59</v>
      </c>
      <c r="M26" s="52" t="s">
        <v>59</v>
      </c>
      <c r="N26" s="39"/>
      <c r="O26" s="76">
        <f t="shared" si="1"/>
        <v>0</v>
      </c>
      <c r="P26" s="12"/>
    </row>
    <row r="27" spans="1:16" ht="15" customHeight="1" x14ac:dyDescent="0.3">
      <c r="A27" s="78" t="s">
        <v>76</v>
      </c>
      <c r="B27" s="47" t="s">
        <v>92</v>
      </c>
      <c r="C27" s="93" t="s">
        <v>72</v>
      </c>
      <c r="D27" s="94"/>
      <c r="E27" s="86">
        <v>30</v>
      </c>
      <c r="F27" s="87">
        <v>71</v>
      </c>
      <c r="G27" s="85">
        <v>101</v>
      </c>
      <c r="H27" s="53" t="s">
        <v>33</v>
      </c>
      <c r="I27" s="47">
        <v>55</v>
      </c>
      <c r="J27" s="91">
        <v>0.18</v>
      </c>
      <c r="K27" s="48">
        <v>1200</v>
      </c>
      <c r="L27" s="70">
        <v>4910.5</v>
      </c>
      <c r="M27" s="52" t="s">
        <v>59</v>
      </c>
      <c r="N27" s="39"/>
      <c r="O27" s="76">
        <f t="shared" si="1"/>
        <v>0</v>
      </c>
      <c r="P27" s="12"/>
    </row>
    <row r="28" spans="1:16" ht="15" customHeight="1" x14ac:dyDescent="0.3">
      <c r="A28" s="78" t="s">
        <v>77</v>
      </c>
      <c r="B28" s="47" t="s">
        <v>93</v>
      </c>
      <c r="C28" s="93" t="s">
        <v>72</v>
      </c>
      <c r="D28" s="94"/>
      <c r="E28" s="86">
        <v>70</v>
      </c>
      <c r="F28" s="87">
        <v>321</v>
      </c>
      <c r="G28" s="85">
        <v>391</v>
      </c>
      <c r="H28" s="53" t="s">
        <v>33</v>
      </c>
      <c r="I28" s="47">
        <v>60</v>
      </c>
      <c r="J28" s="91">
        <v>0.3</v>
      </c>
      <c r="K28" s="48">
        <v>850</v>
      </c>
      <c r="L28" s="70">
        <v>17154.62</v>
      </c>
      <c r="M28" s="52" t="s">
        <v>59</v>
      </c>
      <c r="N28" s="39"/>
      <c r="O28" s="76">
        <f t="shared" si="1"/>
        <v>0</v>
      </c>
      <c r="P28" s="12"/>
    </row>
    <row r="29" spans="1:16" x14ac:dyDescent="0.3">
      <c r="A29" s="78" t="s">
        <v>77</v>
      </c>
      <c r="B29" s="47" t="s">
        <v>94</v>
      </c>
      <c r="C29" s="93" t="s">
        <v>72</v>
      </c>
      <c r="D29" s="94"/>
      <c r="E29" s="83">
        <v>62</v>
      </c>
      <c r="F29" s="84">
        <v>101</v>
      </c>
      <c r="G29" s="85">
        <v>163</v>
      </c>
      <c r="H29" s="64" t="s">
        <v>33</v>
      </c>
      <c r="I29" s="47">
        <v>45</v>
      </c>
      <c r="J29" s="91">
        <v>0.15</v>
      </c>
      <c r="K29" s="48">
        <v>1600</v>
      </c>
      <c r="L29" s="70">
        <v>8710.2800000000007</v>
      </c>
      <c r="M29" s="52" t="s">
        <v>59</v>
      </c>
      <c r="N29" s="39"/>
      <c r="O29" s="76">
        <f t="shared" ref="O29:O32" si="2">SUM(N29*G29)</f>
        <v>0</v>
      </c>
      <c r="P29" s="12" t="str">
        <f t="shared" ref="P29:P31" si="3">IF( O29=0," ", IF(100-((L29/O29)*100)&gt;20,"viac ako 20%",0))</f>
        <v xml:space="preserve"> </v>
      </c>
    </row>
    <row r="30" spans="1:16" x14ac:dyDescent="0.3">
      <c r="A30" s="78" t="s">
        <v>77</v>
      </c>
      <c r="B30" s="47" t="s">
        <v>95</v>
      </c>
      <c r="C30" s="93" t="s">
        <v>72</v>
      </c>
      <c r="D30" s="94"/>
      <c r="E30" s="83">
        <v>54</v>
      </c>
      <c r="F30" s="84">
        <v>79</v>
      </c>
      <c r="G30" s="85">
        <v>133</v>
      </c>
      <c r="H30" s="53" t="s">
        <v>33</v>
      </c>
      <c r="I30" s="47">
        <v>50</v>
      </c>
      <c r="J30" s="91">
        <v>0.3</v>
      </c>
      <c r="K30" s="48">
        <v>500</v>
      </c>
      <c r="L30" s="70">
        <v>5300.67</v>
      </c>
      <c r="M30" s="52" t="s">
        <v>59</v>
      </c>
      <c r="N30" s="39"/>
      <c r="O30" s="76">
        <f t="shared" si="2"/>
        <v>0</v>
      </c>
      <c r="P30" s="12" t="str">
        <f t="shared" si="3"/>
        <v xml:space="preserve"> </v>
      </c>
    </row>
    <row r="31" spans="1:16" x14ac:dyDescent="0.3">
      <c r="A31" s="78" t="s">
        <v>77</v>
      </c>
      <c r="B31" s="64" t="s">
        <v>96</v>
      </c>
      <c r="C31" s="122" t="s">
        <v>72</v>
      </c>
      <c r="D31" s="123"/>
      <c r="E31" s="84">
        <v>168</v>
      </c>
      <c r="F31" s="84">
        <v>176</v>
      </c>
      <c r="G31" s="88">
        <v>344</v>
      </c>
      <c r="H31" s="49" t="s">
        <v>33</v>
      </c>
      <c r="I31" s="64">
        <v>60</v>
      </c>
      <c r="J31" s="68">
        <v>0.28000000000000003</v>
      </c>
      <c r="K31" s="73">
        <v>600</v>
      </c>
      <c r="L31" s="74">
        <v>13736.12</v>
      </c>
      <c r="M31" s="52" t="s">
        <v>59</v>
      </c>
      <c r="N31" s="75"/>
      <c r="O31" s="76">
        <f t="shared" si="2"/>
        <v>0</v>
      </c>
      <c r="P31" s="12" t="str">
        <f t="shared" si="3"/>
        <v xml:space="preserve"> </v>
      </c>
    </row>
    <row r="32" spans="1:16" x14ac:dyDescent="0.3">
      <c r="A32" s="78" t="s">
        <v>73</v>
      </c>
      <c r="B32" s="64" t="s">
        <v>97</v>
      </c>
      <c r="C32" s="122" t="s">
        <v>72</v>
      </c>
      <c r="D32" s="123"/>
      <c r="E32" s="84">
        <v>160</v>
      </c>
      <c r="F32" s="84">
        <v>336</v>
      </c>
      <c r="G32" s="88">
        <v>496</v>
      </c>
      <c r="H32" s="49" t="s">
        <v>33</v>
      </c>
      <c r="I32" s="64">
        <v>60</v>
      </c>
      <c r="J32" s="68">
        <v>0.25</v>
      </c>
      <c r="K32" s="73">
        <v>1200</v>
      </c>
      <c r="L32" s="74">
        <v>24371.15</v>
      </c>
      <c r="M32" s="52" t="s">
        <v>59</v>
      </c>
      <c r="N32" s="75"/>
      <c r="O32" s="76">
        <f t="shared" si="2"/>
        <v>0</v>
      </c>
      <c r="P32" s="12"/>
    </row>
    <row r="33" spans="1:16" ht="15" thickBot="1" x14ac:dyDescent="0.35">
      <c r="A33" s="56"/>
      <c r="B33" s="57"/>
      <c r="C33" s="58"/>
      <c r="D33" s="59"/>
      <c r="E33" s="60"/>
      <c r="F33" s="60"/>
      <c r="G33" s="61"/>
      <c r="H33" s="62"/>
      <c r="I33" s="57"/>
      <c r="J33" s="57"/>
      <c r="K33" s="71"/>
      <c r="L33" s="55"/>
      <c r="M33" s="72"/>
      <c r="N33" s="46"/>
      <c r="O33" s="79"/>
      <c r="P33" s="12"/>
    </row>
    <row r="34" spans="1:16" ht="15" thickBot="1" x14ac:dyDescent="0.35">
      <c r="A34" s="63"/>
      <c r="B34" s="29"/>
      <c r="C34" s="29"/>
      <c r="D34" s="29"/>
      <c r="E34" s="29"/>
      <c r="F34" s="29"/>
      <c r="G34" s="29"/>
      <c r="H34" s="29"/>
      <c r="I34" s="29"/>
      <c r="J34" s="115" t="s">
        <v>13</v>
      </c>
      <c r="K34" s="116"/>
      <c r="L34" s="92">
        <f>SUM(L12:L32)</f>
        <v>208372.94</v>
      </c>
      <c r="M34" s="28"/>
      <c r="N34" s="31" t="s">
        <v>14</v>
      </c>
      <c r="O34" s="30">
        <f>SUM(O12:O32)</f>
        <v>0</v>
      </c>
      <c r="P34" s="12" t="str">
        <f>IF(O34&gt;L34,"prekročená cena","nižšia ako stanovená")</f>
        <v>nižšia ako stanovená</v>
      </c>
    </row>
    <row r="35" spans="1:16" ht="15" thickBot="1" x14ac:dyDescent="0.35">
      <c r="A35" s="117" t="s">
        <v>15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9"/>
      <c r="O35" s="28">
        <f>O36-O34</f>
        <v>0</v>
      </c>
    </row>
    <row r="36" spans="1:16" ht="15" thickBot="1" x14ac:dyDescent="0.35">
      <c r="A36" s="117" t="s">
        <v>16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9"/>
      <c r="O36" s="28">
        <f>IF("nie"=MID(I44,1,3),O34,(O34*1.2))</f>
        <v>0</v>
      </c>
    </row>
    <row r="37" spans="1:16" x14ac:dyDescent="0.3">
      <c r="A37" s="103" t="s">
        <v>17</v>
      </c>
      <c r="B37" s="104"/>
      <c r="C37" s="104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  <row r="38" spans="1:16" x14ac:dyDescent="0.3">
      <c r="A38" s="120" t="s">
        <v>63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</row>
    <row r="39" spans="1:16" ht="25.5" customHeight="1" x14ac:dyDescent="0.3">
      <c r="A39" s="33" t="s">
        <v>57</v>
      </c>
      <c r="B39" s="33"/>
      <c r="C39" s="33"/>
      <c r="D39" s="33"/>
      <c r="E39" s="33"/>
      <c r="F39" s="33"/>
      <c r="G39" s="34" t="s">
        <v>55</v>
      </c>
      <c r="H39" s="33"/>
      <c r="I39" s="33"/>
      <c r="J39" s="35"/>
      <c r="K39" s="35"/>
      <c r="L39" s="35"/>
      <c r="M39" s="35"/>
      <c r="N39" s="35"/>
      <c r="O39" s="35"/>
    </row>
    <row r="40" spans="1:16" ht="15" customHeight="1" x14ac:dyDescent="0.3">
      <c r="A40" s="106" t="s">
        <v>98</v>
      </c>
      <c r="B40" s="107"/>
      <c r="C40" s="107"/>
      <c r="D40" s="107"/>
      <c r="E40" s="108"/>
      <c r="F40" s="105" t="s">
        <v>56</v>
      </c>
      <c r="G40" s="36" t="s">
        <v>18</v>
      </c>
      <c r="H40" s="97"/>
      <c r="I40" s="98"/>
      <c r="J40" s="98"/>
      <c r="K40" s="98"/>
      <c r="L40" s="98"/>
      <c r="M40" s="98"/>
      <c r="N40" s="98"/>
      <c r="O40" s="99"/>
    </row>
    <row r="41" spans="1:16" x14ac:dyDescent="0.3">
      <c r="A41" s="109"/>
      <c r="B41" s="110"/>
      <c r="C41" s="110"/>
      <c r="D41" s="110"/>
      <c r="E41" s="111"/>
      <c r="F41" s="105"/>
      <c r="G41" s="36" t="s">
        <v>19</v>
      </c>
      <c r="H41" s="97"/>
      <c r="I41" s="98"/>
      <c r="J41" s="98"/>
      <c r="K41" s="98"/>
      <c r="L41" s="98"/>
      <c r="M41" s="98"/>
      <c r="N41" s="98"/>
      <c r="O41" s="99"/>
    </row>
    <row r="42" spans="1:16" ht="18" customHeight="1" x14ac:dyDescent="0.3">
      <c r="A42" s="109"/>
      <c r="B42" s="110"/>
      <c r="C42" s="110"/>
      <c r="D42" s="110"/>
      <c r="E42" s="111"/>
      <c r="F42" s="105"/>
      <c r="G42" s="36" t="s">
        <v>20</v>
      </c>
      <c r="H42" s="97"/>
      <c r="I42" s="98"/>
      <c r="J42" s="98"/>
      <c r="K42" s="98"/>
      <c r="L42" s="98"/>
      <c r="M42" s="98"/>
      <c r="N42" s="98"/>
      <c r="O42" s="99"/>
    </row>
    <row r="43" spans="1:16" x14ac:dyDescent="0.3">
      <c r="A43" s="109"/>
      <c r="B43" s="110"/>
      <c r="C43" s="110"/>
      <c r="D43" s="110"/>
      <c r="E43" s="111"/>
      <c r="F43" s="105"/>
      <c r="G43" s="36" t="s">
        <v>21</v>
      </c>
      <c r="H43" s="97"/>
      <c r="I43" s="98"/>
      <c r="J43" s="98"/>
      <c r="K43" s="98"/>
      <c r="L43" s="98"/>
      <c r="M43" s="98"/>
      <c r="N43" s="98"/>
      <c r="O43" s="99"/>
    </row>
    <row r="44" spans="1:16" x14ac:dyDescent="0.3">
      <c r="A44" s="109"/>
      <c r="B44" s="110"/>
      <c r="C44" s="110"/>
      <c r="D44" s="110"/>
      <c r="E44" s="111"/>
      <c r="F44" s="105"/>
      <c r="G44" s="36" t="s">
        <v>22</v>
      </c>
      <c r="H44" s="97"/>
      <c r="I44" s="98"/>
      <c r="J44" s="98"/>
      <c r="K44" s="98"/>
      <c r="L44" s="98"/>
      <c r="M44" s="98"/>
      <c r="N44" s="98"/>
      <c r="O44" s="99"/>
    </row>
    <row r="45" spans="1:16" x14ac:dyDescent="0.3">
      <c r="A45" s="109"/>
      <c r="B45" s="110"/>
      <c r="C45" s="110"/>
      <c r="D45" s="110"/>
      <c r="E45" s="111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6" x14ac:dyDescent="0.3">
      <c r="A46" s="109"/>
      <c r="B46" s="110"/>
      <c r="C46" s="110"/>
      <c r="D46" s="110"/>
      <c r="E46" s="111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6" x14ac:dyDescent="0.3">
      <c r="A47" s="112"/>
      <c r="B47" s="113"/>
      <c r="C47" s="113"/>
      <c r="D47" s="113"/>
      <c r="E47" s="114"/>
      <c r="F47" s="35"/>
      <c r="G47" s="24"/>
      <c r="H47" s="18"/>
      <c r="I47" s="24"/>
      <c r="J47" s="24" t="s">
        <v>23</v>
      </c>
      <c r="K47" s="24"/>
      <c r="L47" s="100"/>
      <c r="M47" s="101"/>
      <c r="N47" s="102"/>
      <c r="O47" s="24"/>
    </row>
    <row r="48" spans="1:16" x14ac:dyDescent="0.3">
      <c r="A48" s="35"/>
      <c r="B48" s="35"/>
      <c r="C48" s="35"/>
      <c r="D48" s="35"/>
      <c r="E48" s="35"/>
      <c r="F48" s="35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3">
      <c r="A49" s="50">
        <v>45056</v>
      </c>
      <c r="B49" s="51" t="s">
        <v>74</v>
      </c>
      <c r="C49" s="21"/>
      <c r="D49" s="21"/>
      <c r="E49" s="21"/>
      <c r="F49" s="21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55">
    <mergeCell ref="C32:D32"/>
    <mergeCell ref="A1:L1"/>
    <mergeCell ref="C12:D12"/>
    <mergeCell ref="C13:D13"/>
    <mergeCell ref="C14:D14"/>
    <mergeCell ref="C29:D29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44:O44"/>
    <mergeCell ref="L47:N47"/>
    <mergeCell ref="A37:C37"/>
    <mergeCell ref="F40:F44"/>
    <mergeCell ref="H40:O40"/>
    <mergeCell ref="H41:O41"/>
    <mergeCell ref="H42:O42"/>
    <mergeCell ref="H43:O43"/>
    <mergeCell ref="A40:E47"/>
    <mergeCell ref="J34:K34"/>
    <mergeCell ref="A35:N35"/>
    <mergeCell ref="A36:N36"/>
    <mergeCell ref="A38:O38"/>
    <mergeCell ref="C31:D31"/>
    <mergeCell ref="C30:D30"/>
    <mergeCell ref="C15:D15"/>
    <mergeCell ref="C16:D16"/>
    <mergeCell ref="C17:D17"/>
    <mergeCell ref="C18:D18"/>
    <mergeCell ref="C19:D19"/>
    <mergeCell ref="C25:D25"/>
    <mergeCell ref="C26:D26"/>
    <mergeCell ref="C27:D27"/>
    <mergeCell ref="C28:D28"/>
    <mergeCell ref="C20:D20"/>
    <mergeCell ref="C21:D21"/>
    <mergeCell ref="C22:D22"/>
    <mergeCell ref="C23:D23"/>
    <mergeCell ref="C24:D24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4.4" x14ac:dyDescent="0.3"/>
  <cols>
    <col min="2" max="2" width="16.33203125" bestFit="1" customWidth="1"/>
  </cols>
  <sheetData>
    <row r="3" spans="1:9" x14ac:dyDescent="0.3">
      <c r="A3" s="44" t="s">
        <v>59</v>
      </c>
      <c r="B3" s="44" t="s">
        <v>67</v>
      </c>
      <c r="C3" s="44"/>
      <c r="D3" s="44" t="s">
        <v>59</v>
      </c>
      <c r="E3" s="44" t="s">
        <v>67</v>
      </c>
      <c r="F3" s="44"/>
      <c r="G3" s="44" t="s">
        <v>59</v>
      </c>
      <c r="H3" s="44" t="s">
        <v>67</v>
      </c>
    </row>
    <row r="4" spans="1:9" x14ac:dyDescent="0.3">
      <c r="A4" s="44">
        <v>5.35</v>
      </c>
      <c r="B4" s="44">
        <v>22.72</v>
      </c>
      <c r="C4" s="44">
        <f>A4*B4</f>
        <v>121.55199999999999</v>
      </c>
      <c r="D4" s="44">
        <v>16.41</v>
      </c>
      <c r="E4" s="44">
        <v>27.44</v>
      </c>
      <c r="F4" s="44">
        <f>D4*E4</f>
        <v>450.29040000000003</v>
      </c>
      <c r="G4" s="44"/>
      <c r="H4" s="44"/>
      <c r="I4" s="44">
        <f>G4*H4</f>
        <v>0</v>
      </c>
    </row>
    <row r="7" spans="1:9" x14ac:dyDescent="0.3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D31" sqref="D31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3" t="s">
        <v>51</v>
      </c>
      <c r="M2" s="163"/>
    </row>
    <row r="3" spans="1:14" x14ac:dyDescent="0.3">
      <c r="A3" s="5" t="s">
        <v>25</v>
      </c>
      <c r="B3" s="164" t="s">
        <v>26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3">
      <c r="A4" s="5" t="s">
        <v>27</v>
      </c>
      <c r="B4" s="164" t="s">
        <v>28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3">
      <c r="A5" s="5" t="s">
        <v>8</v>
      </c>
      <c r="B5" s="164" t="s">
        <v>29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3">
      <c r="A6" s="5" t="s">
        <v>2</v>
      </c>
      <c r="B6" s="164" t="s">
        <v>30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3">
      <c r="A7" s="6" t="s">
        <v>31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3">
      <c r="A8" s="5" t="s">
        <v>12</v>
      </c>
      <c r="B8" s="164" t="s">
        <v>32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3">
      <c r="A9" s="7" t="s">
        <v>33</v>
      </c>
      <c r="B9" s="164" t="s">
        <v>34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3">
      <c r="A10" s="7" t="s">
        <v>35</v>
      </c>
      <c r="B10" s="164" t="s">
        <v>36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3">
      <c r="A11" s="8" t="s">
        <v>37</v>
      </c>
      <c r="B11" s="164" t="s">
        <v>38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3">
      <c r="A12" s="9" t="s">
        <v>39</v>
      </c>
      <c r="B12" s="164" t="s">
        <v>40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3">
      <c r="A13" s="8" t="s">
        <v>41</v>
      </c>
      <c r="B13" s="164" t="s">
        <v>42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3">
      <c r="A14" s="8" t="s">
        <v>5</v>
      </c>
      <c r="B14" s="164" t="s">
        <v>52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3">
      <c r="A15" s="8" t="s">
        <v>43</v>
      </c>
      <c r="B15" s="164" t="s">
        <v>44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9.6" x14ac:dyDescent="0.3">
      <c r="A16" s="10" t="s">
        <v>45</v>
      </c>
      <c r="B16" s="164" t="s">
        <v>46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3">
      <c r="A17" s="10" t="s">
        <v>47</v>
      </c>
      <c r="B17" s="164" t="s">
        <v>48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3">
      <c r="A18" s="11" t="s">
        <v>49</v>
      </c>
      <c r="B18" s="164" t="s">
        <v>50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3">
      <c r="A19" s="37" t="s">
        <v>60</v>
      </c>
      <c r="B19" s="165" t="s">
        <v>61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2023-05-10T07:21:45Z</cp:lastPrinted>
  <dcterms:created xsi:type="dcterms:W3CDTF">2012-08-13T12:29:09Z</dcterms:created>
  <dcterms:modified xsi:type="dcterms:W3CDTF">2023-05-12T08:07:32Z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