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75"/>
  </bookViews>
  <sheets>
    <sheet name="Príloha č.1" sheetId="1" r:id="rId1"/>
  </sheets>
  <definedNames>
    <definedName name="_xlnm.Print_Titles" localSheetId="0">'Príloha č.1'!$12:$13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4" i="1" l="1"/>
  <c r="H143" i="1"/>
  <c r="H142" i="1"/>
  <c r="H141" i="1"/>
  <c r="H139" i="1" l="1"/>
  <c r="H140" i="1"/>
  <c r="H145" i="1"/>
  <c r="H146" i="1"/>
  <c r="H147" i="1"/>
  <c r="H148" i="1"/>
  <c r="H149" i="1"/>
  <c r="C161" i="1"/>
  <c r="H128" i="1"/>
  <c r="H127" i="1"/>
  <c r="H126" i="1"/>
  <c r="H125" i="1"/>
  <c r="H124" i="1"/>
  <c r="H123" i="1"/>
  <c r="H115" i="1"/>
  <c r="H116" i="1"/>
  <c r="H117" i="1"/>
  <c r="H118" i="1"/>
  <c r="H119" i="1"/>
  <c r="H120" i="1"/>
  <c r="H121" i="1"/>
  <c r="H114" i="1"/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7" i="1"/>
  <c r="H38" i="1"/>
  <c r="H39" i="1"/>
  <c r="H41" i="1"/>
  <c r="H42" i="1"/>
  <c r="H43" i="1"/>
  <c r="H48" i="1"/>
  <c r="H57" i="1"/>
  <c r="H58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3" i="1"/>
  <c r="H131" i="1"/>
  <c r="H132" i="1"/>
  <c r="H134" i="1"/>
  <c r="H135" i="1"/>
  <c r="H136" i="1"/>
  <c r="H137" i="1"/>
  <c r="H15" i="1"/>
  <c r="D15" i="1"/>
  <c r="D18" i="1"/>
  <c r="D19" i="1"/>
  <c r="D22" i="1"/>
  <c r="D25" i="1"/>
  <c r="D26" i="1"/>
  <c r="D27" i="1"/>
  <c r="D30" i="1"/>
  <c r="D31" i="1"/>
  <c r="D33" i="1"/>
  <c r="D35" i="1"/>
  <c r="D39" i="1"/>
  <c r="D41" i="1"/>
  <c r="D57" i="1"/>
  <c r="D58" i="1"/>
  <c r="D75" i="1"/>
  <c r="D80" i="1"/>
  <c r="D88" i="1"/>
  <c r="D90" i="1"/>
  <c r="D92" i="1"/>
  <c r="D96" i="1"/>
  <c r="D101" i="1"/>
  <c r="H150" i="1" l="1"/>
  <c r="F138" i="1"/>
  <c r="H138" i="1" s="1"/>
</calcChain>
</file>

<file path=xl/comments1.xml><?xml version="1.0" encoding="utf-8"?>
<comments xmlns="http://schemas.openxmlformats.org/spreadsheetml/2006/main">
  <authors>
    <author>agm-nr</author>
  </authors>
  <commentList>
    <comment ref="C15" authorId="0">
      <text>
        <r>
          <rPr>
            <b/>
            <sz val="9"/>
            <color indexed="81"/>
            <rFont val="Segoe UI"/>
            <family val="2"/>
            <charset val="238"/>
          </rPr>
          <t>agm-nr:</t>
        </r>
        <r>
          <rPr>
            <sz val="9"/>
            <color indexed="81"/>
            <rFont val="Segoe UI"/>
            <family val="2"/>
            <charset val="238"/>
          </rPr>
          <t xml:space="preserve">
Crocus K100/K60 </t>
        </r>
      </text>
    </comment>
    <comment ref="C25" authorId="0">
      <text>
        <r>
          <rPr>
            <b/>
            <sz val="9"/>
            <color indexed="81"/>
            <rFont val="Segoe UI"/>
            <family val="2"/>
            <charset val="238"/>
          </rPr>
          <t>agm-nr:</t>
        </r>
        <r>
          <rPr>
            <sz val="9"/>
            <color indexed="81"/>
            <rFont val="Segoe UI"/>
            <family val="2"/>
            <charset val="238"/>
          </rPr>
          <t xml:space="preserve">
Crocus K100/K60</t>
        </r>
      </text>
    </comment>
    <comment ref="C29" authorId="0">
      <text>
        <r>
          <rPr>
            <b/>
            <sz val="9"/>
            <color indexed="81"/>
            <rFont val="Segoe UI"/>
            <family val="2"/>
            <charset val="238"/>
          </rPr>
          <t>agm-nr:</t>
        </r>
        <r>
          <rPr>
            <sz val="9"/>
            <color indexed="81"/>
            <rFont val="Segoe UI"/>
            <family val="2"/>
            <charset val="238"/>
          </rPr>
          <t xml:space="preserve">
Crocus E180</t>
        </r>
      </text>
    </comment>
    <comment ref="C30" authorId="0">
      <text>
        <r>
          <rPr>
            <b/>
            <sz val="9"/>
            <color indexed="81"/>
            <rFont val="Segoe UI"/>
            <family val="2"/>
            <charset val="238"/>
          </rPr>
          <t>agm-nr:</t>
        </r>
        <r>
          <rPr>
            <sz val="9"/>
            <color indexed="81"/>
            <rFont val="Segoe UI"/>
            <family val="2"/>
            <charset val="238"/>
          </rPr>
          <t xml:space="preserve">
Crocus K100/K60</t>
        </r>
      </text>
    </comment>
    <comment ref="C39" authorId="0">
      <text>
        <r>
          <rPr>
            <b/>
            <sz val="9"/>
            <color indexed="81"/>
            <rFont val="Segoe UI"/>
            <family val="2"/>
            <charset val="238"/>
          </rPr>
          <t>agm-nr:</t>
        </r>
        <r>
          <rPr>
            <sz val="9"/>
            <color indexed="81"/>
            <rFont val="Segoe UI"/>
            <family val="2"/>
            <charset val="238"/>
          </rPr>
          <t xml:space="preserve">
Crocus K100/K60</t>
        </r>
      </text>
    </comment>
    <comment ref="C90" authorId="0">
      <text>
        <r>
          <rPr>
            <b/>
            <sz val="9"/>
            <color indexed="81"/>
            <rFont val="Segoe UI"/>
            <family val="2"/>
            <charset val="238"/>
          </rPr>
          <t>agm-nr:</t>
        </r>
        <r>
          <rPr>
            <sz val="9"/>
            <color indexed="81"/>
            <rFont val="Segoe UI"/>
            <family val="2"/>
            <charset val="238"/>
          </rPr>
          <t xml:space="preserve">
Crocus K100/K60</t>
        </r>
      </text>
    </comment>
    <comment ref="C92" authorId="0">
      <text>
        <r>
          <rPr>
            <b/>
            <sz val="9"/>
            <color indexed="81"/>
            <rFont val="Segoe UI"/>
            <family val="2"/>
            <charset val="238"/>
          </rPr>
          <t>agm-nr:</t>
        </r>
        <r>
          <rPr>
            <sz val="9"/>
            <color indexed="81"/>
            <rFont val="Segoe UI"/>
            <family val="2"/>
            <charset val="238"/>
          </rPr>
          <t xml:space="preserve">
Crocus K60
</t>
        </r>
      </text>
    </comment>
    <comment ref="C101" authorId="0">
      <text>
        <r>
          <rPr>
            <b/>
            <sz val="9"/>
            <color indexed="81"/>
            <rFont val="Segoe UI"/>
            <family val="2"/>
            <charset val="238"/>
          </rPr>
          <t>agm-nr:</t>
        </r>
        <r>
          <rPr>
            <sz val="9"/>
            <color indexed="81"/>
            <rFont val="Segoe UI"/>
            <family val="2"/>
            <charset val="238"/>
          </rPr>
          <t xml:space="preserve">
Crocus K60
</t>
        </r>
      </text>
    </comment>
  </commentList>
</comments>
</file>

<file path=xl/sharedStrings.xml><?xml version="1.0" encoding="utf-8"?>
<sst xmlns="http://schemas.openxmlformats.org/spreadsheetml/2006/main" count="483" uniqueCount="263">
  <si>
    <t>Spodná časť sila</t>
  </si>
  <si>
    <t xml:space="preserve">Dopravník reťazový  - zmena otáčok frekvenčným meničom                          </t>
  </si>
  <si>
    <t>šírka 330 mm, výška 380 mm, regulácia výkonu - 40-80 t/h</t>
  </si>
  <si>
    <t xml:space="preserve">Úprava aspiračného potrubia </t>
  </si>
  <si>
    <t>d=150 mm, dĺžka 50 m</t>
  </si>
  <si>
    <t>Hradítko štvorcové pod zásobník - bunky 1-8</t>
  </si>
  <si>
    <t>ručne + elektricky ovládané</t>
  </si>
  <si>
    <t>220x220</t>
  </si>
  <si>
    <t>mm</t>
  </si>
  <si>
    <t>m</t>
  </si>
  <si>
    <t xml:space="preserve">Dopravník reťazový  - zmena otáčok frekvenčným meničom                           </t>
  </si>
  <si>
    <t>Hradítko štvorcové pod zásobník - bunky 10-17</t>
  </si>
  <si>
    <t>Hradítko štvorcové pod zásobník - bunky 18-25</t>
  </si>
  <si>
    <t xml:space="preserve">Dopravník reťazový                               </t>
  </si>
  <si>
    <t>šírka 330 mm, výška 380 mm</t>
  </si>
  <si>
    <t xml:space="preserve">Dopravník reťazový                            </t>
  </si>
  <si>
    <t xml:space="preserve">Klapka dvojcestná asymetrická </t>
  </si>
  <si>
    <t>el. ovládaná</t>
  </si>
  <si>
    <t>d219-40°</t>
  </si>
  <si>
    <t xml:space="preserve">Výťah korčekový                            </t>
  </si>
  <si>
    <t>šachta 220x280</t>
  </si>
  <si>
    <t>Hradítko pod reťazový dopravník</t>
  </si>
  <si>
    <t>el. ovládané</t>
  </si>
  <si>
    <t>330x500</t>
  </si>
  <si>
    <t>Úprava koľajového koša na automobilový - zadný výsyp</t>
  </si>
  <si>
    <t>betónová obruba okolo koša</t>
  </si>
  <si>
    <t xml:space="preserve">Klapka dvojcestná symetrická </t>
  </si>
  <si>
    <t>250x250 -40°</t>
  </si>
  <si>
    <t xml:space="preserve">Doplnenie aspiračného potrubia k dopr. 802 </t>
  </si>
  <si>
    <t>d=150 mm, dĺžka 15 m + kolená</t>
  </si>
  <si>
    <t>Pozberová linka -čistenie a sušenie</t>
  </si>
  <si>
    <t>(PL)</t>
  </si>
  <si>
    <t>Dopravník reťazový</t>
  </si>
  <si>
    <t>zo sila na PL</t>
  </si>
  <si>
    <t>Hradítko pod reťazový dopravník R2 na výdaj na autá</t>
  </si>
  <si>
    <t>260x500</t>
  </si>
  <si>
    <t>Klapka 2-cestná, 40°</t>
  </si>
  <si>
    <t>Zásobník oceľový</t>
  </si>
  <si>
    <t xml:space="preserve">Hradítko pod zásobníkom </t>
  </si>
  <si>
    <t>ručne  ovládané</t>
  </si>
  <si>
    <t>Klapka dvojcestná</t>
  </si>
  <si>
    <t xml:space="preserve">Dopr. reťazový - PL zo zás. na čist.                 </t>
  </si>
  <si>
    <t>šírka 230 mm, výška 380 mm</t>
  </si>
  <si>
    <t xml:space="preserve">Dopr. reťazový - PL zo zás. na sušičku  </t>
  </si>
  <si>
    <t>ručne ovládaná</t>
  </si>
  <si>
    <t>Čistička bubnová s príslušenstvom</t>
  </si>
  <si>
    <t>Marot</t>
  </si>
  <si>
    <t>Dopravník závitovkový</t>
  </si>
  <si>
    <t>Sušiareň kontinuálna teplovzdušná</t>
  </si>
  <si>
    <t>12 LE LAW SBC</t>
  </si>
  <si>
    <t>ručne ovládané</t>
  </si>
  <si>
    <t>z PL do sila</t>
  </si>
  <si>
    <t>Vrchná časť sila</t>
  </si>
  <si>
    <t xml:space="preserve">Dopravník reťazový                             </t>
  </si>
  <si>
    <t>Redukcia pod hradítko</t>
  </si>
  <si>
    <t>330x500 /d273</t>
  </si>
  <si>
    <t xml:space="preserve">h=150 </t>
  </si>
  <si>
    <t>Potrubie spádové s kolenom</t>
  </si>
  <si>
    <t>l=1500</t>
  </si>
  <si>
    <t xml:space="preserve">Snímanie teploty v zásobníku - snímače na lanku v zásobníku </t>
  </si>
  <si>
    <t>Vyhodnocovacia jednotka</t>
  </si>
  <si>
    <t xml:space="preserve">Dopravník reťazový                          </t>
  </si>
  <si>
    <t>Kruhový rozdeľovač</t>
  </si>
  <si>
    <t>6-cestný</t>
  </si>
  <si>
    <t>230x500</t>
  </si>
  <si>
    <t xml:space="preserve">Dopravník reťazový - výdaj VKZ                      </t>
  </si>
  <si>
    <t>Dopravník závitovkový - prach</t>
  </si>
  <si>
    <t>ZD 250</t>
  </si>
  <si>
    <t>Dopravník závitovkový - II. Tr.</t>
  </si>
  <si>
    <t xml:space="preserve">Dopravník závitovkový - III. Tr. </t>
  </si>
  <si>
    <t xml:space="preserve">Dopravník reťazový - výdaj autá                     </t>
  </si>
  <si>
    <t>Snímač hladiny - horný</t>
  </si>
  <si>
    <t>rotačný vrtuľkový</t>
  </si>
  <si>
    <t>Snímač hladiny - spodný</t>
  </si>
  <si>
    <t xml:space="preserve">Hradítko štvorcové pod zásobník - bunky A-F  </t>
  </si>
  <si>
    <t>Hradítko štvorcové pod zásobník - bunky G-J</t>
  </si>
  <si>
    <t>na prach</t>
  </si>
  <si>
    <t>na staré silo</t>
  </si>
  <si>
    <t>zo starého sila</t>
  </si>
  <si>
    <t>výdaj na vagóny</t>
  </si>
  <si>
    <t>d219</t>
  </si>
  <si>
    <t>Dopravník reťazový - dvojsmerný</t>
  </si>
  <si>
    <t>OKE 11032           výkon pri 750 kg/m3 pohon pôv. 22 kW</t>
  </si>
  <si>
    <t>OKE 8032             výkon pri 750 kg/m3 pohon pôv. 10 kW</t>
  </si>
  <si>
    <t>Váha tenzometrická - 500 kg zásobník, cyklus za 1 minútu</t>
  </si>
  <si>
    <t>Alya úprava Wesico</t>
  </si>
  <si>
    <t>Predčistička zrnín</t>
  </si>
  <si>
    <t>Čistička zrnín</t>
  </si>
  <si>
    <t>el. ovládaná, 2x snímač polohy</t>
  </si>
  <si>
    <t>ručne ovládaná, 2x snímač polohy</t>
  </si>
  <si>
    <t>d=219</t>
  </si>
  <si>
    <t>Klapka 3-cestná, 2x40°</t>
  </si>
  <si>
    <t xml:space="preserve">el. ovládaná - 2 pohony, 4x snímač polohy </t>
  </si>
  <si>
    <t>Zariadenie - názov</t>
  </si>
  <si>
    <t>Zariadenie - typ</t>
  </si>
  <si>
    <t>Rozmer</t>
  </si>
  <si>
    <t>Počet</t>
  </si>
  <si>
    <t>Jed.cena</t>
  </si>
  <si>
    <t>Dodávka</t>
  </si>
  <si>
    <t>Jed.mn.</t>
  </si>
  <si>
    <t>P.č.</t>
  </si>
  <si>
    <t>1./</t>
  </si>
  <si>
    <t>8./</t>
  </si>
  <si>
    <t>2./</t>
  </si>
  <si>
    <t>3./</t>
  </si>
  <si>
    <t>4./</t>
  </si>
  <si>
    <t>5./</t>
  </si>
  <si>
    <t>6./</t>
  </si>
  <si>
    <t>7./</t>
  </si>
  <si>
    <t>9./</t>
  </si>
  <si>
    <t>10./</t>
  </si>
  <si>
    <t>11./</t>
  </si>
  <si>
    <t>12./</t>
  </si>
  <si>
    <t>13./</t>
  </si>
  <si>
    <t>14./</t>
  </si>
  <si>
    <t>15./</t>
  </si>
  <si>
    <t>16./</t>
  </si>
  <si>
    <t>17./</t>
  </si>
  <si>
    <t>18./</t>
  </si>
  <si>
    <t>19./</t>
  </si>
  <si>
    <t>20./</t>
  </si>
  <si>
    <t>21./</t>
  </si>
  <si>
    <t>22./</t>
  </si>
  <si>
    <t>23./</t>
  </si>
  <si>
    <t>24./</t>
  </si>
  <si>
    <t>25./</t>
  </si>
  <si>
    <t>26./</t>
  </si>
  <si>
    <t>27./</t>
  </si>
  <si>
    <t>28./</t>
  </si>
  <si>
    <t>29./</t>
  </si>
  <si>
    <t>30./</t>
  </si>
  <si>
    <t>31./</t>
  </si>
  <si>
    <t>32./</t>
  </si>
  <si>
    <t>33./</t>
  </si>
  <si>
    <t>34./</t>
  </si>
  <si>
    <t>35./</t>
  </si>
  <si>
    <t>36./</t>
  </si>
  <si>
    <t>37./</t>
  </si>
  <si>
    <t>38./</t>
  </si>
  <si>
    <t>39./</t>
  </si>
  <si>
    <t>40./</t>
  </si>
  <si>
    <t>41./</t>
  </si>
  <si>
    <t>42./</t>
  </si>
  <si>
    <t>43./</t>
  </si>
  <si>
    <t>44./</t>
  </si>
  <si>
    <t>45./</t>
  </si>
  <si>
    <t>46./</t>
  </si>
  <si>
    <t>47./</t>
  </si>
  <si>
    <t>48./</t>
  </si>
  <si>
    <t>49./</t>
  </si>
  <si>
    <t>50./</t>
  </si>
  <si>
    <t>51./</t>
  </si>
  <si>
    <t>52./</t>
  </si>
  <si>
    <t>53./</t>
  </si>
  <si>
    <t>54./</t>
  </si>
  <si>
    <t>55./</t>
  </si>
  <si>
    <t>56./</t>
  </si>
  <si>
    <t>57./</t>
  </si>
  <si>
    <t>58./</t>
  </si>
  <si>
    <t>59./</t>
  </si>
  <si>
    <t>60./</t>
  </si>
  <si>
    <t>61./</t>
  </si>
  <si>
    <t>62./</t>
  </si>
  <si>
    <t>63./</t>
  </si>
  <si>
    <t>64./</t>
  </si>
  <si>
    <t>65./</t>
  </si>
  <si>
    <t>66./</t>
  </si>
  <si>
    <t>67./</t>
  </si>
  <si>
    <t>68./</t>
  </si>
  <si>
    <t>69./</t>
  </si>
  <si>
    <t>70./</t>
  </si>
  <si>
    <t>71./</t>
  </si>
  <si>
    <t>72./</t>
  </si>
  <si>
    <t>73./</t>
  </si>
  <si>
    <t>74./</t>
  </si>
  <si>
    <t>75./</t>
  </si>
  <si>
    <t>76./</t>
  </si>
  <si>
    <t>77./</t>
  </si>
  <si>
    <t>78./</t>
  </si>
  <si>
    <t>79./</t>
  </si>
  <si>
    <t>80./</t>
  </si>
  <si>
    <t>81./</t>
  </si>
  <si>
    <t>82./</t>
  </si>
  <si>
    <t>83./</t>
  </si>
  <si>
    <t>84./</t>
  </si>
  <si>
    <t>85./</t>
  </si>
  <si>
    <t>86./</t>
  </si>
  <si>
    <t>87./</t>
  </si>
  <si>
    <t>88./</t>
  </si>
  <si>
    <t>89./</t>
  </si>
  <si>
    <t>90./</t>
  </si>
  <si>
    <t>91./</t>
  </si>
  <si>
    <t>92./</t>
  </si>
  <si>
    <t>96./</t>
  </si>
  <si>
    <t>97./</t>
  </si>
  <si>
    <t>98./</t>
  </si>
  <si>
    <t>99./</t>
  </si>
  <si>
    <t>100./</t>
  </si>
  <si>
    <t>101./</t>
  </si>
  <si>
    <t>102./</t>
  </si>
  <si>
    <t>103./</t>
  </si>
  <si>
    <t>104./</t>
  </si>
  <si>
    <t>Spolu bez DPH</t>
  </si>
  <si>
    <t>Spolu bez DPH v EUR</t>
  </si>
  <si>
    <t>Inžinierska činnosť</t>
  </si>
  <si>
    <t>Montážne práce</t>
  </si>
  <si>
    <t>Motorická elektroinštalácia</t>
  </si>
  <si>
    <t>Riadiaci systém</t>
  </si>
  <si>
    <t>Rekapitulácia</t>
  </si>
  <si>
    <t>105./</t>
  </si>
  <si>
    <t>106./</t>
  </si>
  <si>
    <t>107./</t>
  </si>
  <si>
    <t>108./</t>
  </si>
  <si>
    <t>109./</t>
  </si>
  <si>
    <t>x</t>
  </si>
  <si>
    <t>d219 mm</t>
  </si>
  <si>
    <t>d190 mm</t>
  </si>
  <si>
    <t>ks</t>
  </si>
  <si>
    <t>spojka</t>
  </si>
  <si>
    <t>dopravný pás</t>
  </si>
  <si>
    <t>naberáky</t>
  </si>
  <si>
    <t>skrutky</t>
  </si>
  <si>
    <t>10x35</t>
  </si>
  <si>
    <t xml:space="preserve">hlavy  elevátora </t>
  </si>
  <si>
    <t>22 kW NORD</t>
  </si>
  <si>
    <t xml:space="preserve">dopravný pás oleju vzdorný </t>
  </si>
  <si>
    <t>PO 750     GO</t>
  </si>
  <si>
    <t xml:space="preserve">ASP 750   GO </t>
  </si>
  <si>
    <t xml:space="preserve">Riadiaci systém  Tebis </t>
  </si>
  <si>
    <t>Váha tenzometrická   80 t/h</t>
  </si>
  <si>
    <t xml:space="preserve">Spádové potrubie </t>
  </si>
  <si>
    <t>219x6,3</t>
  </si>
  <si>
    <t xml:space="preserve">Prvky spádového potrubia </t>
  </si>
  <si>
    <t xml:space="preserve">Demontážne práce </t>
  </si>
  <si>
    <t xml:space="preserve">Montážne práce </t>
  </si>
  <si>
    <t xml:space="preserve">Dopravné náklady , zvíhacie zariadenia , ubytovanie montérov </t>
  </si>
  <si>
    <t>110./</t>
  </si>
  <si>
    <t>111./</t>
  </si>
  <si>
    <t>112./</t>
  </si>
  <si>
    <t>113./</t>
  </si>
  <si>
    <t>114./</t>
  </si>
  <si>
    <t xml:space="preserve">Nepredvídateľné výdavky </t>
  </si>
  <si>
    <t xml:space="preserve">Dopravné náklady + zdvíhacie zariadenia </t>
  </si>
  <si>
    <t xml:space="preserve">Upratovanie  OS po demontáži </t>
  </si>
  <si>
    <t xml:space="preserve"> KR5 - 219</t>
  </si>
  <si>
    <t>115./</t>
  </si>
  <si>
    <t xml:space="preserve">Osobný výťah  </t>
  </si>
  <si>
    <r>
      <t>Obstarávateľ :</t>
    </r>
    <r>
      <rPr>
        <sz val="12"/>
        <rFont val="Calibri"/>
        <family val="2"/>
        <charset val="238"/>
      </rPr>
      <t xml:space="preserve"> Boskop Poľnonákup Trenčín, a.s. Hlavná 1, 911 05 Trenčín,  IČO : 36 304 352</t>
    </r>
  </si>
  <si>
    <t>IDENTIFIKAČNÉ ÚDAJE potenciálneho dodávateľa</t>
  </si>
  <si>
    <t>Obchodné meno:</t>
  </si>
  <si>
    <t xml:space="preserve">Sídlo </t>
  </si>
  <si>
    <t>IČO:</t>
  </si>
  <si>
    <t>Telefón a e-mail:</t>
  </si>
  <si>
    <t>ostáva pôvodný</t>
  </si>
  <si>
    <t xml:space="preserve">ostáva pôvodný </t>
  </si>
  <si>
    <t>Dopravník reťazový  - úprava - doplnené medzidno a zvýšený o 150 mm nad pôvodnú bočnicu</t>
  </si>
  <si>
    <t xml:space="preserve">Meno a priezvisko </t>
  </si>
  <si>
    <t>štatutárneho zástupcu:</t>
  </si>
  <si>
    <t>Podpis a pečiatka:</t>
  </si>
  <si>
    <t>Miesto a dátum podpisu:</t>
  </si>
  <si>
    <r>
      <rPr>
        <b/>
        <sz val="12"/>
        <rFont val="Arial"/>
        <family val="2"/>
        <charset val="238"/>
      </rPr>
      <t xml:space="preserve">Názov zákazky : </t>
    </r>
    <r>
      <rPr>
        <sz val="12"/>
        <rFont val="Arial"/>
        <family val="2"/>
        <charset val="238"/>
      </rPr>
      <t>Rekonštrukcia dopravných ciest obilného sila</t>
    </r>
  </si>
  <si>
    <t>Platca DPH</t>
  </si>
  <si>
    <t xml:space="preserve">áno/nie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</si>
</sst>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0"/>
      <name val="Arial"/>
      <family val="2"/>
      <charset val="238"/>
    </font>
    <font>
      <b/>
      <i/>
      <sz val="12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4" fillId="0" borderId="0" xfId="0" applyFont="1"/>
    <xf numFmtId="165" fontId="4" fillId="0" borderId="0" xfId="0" applyNumberFormat="1" applyFont="1"/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vertical="center" wrapText="1"/>
    </xf>
    <xf numFmtId="0" fontId="0" fillId="0" borderId="0" xfId="0" applyAlignment="1"/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Fill="1" applyBorder="1"/>
    <xf numFmtId="0" fontId="0" fillId="0" borderId="2" xfId="0" applyFont="1" applyBorder="1"/>
    <xf numFmtId="0" fontId="0" fillId="0" borderId="2" xfId="0" applyBorder="1" applyAlignment="1">
      <alignment vertical="center"/>
    </xf>
    <xf numFmtId="164" fontId="4" fillId="0" borderId="2" xfId="0" applyNumberFormat="1" applyFont="1" applyFill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69"/>
  <sheetViews>
    <sheetView tabSelected="1" workbookViewId="0">
      <pane ySplit="13" topLeftCell="A29" activePane="bottomLeft" state="frozen"/>
      <selection pane="bottomLeft" activeCell="C10" sqref="C10:E10"/>
    </sheetView>
  </sheetViews>
  <sheetFormatPr defaultRowHeight="15" x14ac:dyDescent="0.25"/>
  <cols>
    <col min="1" max="1" width="5.5703125" style="14" customWidth="1"/>
    <col min="2" max="2" width="49.140625" customWidth="1"/>
    <col min="3" max="3" width="25.140625" customWidth="1"/>
    <col min="4" max="4" width="9.5703125" customWidth="1"/>
    <col min="5" max="5" width="7.5703125" style="3" customWidth="1"/>
    <col min="6" max="6" width="6.85546875" customWidth="1"/>
    <col min="8" max="8" width="15.5703125" bestFit="1" customWidth="1"/>
  </cols>
  <sheetData>
    <row r="2" spans="1:8" ht="15.75" x14ac:dyDescent="0.25">
      <c r="B2" s="43" t="s">
        <v>260</v>
      </c>
      <c r="C2" s="44"/>
    </row>
    <row r="3" spans="1:8" ht="15.75" x14ac:dyDescent="0.25">
      <c r="B3" s="19" t="s">
        <v>247</v>
      </c>
      <c r="C3" s="20"/>
      <c r="D3" s="18"/>
    </row>
    <row r="5" spans="1:8" x14ac:dyDescent="0.25">
      <c r="B5" s="16" t="s">
        <v>248</v>
      </c>
      <c r="C5" s="47"/>
      <c r="D5" s="47"/>
      <c r="E5" s="47"/>
    </row>
    <row r="6" spans="1:8" ht="15.75" x14ac:dyDescent="0.25">
      <c r="B6" s="17" t="s">
        <v>249</v>
      </c>
      <c r="C6" s="47"/>
      <c r="D6" s="47"/>
      <c r="E6" s="47"/>
    </row>
    <row r="7" spans="1:8" ht="15.75" x14ac:dyDescent="0.25">
      <c r="B7" s="17" t="s">
        <v>250</v>
      </c>
      <c r="C7" s="47"/>
      <c r="D7" s="47"/>
      <c r="E7" s="47"/>
    </row>
    <row r="8" spans="1:8" ht="15.75" x14ac:dyDescent="0.25">
      <c r="B8" s="17" t="s">
        <v>251</v>
      </c>
      <c r="C8" s="47"/>
      <c r="D8" s="47"/>
      <c r="E8" s="47"/>
    </row>
    <row r="9" spans="1:8" ht="15.75" x14ac:dyDescent="0.25">
      <c r="B9" s="17" t="s">
        <v>252</v>
      </c>
      <c r="C9" s="47"/>
      <c r="D9" s="47"/>
      <c r="E9" s="47"/>
    </row>
    <row r="10" spans="1:8" ht="15.75" x14ac:dyDescent="0.25">
      <c r="B10" s="17" t="s">
        <v>261</v>
      </c>
      <c r="C10" s="47" t="s">
        <v>262</v>
      </c>
      <c r="D10" s="47"/>
      <c r="E10" s="47"/>
    </row>
    <row r="13" spans="1:8" s="8" customFormat="1" ht="30" x14ac:dyDescent="0.25">
      <c r="A13" s="8" t="s">
        <v>100</v>
      </c>
      <c r="B13" s="9" t="s">
        <v>93</v>
      </c>
      <c r="C13" s="9" t="s">
        <v>94</v>
      </c>
      <c r="D13" s="9" t="s">
        <v>95</v>
      </c>
      <c r="E13" s="9" t="s">
        <v>99</v>
      </c>
      <c r="F13" s="9" t="s">
        <v>96</v>
      </c>
      <c r="G13" s="8" t="s">
        <v>97</v>
      </c>
      <c r="H13" s="8" t="s">
        <v>98</v>
      </c>
    </row>
    <row r="14" spans="1:8" s="1" customFormat="1" x14ac:dyDescent="0.25">
      <c r="A14" s="13"/>
      <c r="B14" s="4" t="s">
        <v>0</v>
      </c>
      <c r="C14" s="5"/>
      <c r="D14" s="5"/>
      <c r="E14" s="6"/>
      <c r="F14" s="5"/>
      <c r="G14" s="7"/>
      <c r="H14" s="7"/>
    </row>
    <row r="15" spans="1:8" s="2" customFormat="1" ht="45" x14ac:dyDescent="0.25">
      <c r="A15" s="21" t="s">
        <v>101</v>
      </c>
      <c r="B15" s="23" t="s">
        <v>1</v>
      </c>
      <c r="C15" s="23" t="s">
        <v>2</v>
      </c>
      <c r="D15" s="23">
        <f>2.4*20+0.75+1.2</f>
        <v>49.95</v>
      </c>
      <c r="E15" s="22" t="s">
        <v>9</v>
      </c>
      <c r="F15" s="23">
        <v>1</v>
      </c>
      <c r="G15" s="23">
        <v>0</v>
      </c>
      <c r="H15" s="23">
        <f t="shared" ref="H15:H35" si="0">SUM(G15*F15)</f>
        <v>0</v>
      </c>
    </row>
    <row r="16" spans="1:8" s="2" customFormat="1" x14ac:dyDescent="0.25">
      <c r="A16" s="21" t="s">
        <v>103</v>
      </c>
      <c r="B16" s="23" t="s">
        <v>3</v>
      </c>
      <c r="C16" s="23" t="s">
        <v>4</v>
      </c>
      <c r="D16" s="23"/>
      <c r="E16" s="22"/>
      <c r="F16" s="23">
        <v>1</v>
      </c>
      <c r="G16" s="23">
        <v>0</v>
      </c>
      <c r="H16" s="23">
        <f t="shared" si="0"/>
        <v>0</v>
      </c>
    </row>
    <row r="17" spans="1:8" s="2" customFormat="1" ht="30" x14ac:dyDescent="0.25">
      <c r="A17" s="21" t="s">
        <v>104</v>
      </c>
      <c r="B17" s="23" t="s">
        <v>5</v>
      </c>
      <c r="C17" s="23" t="s">
        <v>6</v>
      </c>
      <c r="D17" s="24" t="s">
        <v>7</v>
      </c>
      <c r="E17" s="22" t="s">
        <v>8</v>
      </c>
      <c r="F17" s="23">
        <v>8</v>
      </c>
      <c r="G17" s="23">
        <v>0</v>
      </c>
      <c r="H17" s="23">
        <f t="shared" si="0"/>
        <v>0</v>
      </c>
    </row>
    <row r="18" spans="1:8" s="2" customFormat="1" ht="45" x14ac:dyDescent="0.25">
      <c r="A18" s="21" t="s">
        <v>105</v>
      </c>
      <c r="B18" s="23" t="s">
        <v>1</v>
      </c>
      <c r="C18" s="23" t="s">
        <v>2</v>
      </c>
      <c r="D18" s="23">
        <f>17*2.4+1.2+0.75</f>
        <v>42.75</v>
      </c>
      <c r="E18" s="22" t="s">
        <v>9</v>
      </c>
      <c r="F18" s="23">
        <v>1</v>
      </c>
      <c r="G18" s="23">
        <v>0</v>
      </c>
      <c r="H18" s="23">
        <f t="shared" si="0"/>
        <v>0</v>
      </c>
    </row>
    <row r="19" spans="1:8" s="2" customFormat="1" ht="45" x14ac:dyDescent="0.25">
      <c r="A19" s="21" t="s">
        <v>106</v>
      </c>
      <c r="B19" s="23" t="s">
        <v>10</v>
      </c>
      <c r="C19" s="23" t="s">
        <v>2</v>
      </c>
      <c r="D19" s="23">
        <f>3*2.4+0.75+1.2</f>
        <v>9.1499999999999986</v>
      </c>
      <c r="E19" s="22" t="s">
        <v>9</v>
      </c>
      <c r="F19" s="23">
        <v>1</v>
      </c>
      <c r="G19" s="23">
        <v>0</v>
      </c>
      <c r="H19" s="23">
        <f t="shared" si="0"/>
        <v>0</v>
      </c>
    </row>
    <row r="20" spans="1:8" s="2" customFormat="1" x14ac:dyDescent="0.25">
      <c r="A20" s="21" t="s">
        <v>107</v>
      </c>
      <c r="B20" s="23" t="s">
        <v>3</v>
      </c>
      <c r="C20" s="23" t="s">
        <v>4</v>
      </c>
      <c r="D20" s="23"/>
      <c r="E20" s="22"/>
      <c r="F20" s="23">
        <v>1</v>
      </c>
      <c r="G20" s="23">
        <v>0</v>
      </c>
      <c r="H20" s="23">
        <f t="shared" si="0"/>
        <v>0</v>
      </c>
    </row>
    <row r="21" spans="1:8" s="2" customFormat="1" ht="30" x14ac:dyDescent="0.25">
      <c r="A21" s="21" t="s">
        <v>108</v>
      </c>
      <c r="B21" s="23" t="s">
        <v>11</v>
      </c>
      <c r="C21" s="23" t="s">
        <v>6</v>
      </c>
      <c r="D21" s="24" t="s">
        <v>7</v>
      </c>
      <c r="E21" s="22" t="s">
        <v>8</v>
      </c>
      <c r="F21" s="23">
        <v>8</v>
      </c>
      <c r="G21" s="23">
        <v>0</v>
      </c>
      <c r="H21" s="23">
        <f t="shared" si="0"/>
        <v>0</v>
      </c>
    </row>
    <row r="22" spans="1:8" s="2" customFormat="1" ht="45" x14ac:dyDescent="0.25">
      <c r="A22" s="21" t="s">
        <v>102</v>
      </c>
      <c r="B22" s="23" t="s">
        <v>1</v>
      </c>
      <c r="C22" s="23" t="s">
        <v>2</v>
      </c>
      <c r="D22" s="23">
        <f>19*2.4+1.2+0.75</f>
        <v>47.550000000000004</v>
      </c>
      <c r="E22" s="22" t="s">
        <v>9</v>
      </c>
      <c r="F22" s="23">
        <v>1</v>
      </c>
      <c r="G22" s="23">
        <v>0</v>
      </c>
      <c r="H22" s="23">
        <f t="shared" si="0"/>
        <v>0</v>
      </c>
    </row>
    <row r="23" spans="1:8" s="2" customFormat="1" x14ac:dyDescent="0.25">
      <c r="A23" s="21" t="s">
        <v>109</v>
      </c>
      <c r="B23" s="23" t="s">
        <v>3</v>
      </c>
      <c r="C23" s="23" t="s">
        <v>4</v>
      </c>
      <c r="D23" s="23"/>
      <c r="E23" s="22"/>
      <c r="F23" s="23">
        <v>1</v>
      </c>
      <c r="G23" s="23">
        <v>0</v>
      </c>
      <c r="H23" s="23">
        <f t="shared" si="0"/>
        <v>0</v>
      </c>
    </row>
    <row r="24" spans="1:8" s="2" customFormat="1" ht="30" x14ac:dyDescent="0.25">
      <c r="A24" s="21" t="s">
        <v>110</v>
      </c>
      <c r="B24" s="23" t="s">
        <v>12</v>
      </c>
      <c r="C24" s="23" t="s">
        <v>6</v>
      </c>
      <c r="D24" s="24" t="s">
        <v>7</v>
      </c>
      <c r="E24" s="22" t="s">
        <v>8</v>
      </c>
      <c r="F24" s="23">
        <v>8</v>
      </c>
      <c r="G24" s="23">
        <v>0</v>
      </c>
      <c r="H24" s="23">
        <f t="shared" si="0"/>
        <v>0</v>
      </c>
    </row>
    <row r="25" spans="1:8" s="2" customFormat="1" ht="30" x14ac:dyDescent="0.25">
      <c r="A25" s="21" t="s">
        <v>111</v>
      </c>
      <c r="B25" s="23" t="s">
        <v>13</v>
      </c>
      <c r="C25" s="23" t="s">
        <v>14</v>
      </c>
      <c r="D25" s="23">
        <f>13*2.4+1.2+0.3+1.2+0.75</f>
        <v>34.65</v>
      </c>
      <c r="E25" s="22" t="s">
        <v>9</v>
      </c>
      <c r="F25" s="23">
        <v>2</v>
      </c>
      <c r="G25" s="23">
        <v>0</v>
      </c>
      <c r="H25" s="23">
        <f t="shared" si="0"/>
        <v>0</v>
      </c>
    </row>
    <row r="26" spans="1:8" s="2" customFormat="1" ht="30" x14ac:dyDescent="0.25">
      <c r="A26" s="21" t="s">
        <v>112</v>
      </c>
      <c r="B26" s="23" t="s">
        <v>13</v>
      </c>
      <c r="C26" s="23" t="s">
        <v>14</v>
      </c>
      <c r="D26" s="23">
        <f>8*2.4+1.2+1.2+0.75</f>
        <v>22.349999999999998</v>
      </c>
      <c r="E26" s="22" t="s">
        <v>9</v>
      </c>
      <c r="F26" s="23">
        <v>1</v>
      </c>
      <c r="G26" s="23">
        <v>0</v>
      </c>
      <c r="H26" s="23">
        <f t="shared" si="0"/>
        <v>0</v>
      </c>
    </row>
    <row r="27" spans="1:8" s="2" customFormat="1" ht="30" x14ac:dyDescent="0.25">
      <c r="A27" s="21" t="s">
        <v>113</v>
      </c>
      <c r="B27" s="23" t="s">
        <v>15</v>
      </c>
      <c r="C27" s="23" t="s">
        <v>14</v>
      </c>
      <c r="D27" s="23">
        <f>2*2.4+1.2+0.75</f>
        <v>6.75</v>
      </c>
      <c r="E27" s="22" t="s">
        <v>9</v>
      </c>
      <c r="F27" s="23">
        <v>1</v>
      </c>
      <c r="G27" s="23">
        <v>0</v>
      </c>
      <c r="H27" s="23">
        <f t="shared" si="0"/>
        <v>0</v>
      </c>
    </row>
    <row r="28" spans="1:8" s="2" customFormat="1" x14ac:dyDescent="0.25">
      <c r="A28" s="21" t="s">
        <v>114</v>
      </c>
      <c r="B28" s="23" t="s">
        <v>16</v>
      </c>
      <c r="C28" s="23" t="s">
        <v>17</v>
      </c>
      <c r="D28" s="25" t="s">
        <v>18</v>
      </c>
      <c r="E28" s="22"/>
      <c r="F28" s="23">
        <v>2</v>
      </c>
      <c r="G28" s="23">
        <v>0</v>
      </c>
      <c r="H28" s="23">
        <f t="shared" si="0"/>
        <v>0</v>
      </c>
    </row>
    <row r="29" spans="1:8" s="2" customFormat="1" ht="30" x14ac:dyDescent="0.25">
      <c r="A29" s="21" t="s">
        <v>115</v>
      </c>
      <c r="B29" s="23" t="s">
        <v>19</v>
      </c>
      <c r="C29" s="23" t="s">
        <v>20</v>
      </c>
      <c r="D29" s="23">
        <v>20</v>
      </c>
      <c r="E29" s="22" t="s">
        <v>9</v>
      </c>
      <c r="F29" s="23">
        <v>1</v>
      </c>
      <c r="G29" s="23" t="s">
        <v>254</v>
      </c>
      <c r="H29" s="23">
        <v>0</v>
      </c>
    </row>
    <row r="30" spans="1:8" s="2" customFormat="1" ht="30" x14ac:dyDescent="0.25">
      <c r="A30" s="21" t="s">
        <v>116</v>
      </c>
      <c r="B30" s="23" t="s">
        <v>13</v>
      </c>
      <c r="C30" s="23" t="s">
        <v>14</v>
      </c>
      <c r="D30" s="23">
        <f>4*2.4+1.2+0.75</f>
        <v>11.549999999999999</v>
      </c>
      <c r="E30" s="22" t="s">
        <v>9</v>
      </c>
      <c r="F30" s="23">
        <v>2</v>
      </c>
      <c r="G30" s="23">
        <v>0</v>
      </c>
      <c r="H30" s="23">
        <f t="shared" si="0"/>
        <v>0</v>
      </c>
    </row>
    <row r="31" spans="1:8" s="2" customFormat="1" ht="30" x14ac:dyDescent="0.25">
      <c r="A31" s="21" t="s">
        <v>117</v>
      </c>
      <c r="B31" s="23" t="s">
        <v>13</v>
      </c>
      <c r="C31" s="23" t="s">
        <v>14</v>
      </c>
      <c r="D31" s="23">
        <f>7*2.4+1.2+1.2+0.75</f>
        <v>19.95</v>
      </c>
      <c r="E31" s="22" t="s">
        <v>9</v>
      </c>
      <c r="F31" s="23">
        <v>1</v>
      </c>
      <c r="G31" s="23">
        <v>0</v>
      </c>
      <c r="H31" s="23">
        <f t="shared" si="0"/>
        <v>0</v>
      </c>
    </row>
    <row r="32" spans="1:8" s="2" customFormat="1" x14ac:dyDescent="0.25">
      <c r="A32" s="21" t="s">
        <v>118</v>
      </c>
      <c r="B32" s="23" t="s">
        <v>21</v>
      </c>
      <c r="C32" s="23" t="s">
        <v>22</v>
      </c>
      <c r="D32" s="25" t="s">
        <v>23</v>
      </c>
      <c r="E32" s="22" t="s">
        <v>8</v>
      </c>
      <c r="F32" s="23">
        <v>1</v>
      </c>
      <c r="G32" s="23">
        <v>0</v>
      </c>
      <c r="H32" s="23">
        <f t="shared" si="0"/>
        <v>0</v>
      </c>
    </row>
    <row r="33" spans="1:8" s="2" customFormat="1" ht="30" x14ac:dyDescent="0.25">
      <c r="A33" s="21" t="s">
        <v>119</v>
      </c>
      <c r="B33" s="23" t="s">
        <v>13</v>
      </c>
      <c r="C33" s="23" t="s">
        <v>14</v>
      </c>
      <c r="D33" s="23">
        <f>3*2.4+1.2+0.75</f>
        <v>9.1499999999999986</v>
      </c>
      <c r="E33" s="22" t="s">
        <v>9</v>
      </c>
      <c r="F33" s="23">
        <v>1</v>
      </c>
      <c r="G33" s="23">
        <v>0</v>
      </c>
      <c r="H33" s="23">
        <f t="shared" si="0"/>
        <v>0</v>
      </c>
    </row>
    <row r="34" spans="1:8" s="2" customFormat="1" x14ac:dyDescent="0.25">
      <c r="A34" s="21" t="s">
        <v>120</v>
      </c>
      <c r="B34" s="23" t="s">
        <v>21</v>
      </c>
      <c r="C34" s="23" t="s">
        <v>22</v>
      </c>
      <c r="D34" s="25" t="s">
        <v>23</v>
      </c>
      <c r="E34" s="22" t="s">
        <v>8</v>
      </c>
      <c r="F34" s="23">
        <v>1</v>
      </c>
      <c r="G34" s="23">
        <v>0</v>
      </c>
      <c r="H34" s="23">
        <f t="shared" si="0"/>
        <v>0</v>
      </c>
    </row>
    <row r="35" spans="1:8" s="2" customFormat="1" ht="30" x14ac:dyDescent="0.25">
      <c r="A35" s="21" t="s">
        <v>121</v>
      </c>
      <c r="B35" s="23" t="s">
        <v>13</v>
      </c>
      <c r="C35" s="23" t="s">
        <v>14</v>
      </c>
      <c r="D35" s="23">
        <f>4*2.4+1.2+0.75</f>
        <v>11.549999999999999</v>
      </c>
      <c r="E35" s="22" t="s">
        <v>9</v>
      </c>
      <c r="F35" s="23">
        <v>1</v>
      </c>
      <c r="G35" s="23">
        <v>0</v>
      </c>
      <c r="H35" s="23">
        <f t="shared" si="0"/>
        <v>0</v>
      </c>
    </row>
    <row r="36" spans="1:8" s="2" customFormat="1" x14ac:dyDescent="0.25">
      <c r="A36" s="26"/>
      <c r="B36" s="28"/>
      <c r="C36" s="28"/>
      <c r="D36" s="28"/>
      <c r="E36" s="27"/>
      <c r="F36" s="28"/>
      <c r="G36" s="28"/>
      <c r="H36" s="28"/>
    </row>
    <row r="37" spans="1:8" s="2" customFormat="1" x14ac:dyDescent="0.25">
      <c r="A37" s="21" t="s">
        <v>122</v>
      </c>
      <c r="B37" s="23" t="s">
        <v>21</v>
      </c>
      <c r="C37" s="23" t="s">
        <v>22</v>
      </c>
      <c r="D37" s="25" t="s">
        <v>23</v>
      </c>
      <c r="E37" s="22" t="s">
        <v>8</v>
      </c>
      <c r="F37" s="23">
        <v>1</v>
      </c>
      <c r="G37" s="23">
        <v>0</v>
      </c>
      <c r="H37" s="23">
        <f t="shared" ref="H37:H43" si="1">SUM(G37*F37)</f>
        <v>0</v>
      </c>
    </row>
    <row r="38" spans="1:8" s="2" customFormat="1" ht="30" x14ac:dyDescent="0.25">
      <c r="A38" s="21" t="s">
        <v>123</v>
      </c>
      <c r="B38" s="23" t="s">
        <v>24</v>
      </c>
      <c r="C38" s="23" t="s">
        <v>25</v>
      </c>
      <c r="D38" s="25"/>
      <c r="E38" s="22"/>
      <c r="F38" s="23">
        <v>1</v>
      </c>
      <c r="G38" s="23">
        <v>0</v>
      </c>
      <c r="H38" s="23">
        <f t="shared" si="1"/>
        <v>0</v>
      </c>
    </row>
    <row r="39" spans="1:8" s="2" customFormat="1" ht="30" x14ac:dyDescent="0.25">
      <c r="A39" s="21" t="s">
        <v>124</v>
      </c>
      <c r="B39" s="23" t="s">
        <v>13</v>
      </c>
      <c r="C39" s="23" t="s">
        <v>14</v>
      </c>
      <c r="D39" s="23">
        <f>8*2.4+1.2+0.75</f>
        <v>21.15</v>
      </c>
      <c r="E39" s="22" t="s">
        <v>9</v>
      </c>
      <c r="F39" s="23">
        <v>1</v>
      </c>
      <c r="G39" s="23">
        <v>0</v>
      </c>
      <c r="H39" s="23">
        <f t="shared" si="1"/>
        <v>0</v>
      </c>
    </row>
    <row r="40" spans="1:8" s="2" customFormat="1" x14ac:dyDescent="0.25">
      <c r="A40" s="21"/>
      <c r="B40" s="23"/>
      <c r="C40" s="23"/>
      <c r="D40" s="23"/>
      <c r="E40" s="22"/>
      <c r="F40" s="23"/>
      <c r="G40" s="23"/>
      <c r="H40" s="23"/>
    </row>
    <row r="41" spans="1:8" s="2" customFormat="1" ht="30" x14ac:dyDescent="0.25">
      <c r="A41" s="21" t="s">
        <v>125</v>
      </c>
      <c r="B41" s="23" t="s">
        <v>13</v>
      </c>
      <c r="C41" s="23" t="s">
        <v>14</v>
      </c>
      <c r="D41" s="23">
        <f>7*2.4+1.2+1.2+0.75 +2.4</f>
        <v>22.349999999999998</v>
      </c>
      <c r="E41" s="22" t="s">
        <v>9</v>
      </c>
      <c r="F41" s="23">
        <v>1</v>
      </c>
      <c r="G41" s="23">
        <v>0</v>
      </c>
      <c r="H41" s="23">
        <f t="shared" si="1"/>
        <v>0</v>
      </c>
    </row>
    <row r="42" spans="1:8" s="2" customFormat="1" ht="30" x14ac:dyDescent="0.25">
      <c r="A42" s="21" t="s">
        <v>126</v>
      </c>
      <c r="B42" s="23" t="s">
        <v>26</v>
      </c>
      <c r="C42" s="23" t="s">
        <v>17</v>
      </c>
      <c r="D42" s="24" t="s">
        <v>27</v>
      </c>
      <c r="E42" s="22"/>
      <c r="F42" s="23">
        <v>1</v>
      </c>
      <c r="G42" s="23">
        <v>0</v>
      </c>
      <c r="H42" s="23">
        <f t="shared" si="1"/>
        <v>0</v>
      </c>
    </row>
    <row r="43" spans="1:8" s="2" customFormat="1" ht="30" x14ac:dyDescent="0.25">
      <c r="A43" s="21" t="s">
        <v>127</v>
      </c>
      <c r="B43" s="23" t="s">
        <v>28</v>
      </c>
      <c r="C43" s="23" t="s">
        <v>29</v>
      </c>
      <c r="D43" s="23"/>
      <c r="E43" s="22"/>
      <c r="F43" s="23">
        <v>1</v>
      </c>
      <c r="G43" s="23">
        <v>0</v>
      </c>
      <c r="H43" s="23">
        <f t="shared" si="1"/>
        <v>0</v>
      </c>
    </row>
    <row r="44" spans="1:8" s="2" customFormat="1" x14ac:dyDescent="0.25">
      <c r="A44" s="21"/>
      <c r="B44" s="23"/>
      <c r="C44" s="23"/>
      <c r="D44" s="23"/>
      <c r="E44" s="22"/>
      <c r="F44" s="23"/>
      <c r="G44" s="23"/>
      <c r="H44" s="23"/>
    </row>
    <row r="45" spans="1:8" s="2" customFormat="1" x14ac:dyDescent="0.25">
      <c r="A45" s="21"/>
      <c r="B45" s="23"/>
      <c r="C45" s="23"/>
      <c r="D45" s="23"/>
      <c r="E45" s="22"/>
      <c r="F45" s="23"/>
      <c r="G45" s="23"/>
      <c r="H45" s="23"/>
    </row>
    <row r="46" spans="1:8" s="2" customFormat="1" x14ac:dyDescent="0.25">
      <c r="A46" s="29"/>
      <c r="B46" s="30" t="s">
        <v>30</v>
      </c>
      <c r="C46" s="30" t="s">
        <v>31</v>
      </c>
      <c r="D46" s="30"/>
      <c r="E46" s="31"/>
      <c r="F46" s="30"/>
      <c r="G46" s="30"/>
      <c r="H46" s="30"/>
    </row>
    <row r="47" spans="1:8" s="2" customFormat="1" ht="30" x14ac:dyDescent="0.25">
      <c r="A47" s="21" t="s">
        <v>128</v>
      </c>
      <c r="B47" s="23" t="s">
        <v>32</v>
      </c>
      <c r="C47" s="32" t="s">
        <v>33</v>
      </c>
      <c r="D47" s="25"/>
      <c r="E47" s="22"/>
      <c r="F47" s="23">
        <v>1</v>
      </c>
      <c r="G47" s="23" t="s">
        <v>253</v>
      </c>
      <c r="H47" s="23">
        <v>0</v>
      </c>
    </row>
    <row r="48" spans="1:8" s="2" customFormat="1" x14ac:dyDescent="0.25">
      <c r="A48" s="21" t="s">
        <v>129</v>
      </c>
      <c r="B48" s="23" t="s">
        <v>34</v>
      </c>
      <c r="C48" s="23" t="s">
        <v>22</v>
      </c>
      <c r="D48" s="25" t="s">
        <v>35</v>
      </c>
      <c r="E48" s="22" t="s">
        <v>8</v>
      </c>
      <c r="F48" s="23">
        <v>1</v>
      </c>
      <c r="G48" s="23">
        <v>0</v>
      </c>
      <c r="H48" s="23">
        <f t="shared" ref="H48:H58" si="2">SUM(G48*F48)</f>
        <v>0</v>
      </c>
    </row>
    <row r="49" spans="1:8" s="2" customFormat="1" ht="30" x14ac:dyDescent="0.25">
      <c r="A49" s="21" t="s">
        <v>130</v>
      </c>
      <c r="B49" s="23" t="s">
        <v>32</v>
      </c>
      <c r="C49" s="32"/>
      <c r="D49" s="25"/>
      <c r="E49" s="22"/>
      <c r="F49" s="23">
        <v>1</v>
      </c>
      <c r="G49" s="23" t="s">
        <v>253</v>
      </c>
      <c r="H49" s="23">
        <v>0</v>
      </c>
    </row>
    <row r="50" spans="1:8" s="2" customFormat="1" ht="30" x14ac:dyDescent="0.25">
      <c r="A50" s="21" t="s">
        <v>131</v>
      </c>
      <c r="B50" s="23" t="s">
        <v>32</v>
      </c>
      <c r="C50" s="32"/>
      <c r="D50" s="25"/>
      <c r="E50" s="22"/>
      <c r="F50" s="23">
        <v>1</v>
      </c>
      <c r="G50" s="23" t="s">
        <v>253</v>
      </c>
      <c r="H50" s="23">
        <v>0</v>
      </c>
    </row>
    <row r="51" spans="1:8" s="2" customFormat="1" ht="30" x14ac:dyDescent="0.25">
      <c r="A51" s="21" t="s">
        <v>132</v>
      </c>
      <c r="B51" s="23" t="s">
        <v>19</v>
      </c>
      <c r="C51" s="32"/>
      <c r="D51" s="25"/>
      <c r="E51" s="22"/>
      <c r="F51" s="23">
        <v>1</v>
      </c>
      <c r="G51" s="23" t="s">
        <v>253</v>
      </c>
      <c r="H51" s="23">
        <v>0</v>
      </c>
    </row>
    <row r="52" spans="1:8" s="2" customFormat="1" ht="30" x14ac:dyDescent="0.25">
      <c r="A52" s="21" t="s">
        <v>133</v>
      </c>
      <c r="B52" s="32" t="s">
        <v>36</v>
      </c>
      <c r="C52" s="32" t="s">
        <v>17</v>
      </c>
      <c r="D52" s="25"/>
      <c r="E52" s="22"/>
      <c r="F52" s="23">
        <v>1</v>
      </c>
      <c r="G52" s="23" t="s">
        <v>253</v>
      </c>
      <c r="H52" s="23">
        <v>0</v>
      </c>
    </row>
    <row r="53" spans="1:8" s="2" customFormat="1" ht="30" x14ac:dyDescent="0.25">
      <c r="A53" s="21" t="s">
        <v>134</v>
      </c>
      <c r="B53" s="32" t="s">
        <v>37</v>
      </c>
      <c r="C53" s="32"/>
      <c r="D53" s="25"/>
      <c r="E53" s="22"/>
      <c r="F53" s="23">
        <v>2</v>
      </c>
      <c r="G53" s="23" t="s">
        <v>253</v>
      </c>
      <c r="H53" s="23">
        <v>0</v>
      </c>
    </row>
    <row r="54" spans="1:8" s="2" customFormat="1" ht="30" x14ac:dyDescent="0.25">
      <c r="A54" s="21" t="s">
        <v>135</v>
      </c>
      <c r="B54" s="23" t="s">
        <v>38</v>
      </c>
      <c r="C54" s="23" t="s">
        <v>39</v>
      </c>
      <c r="D54" s="23"/>
      <c r="E54" s="22"/>
      <c r="F54" s="23">
        <v>2</v>
      </c>
      <c r="G54" s="23" t="s">
        <v>253</v>
      </c>
      <c r="H54" s="23">
        <v>0</v>
      </c>
    </row>
    <row r="55" spans="1:8" s="2" customFormat="1" ht="30" x14ac:dyDescent="0.25">
      <c r="A55" s="21" t="s">
        <v>136</v>
      </c>
      <c r="B55" s="23" t="s">
        <v>38</v>
      </c>
      <c r="C55" s="23" t="s">
        <v>39</v>
      </c>
      <c r="D55" s="23"/>
      <c r="E55" s="22"/>
      <c r="F55" s="23">
        <v>2</v>
      </c>
      <c r="G55" s="23" t="s">
        <v>253</v>
      </c>
      <c r="H55" s="23">
        <v>0</v>
      </c>
    </row>
    <row r="56" spans="1:8" s="2" customFormat="1" ht="30" x14ac:dyDescent="0.25">
      <c r="A56" s="21" t="s">
        <v>137</v>
      </c>
      <c r="B56" s="23" t="s">
        <v>40</v>
      </c>
      <c r="C56" s="23" t="s">
        <v>39</v>
      </c>
      <c r="D56" s="23"/>
      <c r="E56" s="22"/>
      <c r="F56" s="23">
        <v>2</v>
      </c>
      <c r="G56" s="23" t="s">
        <v>253</v>
      </c>
      <c r="H56" s="23">
        <v>0</v>
      </c>
    </row>
    <row r="57" spans="1:8" s="2" customFormat="1" ht="30" x14ac:dyDescent="0.25">
      <c r="A57" s="21" t="s">
        <v>138</v>
      </c>
      <c r="B57" s="23" t="s">
        <v>41</v>
      </c>
      <c r="C57" s="23" t="s">
        <v>42</v>
      </c>
      <c r="D57" s="23">
        <f>5*2.4+1.2+0.6+0.75+1.2</f>
        <v>15.749999999999998</v>
      </c>
      <c r="E57" s="22" t="s">
        <v>9</v>
      </c>
      <c r="F57" s="23">
        <v>1</v>
      </c>
      <c r="G57" s="23">
        <v>0</v>
      </c>
      <c r="H57" s="23">
        <f t="shared" si="2"/>
        <v>0</v>
      </c>
    </row>
    <row r="58" spans="1:8" s="2" customFormat="1" ht="30" x14ac:dyDescent="0.25">
      <c r="A58" s="21" t="s">
        <v>139</v>
      </c>
      <c r="B58" s="23" t="s">
        <v>43</v>
      </c>
      <c r="C58" s="23" t="s">
        <v>42</v>
      </c>
      <c r="D58" s="23">
        <f>10*2.4+1.2+0.75+1.2</f>
        <v>27.15</v>
      </c>
      <c r="E58" s="22" t="s">
        <v>9</v>
      </c>
      <c r="F58" s="23">
        <v>1</v>
      </c>
      <c r="G58" s="23">
        <v>0</v>
      </c>
      <c r="H58" s="23">
        <f t="shared" si="2"/>
        <v>0</v>
      </c>
    </row>
    <row r="59" spans="1:8" s="2" customFormat="1" ht="30" x14ac:dyDescent="0.25">
      <c r="A59" s="21" t="s">
        <v>140</v>
      </c>
      <c r="B59" s="32" t="s">
        <v>36</v>
      </c>
      <c r="C59" s="23" t="s">
        <v>44</v>
      </c>
      <c r="D59" s="25"/>
      <c r="E59" s="22"/>
      <c r="F59" s="23">
        <v>1</v>
      </c>
      <c r="G59" s="23" t="s">
        <v>253</v>
      </c>
      <c r="H59" s="23">
        <v>0</v>
      </c>
    </row>
    <row r="60" spans="1:8" s="2" customFormat="1" ht="30" x14ac:dyDescent="0.25">
      <c r="A60" s="21" t="s">
        <v>141</v>
      </c>
      <c r="B60" s="23" t="s">
        <v>19</v>
      </c>
      <c r="C60" s="23"/>
      <c r="D60" s="23"/>
      <c r="E60" s="22"/>
      <c r="F60" s="23">
        <v>1</v>
      </c>
      <c r="G60" s="23" t="s">
        <v>253</v>
      </c>
      <c r="H60" s="23">
        <v>0</v>
      </c>
    </row>
    <row r="61" spans="1:8" s="2" customFormat="1" ht="30" x14ac:dyDescent="0.25">
      <c r="A61" s="21" t="s">
        <v>142</v>
      </c>
      <c r="B61" s="23" t="s">
        <v>45</v>
      </c>
      <c r="C61" s="23" t="s">
        <v>46</v>
      </c>
      <c r="D61" s="23"/>
      <c r="E61" s="22"/>
      <c r="F61" s="23">
        <v>1</v>
      </c>
      <c r="G61" s="23" t="s">
        <v>253</v>
      </c>
      <c r="H61" s="23">
        <v>0</v>
      </c>
    </row>
    <row r="62" spans="1:8" s="2" customFormat="1" ht="30" x14ac:dyDescent="0.25">
      <c r="A62" s="21" t="s">
        <v>143</v>
      </c>
      <c r="B62" s="23" t="s">
        <v>47</v>
      </c>
      <c r="C62" s="23"/>
      <c r="D62" s="23"/>
      <c r="E62" s="22"/>
      <c r="F62" s="23">
        <v>1</v>
      </c>
      <c r="G62" s="23" t="s">
        <v>253</v>
      </c>
      <c r="H62" s="23">
        <v>0</v>
      </c>
    </row>
    <row r="63" spans="1:8" s="2" customFormat="1" ht="30" x14ac:dyDescent="0.25">
      <c r="A63" s="21" t="s">
        <v>144</v>
      </c>
      <c r="B63" s="23" t="s">
        <v>47</v>
      </c>
      <c r="C63" s="23"/>
      <c r="D63" s="23"/>
      <c r="E63" s="22"/>
      <c r="F63" s="23">
        <v>1</v>
      </c>
      <c r="G63" s="23" t="s">
        <v>253</v>
      </c>
      <c r="H63" s="23">
        <v>0</v>
      </c>
    </row>
    <row r="64" spans="1:8" s="2" customFormat="1" ht="30" x14ac:dyDescent="0.25">
      <c r="A64" s="21" t="s">
        <v>145</v>
      </c>
      <c r="B64" s="23" t="s">
        <v>47</v>
      </c>
      <c r="C64" s="23"/>
      <c r="D64" s="23"/>
      <c r="E64" s="22"/>
      <c r="F64" s="23">
        <v>1</v>
      </c>
      <c r="G64" s="23" t="s">
        <v>253</v>
      </c>
      <c r="H64" s="23">
        <v>0</v>
      </c>
    </row>
    <row r="65" spans="1:8" s="2" customFormat="1" ht="30" x14ac:dyDescent="0.25">
      <c r="A65" s="21" t="s">
        <v>146</v>
      </c>
      <c r="B65" s="23" t="s">
        <v>19</v>
      </c>
      <c r="C65" s="23"/>
      <c r="D65" s="23"/>
      <c r="E65" s="22"/>
      <c r="F65" s="23">
        <v>1</v>
      </c>
      <c r="G65" s="23" t="s">
        <v>253</v>
      </c>
      <c r="H65" s="23">
        <v>0</v>
      </c>
    </row>
    <row r="66" spans="1:8" s="2" customFormat="1" x14ac:dyDescent="0.25">
      <c r="A66" s="26"/>
      <c r="B66" s="28"/>
      <c r="C66" s="28"/>
      <c r="D66" s="28"/>
      <c r="E66" s="27"/>
      <c r="F66" s="28"/>
      <c r="G66" s="23"/>
      <c r="H66" s="28"/>
    </row>
    <row r="67" spans="1:8" s="2" customFormat="1" ht="30" x14ac:dyDescent="0.25">
      <c r="A67" s="21" t="s">
        <v>147</v>
      </c>
      <c r="B67" s="23" t="s">
        <v>48</v>
      </c>
      <c r="C67" s="23" t="s">
        <v>49</v>
      </c>
      <c r="D67" s="23"/>
      <c r="E67" s="22"/>
      <c r="F67" s="23">
        <v>1</v>
      </c>
      <c r="G67" s="23" t="s">
        <v>253</v>
      </c>
      <c r="H67" s="23">
        <v>0</v>
      </c>
    </row>
    <row r="68" spans="1:8" s="2" customFormat="1" ht="30" x14ac:dyDescent="0.25">
      <c r="A68" s="21" t="s">
        <v>148</v>
      </c>
      <c r="B68" s="23" t="s">
        <v>32</v>
      </c>
      <c r="C68" s="32"/>
      <c r="D68" s="25"/>
      <c r="E68" s="22"/>
      <c r="F68" s="23">
        <v>1</v>
      </c>
      <c r="G68" s="23" t="s">
        <v>253</v>
      </c>
      <c r="H68" s="23">
        <v>0</v>
      </c>
    </row>
    <row r="69" spans="1:8" s="2" customFormat="1" ht="30" x14ac:dyDescent="0.25">
      <c r="A69" s="21" t="s">
        <v>149</v>
      </c>
      <c r="B69" s="23" t="s">
        <v>21</v>
      </c>
      <c r="C69" s="23" t="s">
        <v>50</v>
      </c>
      <c r="D69" s="25"/>
      <c r="E69" s="22"/>
      <c r="F69" s="23">
        <v>1</v>
      </c>
      <c r="G69" s="23" t="s">
        <v>253</v>
      </c>
      <c r="H69" s="23">
        <v>0</v>
      </c>
    </row>
    <row r="70" spans="1:8" s="2" customFormat="1" ht="30" x14ac:dyDescent="0.25">
      <c r="A70" s="21" t="s">
        <v>150</v>
      </c>
      <c r="B70" s="23" t="s">
        <v>19</v>
      </c>
      <c r="C70" s="23"/>
      <c r="D70" s="23"/>
      <c r="E70" s="22"/>
      <c r="F70" s="23">
        <v>1</v>
      </c>
      <c r="G70" s="23" t="s">
        <v>253</v>
      </c>
      <c r="H70" s="23">
        <v>0</v>
      </c>
    </row>
    <row r="71" spans="1:8" s="2" customFormat="1" ht="30" x14ac:dyDescent="0.25">
      <c r="A71" s="21" t="s">
        <v>151</v>
      </c>
      <c r="B71" s="23" t="s">
        <v>32</v>
      </c>
      <c r="C71" s="23"/>
      <c r="D71" s="23"/>
      <c r="E71" s="22"/>
      <c r="F71" s="23">
        <v>1</v>
      </c>
      <c r="G71" s="23" t="s">
        <v>253</v>
      </c>
      <c r="H71" s="23">
        <v>0</v>
      </c>
    </row>
    <row r="72" spans="1:8" s="2" customFormat="1" ht="30" x14ac:dyDescent="0.25">
      <c r="A72" s="21" t="s">
        <v>152</v>
      </c>
      <c r="B72" s="23" t="s">
        <v>32</v>
      </c>
      <c r="C72" s="23"/>
      <c r="D72" s="23"/>
      <c r="E72" s="22"/>
      <c r="F72" s="23">
        <v>1</v>
      </c>
      <c r="G72" s="23" t="s">
        <v>253</v>
      </c>
      <c r="H72" s="23">
        <v>0</v>
      </c>
    </row>
    <row r="73" spans="1:8" s="2" customFormat="1" ht="30" x14ac:dyDescent="0.25">
      <c r="A73" s="21" t="s">
        <v>153</v>
      </c>
      <c r="B73" s="23" t="s">
        <v>32</v>
      </c>
      <c r="C73" s="32" t="s">
        <v>51</v>
      </c>
      <c r="D73" s="25"/>
      <c r="E73" s="22"/>
      <c r="F73" s="23">
        <v>1</v>
      </c>
      <c r="G73" s="23" t="s">
        <v>253</v>
      </c>
      <c r="H73" s="23">
        <v>0</v>
      </c>
    </row>
    <row r="74" spans="1:8" s="2" customFormat="1" x14ac:dyDescent="0.25">
      <c r="A74" s="29"/>
      <c r="B74" s="30" t="s">
        <v>52</v>
      </c>
      <c r="C74" s="30"/>
      <c r="D74" s="30"/>
      <c r="E74" s="31"/>
      <c r="F74" s="30"/>
      <c r="G74" s="30"/>
      <c r="H74" s="30"/>
    </row>
    <row r="75" spans="1:8" s="2" customFormat="1" ht="30" x14ac:dyDescent="0.25">
      <c r="A75" s="21" t="s">
        <v>154</v>
      </c>
      <c r="B75" s="23" t="s">
        <v>53</v>
      </c>
      <c r="C75" s="23" t="s">
        <v>14</v>
      </c>
      <c r="D75" s="23">
        <f>20*2.4+0.6+0.75+1.2</f>
        <v>50.550000000000004</v>
      </c>
      <c r="E75" s="22" t="s">
        <v>9</v>
      </c>
      <c r="F75" s="23">
        <v>1</v>
      </c>
      <c r="G75" s="23">
        <v>0</v>
      </c>
      <c r="H75" s="23">
        <f t="shared" ref="H75:H90" si="3">SUM(G75*F75)</f>
        <v>0</v>
      </c>
    </row>
    <row r="76" spans="1:8" s="2" customFormat="1" x14ac:dyDescent="0.25">
      <c r="A76" s="21" t="s">
        <v>155</v>
      </c>
      <c r="B76" s="23" t="s">
        <v>3</v>
      </c>
      <c r="C76" s="23" t="s">
        <v>4</v>
      </c>
      <c r="D76" s="23"/>
      <c r="E76" s="22"/>
      <c r="F76" s="23">
        <v>1</v>
      </c>
      <c r="G76" s="23">
        <v>0</v>
      </c>
      <c r="H76" s="23">
        <f t="shared" si="3"/>
        <v>0</v>
      </c>
    </row>
    <row r="77" spans="1:8" s="2" customFormat="1" x14ac:dyDescent="0.25">
      <c r="A77" s="21" t="s">
        <v>156</v>
      </c>
      <c r="B77" s="23" t="s">
        <v>21</v>
      </c>
      <c r="C77" s="23" t="s">
        <v>22</v>
      </c>
      <c r="D77" s="25" t="s">
        <v>23</v>
      </c>
      <c r="E77" s="22" t="s">
        <v>8</v>
      </c>
      <c r="F77" s="23">
        <v>16</v>
      </c>
      <c r="G77" s="23">
        <v>0</v>
      </c>
      <c r="H77" s="23">
        <f t="shared" si="3"/>
        <v>0</v>
      </c>
    </row>
    <row r="78" spans="1:8" s="2" customFormat="1" x14ac:dyDescent="0.25">
      <c r="A78" s="21" t="s">
        <v>157</v>
      </c>
      <c r="B78" s="23" t="s">
        <v>54</v>
      </c>
      <c r="C78" s="23" t="s">
        <v>55</v>
      </c>
      <c r="D78" s="25" t="s">
        <v>56</v>
      </c>
      <c r="E78" s="22" t="s">
        <v>8</v>
      </c>
      <c r="F78" s="23">
        <v>16</v>
      </c>
      <c r="G78" s="23">
        <v>0</v>
      </c>
      <c r="H78" s="23">
        <f t="shared" si="3"/>
        <v>0</v>
      </c>
    </row>
    <row r="79" spans="1:8" s="2" customFormat="1" x14ac:dyDescent="0.25">
      <c r="A79" s="21" t="s">
        <v>158</v>
      </c>
      <c r="B79" s="23" t="s">
        <v>57</v>
      </c>
      <c r="C79" s="23" t="s">
        <v>216</v>
      </c>
      <c r="D79" s="25" t="s">
        <v>58</v>
      </c>
      <c r="E79" s="22" t="s">
        <v>8</v>
      </c>
      <c r="F79" s="23">
        <v>16</v>
      </c>
      <c r="G79" s="23">
        <v>0</v>
      </c>
      <c r="H79" s="23">
        <f t="shared" si="3"/>
        <v>0</v>
      </c>
    </row>
    <row r="80" spans="1:8" s="2" customFormat="1" ht="30" x14ac:dyDescent="0.25">
      <c r="A80" s="21" t="s">
        <v>159</v>
      </c>
      <c r="B80" s="23" t="s">
        <v>53</v>
      </c>
      <c r="C80" s="23" t="s">
        <v>14</v>
      </c>
      <c r="D80" s="23">
        <f>20*2.4+0.6+0.75+1.2</f>
        <v>50.550000000000004</v>
      </c>
      <c r="E80" s="22" t="s">
        <v>9</v>
      </c>
      <c r="F80" s="23">
        <v>1</v>
      </c>
      <c r="G80" s="23">
        <v>0</v>
      </c>
      <c r="H80" s="23">
        <f t="shared" si="3"/>
        <v>0</v>
      </c>
    </row>
    <row r="81" spans="1:8" s="2" customFormat="1" x14ac:dyDescent="0.25">
      <c r="A81" s="21" t="s">
        <v>160</v>
      </c>
      <c r="B81" s="23" t="s">
        <v>3</v>
      </c>
      <c r="C81" s="23" t="s">
        <v>4</v>
      </c>
      <c r="D81" s="23"/>
      <c r="E81" s="22"/>
      <c r="F81" s="23">
        <v>1</v>
      </c>
      <c r="G81" s="23">
        <v>0</v>
      </c>
      <c r="H81" s="23">
        <f t="shared" si="3"/>
        <v>0</v>
      </c>
    </row>
    <row r="82" spans="1:8" s="2" customFormat="1" x14ac:dyDescent="0.25">
      <c r="A82" s="21" t="s">
        <v>161</v>
      </c>
      <c r="B82" s="23" t="s">
        <v>21</v>
      </c>
      <c r="C82" s="23" t="s">
        <v>22</v>
      </c>
      <c r="D82" s="25" t="s">
        <v>23</v>
      </c>
      <c r="E82" s="22" t="s">
        <v>8</v>
      </c>
      <c r="F82" s="23">
        <v>16</v>
      </c>
      <c r="G82" s="23">
        <v>0</v>
      </c>
      <c r="H82" s="23">
        <f t="shared" si="3"/>
        <v>0</v>
      </c>
    </row>
    <row r="83" spans="1:8" s="2" customFormat="1" x14ac:dyDescent="0.25">
      <c r="A83" s="21" t="s">
        <v>162</v>
      </c>
      <c r="B83" s="23" t="s">
        <v>54</v>
      </c>
      <c r="C83" s="23" t="s">
        <v>55</v>
      </c>
      <c r="D83" s="25" t="s">
        <v>56</v>
      </c>
      <c r="E83" s="22" t="s">
        <v>8</v>
      </c>
      <c r="F83" s="23">
        <v>16</v>
      </c>
      <c r="G83" s="23">
        <v>0</v>
      </c>
      <c r="H83" s="23">
        <f t="shared" si="3"/>
        <v>0</v>
      </c>
    </row>
    <row r="84" spans="1:8" s="2" customFormat="1" x14ac:dyDescent="0.25">
      <c r="A84" s="21" t="s">
        <v>163</v>
      </c>
      <c r="B84" s="23" t="s">
        <v>57</v>
      </c>
      <c r="C84" s="23" t="s">
        <v>215</v>
      </c>
      <c r="D84" s="25" t="s">
        <v>58</v>
      </c>
      <c r="E84" s="22" t="s">
        <v>8</v>
      </c>
      <c r="F84" s="23">
        <v>16</v>
      </c>
      <c r="G84" s="23">
        <v>0</v>
      </c>
      <c r="H84" s="23">
        <f t="shared" si="3"/>
        <v>0</v>
      </c>
    </row>
    <row r="85" spans="1:8" s="2" customFormat="1" ht="30" x14ac:dyDescent="0.25">
      <c r="A85" s="21" t="s">
        <v>164</v>
      </c>
      <c r="B85" s="23" t="s">
        <v>59</v>
      </c>
      <c r="C85" s="23" t="s">
        <v>60</v>
      </c>
      <c r="D85" s="25"/>
      <c r="E85" s="22"/>
      <c r="F85" s="23">
        <v>8</v>
      </c>
      <c r="G85" s="23">
        <v>0</v>
      </c>
      <c r="H85" s="23">
        <f t="shared" si="3"/>
        <v>0</v>
      </c>
    </row>
    <row r="86" spans="1:8" s="2" customFormat="1" ht="30" x14ac:dyDescent="0.25">
      <c r="A86" s="21" t="s">
        <v>165</v>
      </c>
      <c r="B86" s="23" t="s">
        <v>59</v>
      </c>
      <c r="C86" s="23" t="s">
        <v>60</v>
      </c>
      <c r="D86" s="25"/>
      <c r="E86" s="22"/>
      <c r="F86" s="23">
        <v>8</v>
      </c>
      <c r="G86" s="23">
        <v>0</v>
      </c>
      <c r="H86" s="23">
        <f t="shared" si="3"/>
        <v>0</v>
      </c>
    </row>
    <row r="87" spans="1:8" s="2" customFormat="1" ht="30" x14ac:dyDescent="0.25">
      <c r="A87" s="21" t="s">
        <v>166</v>
      </c>
      <c r="B87" s="23" t="s">
        <v>59</v>
      </c>
      <c r="C87" s="23" t="s">
        <v>60</v>
      </c>
      <c r="D87" s="25"/>
      <c r="E87" s="22"/>
      <c r="F87" s="23">
        <v>8</v>
      </c>
      <c r="G87" s="23">
        <v>0</v>
      </c>
      <c r="H87" s="23">
        <f t="shared" si="3"/>
        <v>0</v>
      </c>
    </row>
    <row r="88" spans="1:8" s="2" customFormat="1" ht="30" x14ac:dyDescent="0.25">
      <c r="A88" s="21" t="s">
        <v>167</v>
      </c>
      <c r="B88" s="23" t="s">
        <v>61</v>
      </c>
      <c r="C88" s="23" t="s">
        <v>14</v>
      </c>
      <c r="D88" s="23">
        <f>3*2.4+0.75+1.2</f>
        <v>9.1499999999999986</v>
      </c>
      <c r="E88" s="22" t="s">
        <v>9</v>
      </c>
      <c r="F88" s="23">
        <v>1</v>
      </c>
      <c r="G88" s="23">
        <v>0</v>
      </c>
      <c r="H88" s="23">
        <f t="shared" si="3"/>
        <v>0</v>
      </c>
    </row>
    <row r="89" spans="1:8" s="2" customFormat="1" x14ac:dyDescent="0.25">
      <c r="A89" s="21" t="s">
        <v>168</v>
      </c>
      <c r="B89" s="23" t="s">
        <v>62</v>
      </c>
      <c r="C89" s="23" t="s">
        <v>63</v>
      </c>
      <c r="D89" s="23"/>
      <c r="E89" s="22"/>
      <c r="F89" s="23">
        <v>1</v>
      </c>
      <c r="G89" s="23">
        <v>0</v>
      </c>
      <c r="H89" s="23">
        <f t="shared" si="3"/>
        <v>0</v>
      </c>
    </row>
    <row r="90" spans="1:8" s="2" customFormat="1" ht="45" x14ac:dyDescent="0.25">
      <c r="A90" s="21" t="s">
        <v>169</v>
      </c>
      <c r="B90" s="23" t="s">
        <v>1</v>
      </c>
      <c r="C90" s="23" t="s">
        <v>2</v>
      </c>
      <c r="D90" s="23">
        <f>3*2.4+1.2+0.6+0.75+1.2</f>
        <v>10.949999999999998</v>
      </c>
      <c r="E90" s="22" t="s">
        <v>9</v>
      </c>
      <c r="F90" s="23">
        <v>1</v>
      </c>
      <c r="G90" s="23">
        <v>0</v>
      </c>
      <c r="H90" s="23">
        <f t="shared" si="3"/>
        <v>0</v>
      </c>
    </row>
    <row r="91" spans="1:8" s="2" customFormat="1" x14ac:dyDescent="0.25">
      <c r="A91" s="21" t="s">
        <v>170</v>
      </c>
      <c r="B91" s="23" t="s">
        <v>21</v>
      </c>
      <c r="C91" s="23" t="s">
        <v>22</v>
      </c>
      <c r="D91" s="25" t="s">
        <v>64</v>
      </c>
      <c r="E91" s="22" t="s">
        <v>8</v>
      </c>
      <c r="F91" s="23">
        <v>2</v>
      </c>
      <c r="G91" s="23">
        <v>0</v>
      </c>
      <c r="H91" s="23">
        <f t="shared" ref="H91:H121" si="4">SUM(G91*F91)</f>
        <v>0</v>
      </c>
    </row>
    <row r="92" spans="1:8" s="2" customFormat="1" ht="30" x14ac:dyDescent="0.25">
      <c r="A92" s="21" t="s">
        <v>171</v>
      </c>
      <c r="B92" s="23" t="s">
        <v>65</v>
      </c>
      <c r="C92" s="23" t="s">
        <v>42</v>
      </c>
      <c r="D92" s="23">
        <f>7*2.4+1.2+0.6+0.75+1.2</f>
        <v>20.55</v>
      </c>
      <c r="E92" s="22" t="s">
        <v>9</v>
      </c>
      <c r="F92" s="23">
        <v>1</v>
      </c>
      <c r="G92" s="23">
        <v>0</v>
      </c>
      <c r="H92" s="23">
        <f t="shared" si="4"/>
        <v>0</v>
      </c>
    </row>
    <row r="93" spans="1:8" s="2" customFormat="1" x14ac:dyDescent="0.25">
      <c r="A93" s="21" t="s">
        <v>172</v>
      </c>
      <c r="B93" s="23" t="s">
        <v>66</v>
      </c>
      <c r="C93" s="23" t="s">
        <v>67</v>
      </c>
      <c r="D93" s="23">
        <v>18</v>
      </c>
      <c r="E93" s="22" t="s">
        <v>9</v>
      </c>
      <c r="F93" s="23">
        <v>1</v>
      </c>
      <c r="G93" s="23">
        <v>0</v>
      </c>
      <c r="H93" s="23">
        <f t="shared" si="4"/>
        <v>0</v>
      </c>
    </row>
    <row r="94" spans="1:8" s="2" customFormat="1" x14ac:dyDescent="0.25">
      <c r="A94" s="21" t="s">
        <v>173</v>
      </c>
      <c r="B94" s="23" t="s">
        <v>68</v>
      </c>
      <c r="C94" s="23" t="s">
        <v>67</v>
      </c>
      <c r="D94" s="23">
        <v>21</v>
      </c>
      <c r="E94" s="22" t="s">
        <v>9</v>
      </c>
      <c r="F94" s="23">
        <v>1</v>
      </c>
      <c r="G94" s="23">
        <v>0</v>
      </c>
      <c r="H94" s="23">
        <f t="shared" si="4"/>
        <v>0</v>
      </c>
    </row>
    <row r="95" spans="1:8" s="2" customFormat="1" x14ac:dyDescent="0.25">
      <c r="A95" s="21" t="s">
        <v>174</v>
      </c>
      <c r="B95" s="23" t="s">
        <v>69</v>
      </c>
      <c r="C95" s="23" t="s">
        <v>67</v>
      </c>
      <c r="D95" s="23">
        <v>15</v>
      </c>
      <c r="E95" s="22" t="s">
        <v>9</v>
      </c>
      <c r="F95" s="23">
        <v>1</v>
      </c>
      <c r="G95" s="23">
        <v>0</v>
      </c>
      <c r="H95" s="23">
        <f t="shared" si="4"/>
        <v>0</v>
      </c>
    </row>
    <row r="96" spans="1:8" s="2" customFormat="1" ht="30" x14ac:dyDescent="0.25">
      <c r="A96" s="21" t="s">
        <v>175</v>
      </c>
      <c r="B96" s="23" t="s">
        <v>70</v>
      </c>
      <c r="C96" s="23" t="s">
        <v>14</v>
      </c>
      <c r="D96" s="23">
        <f>4*2.4+1.2+0.6+0.75+1.2</f>
        <v>13.349999999999998</v>
      </c>
      <c r="E96" s="22" t="s">
        <v>9</v>
      </c>
      <c r="F96" s="23">
        <v>1</v>
      </c>
      <c r="G96" s="23">
        <v>0</v>
      </c>
      <c r="H96" s="23">
        <f t="shared" si="4"/>
        <v>0</v>
      </c>
    </row>
    <row r="97" spans="1:8" s="2" customFormat="1" x14ac:dyDescent="0.25">
      <c r="A97" s="21" t="s">
        <v>176</v>
      </c>
      <c r="B97" s="23" t="s">
        <v>71</v>
      </c>
      <c r="C97" s="23" t="s">
        <v>72</v>
      </c>
      <c r="D97" s="23"/>
      <c r="E97" s="22"/>
      <c r="F97" s="23">
        <v>10</v>
      </c>
      <c r="G97" s="23">
        <v>0</v>
      </c>
      <c r="H97" s="23">
        <f t="shared" si="4"/>
        <v>0</v>
      </c>
    </row>
    <row r="98" spans="1:8" s="2" customFormat="1" x14ac:dyDescent="0.25">
      <c r="A98" s="21" t="s">
        <v>177</v>
      </c>
      <c r="B98" s="23" t="s">
        <v>73</v>
      </c>
      <c r="C98" s="23" t="s">
        <v>72</v>
      </c>
      <c r="D98" s="23"/>
      <c r="E98" s="22"/>
      <c r="F98" s="23">
        <v>10</v>
      </c>
      <c r="G98" s="23">
        <v>0</v>
      </c>
      <c r="H98" s="23">
        <f t="shared" si="4"/>
        <v>0</v>
      </c>
    </row>
    <row r="99" spans="1:8" s="2" customFormat="1" ht="30" x14ac:dyDescent="0.25">
      <c r="A99" s="21" t="s">
        <v>178</v>
      </c>
      <c r="B99" s="23" t="s">
        <v>74</v>
      </c>
      <c r="C99" s="23" t="s">
        <v>6</v>
      </c>
      <c r="D99" s="24" t="s">
        <v>7</v>
      </c>
      <c r="E99" s="22" t="s">
        <v>8</v>
      </c>
      <c r="F99" s="23">
        <v>6</v>
      </c>
      <c r="G99" s="23">
        <v>0</v>
      </c>
      <c r="H99" s="23">
        <f t="shared" si="4"/>
        <v>0</v>
      </c>
    </row>
    <row r="100" spans="1:8" s="2" customFormat="1" ht="30" x14ac:dyDescent="0.25">
      <c r="A100" s="21" t="s">
        <v>179</v>
      </c>
      <c r="B100" s="23" t="s">
        <v>75</v>
      </c>
      <c r="C100" s="23" t="s">
        <v>6</v>
      </c>
      <c r="D100" s="24" t="s">
        <v>7</v>
      </c>
      <c r="E100" s="22" t="s">
        <v>8</v>
      </c>
      <c r="F100" s="23">
        <v>4</v>
      </c>
      <c r="G100" s="23">
        <v>0</v>
      </c>
      <c r="H100" s="23">
        <f t="shared" si="4"/>
        <v>0</v>
      </c>
    </row>
    <row r="101" spans="1:8" s="2" customFormat="1" ht="30" x14ac:dyDescent="0.25">
      <c r="A101" s="21" t="s">
        <v>180</v>
      </c>
      <c r="B101" s="32" t="s">
        <v>255</v>
      </c>
      <c r="C101" s="23" t="s">
        <v>14</v>
      </c>
      <c r="D101" s="23">
        <f>6*2.4+0.6+0.75+1.2</f>
        <v>16.95</v>
      </c>
      <c r="E101" s="22" t="s">
        <v>9</v>
      </c>
      <c r="F101" s="23">
        <v>1</v>
      </c>
      <c r="G101" s="23">
        <v>0</v>
      </c>
      <c r="H101" s="23">
        <f t="shared" si="4"/>
        <v>0</v>
      </c>
    </row>
    <row r="102" spans="1:8" s="2" customFormat="1" ht="30" x14ac:dyDescent="0.25">
      <c r="A102" s="21" t="s">
        <v>181</v>
      </c>
      <c r="B102" s="32" t="s">
        <v>47</v>
      </c>
      <c r="C102" s="23" t="s">
        <v>76</v>
      </c>
      <c r="D102" s="23"/>
      <c r="E102" s="22"/>
      <c r="F102" s="23">
        <v>1</v>
      </c>
      <c r="G102" s="23" t="s">
        <v>253</v>
      </c>
      <c r="H102" s="23">
        <v>0</v>
      </c>
    </row>
    <row r="103" spans="1:8" s="2" customFormat="1" x14ac:dyDescent="0.25">
      <c r="A103" s="21" t="s">
        <v>182</v>
      </c>
      <c r="B103" s="23" t="s">
        <v>21</v>
      </c>
      <c r="C103" s="23" t="s">
        <v>22</v>
      </c>
      <c r="D103" s="25" t="s">
        <v>23</v>
      </c>
      <c r="E103" s="22" t="s">
        <v>8</v>
      </c>
      <c r="F103" s="23">
        <v>4</v>
      </c>
      <c r="G103" s="23">
        <v>0</v>
      </c>
      <c r="H103" s="23">
        <f t="shared" si="4"/>
        <v>0</v>
      </c>
    </row>
    <row r="104" spans="1:8" s="2" customFormat="1" ht="30" x14ac:dyDescent="0.25">
      <c r="A104" s="21" t="s">
        <v>183</v>
      </c>
      <c r="B104" s="23" t="s">
        <v>32</v>
      </c>
      <c r="C104" s="23" t="s">
        <v>77</v>
      </c>
      <c r="D104" s="25"/>
      <c r="E104" s="22"/>
      <c r="F104" s="23">
        <v>1</v>
      </c>
      <c r="G104" s="23" t="s">
        <v>253</v>
      </c>
      <c r="H104" s="23">
        <v>0</v>
      </c>
    </row>
    <row r="105" spans="1:8" s="2" customFormat="1" ht="30" x14ac:dyDescent="0.25">
      <c r="A105" s="21" t="s">
        <v>184</v>
      </c>
      <c r="B105" s="23" t="s">
        <v>32</v>
      </c>
      <c r="C105" s="23" t="s">
        <v>78</v>
      </c>
      <c r="D105" s="25"/>
      <c r="E105" s="22"/>
      <c r="F105" s="23">
        <v>1</v>
      </c>
      <c r="G105" s="23" t="s">
        <v>253</v>
      </c>
      <c r="H105" s="23">
        <v>0</v>
      </c>
    </row>
    <row r="106" spans="1:8" s="2" customFormat="1" ht="30" x14ac:dyDescent="0.25">
      <c r="A106" s="21" t="s">
        <v>185</v>
      </c>
      <c r="B106" s="23" t="s">
        <v>32</v>
      </c>
      <c r="C106" s="23" t="s">
        <v>79</v>
      </c>
      <c r="D106" s="25"/>
      <c r="E106" s="22"/>
      <c r="F106" s="23">
        <v>1</v>
      </c>
      <c r="G106" s="23" t="s">
        <v>253</v>
      </c>
      <c r="H106" s="23">
        <v>0</v>
      </c>
    </row>
    <row r="107" spans="1:8" s="2" customFormat="1" ht="30" x14ac:dyDescent="0.25">
      <c r="A107" s="21" t="s">
        <v>186</v>
      </c>
      <c r="B107" s="32" t="s">
        <v>36</v>
      </c>
      <c r="C107" s="32" t="s">
        <v>44</v>
      </c>
      <c r="D107" s="25" t="s">
        <v>80</v>
      </c>
      <c r="E107" s="22" t="s">
        <v>9</v>
      </c>
      <c r="F107" s="23">
        <v>1</v>
      </c>
      <c r="G107" s="23" t="s">
        <v>253</v>
      </c>
      <c r="H107" s="23">
        <v>0</v>
      </c>
    </row>
    <row r="108" spans="1:8" s="2" customFormat="1" ht="30" x14ac:dyDescent="0.25">
      <c r="A108" s="21" t="s">
        <v>187</v>
      </c>
      <c r="B108" s="23" t="s">
        <v>81</v>
      </c>
      <c r="C108" s="32"/>
      <c r="D108" s="24"/>
      <c r="E108" s="22"/>
      <c r="F108" s="23">
        <v>1</v>
      </c>
      <c r="G108" s="23" t="s">
        <v>253</v>
      </c>
      <c r="H108" s="23">
        <v>0</v>
      </c>
    </row>
    <row r="109" spans="1:8" s="2" customFormat="1" ht="30" x14ac:dyDescent="0.25">
      <c r="A109" s="21" t="s">
        <v>188</v>
      </c>
      <c r="B109" s="32" t="s">
        <v>21</v>
      </c>
      <c r="C109" s="32" t="s">
        <v>50</v>
      </c>
      <c r="D109" s="25"/>
      <c r="E109" s="22"/>
      <c r="F109" s="23">
        <v>1</v>
      </c>
      <c r="G109" s="23" t="s">
        <v>253</v>
      </c>
      <c r="H109" s="23">
        <v>0</v>
      </c>
    </row>
    <row r="110" spans="1:8" s="2" customFormat="1" ht="30" x14ac:dyDescent="0.25">
      <c r="A110" s="21" t="s">
        <v>189</v>
      </c>
      <c r="B110" s="32" t="s">
        <v>47</v>
      </c>
      <c r="C110" s="32"/>
      <c r="D110" s="25"/>
      <c r="E110" s="22"/>
      <c r="F110" s="23">
        <v>1</v>
      </c>
      <c r="G110" s="23" t="s">
        <v>253</v>
      </c>
      <c r="H110" s="23">
        <v>0</v>
      </c>
    </row>
    <row r="111" spans="1:8" s="2" customFormat="1" ht="30" x14ac:dyDescent="0.25">
      <c r="A111" s="21" t="s">
        <v>190</v>
      </c>
      <c r="B111" s="23" t="s">
        <v>32</v>
      </c>
      <c r="C111" s="32"/>
      <c r="D111" s="25"/>
      <c r="E111" s="22"/>
      <c r="F111" s="23">
        <v>1</v>
      </c>
      <c r="G111" s="23" t="s">
        <v>253</v>
      </c>
      <c r="H111" s="23">
        <v>0</v>
      </c>
    </row>
    <row r="112" spans="1:8" s="2" customFormat="1" x14ac:dyDescent="0.25">
      <c r="A112" s="21"/>
      <c r="B112" s="23"/>
      <c r="C112" s="32"/>
      <c r="D112" s="25"/>
      <c r="E112" s="22"/>
      <c r="F112" s="23"/>
      <c r="G112" s="23"/>
      <c r="H112" s="23"/>
    </row>
    <row r="113" spans="1:8" s="2" customFormat="1" ht="45" x14ac:dyDescent="0.25">
      <c r="A113" s="21" t="s">
        <v>191</v>
      </c>
      <c r="B113" s="23" t="s">
        <v>19</v>
      </c>
      <c r="C113" s="23" t="s">
        <v>82</v>
      </c>
      <c r="D113" s="23">
        <v>57.76</v>
      </c>
      <c r="E113" s="22" t="s">
        <v>9</v>
      </c>
      <c r="F113" s="23">
        <v>4</v>
      </c>
      <c r="G113" s="23" t="s">
        <v>253</v>
      </c>
      <c r="H113" s="23">
        <v>0</v>
      </c>
    </row>
    <row r="114" spans="1:8" s="2" customFormat="1" x14ac:dyDescent="0.25">
      <c r="A114" s="21"/>
      <c r="B114" s="23" t="s">
        <v>223</v>
      </c>
      <c r="C114" s="23"/>
      <c r="D114" s="23"/>
      <c r="E114" s="22" t="s">
        <v>217</v>
      </c>
      <c r="F114" s="23">
        <v>8</v>
      </c>
      <c r="G114" s="23">
        <v>0</v>
      </c>
      <c r="H114" s="23">
        <f t="shared" si="4"/>
        <v>0</v>
      </c>
    </row>
    <row r="115" spans="1:8" s="2" customFormat="1" x14ac:dyDescent="0.25">
      <c r="A115" s="21"/>
      <c r="B115" s="23" t="s">
        <v>224</v>
      </c>
      <c r="C115" s="23"/>
      <c r="D115" s="23"/>
      <c r="E115" s="22" t="s">
        <v>217</v>
      </c>
      <c r="F115" s="23">
        <v>4</v>
      </c>
      <c r="G115" s="23">
        <v>0</v>
      </c>
      <c r="H115" s="23">
        <f t="shared" si="4"/>
        <v>0</v>
      </c>
    </row>
    <row r="116" spans="1:8" s="2" customFormat="1" x14ac:dyDescent="0.25">
      <c r="A116" s="21"/>
      <c r="B116" s="23" t="s">
        <v>218</v>
      </c>
      <c r="C116" s="23"/>
      <c r="D116" s="23"/>
      <c r="E116" s="22" t="s">
        <v>217</v>
      </c>
      <c r="F116" s="23">
        <v>4</v>
      </c>
      <c r="G116" s="23">
        <v>0</v>
      </c>
      <c r="H116" s="23">
        <f t="shared" si="4"/>
        <v>0</v>
      </c>
    </row>
    <row r="117" spans="1:8" s="2" customFormat="1" x14ac:dyDescent="0.25">
      <c r="A117" s="21"/>
      <c r="B117" s="23" t="s">
        <v>225</v>
      </c>
      <c r="C117" s="23"/>
      <c r="D117" s="23">
        <v>120</v>
      </c>
      <c r="E117" s="22" t="s">
        <v>9</v>
      </c>
      <c r="F117" s="23">
        <v>480</v>
      </c>
      <c r="G117" s="23">
        <v>0</v>
      </c>
      <c r="H117" s="23">
        <f t="shared" si="4"/>
        <v>0</v>
      </c>
    </row>
    <row r="118" spans="1:8" s="2" customFormat="1" x14ac:dyDescent="0.25">
      <c r="A118" s="21"/>
      <c r="B118" s="23" t="s">
        <v>220</v>
      </c>
      <c r="C118" s="23"/>
      <c r="D118" s="23">
        <v>235</v>
      </c>
      <c r="E118" s="22" t="s">
        <v>217</v>
      </c>
      <c r="F118" s="23">
        <v>2880</v>
      </c>
      <c r="G118" s="23">
        <v>0</v>
      </c>
      <c r="H118" s="23">
        <f t="shared" si="4"/>
        <v>0</v>
      </c>
    </row>
    <row r="119" spans="1:8" s="2" customFormat="1" x14ac:dyDescent="0.25">
      <c r="A119" s="21"/>
      <c r="B119" s="23" t="s">
        <v>221</v>
      </c>
      <c r="C119" s="23"/>
      <c r="D119" s="23" t="s">
        <v>222</v>
      </c>
      <c r="E119" s="22" t="s">
        <v>217</v>
      </c>
      <c r="F119" s="23">
        <v>5760</v>
      </c>
      <c r="G119" s="23">
        <v>0</v>
      </c>
      <c r="H119" s="23">
        <f t="shared" si="4"/>
        <v>0</v>
      </c>
    </row>
    <row r="120" spans="1:8" s="2" customFormat="1" x14ac:dyDescent="0.25">
      <c r="A120" s="21"/>
      <c r="B120" s="23"/>
      <c r="C120" s="23"/>
      <c r="D120" s="23"/>
      <c r="E120" s="22"/>
      <c r="F120" s="23"/>
      <c r="G120" s="23"/>
      <c r="H120" s="23">
        <f t="shared" si="4"/>
        <v>0</v>
      </c>
    </row>
    <row r="121" spans="1:8" s="2" customFormat="1" x14ac:dyDescent="0.25">
      <c r="A121" s="21"/>
      <c r="B121" s="23"/>
      <c r="C121" s="23"/>
      <c r="D121" s="23"/>
      <c r="E121" s="22"/>
      <c r="F121" s="23"/>
      <c r="G121" s="23"/>
      <c r="H121" s="23">
        <f t="shared" si="4"/>
        <v>0</v>
      </c>
    </row>
    <row r="122" spans="1:8" s="2" customFormat="1" ht="45" x14ac:dyDescent="0.25">
      <c r="A122" s="21" t="s">
        <v>192</v>
      </c>
      <c r="B122" s="23" t="s">
        <v>19</v>
      </c>
      <c r="C122" s="23" t="s">
        <v>83</v>
      </c>
      <c r="D122" s="23">
        <v>38.450000000000003</v>
      </c>
      <c r="E122" s="22" t="s">
        <v>9</v>
      </c>
      <c r="F122" s="23">
        <v>1</v>
      </c>
      <c r="G122" s="23" t="s">
        <v>253</v>
      </c>
      <c r="H122" s="23">
        <v>0</v>
      </c>
    </row>
    <row r="123" spans="1:8" s="2" customFormat="1" x14ac:dyDescent="0.25">
      <c r="A123" s="21"/>
      <c r="B123" s="23" t="s">
        <v>223</v>
      </c>
      <c r="C123" s="23"/>
      <c r="D123" s="23"/>
      <c r="E123" s="22" t="s">
        <v>217</v>
      </c>
      <c r="F123" s="23">
        <v>2</v>
      </c>
      <c r="G123" s="23">
        <v>0</v>
      </c>
      <c r="H123" s="23">
        <f t="shared" ref="H123:H128" si="5">SUM(G123*F123)</f>
        <v>0</v>
      </c>
    </row>
    <row r="124" spans="1:8" s="2" customFormat="1" x14ac:dyDescent="0.25">
      <c r="A124" s="21"/>
      <c r="B124" s="23" t="s">
        <v>224</v>
      </c>
      <c r="C124" s="23"/>
      <c r="D124" s="23"/>
      <c r="E124" s="22" t="s">
        <v>217</v>
      </c>
      <c r="F124" s="23">
        <v>1</v>
      </c>
      <c r="G124" s="23">
        <v>0</v>
      </c>
      <c r="H124" s="23">
        <f t="shared" si="5"/>
        <v>0</v>
      </c>
    </row>
    <row r="125" spans="1:8" s="2" customFormat="1" x14ac:dyDescent="0.25">
      <c r="A125" s="21"/>
      <c r="B125" s="23" t="s">
        <v>218</v>
      </c>
      <c r="C125" s="23"/>
      <c r="D125" s="23"/>
      <c r="E125" s="22" t="s">
        <v>217</v>
      </c>
      <c r="F125" s="23">
        <v>1</v>
      </c>
      <c r="G125" s="23">
        <v>0</v>
      </c>
      <c r="H125" s="23">
        <f t="shared" si="5"/>
        <v>0</v>
      </c>
    </row>
    <row r="126" spans="1:8" s="2" customFormat="1" x14ac:dyDescent="0.25">
      <c r="A126" s="21"/>
      <c r="B126" s="23" t="s">
        <v>219</v>
      </c>
      <c r="C126" s="23"/>
      <c r="D126" s="23">
        <v>80</v>
      </c>
      <c r="E126" s="22" t="s">
        <v>9</v>
      </c>
      <c r="F126" s="23">
        <v>80</v>
      </c>
      <c r="G126" s="23">
        <v>0</v>
      </c>
      <c r="H126" s="23">
        <f t="shared" si="5"/>
        <v>0</v>
      </c>
    </row>
    <row r="127" spans="1:8" s="2" customFormat="1" x14ac:dyDescent="0.25">
      <c r="A127" s="21"/>
      <c r="B127" s="23" t="s">
        <v>220</v>
      </c>
      <c r="C127" s="23"/>
      <c r="D127" s="23">
        <v>235</v>
      </c>
      <c r="E127" s="22" t="s">
        <v>217</v>
      </c>
      <c r="F127" s="23">
        <v>480</v>
      </c>
      <c r="G127" s="23">
        <v>0</v>
      </c>
      <c r="H127" s="23">
        <f t="shared" si="5"/>
        <v>0</v>
      </c>
    </row>
    <row r="128" spans="1:8" s="2" customFormat="1" x14ac:dyDescent="0.25">
      <c r="A128" s="21"/>
      <c r="B128" s="23" t="s">
        <v>221</v>
      </c>
      <c r="C128" s="23"/>
      <c r="D128" s="23" t="s">
        <v>222</v>
      </c>
      <c r="E128" s="22" t="s">
        <v>217</v>
      </c>
      <c r="F128" s="23">
        <v>960</v>
      </c>
      <c r="G128" s="23">
        <v>0</v>
      </c>
      <c r="H128" s="23">
        <f t="shared" si="5"/>
        <v>0</v>
      </c>
    </row>
    <row r="129" spans="1:8" s="2" customFormat="1" x14ac:dyDescent="0.25">
      <c r="A129" s="21"/>
      <c r="B129" s="23"/>
      <c r="C129" s="23"/>
      <c r="D129" s="23"/>
      <c r="E129" s="22"/>
      <c r="F129" s="23"/>
      <c r="G129" s="23"/>
      <c r="H129" s="23"/>
    </row>
    <row r="130" spans="1:8" s="2" customFormat="1" x14ac:dyDescent="0.25">
      <c r="A130" s="26"/>
      <c r="B130" s="28"/>
      <c r="C130" s="28"/>
      <c r="D130" s="28"/>
      <c r="E130" s="27"/>
      <c r="F130" s="28"/>
      <c r="G130" s="28"/>
      <c r="H130" s="28"/>
    </row>
    <row r="131" spans="1:8" s="2" customFormat="1" x14ac:dyDescent="0.25">
      <c r="A131" s="21" t="s">
        <v>193</v>
      </c>
      <c r="B131" s="23" t="s">
        <v>62</v>
      </c>
      <c r="C131" s="23" t="s">
        <v>244</v>
      </c>
      <c r="D131" s="23"/>
      <c r="E131" s="22"/>
      <c r="F131" s="23">
        <v>4</v>
      </c>
      <c r="G131" s="23">
        <v>0</v>
      </c>
      <c r="H131" s="23">
        <f t="shared" ref="H131:H138" si="6">SUM(G131*F131)</f>
        <v>0</v>
      </c>
    </row>
    <row r="132" spans="1:8" x14ac:dyDescent="0.25">
      <c r="A132" s="21" t="s">
        <v>194</v>
      </c>
      <c r="B132" s="23" t="s">
        <v>229</v>
      </c>
      <c r="C132" s="23"/>
      <c r="D132" s="34"/>
      <c r="E132" s="33"/>
      <c r="F132" s="23">
        <v>1</v>
      </c>
      <c r="G132" s="23">
        <v>0</v>
      </c>
      <c r="H132" s="23">
        <f t="shared" si="6"/>
        <v>0</v>
      </c>
    </row>
    <row r="133" spans="1:8" ht="30" x14ac:dyDescent="0.25">
      <c r="A133" s="21" t="s">
        <v>195</v>
      </c>
      <c r="B133" s="23" t="s">
        <v>84</v>
      </c>
      <c r="C133" s="23" t="s">
        <v>85</v>
      </c>
      <c r="D133" s="34"/>
      <c r="E133" s="33"/>
      <c r="F133" s="34">
        <v>1</v>
      </c>
      <c r="G133" s="23" t="s">
        <v>253</v>
      </c>
      <c r="H133" s="23">
        <v>0</v>
      </c>
    </row>
    <row r="134" spans="1:8" x14ac:dyDescent="0.25">
      <c r="A134" s="21" t="s">
        <v>196</v>
      </c>
      <c r="B134" s="23" t="s">
        <v>86</v>
      </c>
      <c r="C134" s="23" t="s">
        <v>226</v>
      </c>
      <c r="D134" s="34"/>
      <c r="E134" s="33"/>
      <c r="F134" s="34">
        <v>2</v>
      </c>
      <c r="G134" s="34">
        <v>0</v>
      </c>
      <c r="H134" s="23">
        <f t="shared" si="6"/>
        <v>0</v>
      </c>
    </row>
    <row r="135" spans="1:8" x14ac:dyDescent="0.25">
      <c r="A135" s="21" t="s">
        <v>197</v>
      </c>
      <c r="B135" s="23" t="s">
        <v>87</v>
      </c>
      <c r="C135" s="23" t="s">
        <v>227</v>
      </c>
      <c r="D135" s="34"/>
      <c r="E135" s="33"/>
      <c r="F135" s="34">
        <v>1</v>
      </c>
      <c r="G135" s="34">
        <v>0</v>
      </c>
      <c r="H135" s="23">
        <f t="shared" si="6"/>
        <v>0</v>
      </c>
    </row>
    <row r="136" spans="1:8" ht="30" x14ac:dyDescent="0.25">
      <c r="A136" s="21" t="s">
        <v>198</v>
      </c>
      <c r="B136" s="32" t="s">
        <v>36</v>
      </c>
      <c r="C136" s="32" t="s">
        <v>88</v>
      </c>
      <c r="D136" s="35" t="s">
        <v>7</v>
      </c>
      <c r="E136" s="33" t="s">
        <v>8</v>
      </c>
      <c r="F136" s="34">
        <v>14</v>
      </c>
      <c r="G136" s="34">
        <v>0</v>
      </c>
      <c r="H136" s="23">
        <f t="shared" si="6"/>
        <v>0</v>
      </c>
    </row>
    <row r="137" spans="1:8" ht="30" x14ac:dyDescent="0.25">
      <c r="A137" s="21" t="s">
        <v>199</v>
      </c>
      <c r="B137" s="32" t="s">
        <v>36</v>
      </c>
      <c r="C137" s="32" t="s">
        <v>89</v>
      </c>
      <c r="D137" s="35" t="s">
        <v>90</v>
      </c>
      <c r="E137" s="33" t="s">
        <v>8</v>
      </c>
      <c r="F137" s="34">
        <v>6</v>
      </c>
      <c r="G137" s="34">
        <v>0</v>
      </c>
      <c r="H137" s="23">
        <f t="shared" si="6"/>
        <v>0</v>
      </c>
    </row>
    <row r="138" spans="1:8" ht="30" x14ac:dyDescent="0.25">
      <c r="A138" s="21" t="s">
        <v>200</v>
      </c>
      <c r="B138" s="32" t="s">
        <v>91</v>
      </c>
      <c r="C138" s="32" t="s">
        <v>92</v>
      </c>
      <c r="D138" s="35" t="s">
        <v>7</v>
      </c>
      <c r="E138" s="33" t="s">
        <v>8</v>
      </c>
      <c r="F138" s="34">
        <f>4+5</f>
        <v>9</v>
      </c>
      <c r="G138" s="34">
        <v>0</v>
      </c>
      <c r="H138" s="23">
        <f t="shared" si="6"/>
        <v>0</v>
      </c>
    </row>
    <row r="139" spans="1:8" x14ac:dyDescent="0.25">
      <c r="A139" s="21" t="s">
        <v>201</v>
      </c>
      <c r="B139" s="32" t="s">
        <v>230</v>
      </c>
      <c r="C139" s="32"/>
      <c r="D139" s="35" t="s">
        <v>231</v>
      </c>
      <c r="E139" s="33" t="s">
        <v>8</v>
      </c>
      <c r="F139" s="36">
        <v>100</v>
      </c>
      <c r="G139" s="34">
        <v>0</v>
      </c>
      <c r="H139" s="23">
        <f t="shared" ref="H139:H149" si="7">SUM(G139*F139)</f>
        <v>0</v>
      </c>
    </row>
    <row r="140" spans="1:8" x14ac:dyDescent="0.25">
      <c r="A140" s="21" t="s">
        <v>209</v>
      </c>
      <c r="B140" s="32" t="s">
        <v>232</v>
      </c>
      <c r="C140" s="32"/>
      <c r="D140" s="35"/>
      <c r="E140" s="33" t="s">
        <v>214</v>
      </c>
      <c r="F140" s="36">
        <v>1</v>
      </c>
      <c r="G140" s="34">
        <v>0</v>
      </c>
      <c r="H140" s="23">
        <f t="shared" si="7"/>
        <v>0</v>
      </c>
    </row>
    <row r="141" spans="1:8" x14ac:dyDescent="0.25">
      <c r="A141" s="21" t="s">
        <v>210</v>
      </c>
      <c r="B141" s="32" t="s">
        <v>234</v>
      </c>
      <c r="C141" s="32"/>
      <c r="D141" s="35"/>
      <c r="E141" s="33"/>
      <c r="F141" s="34">
        <v>1</v>
      </c>
      <c r="G141" s="23">
        <v>0</v>
      </c>
      <c r="H141" s="23">
        <f t="shared" si="7"/>
        <v>0</v>
      </c>
    </row>
    <row r="142" spans="1:8" x14ac:dyDescent="0.25">
      <c r="A142" s="21" t="s">
        <v>211</v>
      </c>
      <c r="B142" s="32" t="s">
        <v>233</v>
      </c>
      <c r="C142" s="32"/>
      <c r="D142" s="35"/>
      <c r="E142" s="33"/>
      <c r="F142" s="34">
        <v>1</v>
      </c>
      <c r="G142" s="34">
        <v>0</v>
      </c>
      <c r="H142" s="23">
        <f t="shared" si="7"/>
        <v>0</v>
      </c>
    </row>
    <row r="143" spans="1:8" x14ac:dyDescent="0.25">
      <c r="A143" s="21" t="s">
        <v>212</v>
      </c>
      <c r="B143" s="32" t="s">
        <v>243</v>
      </c>
      <c r="C143" s="32"/>
      <c r="D143" s="35"/>
      <c r="E143" s="33"/>
      <c r="F143" s="34">
        <v>1</v>
      </c>
      <c r="G143" s="34">
        <v>0</v>
      </c>
      <c r="H143" s="23">
        <f t="shared" si="7"/>
        <v>0</v>
      </c>
    </row>
    <row r="144" spans="1:8" x14ac:dyDescent="0.25">
      <c r="A144" s="21" t="s">
        <v>213</v>
      </c>
      <c r="B144" s="32" t="s">
        <v>246</v>
      </c>
      <c r="C144" s="34"/>
      <c r="D144" s="34"/>
      <c r="E144" s="33" t="s">
        <v>217</v>
      </c>
      <c r="F144" s="34">
        <v>1</v>
      </c>
      <c r="G144" s="34">
        <v>0</v>
      </c>
      <c r="H144" s="23">
        <f t="shared" si="7"/>
        <v>0</v>
      </c>
    </row>
    <row r="145" spans="1:8" x14ac:dyDescent="0.25">
      <c r="A145" s="21" t="s">
        <v>236</v>
      </c>
      <c r="B145" s="37" t="s">
        <v>206</v>
      </c>
      <c r="C145" s="32"/>
      <c r="D145" s="35"/>
      <c r="E145" s="33" t="s">
        <v>214</v>
      </c>
      <c r="F145" s="36">
        <v>1</v>
      </c>
      <c r="G145" s="34">
        <v>0</v>
      </c>
      <c r="H145" s="23">
        <f t="shared" si="7"/>
        <v>0</v>
      </c>
    </row>
    <row r="146" spans="1:8" x14ac:dyDescent="0.25">
      <c r="A146" s="21" t="s">
        <v>237</v>
      </c>
      <c r="B146" s="34" t="s">
        <v>228</v>
      </c>
      <c r="C146" s="32"/>
      <c r="D146" s="35"/>
      <c r="E146" s="33" t="s">
        <v>214</v>
      </c>
      <c r="F146" s="36">
        <v>1</v>
      </c>
      <c r="G146" s="34">
        <v>0</v>
      </c>
      <c r="H146" s="23">
        <f t="shared" si="7"/>
        <v>0</v>
      </c>
    </row>
    <row r="147" spans="1:8" x14ac:dyDescent="0.25">
      <c r="A147" s="21" t="s">
        <v>238</v>
      </c>
      <c r="B147" s="37" t="s">
        <v>204</v>
      </c>
      <c r="C147" s="32"/>
      <c r="D147" s="35"/>
      <c r="E147" s="33" t="s">
        <v>214</v>
      </c>
      <c r="F147" s="36">
        <v>1</v>
      </c>
      <c r="G147" s="34">
        <v>0</v>
      </c>
      <c r="H147" s="23">
        <f t="shared" si="7"/>
        <v>0</v>
      </c>
    </row>
    <row r="148" spans="1:8" x14ac:dyDescent="0.25">
      <c r="A148" s="21" t="s">
        <v>239</v>
      </c>
      <c r="B148" s="34" t="s">
        <v>235</v>
      </c>
      <c r="C148" s="32"/>
      <c r="D148" s="35"/>
      <c r="E148" s="33" t="s">
        <v>214</v>
      </c>
      <c r="F148" s="36">
        <v>1</v>
      </c>
      <c r="G148" s="34">
        <v>0</v>
      </c>
      <c r="H148" s="23">
        <f t="shared" si="7"/>
        <v>0</v>
      </c>
    </row>
    <row r="149" spans="1:8" x14ac:dyDescent="0.25">
      <c r="A149" s="21" t="s">
        <v>240</v>
      </c>
      <c r="B149" s="34" t="s">
        <v>241</v>
      </c>
      <c r="C149" s="34"/>
      <c r="D149" s="34"/>
      <c r="E149" s="33" t="s">
        <v>214</v>
      </c>
      <c r="F149" s="36">
        <v>1</v>
      </c>
      <c r="G149" s="34">
        <v>0</v>
      </c>
      <c r="H149" s="23">
        <f t="shared" si="7"/>
        <v>0</v>
      </c>
    </row>
    <row r="150" spans="1:8" x14ac:dyDescent="0.25">
      <c r="A150" s="38" t="s">
        <v>245</v>
      </c>
      <c r="B150" s="32" t="s">
        <v>202</v>
      </c>
      <c r="C150" s="34"/>
      <c r="D150" s="34"/>
      <c r="E150" s="33"/>
      <c r="F150" s="34"/>
      <c r="G150" s="34"/>
      <c r="H150" s="39">
        <f>SUM(H15:H149)</f>
        <v>0</v>
      </c>
    </row>
    <row r="153" spans="1:8" x14ac:dyDescent="0.25">
      <c r="B153" s="10" t="s">
        <v>208</v>
      </c>
    </row>
    <row r="154" spans="1:8" x14ac:dyDescent="0.25">
      <c r="B154" s="11"/>
    </row>
    <row r="155" spans="1:8" x14ac:dyDescent="0.25">
      <c r="B155" s="11" t="s">
        <v>98</v>
      </c>
      <c r="C155" s="12">
        <v>0</v>
      </c>
      <c r="H155" s="15"/>
    </row>
    <row r="156" spans="1:8" x14ac:dyDescent="0.25">
      <c r="B156" s="11" t="s">
        <v>205</v>
      </c>
      <c r="C156" s="12">
        <v>0</v>
      </c>
    </row>
    <row r="157" spans="1:8" x14ac:dyDescent="0.25">
      <c r="B157" s="11" t="s">
        <v>233</v>
      </c>
      <c r="C157" s="12">
        <v>0</v>
      </c>
    </row>
    <row r="158" spans="1:8" x14ac:dyDescent="0.25">
      <c r="B158" s="11" t="s">
        <v>206</v>
      </c>
      <c r="C158" s="12">
        <v>0</v>
      </c>
    </row>
    <row r="159" spans="1:8" x14ac:dyDescent="0.25">
      <c r="B159" s="11" t="s">
        <v>207</v>
      </c>
      <c r="C159" s="12">
        <v>0</v>
      </c>
    </row>
    <row r="160" spans="1:8" x14ac:dyDescent="0.25">
      <c r="B160" s="11" t="s">
        <v>242</v>
      </c>
      <c r="C160" s="12">
        <v>0</v>
      </c>
    </row>
    <row r="161" spans="2:3" x14ac:dyDescent="0.25">
      <c r="B161" s="11" t="s">
        <v>203</v>
      </c>
      <c r="C161" s="12">
        <f>SUM(C154:C160)</f>
        <v>0</v>
      </c>
    </row>
    <row r="165" spans="2:3" ht="15.75" thickBot="1" x14ac:dyDescent="0.3"/>
    <row r="166" spans="2:3" x14ac:dyDescent="0.25">
      <c r="B166" s="40" t="s">
        <v>256</v>
      </c>
      <c r="C166" s="45"/>
    </row>
    <row r="167" spans="2:3" ht="15.75" thickBot="1" x14ac:dyDescent="0.3">
      <c r="B167" s="41" t="s">
        <v>257</v>
      </c>
      <c r="C167" s="46"/>
    </row>
    <row r="168" spans="2:3" ht="63.95" customHeight="1" thickBot="1" x14ac:dyDescent="0.3">
      <c r="B168" s="41" t="s">
        <v>258</v>
      </c>
      <c r="C168" s="42"/>
    </row>
    <row r="169" spans="2:3" ht="15.75" thickBot="1" x14ac:dyDescent="0.3">
      <c r="B169" s="41" t="s">
        <v>259</v>
      </c>
      <c r="C169" s="42"/>
    </row>
  </sheetData>
  <mergeCells count="8">
    <mergeCell ref="B2:C2"/>
    <mergeCell ref="C166:C167"/>
    <mergeCell ref="C5:E5"/>
    <mergeCell ref="C6:E6"/>
    <mergeCell ref="C7:E7"/>
    <mergeCell ref="C8:E8"/>
    <mergeCell ref="C9:E9"/>
    <mergeCell ref="C10:E10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3" verticalDpi="150" r:id="rId1"/>
  <headerFooter>
    <oddHeader xml:space="preserve">&amp;C
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</vt:lpstr>
      <vt:lpstr>'Príloha č.1'!Názvy_tlače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agm-nr</dc:creator>
  <cp:lastModifiedBy>AM</cp:lastModifiedBy>
  <cp:lastPrinted>2022-04-26T07:34:54Z</cp:lastPrinted>
  <dcterms:created xsi:type="dcterms:W3CDTF">2022-03-25T14:38:46Z</dcterms:created>
  <dcterms:modified xsi:type="dcterms:W3CDTF">2023-05-12T10:00:13Z</dcterms:modified>
</cp:coreProperties>
</file>