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nám. Republiky\2023 Oprava elektro, obložení, dlažby chodby\"/>
    </mc:Choice>
  </mc:AlternateContent>
  <xr:revisionPtr revIDLastSave="0" documentId="13_ncr:1_{58E04776-0C57-45D9-A6EB-E8FFCB89F8F6}" xr6:coauthVersionLast="47" xr6:coauthVersionMax="47" xr10:uidLastSave="{00000000-0000-0000-0000-000000000000}"/>
  <bookViews>
    <workbookView xWindow="-23148" yWindow="-12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315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2315_01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2315_01 Pol'!$A$1:$Y$246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41" i="1" l="1"/>
  <c r="G9" i="12"/>
  <c r="G8" i="12" s="1"/>
  <c r="I9" i="12"/>
  <c r="I8" i="12" s="1"/>
  <c r="K9" i="12"/>
  <c r="O9" i="12"/>
  <c r="O8" i="12" s="1"/>
  <c r="Q9" i="12"/>
  <c r="Q8" i="12" s="1"/>
  <c r="V9" i="12"/>
  <c r="G11" i="12"/>
  <c r="M11" i="12" s="1"/>
  <c r="I11" i="12"/>
  <c r="K11" i="12"/>
  <c r="K8" i="12" s="1"/>
  <c r="O11" i="12"/>
  <c r="Q11" i="12"/>
  <c r="V11" i="12"/>
  <c r="I13" i="12"/>
  <c r="G14" i="12"/>
  <c r="M14" i="12" s="1"/>
  <c r="M13" i="12" s="1"/>
  <c r="I14" i="12"/>
  <c r="K14" i="12"/>
  <c r="K13" i="12" s="1"/>
  <c r="O14" i="12"/>
  <c r="O13" i="12" s="1"/>
  <c r="Q14" i="12"/>
  <c r="Q13" i="12" s="1"/>
  <c r="V14" i="12"/>
  <c r="V13" i="12" s="1"/>
  <c r="G17" i="12"/>
  <c r="I17" i="12"/>
  <c r="K17" i="12"/>
  <c r="K16" i="12" s="1"/>
  <c r="M17" i="12"/>
  <c r="O17" i="12"/>
  <c r="Q17" i="12"/>
  <c r="Q16" i="12" s="1"/>
  <c r="V17" i="12"/>
  <c r="G19" i="12"/>
  <c r="G16" i="12" s="1"/>
  <c r="I52" i="1" s="1"/>
  <c r="I19" i="12"/>
  <c r="K19" i="12"/>
  <c r="O19" i="12"/>
  <c r="Q19" i="12"/>
  <c r="V19" i="12"/>
  <c r="V16" i="12" s="1"/>
  <c r="K21" i="12"/>
  <c r="G22" i="12"/>
  <c r="M22" i="12" s="1"/>
  <c r="I22" i="12"/>
  <c r="K22" i="12"/>
  <c r="O22" i="12"/>
  <c r="Q22" i="12"/>
  <c r="Q21" i="12" s="1"/>
  <c r="V22" i="12"/>
  <c r="G24" i="12"/>
  <c r="M24" i="12" s="1"/>
  <c r="I24" i="12"/>
  <c r="K24" i="12"/>
  <c r="O24" i="12"/>
  <c r="Q24" i="12"/>
  <c r="V24" i="12"/>
  <c r="V21" i="12" s="1"/>
  <c r="G26" i="12"/>
  <c r="M26" i="12" s="1"/>
  <c r="I26" i="12"/>
  <c r="K26" i="12"/>
  <c r="O26" i="12"/>
  <c r="Q26" i="12"/>
  <c r="V26" i="12"/>
  <c r="G28" i="12"/>
  <c r="I28" i="12"/>
  <c r="K28" i="12"/>
  <c r="M28" i="12"/>
  <c r="O28" i="12"/>
  <c r="Q28" i="12"/>
  <c r="V28" i="12"/>
  <c r="G31" i="12"/>
  <c r="G30" i="12" s="1"/>
  <c r="I54" i="1" s="1"/>
  <c r="I31" i="12"/>
  <c r="K31" i="12"/>
  <c r="K30" i="12" s="1"/>
  <c r="O31" i="12"/>
  <c r="Q31" i="12"/>
  <c r="Q30" i="12" s="1"/>
  <c r="V31" i="12"/>
  <c r="G33" i="12"/>
  <c r="M33" i="12" s="1"/>
  <c r="I33" i="12"/>
  <c r="K33" i="12"/>
  <c r="O33" i="12"/>
  <c r="O30" i="12" s="1"/>
  <c r="Q33" i="12"/>
  <c r="V33" i="12"/>
  <c r="G35" i="12"/>
  <c r="I55" i="1" s="1"/>
  <c r="O35" i="12"/>
  <c r="V35" i="12"/>
  <c r="G36" i="12"/>
  <c r="M36" i="12" s="1"/>
  <c r="M35" i="12" s="1"/>
  <c r="I36" i="12"/>
  <c r="I35" i="12" s="1"/>
  <c r="K36" i="12"/>
  <c r="K35" i="12" s="1"/>
  <c r="O36" i="12"/>
  <c r="Q36" i="12"/>
  <c r="Q35" i="12" s="1"/>
  <c r="V36" i="12"/>
  <c r="G41" i="12"/>
  <c r="G40" i="12" s="1"/>
  <c r="I56" i="1" s="1"/>
  <c r="I41" i="12"/>
  <c r="K41" i="12"/>
  <c r="O41" i="12"/>
  <c r="O40" i="12" s="1"/>
  <c r="Q41" i="12"/>
  <c r="V41" i="12"/>
  <c r="G42" i="12"/>
  <c r="M42" i="12" s="1"/>
  <c r="I42" i="12"/>
  <c r="K42" i="12"/>
  <c r="O42" i="12"/>
  <c r="Q42" i="12"/>
  <c r="Q40" i="12" s="1"/>
  <c r="V42" i="12"/>
  <c r="G46" i="12"/>
  <c r="M46" i="12" s="1"/>
  <c r="I46" i="12"/>
  <c r="K46" i="12"/>
  <c r="O46" i="12"/>
  <c r="Q46" i="12"/>
  <c r="V46" i="12"/>
  <c r="G48" i="12"/>
  <c r="I48" i="12"/>
  <c r="K48" i="12"/>
  <c r="M48" i="12"/>
  <c r="O48" i="12"/>
  <c r="Q48" i="12"/>
  <c r="V48" i="12"/>
  <c r="G50" i="12"/>
  <c r="M50" i="12" s="1"/>
  <c r="I50" i="12"/>
  <c r="K50" i="12"/>
  <c r="O50" i="12"/>
  <c r="Q50" i="12"/>
  <c r="V50" i="12"/>
  <c r="G52" i="12"/>
  <c r="M52" i="12" s="1"/>
  <c r="I52" i="12"/>
  <c r="K52" i="12"/>
  <c r="O52" i="12"/>
  <c r="Q52" i="12"/>
  <c r="V52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9" i="12"/>
  <c r="M59" i="12" s="1"/>
  <c r="I59" i="12"/>
  <c r="K59" i="12"/>
  <c r="O59" i="12"/>
  <c r="Q59" i="12"/>
  <c r="V59" i="12"/>
  <c r="G61" i="12"/>
  <c r="M61" i="12" s="1"/>
  <c r="I61" i="12"/>
  <c r="K61" i="12"/>
  <c r="O61" i="12"/>
  <c r="Q61" i="12"/>
  <c r="V61" i="12"/>
  <c r="G63" i="12"/>
  <c r="I63" i="12"/>
  <c r="K63" i="12"/>
  <c r="M63" i="12"/>
  <c r="O63" i="12"/>
  <c r="Q63" i="12"/>
  <c r="V63" i="12"/>
  <c r="G65" i="12"/>
  <c r="M65" i="12" s="1"/>
  <c r="I65" i="12"/>
  <c r="K65" i="12"/>
  <c r="O65" i="12"/>
  <c r="Q65" i="12"/>
  <c r="V65" i="12"/>
  <c r="G69" i="12"/>
  <c r="M69" i="12" s="1"/>
  <c r="I69" i="12"/>
  <c r="K69" i="12"/>
  <c r="O69" i="12"/>
  <c r="Q69" i="12"/>
  <c r="V69" i="12"/>
  <c r="G76" i="12"/>
  <c r="M76" i="12" s="1"/>
  <c r="I76" i="12"/>
  <c r="K76" i="12"/>
  <c r="O76" i="12"/>
  <c r="Q76" i="12"/>
  <c r="V76" i="12"/>
  <c r="G78" i="12"/>
  <c r="M78" i="12" s="1"/>
  <c r="I78" i="12"/>
  <c r="K78" i="12"/>
  <c r="O78" i="12"/>
  <c r="Q78" i="12"/>
  <c r="V78" i="12"/>
  <c r="G80" i="12"/>
  <c r="I58" i="1" s="1"/>
  <c r="M80" i="12"/>
  <c r="Q80" i="12"/>
  <c r="V80" i="12"/>
  <c r="G81" i="12"/>
  <c r="I81" i="12"/>
  <c r="I80" i="12" s="1"/>
  <c r="K81" i="12"/>
  <c r="K80" i="12" s="1"/>
  <c r="M81" i="12"/>
  <c r="O81" i="12"/>
  <c r="O80" i="12" s="1"/>
  <c r="Q81" i="12"/>
  <c r="V81" i="12"/>
  <c r="G83" i="12"/>
  <c r="I83" i="12"/>
  <c r="K83" i="12"/>
  <c r="K82" i="12" s="1"/>
  <c r="O83" i="12"/>
  <c r="Q83" i="12"/>
  <c r="V83" i="12"/>
  <c r="G85" i="12"/>
  <c r="M85" i="12" s="1"/>
  <c r="I85" i="12"/>
  <c r="K85" i="12"/>
  <c r="O85" i="12"/>
  <c r="Q85" i="12"/>
  <c r="V85" i="12"/>
  <c r="G87" i="12"/>
  <c r="M87" i="12" s="1"/>
  <c r="I87" i="12"/>
  <c r="K87" i="12"/>
  <c r="O87" i="12"/>
  <c r="Q87" i="12"/>
  <c r="V87" i="12"/>
  <c r="G89" i="12"/>
  <c r="I89" i="12"/>
  <c r="K89" i="12"/>
  <c r="M89" i="12"/>
  <c r="O89" i="12"/>
  <c r="Q89" i="12"/>
  <c r="V89" i="12"/>
  <c r="G91" i="12"/>
  <c r="M91" i="12" s="1"/>
  <c r="I91" i="12"/>
  <c r="K91" i="12"/>
  <c r="O91" i="12"/>
  <c r="Q91" i="12"/>
  <c r="V91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108" i="12"/>
  <c r="M108" i="12" s="1"/>
  <c r="I108" i="12"/>
  <c r="K108" i="12"/>
  <c r="O108" i="12"/>
  <c r="Q108" i="12"/>
  <c r="V108" i="12"/>
  <c r="V95" i="12" s="1"/>
  <c r="G111" i="12"/>
  <c r="M111" i="12" s="1"/>
  <c r="I111" i="12"/>
  <c r="K111" i="12"/>
  <c r="O111" i="12"/>
  <c r="Q111" i="12"/>
  <c r="V111" i="12"/>
  <c r="G120" i="12"/>
  <c r="I120" i="12"/>
  <c r="K120" i="12"/>
  <c r="M120" i="12"/>
  <c r="O120" i="12"/>
  <c r="Q120" i="12"/>
  <c r="V120" i="12"/>
  <c r="G122" i="12"/>
  <c r="I122" i="12"/>
  <c r="K122" i="12"/>
  <c r="M122" i="12"/>
  <c r="O122" i="12"/>
  <c r="Q122" i="12"/>
  <c r="V122" i="12"/>
  <c r="G125" i="12"/>
  <c r="M125" i="12" s="1"/>
  <c r="I125" i="12"/>
  <c r="K125" i="12"/>
  <c r="K95" i="12" s="1"/>
  <c r="O125" i="12"/>
  <c r="Q125" i="12"/>
  <c r="V125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I130" i="12"/>
  <c r="K130" i="12"/>
  <c r="M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6" i="12"/>
  <c r="M136" i="12" s="1"/>
  <c r="I136" i="12"/>
  <c r="K136" i="12"/>
  <c r="O136" i="12"/>
  <c r="Q136" i="12"/>
  <c r="V136" i="12"/>
  <c r="G138" i="12"/>
  <c r="M138" i="12" s="1"/>
  <c r="I138" i="12"/>
  <c r="K138" i="12"/>
  <c r="O138" i="12"/>
  <c r="Q138" i="12"/>
  <c r="V138" i="12"/>
  <c r="G142" i="12"/>
  <c r="I142" i="12"/>
  <c r="K142" i="12"/>
  <c r="M142" i="12"/>
  <c r="O142" i="12"/>
  <c r="Q142" i="12"/>
  <c r="V142" i="12"/>
  <c r="G144" i="12"/>
  <c r="M144" i="12" s="1"/>
  <c r="I144" i="12"/>
  <c r="K144" i="12"/>
  <c r="O144" i="12"/>
  <c r="Q144" i="12"/>
  <c r="V144" i="12"/>
  <c r="G146" i="12"/>
  <c r="I146" i="12"/>
  <c r="K146" i="12"/>
  <c r="O146" i="12"/>
  <c r="Q146" i="12"/>
  <c r="V146" i="12"/>
  <c r="G148" i="12"/>
  <c r="M148" i="12" s="1"/>
  <c r="I148" i="12"/>
  <c r="K148" i="12"/>
  <c r="O148" i="12"/>
  <c r="Q148" i="12"/>
  <c r="V148" i="12"/>
  <c r="G150" i="12"/>
  <c r="M150" i="12" s="1"/>
  <c r="I150" i="12"/>
  <c r="K150" i="12"/>
  <c r="O150" i="12"/>
  <c r="Q150" i="12"/>
  <c r="V150" i="12"/>
  <c r="G152" i="12"/>
  <c r="I152" i="12"/>
  <c r="K152" i="12"/>
  <c r="M152" i="12"/>
  <c r="O152" i="12"/>
  <c r="Q152" i="12"/>
  <c r="V152" i="12"/>
  <c r="G153" i="12"/>
  <c r="M153" i="12" s="1"/>
  <c r="I153" i="12"/>
  <c r="K153" i="12"/>
  <c r="O153" i="12"/>
  <c r="Q153" i="12"/>
  <c r="V153" i="12"/>
  <c r="G155" i="12"/>
  <c r="M155" i="12" s="1"/>
  <c r="I155" i="12"/>
  <c r="K155" i="12"/>
  <c r="K154" i="12" s="1"/>
  <c r="O155" i="12"/>
  <c r="Q155" i="12"/>
  <c r="Q154" i="12" s="1"/>
  <c r="V155" i="12"/>
  <c r="V154" i="12" s="1"/>
  <c r="G157" i="12"/>
  <c r="M157" i="12" s="1"/>
  <c r="I157" i="12"/>
  <c r="I154" i="12" s="1"/>
  <c r="K157" i="12"/>
  <c r="O157" i="12"/>
  <c r="O154" i="12" s="1"/>
  <c r="Q157" i="12"/>
  <c r="V157" i="12"/>
  <c r="G159" i="12"/>
  <c r="G158" i="12" s="1"/>
  <c r="I63" i="1" s="1"/>
  <c r="I159" i="12"/>
  <c r="K159" i="12"/>
  <c r="M159" i="12"/>
  <c r="O159" i="12"/>
  <c r="Q159" i="12"/>
  <c r="Q158" i="12" s="1"/>
  <c r="V159" i="12"/>
  <c r="V158" i="12" s="1"/>
  <c r="G162" i="12"/>
  <c r="M162" i="12" s="1"/>
  <c r="I162" i="12"/>
  <c r="K162" i="12"/>
  <c r="O162" i="12"/>
  <c r="Q162" i="12"/>
  <c r="V162" i="12"/>
  <c r="G164" i="12"/>
  <c r="I164" i="12"/>
  <c r="K164" i="12"/>
  <c r="M164" i="12"/>
  <c r="O164" i="12"/>
  <c r="Q164" i="12"/>
  <c r="V164" i="12"/>
  <c r="G166" i="12"/>
  <c r="M166" i="12" s="1"/>
  <c r="I166" i="12"/>
  <c r="K166" i="12"/>
  <c r="O166" i="12"/>
  <c r="Q166" i="12"/>
  <c r="V166" i="12"/>
  <c r="G169" i="12"/>
  <c r="M169" i="12" s="1"/>
  <c r="I169" i="12"/>
  <c r="K169" i="12"/>
  <c r="O169" i="12"/>
  <c r="Q169" i="12"/>
  <c r="V169" i="12"/>
  <c r="G171" i="12"/>
  <c r="G170" i="12" s="1"/>
  <c r="I64" i="1" s="1"/>
  <c r="I171" i="12"/>
  <c r="K171" i="12"/>
  <c r="K170" i="12" s="1"/>
  <c r="M171" i="12"/>
  <c r="O171" i="12"/>
  <c r="Q171" i="12"/>
  <c r="Q170" i="12" s="1"/>
  <c r="V171" i="12"/>
  <c r="V170" i="12" s="1"/>
  <c r="G174" i="12"/>
  <c r="M174" i="12" s="1"/>
  <c r="I174" i="12"/>
  <c r="K174" i="12"/>
  <c r="O174" i="12"/>
  <c r="Q174" i="12"/>
  <c r="V174" i="12"/>
  <c r="G176" i="12"/>
  <c r="M176" i="12" s="1"/>
  <c r="I176" i="12"/>
  <c r="K176" i="12"/>
  <c r="K175" i="12" s="1"/>
  <c r="O176" i="12"/>
  <c r="Q176" i="12"/>
  <c r="Q175" i="12" s="1"/>
  <c r="V176" i="12"/>
  <c r="G179" i="12"/>
  <c r="M179" i="12" s="1"/>
  <c r="I179" i="12"/>
  <c r="K179" i="12"/>
  <c r="O179" i="12"/>
  <c r="Q179" i="12"/>
  <c r="V179" i="12"/>
  <c r="G181" i="12"/>
  <c r="M181" i="12" s="1"/>
  <c r="I181" i="12"/>
  <c r="K181" i="12"/>
  <c r="O181" i="12"/>
  <c r="Q181" i="12"/>
  <c r="V181" i="12"/>
  <c r="G183" i="12"/>
  <c r="M183" i="12" s="1"/>
  <c r="I183" i="12"/>
  <c r="K183" i="12"/>
  <c r="O183" i="12"/>
  <c r="Q183" i="12"/>
  <c r="V183" i="12"/>
  <c r="G185" i="12"/>
  <c r="I185" i="12"/>
  <c r="K185" i="12"/>
  <c r="M185" i="12"/>
  <c r="O185" i="12"/>
  <c r="Q185" i="12"/>
  <c r="V185" i="12"/>
  <c r="G188" i="12"/>
  <c r="I188" i="12"/>
  <c r="K188" i="12"/>
  <c r="M188" i="12"/>
  <c r="O188" i="12"/>
  <c r="Q188" i="12"/>
  <c r="V188" i="12"/>
  <c r="K189" i="12"/>
  <c r="G190" i="12"/>
  <c r="M190" i="12" s="1"/>
  <c r="I190" i="12"/>
  <c r="K190" i="12"/>
  <c r="O190" i="12"/>
  <c r="Q190" i="12"/>
  <c r="V190" i="12"/>
  <c r="G194" i="12"/>
  <c r="I194" i="12"/>
  <c r="K194" i="12"/>
  <c r="O194" i="12"/>
  <c r="Q194" i="12"/>
  <c r="V194" i="12"/>
  <c r="G196" i="12"/>
  <c r="M196" i="12" s="1"/>
  <c r="I196" i="12"/>
  <c r="K196" i="12"/>
  <c r="O196" i="12"/>
  <c r="Q196" i="12"/>
  <c r="V196" i="12"/>
  <c r="G198" i="12"/>
  <c r="I198" i="12"/>
  <c r="K198" i="12"/>
  <c r="M198" i="12"/>
  <c r="O198" i="12"/>
  <c r="Q198" i="12"/>
  <c r="V198" i="12"/>
  <c r="G199" i="12"/>
  <c r="M199" i="12" s="1"/>
  <c r="I199" i="12"/>
  <c r="K199" i="12"/>
  <c r="O199" i="12"/>
  <c r="Q199" i="12"/>
  <c r="V199" i="12"/>
  <c r="G201" i="12"/>
  <c r="M201" i="12" s="1"/>
  <c r="I201" i="12"/>
  <c r="K201" i="12"/>
  <c r="O201" i="12"/>
  <c r="O200" i="12" s="1"/>
  <c r="Q201" i="12"/>
  <c r="V201" i="12"/>
  <c r="G203" i="12"/>
  <c r="M203" i="12" s="1"/>
  <c r="I203" i="12"/>
  <c r="K203" i="12"/>
  <c r="O203" i="12"/>
  <c r="Q203" i="12"/>
  <c r="V203" i="12"/>
  <c r="G206" i="12"/>
  <c r="I206" i="12"/>
  <c r="K206" i="12"/>
  <c r="M206" i="12"/>
  <c r="O206" i="12"/>
  <c r="Q206" i="12"/>
  <c r="V206" i="12"/>
  <c r="G208" i="12"/>
  <c r="I208" i="12"/>
  <c r="K208" i="12"/>
  <c r="M208" i="12"/>
  <c r="O208" i="12"/>
  <c r="Q208" i="12"/>
  <c r="V208" i="12"/>
  <c r="G210" i="12"/>
  <c r="M210" i="12" s="1"/>
  <c r="I210" i="12"/>
  <c r="K210" i="12"/>
  <c r="O210" i="12"/>
  <c r="Q210" i="12"/>
  <c r="V210" i="12"/>
  <c r="G212" i="12"/>
  <c r="M212" i="12" s="1"/>
  <c r="I212" i="12"/>
  <c r="K212" i="12"/>
  <c r="O212" i="12"/>
  <c r="Q212" i="12"/>
  <c r="V212" i="12"/>
  <c r="G213" i="12"/>
  <c r="M213" i="12" s="1"/>
  <c r="I213" i="12"/>
  <c r="K213" i="12"/>
  <c r="O213" i="12"/>
  <c r="Q213" i="12"/>
  <c r="V213" i="12"/>
  <c r="G214" i="12"/>
  <c r="M214" i="12" s="1"/>
  <c r="I214" i="12"/>
  <c r="K214" i="12"/>
  <c r="O214" i="12"/>
  <c r="Q214" i="12"/>
  <c r="V214" i="12"/>
  <c r="G216" i="12"/>
  <c r="M216" i="12" s="1"/>
  <c r="I216" i="12"/>
  <c r="K216" i="12"/>
  <c r="O216" i="12"/>
  <c r="Q216" i="12"/>
  <c r="V216" i="12"/>
  <c r="G218" i="12"/>
  <c r="I218" i="12"/>
  <c r="K218" i="12"/>
  <c r="M218" i="12"/>
  <c r="O218" i="12"/>
  <c r="Q218" i="12"/>
  <c r="V218" i="12"/>
  <c r="G219" i="12"/>
  <c r="M219" i="12" s="1"/>
  <c r="I219" i="12"/>
  <c r="K219" i="12"/>
  <c r="O219" i="12"/>
  <c r="Q219" i="12"/>
  <c r="V219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5" i="12"/>
  <c r="G224" i="12" s="1"/>
  <c r="I68" i="1" s="1"/>
  <c r="I225" i="12"/>
  <c r="K225" i="12"/>
  <c r="K224" i="12" s="1"/>
  <c r="O225" i="12"/>
  <c r="Q225" i="12"/>
  <c r="V225" i="12"/>
  <c r="G226" i="12"/>
  <c r="I226" i="12"/>
  <c r="K226" i="12"/>
  <c r="M226" i="12"/>
  <c r="O226" i="12"/>
  <c r="Q226" i="12"/>
  <c r="V226" i="12"/>
  <c r="G227" i="12"/>
  <c r="M227" i="12" s="1"/>
  <c r="I227" i="12"/>
  <c r="K227" i="12"/>
  <c r="O227" i="12"/>
  <c r="Q227" i="12"/>
  <c r="V227" i="12"/>
  <c r="G228" i="12"/>
  <c r="M228" i="12" s="1"/>
  <c r="I228" i="12"/>
  <c r="K228" i="12"/>
  <c r="O228" i="12"/>
  <c r="Q228" i="12"/>
  <c r="V228" i="12"/>
  <c r="G229" i="12"/>
  <c r="M229" i="12" s="1"/>
  <c r="I229" i="12"/>
  <c r="K229" i="12"/>
  <c r="O229" i="12"/>
  <c r="Q229" i="12"/>
  <c r="V229" i="12"/>
  <c r="G230" i="12"/>
  <c r="M230" i="12" s="1"/>
  <c r="I230" i="12"/>
  <c r="K230" i="12"/>
  <c r="O230" i="12"/>
  <c r="Q230" i="12"/>
  <c r="V230" i="12"/>
  <c r="G232" i="12"/>
  <c r="I232" i="12"/>
  <c r="K232" i="12"/>
  <c r="M232" i="12"/>
  <c r="O232" i="12"/>
  <c r="O231" i="12" s="1"/>
  <c r="Q232" i="12"/>
  <c r="Q231" i="12" s="1"/>
  <c r="V232" i="12"/>
  <c r="G233" i="12"/>
  <c r="G231" i="12" s="1"/>
  <c r="I69" i="1" s="1"/>
  <c r="I20" i="1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AE236" i="12"/>
  <c r="F39" i="1" s="1"/>
  <c r="AF236" i="12"/>
  <c r="G39" i="1" s="1"/>
  <c r="G42" i="1" s="1"/>
  <c r="G25" i="1" s="1"/>
  <c r="A25" i="1" s="1"/>
  <c r="I19" i="1"/>
  <c r="J28" i="1"/>
  <c r="J26" i="1"/>
  <c r="G38" i="1"/>
  <c r="F38" i="1"/>
  <c r="J23" i="1"/>
  <c r="J24" i="1"/>
  <c r="J25" i="1"/>
  <c r="J27" i="1"/>
  <c r="E24" i="1"/>
  <c r="E26" i="1"/>
  <c r="H39" i="1" l="1"/>
  <c r="I39" i="1" s="1"/>
  <c r="I42" i="1" s="1"/>
  <c r="F42" i="1"/>
  <c r="I170" i="12"/>
  <c r="V145" i="12"/>
  <c r="I95" i="12"/>
  <c r="Q82" i="12"/>
  <c r="O45" i="12"/>
  <c r="F40" i="1"/>
  <c r="M233" i="12"/>
  <c r="M231" i="12" s="1"/>
  <c r="V224" i="12"/>
  <c r="M225" i="12"/>
  <c r="Q200" i="12"/>
  <c r="I189" i="12"/>
  <c r="V175" i="12"/>
  <c r="Q145" i="12"/>
  <c r="M41" i="12"/>
  <c r="M40" i="12" s="1"/>
  <c r="V8" i="12"/>
  <c r="G40" i="1"/>
  <c r="I224" i="12"/>
  <c r="V189" i="12"/>
  <c r="K145" i="12"/>
  <c r="I40" i="12"/>
  <c r="O21" i="12"/>
  <c r="G41" i="1"/>
  <c r="H41" i="1" s="1"/>
  <c r="I41" i="1" s="1"/>
  <c r="I200" i="12"/>
  <c r="G82" i="12"/>
  <c r="I59" i="1" s="1"/>
  <c r="Q45" i="12"/>
  <c r="M9" i="12"/>
  <c r="M8" i="12" s="1"/>
  <c r="I50" i="1"/>
  <c r="O224" i="12"/>
  <c r="M170" i="12"/>
  <c r="K158" i="12"/>
  <c r="G145" i="12"/>
  <c r="I61" i="1" s="1"/>
  <c r="I45" i="12"/>
  <c r="I21" i="12"/>
  <c r="O16" i="12"/>
  <c r="K200" i="12"/>
  <c r="V200" i="12"/>
  <c r="O82" i="12"/>
  <c r="K45" i="12"/>
  <c r="K40" i="12"/>
  <c r="G189" i="12"/>
  <c r="I66" i="1" s="1"/>
  <c r="O158" i="12"/>
  <c r="O145" i="12"/>
  <c r="I16" i="12"/>
  <c r="K231" i="12"/>
  <c r="O175" i="12"/>
  <c r="O170" i="12"/>
  <c r="Q95" i="12"/>
  <c r="I82" i="12"/>
  <c r="I30" i="12"/>
  <c r="V231" i="12"/>
  <c r="I231" i="12"/>
  <c r="Q189" i="12"/>
  <c r="I145" i="12"/>
  <c r="O95" i="12"/>
  <c r="V45" i="12"/>
  <c r="V40" i="12"/>
  <c r="Q224" i="12"/>
  <c r="O189" i="12"/>
  <c r="I175" i="12"/>
  <c r="I158" i="12"/>
  <c r="V82" i="12"/>
  <c r="V30" i="12"/>
  <c r="M19" i="12"/>
  <c r="M16" i="12" s="1"/>
  <c r="G26" i="1"/>
  <c r="A26" i="1"/>
  <c r="G28" i="1"/>
  <c r="G23" i="1"/>
  <c r="M154" i="12"/>
  <c r="M45" i="12"/>
  <c r="M158" i="12"/>
  <c r="M200" i="12"/>
  <c r="M175" i="12"/>
  <c r="M21" i="12"/>
  <c r="M224" i="12"/>
  <c r="M95" i="12"/>
  <c r="G200" i="12"/>
  <c r="I67" i="1" s="1"/>
  <c r="I18" i="1" s="1"/>
  <c r="G175" i="12"/>
  <c r="I65" i="1" s="1"/>
  <c r="G154" i="12"/>
  <c r="I62" i="1" s="1"/>
  <c r="M146" i="12"/>
  <c r="M145" i="12" s="1"/>
  <c r="M83" i="12"/>
  <c r="M82" i="12" s="1"/>
  <c r="M31" i="12"/>
  <c r="M30" i="12" s="1"/>
  <c r="G45" i="12"/>
  <c r="I57" i="1" s="1"/>
  <c r="G13" i="12"/>
  <c r="I51" i="1" s="1"/>
  <c r="G95" i="12"/>
  <c r="I60" i="1" s="1"/>
  <c r="G21" i="12"/>
  <c r="I53" i="1" s="1"/>
  <c r="M194" i="12"/>
  <c r="M189" i="12" s="1"/>
  <c r="H42" i="1"/>
  <c r="J41" i="1"/>
  <c r="J39" i="1"/>
  <c r="J42" i="1" s="1"/>
  <c r="J40" i="1"/>
  <c r="I70" i="1" l="1"/>
  <c r="J66" i="1" s="1"/>
  <c r="I17" i="1"/>
  <c r="H40" i="1"/>
  <c r="I40" i="1" s="1"/>
  <c r="I16" i="1"/>
  <c r="I21" i="1" s="1"/>
  <c r="G236" i="12"/>
  <c r="J54" i="1"/>
  <c r="J52" i="1"/>
  <c r="J69" i="1"/>
  <c r="J55" i="1"/>
  <c r="J53" i="1"/>
  <c r="J56" i="1"/>
  <c r="J51" i="1"/>
  <c r="J64" i="1"/>
  <c r="J58" i="1"/>
  <c r="J59" i="1"/>
  <c r="J57" i="1"/>
  <c r="J61" i="1"/>
  <c r="J62" i="1"/>
  <c r="J67" i="1"/>
  <c r="J65" i="1"/>
  <c r="J63" i="1"/>
  <c r="J60" i="1"/>
  <c r="J50" i="1"/>
  <c r="J68" i="1"/>
  <c r="A23" i="1"/>
  <c r="J70" i="1" l="1"/>
  <c r="A24" i="1"/>
  <c r="G24" i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68B166B2-EDD0-4FB9-9409-EE833FC3EAA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7F346BE-E0A0-4AEC-A241-1CFEE151D6B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<sst xmlns="http://schemas.openxmlformats.org/spreadsheetml/2006/main" count="1273" uniqueCount="458">
  <si>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</si>
  <si>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</si>
  <si>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</si>
  <si>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</si>
  <si>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</si>
  <si>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</si>
  <si>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</si>
  <si>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</si>
  <si>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</si>
  <si>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</si>
  <si>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</si>
  <si>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</si>
  <si>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</si>
  <si>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</si>
  <si>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</si>
  <si>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</si>
  <si>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</si>
  <si>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</si>
  <si>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</si>
  <si>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</si>
  <si>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</si>
  <si>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</si>
  <si>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</si>
  <si>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</si>
  <si>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</si>
  <si>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</si>
  <si>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</si>
  <si>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</si>
  <si>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</si>
  <si>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</si>
  <si>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</si>
  <si>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</si>
  <si>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</si>
  <si>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</si>
  <si>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</si>
  <si>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</si>
  <si>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</si>
  <si>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</si>
  <si>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</si>
  <si>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</si>
  <si>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</si>
  <si>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</si>
  <si>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</si>
  <si>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2315_01</t>
  </si>
  <si>
    <t xml:space="preserve">Úpravy vstupu </t>
  </si>
  <si>
    <t>01</t>
  </si>
  <si>
    <t>Objekt:</t>
  </si>
  <si>
    <t>Rozpočet:</t>
  </si>
  <si>
    <t>2023/15</t>
  </si>
  <si>
    <t>ZŠ nám. Republiky - úpravy vstupu</t>
  </si>
  <si>
    <t>Znojmo</t>
  </si>
  <si>
    <t>66902</t>
  </si>
  <si>
    <t>Stavba</t>
  </si>
  <si>
    <t>Celkem za stavbu</t>
  </si>
  <si>
    <t>CZK</t>
  </si>
  <si>
    <t>#POPS</t>
  </si>
  <si>
    <t>#POPO</t>
  </si>
  <si>
    <t>Rekapitulace dílů</t>
  </si>
  <si>
    <t>Typ dílu</t>
  </si>
  <si>
    <t>3</t>
  </si>
  <si>
    <t>Svislé a kompletní konstrukce</t>
  </si>
  <si>
    <t>416</t>
  </si>
  <si>
    <t>Podhledy a mezistropy montované lehké</t>
  </si>
  <si>
    <t>6</t>
  </si>
  <si>
    <t>Úpravy povrchu, podlahy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</si>
  <si>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</si>
  <si>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</si>
  <si>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</si>
  <si>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</si>
  <si>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</si>
  <si>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</si>
  <si>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</si>
  <si>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</si>
  <si>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</si>
  <si>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</si>
  <si>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</si>
  <si>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</si>
  <si>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</si>
  <si>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</si>
  <si>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</si>
  <si>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</si>
  <si>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</si>
  <si>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</si>
  <si>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</si>
  <si>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</si>
  <si>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773</t>
  </si>
  <si>
    <t>Podlahy teracové</t>
  </si>
  <si>
    <t>777</t>
  </si>
  <si>
    <t>Podlahy ze syntetických hmot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</si>
  <si>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</si>
  <si>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</si>
  <si>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</si>
  <si>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</si>
  <si>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</si>
  <si>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</si>
  <si>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</si>
  <si>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</si>
  <si>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</si>
  <si>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</si>
  <si>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</si>
  <si>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</si>
  <si>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</si>
  <si>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</si>
  <si>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</si>
  <si>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</si>
  <si>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</si>
  <si>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</si>
  <si>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</si>
  <si>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</si>
  <si>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</si>
  <si>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</si>
  <si>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</si>
  <si>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</si>
  <si>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</si>
  <si>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</si>
  <si>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</si>
  <si>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</si>
  <si>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</si>
  <si>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</si>
  <si>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</si>
  <si>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</si>
  <si>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</si>
  <si>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</si>
  <si>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</si>
  <si>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</si>
  <si>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</si>
  <si>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</si>
  <si>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</si>
  <si>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317167125R00</t>
  </si>
  <si>
    <t>Překlad Heluz plochý 115 x 71 x 2000 mm</t>
  </si>
  <si>
    <t>kus</t>
  </si>
  <si>
    <t>RTS 23/ I</t>
  </si>
  <si>
    <t>Práce</t>
  </si>
  <si>
    <t>Běžná</t>
  </si>
  <si>
    <t>POL1_</t>
  </si>
  <si>
    <t>nad dveřmi : 2</t>
  </si>
  <si>
    <t>VV</t>
  </si>
  <si>
    <t>340271510R00</t>
  </si>
  <si>
    <t>Zazdívka otvorů pl.do 1 m2, pórobet.tvár.,tl.10 cm</t>
  </si>
  <si>
    <t>m3</t>
  </si>
  <si>
    <t>1,6*0,3*0,1</t>
  </si>
  <si>
    <t>342265111RT6</t>
  </si>
  <si>
    <t>Úprava podkroví sádrokarton. na dřev. rošt, svislá desky protipožární tl. 12,5 mm, bez izolace</t>
  </si>
  <si>
    <t>m2</t>
  </si>
  <si>
    <t>u 1ks hliníkových dveří - zrušení oblouku : 1,6*0,5*2</t>
  </si>
  <si>
    <t>601011141RT3</t>
  </si>
  <si>
    <t>Štuk na stropech Cemix 033 ručně tloušťka vrstvy 4 mm</t>
  </si>
  <si>
    <t>Odkaz na mn. položky pořadí 26 : 7,04000</t>
  </si>
  <si>
    <t>601016193R00</t>
  </si>
  <si>
    <t>Penetrace hloubková stropů PROFI Akryl-Tiefengrund</t>
  </si>
  <si>
    <t>612403380R00</t>
  </si>
  <si>
    <t>Hrubá výplň rýh ve stěnách do 3x3 cm maltou ze SMS</t>
  </si>
  <si>
    <t>m</t>
  </si>
  <si>
    <t>Odkaz na mn. položky pořadí 24 : 61,00000</t>
  </si>
  <si>
    <t>612425931RT2</t>
  </si>
  <si>
    <t>Omítka vápenná vnitřního ostění - štuková s použitím suché maltové směsi</t>
  </si>
  <si>
    <t>zapravení okolo měněných dveří : 0,5*(1,59+3,15*2)</t>
  </si>
  <si>
    <t>612474611RT1</t>
  </si>
  <si>
    <t>Omítka stěn vnitřní, VPC jádro, vápen.štuk, ručně na pálené cihly a tvarovky - staré zdivo</t>
  </si>
  <si>
    <t>Odkaz na mn. položky pořadí 25 : 204,69740</t>
  </si>
  <si>
    <t>612481211RT2</t>
  </si>
  <si>
    <t>Montáž výztužné sítě(perlinky)do stěrky-vnit.stěny včetně výztužné sítě a stěrkového tmelu Baumit</t>
  </si>
  <si>
    <t>nad vstupními dveřmi : (0,1+0,3*2)*1,6</t>
  </si>
  <si>
    <t>632411904R00</t>
  </si>
  <si>
    <t>Penetrace savých podkladů Cemix 0,25 l/m2</t>
  </si>
  <si>
    <t>32,2+10,6+1,5</t>
  </si>
  <si>
    <t>632415115RT4</t>
  </si>
  <si>
    <t>Potěr Morfico samonivelační ručně tl. 15 mm MFC Level 340 - s rozptýlenou výztuží</t>
  </si>
  <si>
    <t>941955004R00</t>
  </si>
  <si>
    <t>Lešení lehké pomocné, výška podlahy do 3,5 m</t>
  </si>
  <si>
    <t>pro omítky : 45</t>
  </si>
  <si>
    <t>pro podhledy : 45</t>
  </si>
  <si>
    <t>R : 30</t>
  </si>
  <si>
    <t>952901111R00</t>
  </si>
  <si>
    <t>Vyčištění budov o výšce podlaží do 4 m</t>
  </si>
  <si>
    <t>900      RT3</t>
  </si>
  <si>
    <t>HZS Práce v tarifní třídě 6 (např. tesař)</t>
  </si>
  <si>
    <t>h</t>
  </si>
  <si>
    <t>Prav.M</t>
  </si>
  <si>
    <t>HZS</t>
  </si>
  <si>
    <t>POL10_</t>
  </si>
  <si>
    <t>práce jinde nespecifikované : 15</t>
  </si>
  <si>
    <t>R : 10</t>
  </si>
  <si>
    <t>965081813R00</t>
  </si>
  <si>
    <t>Bourání dlažeb terac.,čedič. tl.do 30 mm, nad 1 m2</t>
  </si>
  <si>
    <t>965081702R00</t>
  </si>
  <si>
    <t xml:space="preserve">Bourání soklíků z dlažeb keramických </t>
  </si>
  <si>
    <t>5,26+15,56+34,15</t>
  </si>
  <si>
    <t>968061125R00</t>
  </si>
  <si>
    <t>Vyvěšení dřevěných a plastových dveřních křídel pl. do 2 m2</t>
  </si>
  <si>
    <t>4</t>
  </si>
  <si>
    <t>968061126R00</t>
  </si>
  <si>
    <t>Vyvěšení dřevěných a plastových dveřních křídel pl. nad 2 m2</t>
  </si>
  <si>
    <t>2</t>
  </si>
  <si>
    <t>968062456R00</t>
  </si>
  <si>
    <t>Vybourání dřevěných dveřních zárubní pl. nad 2 m2</t>
  </si>
  <si>
    <t>1,5*3,5*2</t>
  </si>
  <si>
    <t>971035261R00</t>
  </si>
  <si>
    <t>Vybourání otv. zeď cihel. 0,0225 m2, tl. 60 cm, MC</t>
  </si>
  <si>
    <t>elektro : 1</t>
  </si>
  <si>
    <t>971035371R00</t>
  </si>
  <si>
    <t>Vybourání otv. zeď cihel. pl.0,09 m2, tl.75 cm, MC</t>
  </si>
  <si>
    <t>973031324R00</t>
  </si>
  <si>
    <t>Vysekání kapes zeď cihel. MVC, pl. 0,1m2, hl. 15cm</t>
  </si>
  <si>
    <t>překlad : 2</t>
  </si>
  <si>
    <t>973031616R00</t>
  </si>
  <si>
    <t>Vysekání kapes zeď cih. špalíky, krabice 10x10x5cm</t>
  </si>
  <si>
    <t>elektro : 5+4</t>
  </si>
  <si>
    <t>974082112R00</t>
  </si>
  <si>
    <t>Vysekání rýh pro vodiče omítka stěn MVC šířka 3 cm</t>
  </si>
  <si>
    <t>Odkaz na mn. položky pořadí 76 : 16,00000</t>
  </si>
  <si>
    <t>osvětlení : 5*4</t>
  </si>
  <si>
    <t>zásuvky : 5*5</t>
  </si>
  <si>
    <t>978013191R00</t>
  </si>
  <si>
    <t>Otlučení omítek vnitřních stěn v rozsahu do 100 %</t>
  </si>
  <si>
    <t>4,22*(1,76*2+4+2,4+2,6+8,7+2,23+1,1+0,4+3,6+4)</t>
  </si>
  <si>
    <t>5,24*(7,5*2+1,78*2)</t>
  </si>
  <si>
    <t>0,51*(3,3*2+2,08+3,3*2+1,6+3,3*2+1,6)+0,32*(2,2*2+3)+0,25*(2+2,5*2)</t>
  </si>
  <si>
    <t>0,67*(1,29+3,5*2+1,25+2,28*2)+0,55*(1,2+2*2)+0,25*(1,4+3,7*2)+0,25*(1,75+3,53*2)+0,15*(1+1,9*2)</t>
  </si>
  <si>
    <t>-(1,7*2+1,6*3,5*3+2*2,5+1,7*3,5+1,2*2,28+1,2*1,8+1,2*1,9+1,25*2+0,8*2*2)</t>
  </si>
  <si>
    <t>-(1,6*3,5+1,75*3,53+1,48*4,36+1*2)</t>
  </si>
  <si>
    <t>978011211R00</t>
  </si>
  <si>
    <t>Odstranění štukové vrstvy vnitřních stropů</t>
  </si>
  <si>
    <t>1,76*4</t>
  </si>
  <si>
    <t>978059511R00</t>
  </si>
  <si>
    <t>Odsekání vnitřních obkladů stěn do 1 m2</t>
  </si>
  <si>
    <t>0,67*2*2</t>
  </si>
  <si>
    <t>999281145R00</t>
  </si>
  <si>
    <t>Přesun hmot pro opravy a údržbu do v. 6 m, nošením</t>
  </si>
  <si>
    <t>t</t>
  </si>
  <si>
    <t>Přesun hmot</t>
  </si>
  <si>
    <t>POL7_</t>
  </si>
  <si>
    <t>735111810R00</t>
  </si>
  <si>
    <t>Demontáž těles otopných litinových článkových</t>
  </si>
  <si>
    <t>0,15*0,6*25</t>
  </si>
  <si>
    <t>735121810R00</t>
  </si>
  <si>
    <t>Demontáž otopných těles ocelových článkových</t>
  </si>
  <si>
    <t>0,2*1,2*10</t>
  </si>
  <si>
    <t>735192911R00</t>
  </si>
  <si>
    <t>Zpětná montáž otopných těles článků litinových</t>
  </si>
  <si>
    <t>Odkaz na mn. položky pořadí 29 : 2,25000</t>
  </si>
  <si>
    <t>735192912R00</t>
  </si>
  <si>
    <t>Zpětná montáž otopných těles článků ocelovových</t>
  </si>
  <si>
    <t>Odkaz na mn. položky pořadí 30 : 2,40000</t>
  </si>
  <si>
    <t>735494811R00</t>
  </si>
  <si>
    <t>Vypuštění vody z otopných těles</t>
  </si>
  <si>
    <t>998735201R00</t>
  </si>
  <si>
    <t>Přesun hmot pro otopná tělesa, výšky do 6 m</t>
  </si>
  <si>
    <t>766414143R00</t>
  </si>
  <si>
    <t>Obložení stěn pl. do 5 m2, deskami nad 1,5 m2</t>
  </si>
  <si>
    <t>pohled 1 : 8,8+0,3*(1,4+0,9)</t>
  </si>
  <si>
    <t>pohled 2 : 1,92*(8,7+0,67*2)-1,92*(1,6+1,25)</t>
  </si>
  <si>
    <t>pohled 3 : 1,92*(2,25-1,25)</t>
  </si>
  <si>
    <t>pohled 4 : 2,1*0,85+1,92*(7,1+1+0,5+0,52*4)-1,92*(0,8*2+1,6*2)</t>
  </si>
  <si>
    <t>pohled 5 : 1,92*3,5</t>
  </si>
  <si>
    <t>pohled 6 : 1,92*0,1*2</t>
  </si>
  <si>
    <t>pohled 7 : 1,92*5,4+1,5*1,9+0,9*0,9</t>
  </si>
  <si>
    <t>pohled 8 : 0,9*0,1*2</t>
  </si>
  <si>
    <t>pohled 9 : 1,92*5,4+1,5*1,9+0,9*0,9-1,92*1,75</t>
  </si>
  <si>
    <t>pohled 10 : 1,92*(0,15+0,1)</t>
  </si>
  <si>
    <t xml:space="preserve">horní lišty : </t>
  </si>
  <si>
    <t>766417111R00</t>
  </si>
  <si>
    <t>Podkladový rošt pod obložení stěn</t>
  </si>
  <si>
    <t>vodorovné : 37*3</t>
  </si>
  <si>
    <t>svislé : 1,92*2+0,9*4+1,4*2+0,9*2+1,2*2+2+1,92*20</t>
  </si>
  <si>
    <t>766411811R00</t>
  </si>
  <si>
    <t>Demontáž obložení stěn panely velikosti do 1,5 m2</t>
  </si>
  <si>
    <t>2,12*(6,7+0,32)-2*1,2</t>
  </si>
  <si>
    <t>2,12*8,7-2,12*(1,7+1,2+1,3)</t>
  </si>
  <si>
    <t>2,12*3,2-1,3*2</t>
  </si>
  <si>
    <t>2,12*6,2-2,12*(2+1,6)</t>
  </si>
  <si>
    <t>2,12*4-1,4*2</t>
  </si>
  <si>
    <t>2,12*(5,7+2+1)-1*1</t>
  </si>
  <si>
    <t>2,12*(1+2+5,3)-1,7*2,12</t>
  </si>
  <si>
    <t>2,2*0,51*6</t>
  </si>
  <si>
    <t>766411822R00</t>
  </si>
  <si>
    <t>Demontáž podkladových roštů obložení stěn</t>
  </si>
  <si>
    <t>Odkaz na mn. položky pořadí 37 : 75,56640</t>
  </si>
  <si>
    <t>766711021RT1</t>
  </si>
  <si>
    <t>Montáž vstupních dveří s vypěněním na turbošrouby</t>
  </si>
  <si>
    <t>3,2*2+1,55*2</t>
  </si>
  <si>
    <t>766-100</t>
  </si>
  <si>
    <t>Vstupní dveře hliníkové 159x315cm, částečně prosklené, s nadsvětlíkem, vč. kování a samozavírače specifikace viz PD</t>
  </si>
  <si>
    <t>Vlastní</t>
  </si>
  <si>
    <t>Indiv</t>
  </si>
  <si>
    <t>dle PD : 1</t>
  </si>
  <si>
    <t>navíc : 1</t>
  </si>
  <si>
    <t>766-101</t>
  </si>
  <si>
    <t>Příplatek za otevíravé prvky, otvory apod. v obložení, vč. potřebného kování, dod.+mont</t>
  </si>
  <si>
    <t>kpl</t>
  </si>
  <si>
    <t>766-102</t>
  </si>
  <si>
    <t xml:space="preserve">Práce spojené s formátováním desek, ohranění, doprava </t>
  </si>
  <si>
    <t>766-103</t>
  </si>
  <si>
    <t>Spojovací materiál - obložení stěn</t>
  </si>
  <si>
    <t>766-104</t>
  </si>
  <si>
    <t>Policová skříň 1500x1250x300mm, dod.+ mont.  specifikace viz PD</t>
  </si>
  <si>
    <t>766-105</t>
  </si>
  <si>
    <t>Vestavěná skříň 1260x1905x570mm, dod.+ mont.  specifikace viz PD</t>
  </si>
  <si>
    <t>766699731RV</t>
  </si>
  <si>
    <t xml:space="preserve">Montáž horní lišty z HPL panelu, š. 40mm </t>
  </si>
  <si>
    <t>1,5+0,3*2+0,7+1,4+1,6+0,4+0,1+1,5+0,67*2+4,2+0,65+1,25+0,5+1+1,6+0,7+0,1</t>
  </si>
  <si>
    <t>4+6+1+0,1*2+3,7+2,5+0,15+0,1</t>
  </si>
  <si>
    <t>60512522V</t>
  </si>
  <si>
    <t>Lať smrková sušená 80x18mm</t>
  </si>
  <si>
    <t>Specifikace</t>
  </si>
  <si>
    <t>POL3_</t>
  </si>
  <si>
    <t>Odkaz na mn. položky pořadí 36 : 165,84000*1,2</t>
  </si>
  <si>
    <t>60714615V</t>
  </si>
  <si>
    <t>Deska s povrch úpravou HPL, tl. 18mm - dub světlý gladstone</t>
  </si>
  <si>
    <t>70,75*1,1</t>
  </si>
  <si>
    <t>36,79*0,4*1,2</t>
  </si>
  <si>
    <t>Odkaz na mn. položky pořadí 49 : 12,06240*-1</t>
  </si>
  <si>
    <t>60714615V1</t>
  </si>
  <si>
    <t>Deska s povrch úpravou HPL, tl. 18mm - odstín zelený NSC S1060-G40Y</t>
  </si>
  <si>
    <t>(2,24+0,3*(1,4+0,8)+1,92*0,6+2*2+1*2)*1,2</t>
  </si>
  <si>
    <t>998766201R00</t>
  </si>
  <si>
    <t>Přesun hmot pro truhlářské konstr., výšky do 6 m</t>
  </si>
  <si>
    <t>767586101RT1</t>
  </si>
  <si>
    <t>Nosný rošt podhledu Armstrong, Prelude 24 modul 60 x 60 cm (kazety)</t>
  </si>
  <si>
    <t>1,67+23,02+13,2</t>
  </si>
  <si>
    <t>767586201RV5</t>
  </si>
  <si>
    <t>Podhled minerální Armstrong, hrana Board  kazety Optima, tl. 20 mm</t>
  </si>
  <si>
    <t>767647912R00</t>
  </si>
  <si>
    <t>Oprava dveří - výměna klik a štítků</t>
  </si>
  <si>
    <t>sada</t>
  </si>
  <si>
    <t>54914628R</t>
  </si>
  <si>
    <t>Dveřní kování STRATO klíč Cr</t>
  </si>
  <si>
    <t>SPCM</t>
  </si>
  <si>
    <t>998767201R00</t>
  </si>
  <si>
    <t>Přesun hmot pro zámečnické konstr., výšky do 6 m</t>
  </si>
  <si>
    <t>771577845R00</t>
  </si>
  <si>
    <t>Podlahový profil dilatační DILEX-BWB výšky 15 mm</t>
  </si>
  <si>
    <t>2,65*2+1,75+1,78</t>
  </si>
  <si>
    <t>998771201R00</t>
  </si>
  <si>
    <t>Přesun hmot pro podlahy z dlaždic, výšky do 6 m</t>
  </si>
  <si>
    <t>773412200R00</t>
  </si>
  <si>
    <t>Soklíky z přírod.teraca,rovné bez požláb. do 15 cm</t>
  </si>
  <si>
    <t>5,5+26,55+13,75+2,73</t>
  </si>
  <si>
    <t>-(1,59+1,25*2+0,8*2+1,48+1,59)</t>
  </si>
  <si>
    <t>773414200R00</t>
  </si>
  <si>
    <t>Soklíky z přírod.teraca,schodišťové šikmé do 10 cm</t>
  </si>
  <si>
    <t>4*2</t>
  </si>
  <si>
    <t>773511260R00</t>
  </si>
  <si>
    <t>Podlahy z přírodního teraca, prosté tl. 2 cm</t>
  </si>
  <si>
    <t>773991001R00</t>
  </si>
  <si>
    <t>Broušení teracových podlah dvojnásobné</t>
  </si>
  <si>
    <t>Odkaz na mn. položky pořadí 60 : 44,30000</t>
  </si>
  <si>
    <t>schodiště-renovace : (0,15+0,3)*1,78*6</t>
  </si>
  <si>
    <t>998773201R00</t>
  </si>
  <si>
    <t>Přesun hmot pro podlahy teracové, výšky do 6 m</t>
  </si>
  <si>
    <t>777645210R00</t>
  </si>
  <si>
    <t>Nátěr podlah polyuretanový ast 100, 2x, s tmelením</t>
  </si>
  <si>
    <t>Odkaz na mn. položky pořadí 61 : 49,10600</t>
  </si>
  <si>
    <t>soklíky : 0,1*(39,77+8)</t>
  </si>
  <si>
    <t>998777201R00</t>
  </si>
  <si>
    <t>Přesun hmot pro podlahy syntetické, výšky do 6 m</t>
  </si>
  <si>
    <t>783224900R00</t>
  </si>
  <si>
    <t>Údržba, nátěr syntetický kov. konstr.1x + 1x email</t>
  </si>
  <si>
    <t>zárubně : (0,15+0,05)*(1,97*2+0,8)*2</t>
  </si>
  <si>
    <t>(0,15+0,05)*(1,97*2+1,25)</t>
  </si>
  <si>
    <t>783324340R00</t>
  </si>
  <si>
    <t>Nátěr syntetický litin. radiátorů Z +2x + 2x email</t>
  </si>
  <si>
    <t>(2,4+2,25)*2</t>
  </si>
  <si>
    <t>783424140R00</t>
  </si>
  <si>
    <t>Nátěr syntetický potrubí do DN 50 mm  Z + 2x</t>
  </si>
  <si>
    <t>topení : 4,2*2+1*2+0,5*2</t>
  </si>
  <si>
    <t>783601813R00</t>
  </si>
  <si>
    <t>Odstranění nátěrů truhlářských, dveří oškrábáním</t>
  </si>
  <si>
    <t>Odkaz na mn. položky pořadí 69 : 9,64000</t>
  </si>
  <si>
    <t>783625930R00</t>
  </si>
  <si>
    <t>Údržba, nátěr synt. truhl.výr. 2x +2x email +2x tm</t>
  </si>
  <si>
    <t>dveře : 0,8*2*2+1,25*2*2</t>
  </si>
  <si>
    <t>madlo : (0,05*2+0,15*2)*1,8*2</t>
  </si>
  <si>
    <t>783-100</t>
  </si>
  <si>
    <t>Opískování těles radiátorů, vč. dopravy</t>
  </si>
  <si>
    <t>784161101R00</t>
  </si>
  <si>
    <t>Penetrace podkladu nátěrem HET, A - Grund 1x</t>
  </si>
  <si>
    <t>Odkaz na mn. položky pořadí 8 : 204,69740</t>
  </si>
  <si>
    <t>Odkaz na mn. položky pořadí 4 : 7,04000</t>
  </si>
  <si>
    <t>-70,7</t>
  </si>
  <si>
    <t>784165521R00</t>
  </si>
  <si>
    <t>Malba HET Klasik, barva, bez penetrace, 1 x</t>
  </si>
  <si>
    <t>Odkaz na mn. položky pořadí 71 : 141,03740</t>
  </si>
  <si>
    <t>784165522R00</t>
  </si>
  <si>
    <t>Malba HET Klasik, barva, bez penetrace, 2 x</t>
  </si>
  <si>
    <t>784011222RT2</t>
  </si>
  <si>
    <t>Zakrytí podlah, včetně odstranění včetně papírové lepenky</t>
  </si>
  <si>
    <t>784-100</t>
  </si>
  <si>
    <t>Příplatek za provedení nástěnné malby, viz PD</t>
  </si>
  <si>
    <t>210010002RU2</t>
  </si>
  <si>
    <t>Trubka ohebná pod omítku, vnější průměr 20 mm včetně dodávky Monoflex 1420</t>
  </si>
  <si>
    <t>1+5*2+5</t>
  </si>
  <si>
    <t>210010320RT2</t>
  </si>
  <si>
    <t>Krabice přístrojová KP, se zapojením, kruhová KP/2 (bez dodávky)</t>
  </si>
  <si>
    <t>vypínače : 4</t>
  </si>
  <si>
    <t>zásuvky : 5</t>
  </si>
  <si>
    <t>210020302RT1</t>
  </si>
  <si>
    <t>Žlab kabelový s příslušenstvím, 62/50 mm bez víka včetně dodávky žlabu 62/50</t>
  </si>
  <si>
    <t>8,5+7+4</t>
  </si>
  <si>
    <t>210100001R00</t>
  </si>
  <si>
    <t>Ukončení vodičů v rozvaděči + zapojení do 2,5 mm2</t>
  </si>
  <si>
    <t>210100060R00</t>
  </si>
  <si>
    <t>Ukončení vodičů v krabici + zapoj. do 2,5 mm2</t>
  </si>
  <si>
    <t>5+4</t>
  </si>
  <si>
    <t>210110043RT6</t>
  </si>
  <si>
    <t>Spínač zapuštěný seriový, řazení 5 vč. dodávky strojku, rámečku a krytu</t>
  </si>
  <si>
    <t>210111011RT6</t>
  </si>
  <si>
    <t>Zásuvka domovní zapuštěná - provedení 2P+PE včetně dodávky zásuvky a rámečku</t>
  </si>
  <si>
    <t>210800105RT1</t>
  </si>
  <si>
    <t>Kabel CYKY 750 V 3x1,5 mm2 uložený pod omítkou včetně dodávky kabelu</t>
  </si>
  <si>
    <t>osvětlení : 5+10+5+5+2+7+4*2+5*2+5</t>
  </si>
  <si>
    <t>210800106RT1</t>
  </si>
  <si>
    <t>Kabel CYKY 750 V 3x2,5 mm2 uložený pod omítkou včetně dodávky kabelu</t>
  </si>
  <si>
    <t>zásuvky : 5+8+7+5*2+5+5+3+5+10</t>
  </si>
  <si>
    <t>650101511R00</t>
  </si>
  <si>
    <t>Montáž LED svítidla stropního vestavného</t>
  </si>
  <si>
    <t>900      RT4</t>
  </si>
  <si>
    <t>HZS Práce v tarifní třídě 7 (např. tesař)</t>
  </si>
  <si>
    <t>práce elektro - jinde nespecifikované-napojení v rozvaděči apod. : 18</t>
  </si>
  <si>
    <t xml:space="preserve">dopravné : </t>
  </si>
  <si>
    <t>21-100</t>
  </si>
  <si>
    <t>Svítidlo LED 600x600 do podhledu, 19W, IP20</t>
  </si>
  <si>
    <t>34571511R</t>
  </si>
  <si>
    <t>Krabice přístrojová kruhová KP 68/2 d 74 x 30 mm</t>
  </si>
  <si>
    <t>979086112R00</t>
  </si>
  <si>
    <t>Nakládání nebo překládání suti a vybouraných hmot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</si>
  <si>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</si>
  <si>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</si>
  <si>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</si>
  <si>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</si>
  <si>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</si>
  <si>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</si>
  <si>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</si>
  <si>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</si>
  <si>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</si>
  <si>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</si>
  <si>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979990162R00</t>
  </si>
  <si>
    <t>Poplatek za uložení suti - dřevo+sklo, skupina odpadu 170904</t>
  </si>
  <si>
    <t>005121 R</t>
  </si>
  <si>
    <t>Zařízení staveniště</t>
  </si>
  <si>
    <t>Soubor</t>
  </si>
  <si>
    <t>VRN</t>
  </si>
  <si>
    <t>POL99_0</t>
  </si>
  <si>
    <t>005231010R</t>
  </si>
  <si>
    <t>Revize</t>
  </si>
  <si>
    <t>POL99_8</t>
  </si>
  <si>
    <t>005241010R</t>
  </si>
  <si>
    <t>Dokumentace skutečného provedení - elektro</t>
  </si>
  <si>
    <t>SUM</t>
  </si>
  <si>
    <t>Poznámky uchazeče k zadání</t>
  </si>
  <si>
    <t>POPUZIV</t>
  </si>
  <si>
    <t>END</t>
  </si>
  <si>
    <t>Základní škola, Znojmo</t>
  </si>
  <si>
    <t>náměstí Republiky 9</t>
  </si>
  <si>
    <t>45671303</t>
  </si>
  <si>
    <t>CZ 45671303</t>
  </si>
  <si>
    <r>
      <rPr>
        <b/>
        <sz val="12"/>
        <rFont val="Arial CE"/>
        <charset val="238"/>
      </rPr>
      <t>POZOR</t>
    </r>
    <r>
      <rPr>
        <sz val="12"/>
        <rFont val="Arial CE"/>
        <charset val="238"/>
      </rPr>
      <t xml:space="preserve"> práce budou probíhat za provozu kuchyně a jídelny a například lité teraso je nutné lít o víkendu a veškeré práce tomu přizpůsobit.</t>
    </r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</si>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</sst>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M51" sqref="M5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195" t="s">
        <v>4</v>
      </c>
      <c r="C1" s="196"/>
      <c r="D1" s="196"/>
      <c r="E1" s="196"/>
      <c r="F1" s="196"/>
      <c r="G1" s="196"/>
      <c r="H1" s="196"/>
      <c r="I1" s="196"/>
      <c r="J1" s="197"/>
    </row>
    <row r="2" spans="1:15" ht="36" customHeight="1" x14ac:dyDescent="0.25">
      <c r="A2" s="2"/>
      <c r="B2" s="78" t="s">
        <v>24</v>
      </c>
      <c r="C2" s="79"/>
      <c r="D2" s="80" t="s">
        <v>48</v>
      </c>
      <c r="E2" s="204" t="s">
        <v>49</v>
      </c>
      <c r="F2" s="205"/>
      <c r="G2" s="205"/>
      <c r="H2" s="205"/>
      <c r="I2" s="205"/>
      <c r="J2" s="206"/>
      <c r="O2" s="1"/>
    </row>
    <row r="3" spans="1:15" ht="27" customHeight="1" x14ac:dyDescent="0.25">
      <c r="A3" s="2"/>
      <c r="B3" s="81" t="s">
        <v>46</v>
      </c>
      <c r="C3" s="79"/>
      <c r="D3" s="82" t="s">
        <v>45</v>
      </c>
      <c r="E3" s="207" t="s">
        <v>44</v>
      </c>
      <c r="F3" s="208"/>
      <c r="G3" s="208"/>
      <c r="H3" s="208"/>
      <c r="I3" s="208"/>
      <c r="J3" s="209"/>
    </row>
    <row r="4" spans="1:15" ht="23.25" customHeight="1" x14ac:dyDescent="0.25">
      <c r="A4" s="76">
        <v>1962</v>
      </c>
      <c r="B4" s="83" t="s">
        <v>47</v>
      </c>
      <c r="C4" s="84"/>
      <c r="D4" s="85" t="s">
        <v>43</v>
      </c>
      <c r="E4" s="217" t="s">
        <v>44</v>
      </c>
      <c r="F4" s="218"/>
      <c r="G4" s="218"/>
      <c r="H4" s="218"/>
      <c r="I4" s="218"/>
      <c r="J4" s="219"/>
    </row>
    <row r="5" spans="1:15" ht="24" customHeight="1" x14ac:dyDescent="0.25">
      <c r="A5" s="2"/>
      <c r="B5" s="31" t="s">
        <v>23</v>
      </c>
      <c r="D5" s="222" t="s">
        <v>452</v>
      </c>
      <c r="E5" s="223"/>
      <c r="F5" s="223"/>
      <c r="G5" s="223"/>
      <c r="H5" s="18" t="s">
        <v>42</v>
      </c>
      <c r="I5" s="86" t="s">
        <v>454</v>
      </c>
      <c r="J5" s="8"/>
    </row>
    <row r="6" spans="1:15" ht="15.75" customHeight="1" x14ac:dyDescent="0.25">
      <c r="A6" s="2"/>
      <c r="B6" s="28"/>
      <c r="C6" s="55"/>
      <c r="D6" s="224" t="s">
        <v>453</v>
      </c>
      <c r="E6" s="225"/>
      <c r="F6" s="225"/>
      <c r="G6" s="225"/>
      <c r="H6" s="18" t="s">
        <v>36</v>
      </c>
      <c r="I6" s="86" t="s">
        <v>455</v>
      </c>
      <c r="J6" s="8"/>
    </row>
    <row r="7" spans="1:15" ht="15.75" customHeight="1" x14ac:dyDescent="0.25">
      <c r="A7" s="2"/>
      <c r="B7" s="29"/>
      <c r="C7" s="56"/>
      <c r="D7" s="77" t="s">
        <v>51</v>
      </c>
      <c r="E7" s="226" t="s">
        <v>50</v>
      </c>
      <c r="F7" s="227"/>
      <c r="G7" s="227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11"/>
      <c r="E11" s="211"/>
      <c r="F11" s="211"/>
      <c r="G11" s="211"/>
      <c r="H11" s="18" t="s">
        <v>42</v>
      </c>
      <c r="I11" s="87"/>
      <c r="J11" s="8"/>
    </row>
    <row r="12" spans="1:15" ht="15.75" customHeight="1" x14ac:dyDescent="0.25">
      <c r="A12" s="2"/>
      <c r="B12" s="28"/>
      <c r="C12" s="55"/>
      <c r="D12" s="216"/>
      <c r="E12" s="216"/>
      <c r="F12" s="216"/>
      <c r="G12" s="216"/>
      <c r="H12" s="18" t="s">
        <v>36</v>
      </c>
      <c r="I12" s="87"/>
      <c r="J12" s="8"/>
    </row>
    <row r="13" spans="1:15" ht="15.75" customHeight="1" x14ac:dyDescent="0.25">
      <c r="A13" s="2"/>
      <c r="B13" s="29"/>
      <c r="C13" s="56"/>
      <c r="D13" s="88"/>
      <c r="E13" s="220"/>
      <c r="F13" s="221"/>
      <c r="G13" s="221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10"/>
      <c r="F15" s="210"/>
      <c r="G15" s="212"/>
      <c r="H15" s="212"/>
      <c r="I15" s="212" t="s">
        <v>31</v>
      </c>
      <c r="J15" s="213"/>
    </row>
    <row r="16" spans="1:15" ht="23.25" customHeight="1" x14ac:dyDescent="0.25">
      <c r="A16" s="141" t="s">
        <v>26</v>
      </c>
      <c r="B16" s="38" t="s">
        <v>26</v>
      </c>
      <c r="C16" s="62"/>
      <c r="D16" s="63"/>
      <c r="E16" s="201"/>
      <c r="F16" s="202"/>
      <c r="G16" s="201"/>
      <c r="H16" s="202"/>
      <c r="I16" s="201">
        <f>SUMIF(F50:F69,A16,I50:I69)+SUMIF(F50:F69,"PSU",I50:I69)</f>
        <v>0</v>
      </c>
      <c r="J16" s="203"/>
    </row>
    <row r="17" spans="1:10" ht="23.25" customHeight="1" x14ac:dyDescent="0.25">
      <c r="A17" s="141" t="s">
        <v>27</v>
      </c>
      <c r="B17" s="38" t="s">
        <v>27</v>
      </c>
      <c r="C17" s="62"/>
      <c r="D17" s="63"/>
      <c r="E17" s="201"/>
      <c r="F17" s="202"/>
      <c r="G17" s="201"/>
      <c r="H17" s="202"/>
      <c r="I17" s="201">
        <f>SUMIF(F50:F69,A17,I50:I69)</f>
        <v>0</v>
      </c>
      <c r="J17" s="203"/>
    </row>
    <row r="18" spans="1:10" ht="23.25" customHeight="1" x14ac:dyDescent="0.25">
      <c r="A18" s="141" t="s">
        <v>28</v>
      </c>
      <c r="B18" s="38" t="s">
        <v>28</v>
      </c>
      <c r="C18" s="62"/>
      <c r="D18" s="63"/>
      <c r="E18" s="201"/>
      <c r="F18" s="202"/>
      <c r="G18" s="201"/>
      <c r="H18" s="202"/>
      <c r="I18" s="201">
        <f>SUMIF(F50:F69,A18,I50:I69)</f>
        <v>0</v>
      </c>
      <c r="J18" s="203"/>
    </row>
    <row r="19" spans="1:10" ht="23.25" customHeight="1" x14ac:dyDescent="0.25">
      <c r="A19" s="141" t="s">
        <v>99</v>
      </c>
      <c r="B19" s="38" t="s">
        <v>29</v>
      </c>
      <c r="C19" s="62"/>
      <c r="D19" s="63"/>
      <c r="E19" s="201"/>
      <c r="F19" s="202"/>
      <c r="G19" s="201"/>
      <c r="H19" s="202"/>
      <c r="I19" s="201">
        <f>SUMIF(F50:F69,A19,I50:I69)</f>
        <v>0</v>
      </c>
      <c r="J19" s="203"/>
    </row>
    <row r="20" spans="1:10" ht="23.25" customHeight="1" x14ac:dyDescent="0.25">
      <c r="A20" s="141" t="s">
        <v>98</v>
      </c>
      <c r="B20" s="38" t="s">
        <v>30</v>
      </c>
      <c r="C20" s="62"/>
      <c r="D20" s="63"/>
      <c r="E20" s="201"/>
      <c r="F20" s="202"/>
      <c r="G20" s="201"/>
      <c r="H20" s="202"/>
      <c r="I20" s="201">
        <f>SUMIF(F50:F69,A20,I50:I69)</f>
        <v>0</v>
      </c>
      <c r="J20" s="203"/>
    </row>
    <row r="21" spans="1:10" ht="23.25" customHeight="1" x14ac:dyDescent="0.25">
      <c r="A21" s="2"/>
      <c r="B21" s="48" t="s">
        <v>31</v>
      </c>
      <c r="C21" s="64"/>
      <c r="D21" s="65"/>
      <c r="E21" s="214"/>
      <c r="F21" s="215"/>
      <c r="G21" s="214"/>
      <c r="H21" s="215"/>
      <c r="I21" s="214">
        <f>SUM(I16:J20)</f>
        <v>0</v>
      </c>
      <c r="J21" s="233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31">
        <f>ZakladDPHSniVypocet</f>
        <v>0</v>
      </c>
      <c r="H23" s="232"/>
      <c r="I23" s="232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9">
        <f>A23</f>
        <v>0</v>
      </c>
      <c r="H24" s="230"/>
      <c r="I24" s="230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1">
        <f>ZakladDPHZaklVypocet</f>
        <v>0</v>
      </c>
      <c r="H25" s="232"/>
      <c r="I25" s="232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8">
        <f>A25</f>
        <v>0</v>
      </c>
      <c r="H26" s="199"/>
      <c r="I26" s="199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0">
        <f>CenaCelkem-(ZakladDPHSni+DPHSni+ZakladDPHZakl+DPHZakl)</f>
        <v>0</v>
      </c>
      <c r="H27" s="200"/>
      <c r="I27" s="200"/>
      <c r="J27" s="41" t="str">
        <f t="shared" si="0"/>
        <v>CZK</v>
      </c>
    </row>
    <row r="28" spans="1:10" ht="27.75" hidden="1" customHeight="1" thickBot="1" x14ac:dyDescent="0.3">
      <c r="A28" s="2"/>
      <c r="B28" s="114" t="s">
        <v>25</v>
      </c>
      <c r="C28" s="115"/>
      <c r="D28" s="115"/>
      <c r="E28" s="116"/>
      <c r="F28" s="117"/>
      <c r="G28" s="235">
        <f>ZakladDPHSniVypocet+ZakladDPHZaklVypocet</f>
        <v>0</v>
      </c>
      <c r="H28" s="235"/>
      <c r="I28" s="235"/>
      <c r="J28" s="11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4" t="s">
        <v>37</v>
      </c>
      <c r="C29" s="119"/>
      <c r="D29" s="119"/>
      <c r="E29" s="119"/>
      <c r="F29" s="120"/>
      <c r="G29" s="234">
        <f>IF(A29&gt;50, ROUNDUP(A27, 0), ROUNDDOWN(A27, 0))</f>
        <v>0</v>
      </c>
      <c r="H29" s="234"/>
      <c r="I29" s="234"/>
      <c r="J29" s="121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36"/>
      <c r="E34" s="237"/>
      <c r="G34" s="238"/>
      <c r="H34" s="239"/>
      <c r="I34" s="239"/>
      <c r="J34" s="25"/>
    </row>
    <row r="35" spans="1:10" ht="12.75" customHeight="1" x14ac:dyDescent="0.25">
      <c r="A35" s="2"/>
      <c r="B35" s="2"/>
      <c r="D35" s="228" t="s">
        <v>2</v>
      </c>
      <c r="E35" s="22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5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5">
      <c r="A39" s="90">
        <v>1</v>
      </c>
      <c r="B39" s="100" t="s">
        <v>52</v>
      </c>
      <c r="C39" s="240"/>
      <c r="D39" s="240"/>
      <c r="E39" s="240"/>
      <c r="F39" s="101">
        <f>'01 2315_01 Pol'!AE236</f>
        <v>0</v>
      </c>
      <c r="G39" s="102">
        <f>'01 2315_01 Pol'!AF236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5">
      <c r="A40" s="90">
        <v>2</v>
      </c>
      <c r="B40" s="105" t="s">
        <v>45</v>
      </c>
      <c r="C40" s="241" t="s">
        <v>44</v>
      </c>
      <c r="D40" s="241"/>
      <c r="E40" s="241"/>
      <c r="F40" s="106">
        <f>'01 2315_01 Pol'!AE236</f>
        <v>0</v>
      </c>
      <c r="G40" s="107">
        <f>'01 2315_01 Pol'!AF236</f>
        <v>0</v>
      </c>
      <c r="H40" s="107">
        <f>(F40*SazbaDPH1/100)+(G40*SazbaDPH2/100)</f>
        <v>0</v>
      </c>
      <c r="I40" s="107">
        <f>F40+G40+H40</f>
        <v>0</v>
      </c>
      <c r="J40" s="108" t="str">
        <f>IF(CenaCelkemVypocet=0,"",I40/CenaCelkemVypocet*100)</f>
        <v/>
      </c>
    </row>
    <row r="41" spans="1:10" ht="25.5" hidden="1" customHeight="1" x14ac:dyDescent="0.25">
      <c r="A41" s="90">
        <v>3</v>
      </c>
      <c r="B41" s="109" t="s">
        <v>43</v>
      </c>
      <c r="C41" s="240" t="s">
        <v>44</v>
      </c>
      <c r="D41" s="240"/>
      <c r="E41" s="240"/>
      <c r="F41" s="110">
        <f>'01 2315_01 Pol'!AE236</f>
        <v>0</v>
      </c>
      <c r="G41" s="103">
        <f>'01 2315_01 Pol'!AF236</f>
        <v>0</v>
      </c>
      <c r="H41" s="103">
        <f>(F41*SazbaDPH1/100)+(G41*SazbaDPH2/100)</f>
        <v>0</v>
      </c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5">
      <c r="A42" s="90"/>
      <c r="B42" s="242" t="s">
        <v>53</v>
      </c>
      <c r="C42" s="243"/>
      <c r="D42" s="243"/>
      <c r="E42" s="244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2">
        <f>SUMIF(A39:A41,"=1",I39:I41)</f>
        <v>0</v>
      </c>
      <c r="J42" s="113">
        <f>SUMIF(A39:A41,"=1",J39:J41)</f>
        <v>0</v>
      </c>
    </row>
    <row r="44" spans="1:10" ht="30" customHeight="1" x14ac:dyDescent="0.25">
      <c r="A44" t="s">
        <v>55</v>
      </c>
      <c r="B44" s="273" t="s">
        <v>456</v>
      </c>
      <c r="C44" s="273"/>
      <c r="D44" s="273"/>
      <c r="E44" s="273"/>
      <c r="F44" s="273"/>
      <c r="G44" s="273"/>
      <c r="H44" s="273"/>
      <c r="I44" s="273"/>
      <c r="J44" s="273"/>
    </row>
    <row r="45" spans="1:10" ht="96" customHeight="1" x14ac:dyDescent="0.25">
      <c r="A45" t="s">
        <v>56</v>
      </c>
      <c r="B45" s="272" t="s">
        <v>457</v>
      </c>
      <c r="C45" s="272"/>
      <c r="D45" s="272"/>
      <c r="E45" s="272"/>
      <c r="F45" s="272"/>
      <c r="G45" s="272"/>
      <c r="H45" s="272"/>
      <c r="I45" s="272"/>
      <c r="J45" s="272"/>
    </row>
    <row r="46" spans="1:10" ht="7.2" customHeight="1" x14ac:dyDescent="0.25"/>
    <row r="47" spans="1:10" ht="15.6" x14ac:dyDescent="0.3">
      <c r="B47" s="122" t="s">
        <v>57</v>
      </c>
    </row>
    <row r="49" spans="1:10" ht="25.5" customHeight="1" x14ac:dyDescent="0.25">
      <c r="A49" s="124"/>
      <c r="B49" s="127" t="s">
        <v>18</v>
      </c>
      <c r="C49" s="127" t="s">
        <v>6</v>
      </c>
      <c r="D49" s="128"/>
      <c r="E49" s="128"/>
      <c r="F49" s="129" t="s">
        <v>58</v>
      </c>
      <c r="G49" s="129"/>
      <c r="H49" s="129"/>
      <c r="I49" s="129" t="s">
        <v>31</v>
      </c>
      <c r="J49" s="129" t="s">
        <v>0</v>
      </c>
    </row>
    <row r="50" spans="1:10" ht="36.75" customHeight="1" x14ac:dyDescent="0.25">
      <c r="A50" s="125"/>
      <c r="B50" s="130" t="s">
        <v>59</v>
      </c>
      <c r="C50" s="245" t="s">
        <v>60</v>
      </c>
      <c r="D50" s="246"/>
      <c r="E50" s="246"/>
      <c r="F50" s="137" t="s">
        <v>26</v>
      </c>
      <c r="G50" s="138"/>
      <c r="H50" s="138"/>
      <c r="I50" s="138">
        <f>'01 2315_01 Pol'!G8</f>
        <v>0</v>
      </c>
      <c r="J50" s="134" t="str">
        <f>IF(I70=0,"",I50/I70*100)</f>
        <v/>
      </c>
    </row>
    <row r="51" spans="1:10" ht="36.75" customHeight="1" x14ac:dyDescent="0.25">
      <c r="A51" s="125"/>
      <c r="B51" s="130" t="s">
        <v>61</v>
      </c>
      <c r="C51" s="245" t="s">
        <v>62</v>
      </c>
      <c r="D51" s="246"/>
      <c r="E51" s="246"/>
      <c r="F51" s="137" t="s">
        <v>26</v>
      </c>
      <c r="G51" s="138"/>
      <c r="H51" s="138"/>
      <c r="I51" s="138">
        <f>'01 2315_01 Pol'!G13</f>
        <v>0</v>
      </c>
      <c r="J51" s="134" t="str">
        <f>IF(I70=0,"",I51/I70*100)</f>
        <v/>
      </c>
    </row>
    <row r="52" spans="1:10" ht="36.75" customHeight="1" x14ac:dyDescent="0.25">
      <c r="A52" s="125"/>
      <c r="B52" s="130" t="s">
        <v>63</v>
      </c>
      <c r="C52" s="245" t="s">
        <v>64</v>
      </c>
      <c r="D52" s="246"/>
      <c r="E52" s="246"/>
      <c r="F52" s="137" t="s">
        <v>26</v>
      </c>
      <c r="G52" s="138"/>
      <c r="H52" s="138"/>
      <c r="I52" s="138">
        <f>'01 2315_01 Pol'!G16</f>
        <v>0</v>
      </c>
      <c r="J52" s="134" t="str">
        <f>IF(I70=0,"",I52/I70*100)</f>
        <v/>
      </c>
    </row>
    <row r="53" spans="1:10" ht="36.75" customHeight="1" x14ac:dyDescent="0.25">
      <c r="A53" s="125"/>
      <c r="B53" s="130" t="s">
        <v>65</v>
      </c>
      <c r="C53" s="245" t="s">
        <v>66</v>
      </c>
      <c r="D53" s="246"/>
      <c r="E53" s="246"/>
      <c r="F53" s="137" t="s">
        <v>26</v>
      </c>
      <c r="G53" s="138"/>
      <c r="H53" s="138"/>
      <c r="I53" s="138">
        <f>'01 2315_01 Pol'!G21</f>
        <v>0</v>
      </c>
      <c r="J53" s="134" t="str">
        <f>IF(I70=0,"",I53/I70*100)</f>
        <v/>
      </c>
    </row>
    <row r="54" spans="1:10" ht="36.75" customHeight="1" x14ac:dyDescent="0.25">
      <c r="A54" s="125"/>
      <c r="B54" s="130" t="s">
        <v>67</v>
      </c>
      <c r="C54" s="245" t="s">
        <v>68</v>
      </c>
      <c r="D54" s="246"/>
      <c r="E54" s="246"/>
      <c r="F54" s="137" t="s">
        <v>26</v>
      </c>
      <c r="G54" s="138"/>
      <c r="H54" s="138"/>
      <c r="I54" s="138">
        <f>'01 2315_01 Pol'!G30</f>
        <v>0</v>
      </c>
      <c r="J54" s="134" t="str">
        <f>IF(I70=0,"",I54/I70*100)</f>
        <v/>
      </c>
    </row>
    <row r="55" spans="1:10" ht="36.75" customHeight="1" x14ac:dyDescent="0.25">
      <c r="A55" s="125"/>
      <c r="B55" s="130" t="s">
        <v>69</v>
      </c>
      <c r="C55" s="245" t="s">
        <v>70</v>
      </c>
      <c r="D55" s="246"/>
      <c r="E55" s="246"/>
      <c r="F55" s="137" t="s">
        <v>26</v>
      </c>
      <c r="G55" s="138"/>
      <c r="H55" s="138"/>
      <c r="I55" s="138">
        <f>'01 2315_01 Pol'!G35</f>
        <v>0</v>
      </c>
      <c r="J55" s="134" t="str">
        <f>IF(I70=0,"",I55/I70*100)</f>
        <v/>
      </c>
    </row>
    <row r="56" spans="1:10" ht="36.75" customHeight="1" x14ac:dyDescent="0.25">
      <c r="A56" s="125"/>
      <c r="B56" s="130" t="s">
        <v>71</v>
      </c>
      <c r="C56" s="245" t="s">
        <v>72</v>
      </c>
      <c r="D56" s="246"/>
      <c r="E56" s="246"/>
      <c r="F56" s="137" t="s">
        <v>26</v>
      </c>
      <c r="G56" s="138"/>
      <c r="H56" s="138"/>
      <c r="I56" s="138">
        <f>'01 2315_01 Pol'!G40</f>
        <v>0</v>
      </c>
      <c r="J56" s="134" t="str">
        <f>IF(I70=0,"",I56/I70*100)</f>
        <v/>
      </c>
    </row>
    <row r="57" spans="1:10" ht="36.75" customHeight="1" x14ac:dyDescent="0.25">
      <c r="A57" s="125"/>
      <c r="B57" s="130" t="s">
        <v>73</v>
      </c>
      <c r="C57" s="245" t="s">
        <v>74</v>
      </c>
      <c r="D57" s="246"/>
      <c r="E57" s="246"/>
      <c r="F57" s="137" t="s">
        <v>26</v>
      </c>
      <c r="G57" s="138"/>
      <c r="H57" s="138"/>
      <c r="I57" s="138">
        <f>'01 2315_01 Pol'!G45</f>
        <v>0</v>
      </c>
      <c r="J57" s="134" t="str">
        <f>IF(I70=0,"",I57/I70*100)</f>
        <v/>
      </c>
    </row>
    <row r="58" spans="1:10" ht="36.75" customHeight="1" x14ac:dyDescent="0.25">
      <c r="A58" s="125"/>
      <c r="B58" s="130" t="s">
        <v>75</v>
      </c>
      <c r="C58" s="245" t="s">
        <v>76</v>
      </c>
      <c r="D58" s="246"/>
      <c r="E58" s="246"/>
      <c r="F58" s="137" t="s">
        <v>26</v>
      </c>
      <c r="G58" s="138"/>
      <c r="H58" s="138"/>
      <c r="I58" s="138">
        <f>'01 2315_01 Pol'!G80</f>
        <v>0</v>
      </c>
      <c r="J58" s="134" t="str">
        <f>IF(I70=0,"",I58/I70*100)</f>
        <v/>
      </c>
    </row>
    <row r="59" spans="1:10" ht="36.75" customHeight="1" x14ac:dyDescent="0.25">
      <c r="A59" s="125"/>
      <c r="B59" s="130" t="s">
        <v>77</v>
      </c>
      <c r="C59" s="245" t="s">
        <v>78</v>
      </c>
      <c r="D59" s="246"/>
      <c r="E59" s="246"/>
      <c r="F59" s="137" t="s">
        <v>27</v>
      </c>
      <c r="G59" s="138"/>
      <c r="H59" s="138"/>
      <c r="I59" s="138">
        <f>'01 2315_01 Pol'!G82</f>
        <v>0</v>
      </c>
      <c r="J59" s="134" t="str">
        <f>IF(I70=0,"",I59/I70*100)</f>
        <v/>
      </c>
    </row>
    <row r="60" spans="1:10" ht="36.75" customHeight="1" x14ac:dyDescent="0.25">
      <c r="A60" s="125"/>
      <c r="B60" s="130" t="s">
        <v>79</v>
      </c>
      <c r="C60" s="245" t="s">
        <v>80</v>
      </c>
      <c r="D60" s="246"/>
      <c r="E60" s="246"/>
      <c r="F60" s="137" t="s">
        <v>27</v>
      </c>
      <c r="G60" s="138"/>
      <c r="H60" s="138"/>
      <c r="I60" s="138">
        <f>'01 2315_01 Pol'!G95</f>
        <v>0</v>
      </c>
      <c r="J60" s="134" t="str">
        <f>IF(I70=0,"",I60/I70*100)</f>
        <v/>
      </c>
    </row>
    <row r="61" spans="1:10" ht="36.75" customHeight="1" x14ac:dyDescent="0.25">
      <c r="A61" s="125"/>
      <c r="B61" s="130" t="s">
        <v>81</v>
      </c>
      <c r="C61" s="245" t="s">
        <v>82</v>
      </c>
      <c r="D61" s="246"/>
      <c r="E61" s="246"/>
      <c r="F61" s="137" t="s">
        <v>27</v>
      </c>
      <c r="G61" s="138"/>
      <c r="H61" s="138"/>
      <c r="I61" s="138">
        <f>'01 2315_01 Pol'!G145</f>
        <v>0</v>
      </c>
      <c r="J61" s="134" t="str">
        <f>IF(I70=0,"",I61/I70*100)</f>
        <v/>
      </c>
    </row>
    <row r="62" spans="1:10" ht="36.75" customHeight="1" x14ac:dyDescent="0.25">
      <c r="A62" s="125"/>
      <c r="B62" s="130" t="s">
        <v>83</v>
      </c>
      <c r="C62" s="245" t="s">
        <v>84</v>
      </c>
      <c r="D62" s="246"/>
      <c r="E62" s="246"/>
      <c r="F62" s="137" t="s">
        <v>27</v>
      </c>
      <c r="G62" s="138"/>
      <c r="H62" s="138"/>
      <c r="I62" s="138">
        <f>'01 2315_01 Pol'!G154</f>
        <v>0</v>
      </c>
      <c r="J62" s="134" t="str">
        <f>IF(I70=0,"",I62/I70*100)</f>
        <v/>
      </c>
    </row>
    <row r="63" spans="1:10" ht="36.75" customHeight="1" x14ac:dyDescent="0.25">
      <c r="A63" s="125"/>
      <c r="B63" s="130" t="s">
        <v>85</v>
      </c>
      <c r="C63" s="245" t="s">
        <v>86</v>
      </c>
      <c r="D63" s="246"/>
      <c r="E63" s="246"/>
      <c r="F63" s="137" t="s">
        <v>27</v>
      </c>
      <c r="G63" s="138"/>
      <c r="H63" s="138"/>
      <c r="I63" s="138">
        <f>'01 2315_01 Pol'!G158</f>
        <v>0</v>
      </c>
      <c r="J63" s="134" t="str">
        <f>IF(I70=0,"",I63/I70*100)</f>
        <v/>
      </c>
    </row>
    <row r="64" spans="1:10" ht="36.75" customHeight="1" x14ac:dyDescent="0.25">
      <c r="A64" s="125"/>
      <c r="B64" s="130" t="s">
        <v>87</v>
      </c>
      <c r="C64" s="245" t="s">
        <v>88</v>
      </c>
      <c r="D64" s="246"/>
      <c r="E64" s="246"/>
      <c r="F64" s="137" t="s">
        <v>27</v>
      </c>
      <c r="G64" s="138"/>
      <c r="H64" s="138"/>
      <c r="I64" s="138">
        <f>'01 2315_01 Pol'!G170</f>
        <v>0</v>
      </c>
      <c r="J64" s="134" t="str">
        <f>IF(I70=0,"",I64/I70*100)</f>
        <v/>
      </c>
    </row>
    <row r="65" spans="1:10" ht="36.75" customHeight="1" x14ac:dyDescent="0.25">
      <c r="A65" s="125"/>
      <c r="B65" s="130" t="s">
        <v>89</v>
      </c>
      <c r="C65" s="245" t="s">
        <v>90</v>
      </c>
      <c r="D65" s="246"/>
      <c r="E65" s="246"/>
      <c r="F65" s="137" t="s">
        <v>27</v>
      </c>
      <c r="G65" s="138"/>
      <c r="H65" s="138"/>
      <c r="I65" s="138">
        <f>'01 2315_01 Pol'!G175</f>
        <v>0</v>
      </c>
      <c r="J65" s="134" t="str">
        <f>IF(I70=0,"",I65/I70*100)</f>
        <v/>
      </c>
    </row>
    <row r="66" spans="1:10" ht="36.75" customHeight="1" x14ac:dyDescent="0.25">
      <c r="A66" s="125"/>
      <c r="B66" s="130" t="s">
        <v>91</v>
      </c>
      <c r="C66" s="245" t="s">
        <v>92</v>
      </c>
      <c r="D66" s="246"/>
      <c r="E66" s="246"/>
      <c r="F66" s="137" t="s">
        <v>27</v>
      </c>
      <c r="G66" s="138"/>
      <c r="H66" s="138"/>
      <c r="I66" s="138">
        <f>'01 2315_01 Pol'!G189</f>
        <v>0</v>
      </c>
      <c r="J66" s="134" t="str">
        <f>IF(I70=0,"",I66/I70*100)</f>
        <v/>
      </c>
    </row>
    <row r="67" spans="1:10" ht="36.75" customHeight="1" x14ac:dyDescent="0.25">
      <c r="A67" s="125"/>
      <c r="B67" s="130" t="s">
        <v>93</v>
      </c>
      <c r="C67" s="245" t="s">
        <v>94</v>
      </c>
      <c r="D67" s="246"/>
      <c r="E67" s="246"/>
      <c r="F67" s="137" t="s">
        <v>28</v>
      </c>
      <c r="G67" s="138"/>
      <c r="H67" s="138"/>
      <c r="I67" s="138">
        <f>'01 2315_01 Pol'!G200</f>
        <v>0</v>
      </c>
      <c r="J67" s="134" t="str">
        <f>IF(I70=0,"",I67/I70*100)</f>
        <v/>
      </c>
    </row>
    <row r="68" spans="1:10" ht="36.75" customHeight="1" x14ac:dyDescent="0.25">
      <c r="A68" s="125"/>
      <c r="B68" s="130" t="s">
        <v>95</v>
      </c>
      <c r="C68" s="245" t="s">
        <v>96</v>
      </c>
      <c r="D68" s="246"/>
      <c r="E68" s="246"/>
      <c r="F68" s="137" t="s">
        <v>97</v>
      </c>
      <c r="G68" s="138"/>
      <c r="H68" s="138"/>
      <c r="I68" s="138">
        <f>'01 2315_01 Pol'!G224</f>
        <v>0</v>
      </c>
      <c r="J68" s="134" t="str">
        <f>IF(I70=0,"",I68/I70*100)</f>
        <v/>
      </c>
    </row>
    <row r="69" spans="1:10" ht="36.75" customHeight="1" x14ac:dyDescent="0.25">
      <c r="A69" s="125"/>
      <c r="B69" s="130" t="s">
        <v>98</v>
      </c>
      <c r="C69" s="245" t="s">
        <v>30</v>
      </c>
      <c r="D69" s="246"/>
      <c r="E69" s="246"/>
      <c r="F69" s="137" t="s">
        <v>98</v>
      </c>
      <c r="G69" s="138"/>
      <c r="H69" s="138"/>
      <c r="I69" s="138">
        <f>'01 2315_01 Pol'!G231</f>
        <v>0</v>
      </c>
      <c r="J69" s="134" t="str">
        <f>IF(I70=0,"",I69/I70*100)</f>
        <v/>
      </c>
    </row>
    <row r="70" spans="1:10" ht="25.5" customHeight="1" x14ac:dyDescent="0.25">
      <c r="A70" s="126"/>
      <c r="B70" s="131" t="s">
        <v>1</v>
      </c>
      <c r="C70" s="132"/>
      <c r="D70" s="133"/>
      <c r="E70" s="133"/>
      <c r="F70" s="139"/>
      <c r="G70" s="140"/>
      <c r="H70" s="140"/>
      <c r="I70" s="140">
        <f>SUM(I50:I69)</f>
        <v>0</v>
      </c>
      <c r="J70" s="135">
        <f>SUM(J50:J69)</f>
        <v>0</v>
      </c>
    </row>
    <row r="71" spans="1:10" x14ac:dyDescent="0.25">
      <c r="F71" s="89"/>
      <c r="G71" s="89"/>
      <c r="H71" s="89"/>
      <c r="I71" s="89"/>
      <c r="J71" s="136"/>
    </row>
    <row r="72" spans="1:10" x14ac:dyDescent="0.25">
      <c r="F72" s="89"/>
      <c r="G72" s="89"/>
      <c r="H72" s="89"/>
      <c r="I72" s="89"/>
      <c r="J72" s="136"/>
    </row>
    <row r="73" spans="1:10" x14ac:dyDescent="0.25">
      <c r="F73" s="89"/>
      <c r="G73" s="89"/>
      <c r="H73" s="89"/>
      <c r="I73" s="89"/>
      <c r="J73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C66:E66"/>
    <mergeCell ref="C67:E67"/>
    <mergeCell ref="C68:E68"/>
    <mergeCell ref="C69:E69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1:E51"/>
    <mergeCell ref="C52:E52"/>
    <mergeCell ref="C53:E53"/>
    <mergeCell ref="C54:E54"/>
    <mergeCell ref="C55:E55"/>
    <mergeCell ref="C39:E39"/>
    <mergeCell ref="C40:E40"/>
    <mergeCell ref="C41:E41"/>
    <mergeCell ref="B42:E42"/>
    <mergeCell ref="C50:E50"/>
    <mergeCell ref="B44:J44"/>
    <mergeCell ref="B45:J45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7" t="s">
        <v>7</v>
      </c>
      <c r="B1" s="247"/>
      <c r="C1" s="248"/>
      <c r="D1" s="247"/>
      <c r="E1" s="247"/>
      <c r="F1" s="247"/>
      <c r="G1" s="247"/>
    </row>
    <row r="2" spans="1:7" ht="24.9" customHeight="1" x14ac:dyDescent="0.25">
      <c r="A2" s="50" t="s">
        <v>8</v>
      </c>
      <c r="B2" s="49"/>
      <c r="C2" s="249"/>
      <c r="D2" s="249"/>
      <c r="E2" s="249"/>
      <c r="F2" s="249"/>
      <c r="G2" s="250"/>
    </row>
    <row r="3" spans="1:7" ht="24.9" customHeight="1" x14ac:dyDescent="0.25">
      <c r="A3" s="50" t="s">
        <v>9</v>
      </c>
      <c r="B3" s="49"/>
      <c r="C3" s="249"/>
      <c r="D3" s="249"/>
      <c r="E3" s="249"/>
      <c r="F3" s="249"/>
      <c r="G3" s="250"/>
    </row>
    <row r="4" spans="1:7" ht="24.9" customHeight="1" x14ac:dyDescent="0.25">
      <c r="A4" s="50" t="s">
        <v>10</v>
      </c>
      <c r="B4" s="49"/>
      <c r="C4" s="249"/>
      <c r="D4" s="249"/>
      <c r="E4" s="249"/>
      <c r="F4" s="249"/>
      <c r="G4" s="25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4A9F7-4D4B-4E4E-901A-67A59AD7A1E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5546875" style="123" customWidth="1"/>
    <col min="3" max="3" width="38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63" t="s">
        <v>7</v>
      </c>
      <c r="B1" s="263"/>
      <c r="C1" s="263"/>
      <c r="D1" s="263"/>
      <c r="E1" s="263"/>
      <c r="F1" s="263"/>
      <c r="G1" s="263"/>
      <c r="AG1" t="s">
        <v>100</v>
      </c>
    </row>
    <row r="2" spans="1:60" ht="24.9" customHeight="1" x14ac:dyDescent="0.25">
      <c r="A2" s="50" t="s">
        <v>8</v>
      </c>
      <c r="B2" s="49" t="s">
        <v>48</v>
      </c>
      <c r="C2" s="264" t="s">
        <v>49</v>
      </c>
      <c r="D2" s="265"/>
      <c r="E2" s="265"/>
      <c r="F2" s="265"/>
      <c r="G2" s="266"/>
      <c r="AG2" t="s">
        <v>101</v>
      </c>
    </row>
    <row r="3" spans="1:60" ht="24.9" customHeight="1" x14ac:dyDescent="0.25">
      <c r="A3" s="50" t="s">
        <v>9</v>
      </c>
      <c r="B3" s="49" t="s">
        <v>45</v>
      </c>
      <c r="C3" s="264" t="s">
        <v>44</v>
      </c>
      <c r="D3" s="265"/>
      <c r="E3" s="265"/>
      <c r="F3" s="265"/>
      <c r="G3" s="266"/>
      <c r="AC3" s="123" t="s">
        <v>101</v>
      </c>
      <c r="AG3" t="s">
        <v>102</v>
      </c>
    </row>
    <row r="4" spans="1:60" ht="24.9" customHeight="1" x14ac:dyDescent="0.25">
      <c r="A4" s="142" t="s">
        <v>10</v>
      </c>
      <c r="B4" s="143" t="s">
        <v>43</v>
      </c>
      <c r="C4" s="267" t="s">
        <v>44</v>
      </c>
      <c r="D4" s="268"/>
      <c r="E4" s="268"/>
      <c r="F4" s="268"/>
      <c r="G4" s="269"/>
      <c r="AG4" t="s">
        <v>103</v>
      </c>
    </row>
    <row r="5" spans="1:60" x14ac:dyDescent="0.25">
      <c r="D5" s="10"/>
    </row>
    <row r="6" spans="1:60" ht="39.6" x14ac:dyDescent="0.25">
      <c r="A6" s="145" t="s">
        <v>104</v>
      </c>
      <c r="B6" s="147" t="s">
        <v>105</v>
      </c>
      <c r="C6" s="147" t="s">
        <v>106</v>
      </c>
      <c r="D6" s="146" t="s">
        <v>107</v>
      </c>
      <c r="E6" s="145" t="s">
        <v>108</v>
      </c>
      <c r="F6" s="144" t="s">
        <v>109</v>
      </c>
      <c r="G6" s="145" t="s">
        <v>31</v>
      </c>
      <c r="H6" s="148" t="s">
        <v>32</v>
      </c>
      <c r="I6" s="148" t="s">
        <v>110</v>
      </c>
      <c r="J6" s="148" t="s">
        <v>33</v>
      </c>
      <c r="K6" s="148" t="s">
        <v>111</v>
      </c>
      <c r="L6" s="148" t="s">
        <v>112</v>
      </c>
      <c r="M6" s="148" t="s">
        <v>113</v>
      </c>
      <c r="N6" s="148" t="s">
        <v>114</v>
      </c>
      <c r="O6" s="148" t="s">
        <v>115</v>
      </c>
      <c r="P6" s="148" t="s">
        <v>116</v>
      </c>
      <c r="Q6" s="148" t="s">
        <v>117</v>
      </c>
      <c r="R6" s="148" t="s">
        <v>118</v>
      </c>
      <c r="S6" s="148" t="s">
        <v>119</v>
      </c>
      <c r="T6" s="148" t="s">
        <v>120</v>
      </c>
      <c r="U6" s="148" t="s">
        <v>121</v>
      </c>
      <c r="V6" s="148" t="s">
        <v>122</v>
      </c>
      <c r="W6" s="148" t="s">
        <v>123</v>
      </c>
      <c r="X6" s="148" t="s">
        <v>124</v>
      </c>
      <c r="Y6" s="148" t="s">
        <v>125</v>
      </c>
    </row>
    <row r="7" spans="1:60" hidden="1" x14ac:dyDescent="0.25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5">
      <c r="A8" s="166" t="s">
        <v>126</v>
      </c>
      <c r="B8" s="167" t="s">
        <v>59</v>
      </c>
      <c r="C8" s="186" t="s">
        <v>60</v>
      </c>
      <c r="D8" s="168"/>
      <c r="E8" s="169"/>
      <c r="F8" s="170"/>
      <c r="G8" s="171">
        <f>SUMIF(AG9:AG12,"&lt;&gt;NOR",G9:G12)</f>
        <v>0</v>
      </c>
      <c r="H8" s="165"/>
      <c r="I8" s="165">
        <f>SUM(I9:I12)</f>
        <v>0</v>
      </c>
      <c r="J8" s="165"/>
      <c r="K8" s="165">
        <f>SUM(K9:K12)</f>
        <v>0</v>
      </c>
      <c r="L8" s="165"/>
      <c r="M8" s="165">
        <f>SUM(M9:M12)</f>
        <v>0</v>
      </c>
      <c r="N8" s="164"/>
      <c r="O8" s="164">
        <f>SUM(O9:O12)</f>
        <v>0.1</v>
      </c>
      <c r="P8" s="164"/>
      <c r="Q8" s="164">
        <f>SUM(Q9:Q12)</f>
        <v>0</v>
      </c>
      <c r="R8" s="165"/>
      <c r="S8" s="165"/>
      <c r="T8" s="165"/>
      <c r="U8" s="165"/>
      <c r="V8" s="165">
        <f>SUM(V9:V12)</f>
        <v>0.8899999999999999</v>
      </c>
      <c r="W8" s="165"/>
      <c r="X8" s="165"/>
      <c r="Y8" s="165"/>
      <c r="AG8" t="s">
        <v>127</v>
      </c>
    </row>
    <row r="9" spans="1:60" outlineLevel="1" x14ac:dyDescent="0.25">
      <c r="A9" s="173">
        <v>1</v>
      </c>
      <c r="B9" s="174" t="s">
        <v>128</v>
      </c>
      <c r="C9" s="187" t="s">
        <v>129</v>
      </c>
      <c r="D9" s="175" t="s">
        <v>130</v>
      </c>
      <c r="E9" s="176">
        <v>2</v>
      </c>
      <c r="F9" s="177"/>
      <c r="G9" s="178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3.2059999999999998E-2</v>
      </c>
      <c r="O9" s="159">
        <f>ROUND(E9*N9,2)</f>
        <v>0.06</v>
      </c>
      <c r="P9" s="159">
        <v>0</v>
      </c>
      <c r="Q9" s="159">
        <f>ROUND(E9*P9,2)</f>
        <v>0</v>
      </c>
      <c r="R9" s="160"/>
      <c r="S9" s="160" t="s">
        <v>131</v>
      </c>
      <c r="T9" s="160" t="s">
        <v>131</v>
      </c>
      <c r="U9" s="160">
        <v>0.34749999999999998</v>
      </c>
      <c r="V9" s="160">
        <f>ROUND(E9*U9,2)</f>
        <v>0.7</v>
      </c>
      <c r="W9" s="160"/>
      <c r="X9" s="160" t="s">
        <v>132</v>
      </c>
      <c r="Y9" s="160" t="s">
        <v>133</v>
      </c>
      <c r="Z9" s="149"/>
      <c r="AA9" s="149"/>
      <c r="AB9" s="149"/>
      <c r="AC9" s="149"/>
      <c r="AD9" s="149"/>
      <c r="AE9" s="149"/>
      <c r="AF9" s="149"/>
      <c r="AG9" s="149" t="s">
        <v>134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 x14ac:dyDescent="0.25">
      <c r="A10" s="156"/>
      <c r="B10" s="157"/>
      <c r="C10" s="188" t="s">
        <v>135</v>
      </c>
      <c r="D10" s="162"/>
      <c r="E10" s="163">
        <v>2</v>
      </c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49"/>
      <c r="AA10" s="149"/>
      <c r="AB10" s="149"/>
      <c r="AC10" s="149"/>
      <c r="AD10" s="149"/>
      <c r="AE10" s="149"/>
      <c r="AF10" s="149"/>
      <c r="AG10" s="149" t="s">
        <v>136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5">
      <c r="A11" s="173">
        <v>2</v>
      </c>
      <c r="B11" s="174" t="s">
        <v>137</v>
      </c>
      <c r="C11" s="187" t="s">
        <v>138</v>
      </c>
      <c r="D11" s="175" t="s">
        <v>139</v>
      </c>
      <c r="E11" s="176">
        <v>4.8000000000000001E-2</v>
      </c>
      <c r="F11" s="177"/>
      <c r="G11" s="178">
        <f>ROUND(E11*F11,2)</f>
        <v>0</v>
      </c>
      <c r="H11" s="161"/>
      <c r="I11" s="160">
        <f>ROUND(E11*H11,2)</f>
        <v>0</v>
      </c>
      <c r="J11" s="161"/>
      <c r="K11" s="160">
        <f>ROUND(E11*J11,2)</f>
        <v>0</v>
      </c>
      <c r="L11" s="160">
        <v>21</v>
      </c>
      <c r="M11" s="160">
        <f>G11*(1+L11/100)</f>
        <v>0</v>
      </c>
      <c r="N11" s="159">
        <v>0.76182000000000005</v>
      </c>
      <c r="O11" s="159">
        <f>ROUND(E11*N11,2)</f>
        <v>0.04</v>
      </c>
      <c r="P11" s="159">
        <v>0</v>
      </c>
      <c r="Q11" s="159">
        <f>ROUND(E11*P11,2)</f>
        <v>0</v>
      </c>
      <c r="R11" s="160"/>
      <c r="S11" s="160" t="s">
        <v>131</v>
      </c>
      <c r="T11" s="160" t="s">
        <v>131</v>
      </c>
      <c r="U11" s="160">
        <v>4.0388799999999998</v>
      </c>
      <c r="V11" s="160">
        <f>ROUND(E11*U11,2)</f>
        <v>0.19</v>
      </c>
      <c r="W11" s="160"/>
      <c r="X11" s="160" t="s">
        <v>132</v>
      </c>
      <c r="Y11" s="160" t="s">
        <v>133</v>
      </c>
      <c r="Z11" s="149"/>
      <c r="AA11" s="149"/>
      <c r="AB11" s="149"/>
      <c r="AC11" s="149"/>
      <c r="AD11" s="149"/>
      <c r="AE11" s="149"/>
      <c r="AF11" s="149"/>
      <c r="AG11" s="149" t="s">
        <v>134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2" x14ac:dyDescent="0.25">
      <c r="A12" s="156"/>
      <c r="B12" s="157"/>
      <c r="C12" s="188" t="s">
        <v>140</v>
      </c>
      <c r="D12" s="162"/>
      <c r="E12" s="163">
        <v>4.8000000000000001E-2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49"/>
      <c r="AA12" s="149"/>
      <c r="AB12" s="149"/>
      <c r="AC12" s="149"/>
      <c r="AD12" s="149"/>
      <c r="AE12" s="149"/>
      <c r="AF12" s="149"/>
      <c r="AG12" s="149" t="s">
        <v>136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x14ac:dyDescent="0.25">
      <c r="A13" s="166" t="s">
        <v>126</v>
      </c>
      <c r="B13" s="167" t="s">
        <v>61</v>
      </c>
      <c r="C13" s="186" t="s">
        <v>62</v>
      </c>
      <c r="D13" s="168"/>
      <c r="E13" s="169"/>
      <c r="F13" s="170"/>
      <c r="G13" s="171">
        <f>SUMIF(AG14:AG15,"&lt;&gt;NOR",G14:G15)</f>
        <v>0</v>
      </c>
      <c r="H13" s="165"/>
      <c r="I13" s="165">
        <f>SUM(I14:I15)</f>
        <v>0</v>
      </c>
      <c r="J13" s="165"/>
      <c r="K13" s="165">
        <f>SUM(K14:K15)</f>
        <v>0</v>
      </c>
      <c r="L13" s="165"/>
      <c r="M13" s="165">
        <f>SUM(M14:M15)</f>
        <v>0</v>
      </c>
      <c r="N13" s="164"/>
      <c r="O13" s="164">
        <f>SUM(O14:O15)</f>
        <v>0.03</v>
      </c>
      <c r="P13" s="164"/>
      <c r="Q13" s="164">
        <f>SUM(Q14:Q15)</f>
        <v>0</v>
      </c>
      <c r="R13" s="165"/>
      <c r="S13" s="165"/>
      <c r="T13" s="165"/>
      <c r="U13" s="165"/>
      <c r="V13" s="165">
        <f>SUM(V14:V15)</f>
        <v>1.55</v>
      </c>
      <c r="W13" s="165"/>
      <c r="X13" s="165"/>
      <c r="Y13" s="165"/>
      <c r="AG13" t="s">
        <v>127</v>
      </c>
    </row>
    <row r="14" spans="1:60" ht="20.399999999999999" outlineLevel="1" x14ac:dyDescent="0.25">
      <c r="A14" s="173">
        <v>3</v>
      </c>
      <c r="B14" s="174" t="s">
        <v>141</v>
      </c>
      <c r="C14" s="187" t="s">
        <v>142</v>
      </c>
      <c r="D14" s="175" t="s">
        <v>143</v>
      </c>
      <c r="E14" s="176">
        <v>1.6</v>
      </c>
      <c r="F14" s="177"/>
      <c r="G14" s="178">
        <f>ROUND(E14*F14,2)</f>
        <v>0</v>
      </c>
      <c r="H14" s="161"/>
      <c r="I14" s="160">
        <f>ROUND(E14*H14,2)</f>
        <v>0</v>
      </c>
      <c r="J14" s="161"/>
      <c r="K14" s="160">
        <f>ROUND(E14*J14,2)</f>
        <v>0</v>
      </c>
      <c r="L14" s="160">
        <v>21</v>
      </c>
      <c r="M14" s="160">
        <f>G14*(1+L14/100)</f>
        <v>0</v>
      </c>
      <c r="N14" s="159">
        <v>1.8759999999999999E-2</v>
      </c>
      <c r="O14" s="159">
        <f>ROUND(E14*N14,2)</f>
        <v>0.03</v>
      </c>
      <c r="P14" s="159">
        <v>0</v>
      </c>
      <c r="Q14" s="159">
        <f>ROUND(E14*P14,2)</f>
        <v>0</v>
      </c>
      <c r="R14" s="160"/>
      <c r="S14" s="160" t="s">
        <v>131</v>
      </c>
      <c r="T14" s="160" t="s">
        <v>131</v>
      </c>
      <c r="U14" s="160">
        <v>0.96699999999999997</v>
      </c>
      <c r="V14" s="160">
        <f>ROUND(E14*U14,2)</f>
        <v>1.55</v>
      </c>
      <c r="W14" s="160"/>
      <c r="X14" s="160" t="s">
        <v>132</v>
      </c>
      <c r="Y14" s="160" t="s">
        <v>133</v>
      </c>
      <c r="Z14" s="149"/>
      <c r="AA14" s="149"/>
      <c r="AB14" s="149"/>
      <c r="AC14" s="149"/>
      <c r="AD14" s="149"/>
      <c r="AE14" s="149"/>
      <c r="AF14" s="149"/>
      <c r="AG14" s="149" t="s">
        <v>134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2" x14ac:dyDescent="0.25">
      <c r="A15" s="156"/>
      <c r="B15" s="157"/>
      <c r="C15" s="188" t="s">
        <v>144</v>
      </c>
      <c r="D15" s="162"/>
      <c r="E15" s="163">
        <v>1.6</v>
      </c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49"/>
      <c r="AA15" s="149"/>
      <c r="AB15" s="149"/>
      <c r="AC15" s="149"/>
      <c r="AD15" s="149"/>
      <c r="AE15" s="149"/>
      <c r="AF15" s="149"/>
      <c r="AG15" s="149" t="s">
        <v>136</v>
      </c>
      <c r="AH15" s="149">
        <v>0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x14ac:dyDescent="0.25">
      <c r="A16" s="166" t="s">
        <v>126</v>
      </c>
      <c r="B16" s="167" t="s">
        <v>63</v>
      </c>
      <c r="C16" s="186" t="s">
        <v>64</v>
      </c>
      <c r="D16" s="168"/>
      <c r="E16" s="169"/>
      <c r="F16" s="170"/>
      <c r="G16" s="171">
        <f>SUMIF(AG17:AG20,"&lt;&gt;NOR",G17:G20)</f>
        <v>0</v>
      </c>
      <c r="H16" s="165"/>
      <c r="I16" s="165">
        <f>SUM(I17:I20)</f>
        <v>0</v>
      </c>
      <c r="J16" s="165"/>
      <c r="K16" s="165">
        <f>SUM(K17:K20)</f>
        <v>0</v>
      </c>
      <c r="L16" s="165"/>
      <c r="M16" s="165">
        <f>SUM(M17:M20)</f>
        <v>0</v>
      </c>
      <c r="N16" s="164"/>
      <c r="O16" s="164">
        <f>SUM(O17:O20)</f>
        <v>0.04</v>
      </c>
      <c r="P16" s="164"/>
      <c r="Q16" s="164">
        <f>SUM(Q17:Q20)</f>
        <v>0</v>
      </c>
      <c r="R16" s="165"/>
      <c r="S16" s="165"/>
      <c r="T16" s="165"/>
      <c r="U16" s="165"/>
      <c r="V16" s="165">
        <f>SUM(V17:V20)</f>
        <v>2.88</v>
      </c>
      <c r="W16" s="165"/>
      <c r="X16" s="165"/>
      <c r="Y16" s="165"/>
      <c r="AG16" t="s">
        <v>127</v>
      </c>
    </row>
    <row r="17" spans="1:60" outlineLevel="1" x14ac:dyDescent="0.25">
      <c r="A17" s="173">
        <v>4</v>
      </c>
      <c r="B17" s="174" t="s">
        <v>145</v>
      </c>
      <c r="C17" s="187" t="s">
        <v>146</v>
      </c>
      <c r="D17" s="175" t="s">
        <v>143</v>
      </c>
      <c r="E17" s="176">
        <v>7.04</v>
      </c>
      <c r="F17" s="177"/>
      <c r="G17" s="178">
        <f>ROUND(E17*F17,2)</f>
        <v>0</v>
      </c>
      <c r="H17" s="161"/>
      <c r="I17" s="160">
        <f>ROUND(E17*H17,2)</f>
        <v>0</v>
      </c>
      <c r="J17" s="161"/>
      <c r="K17" s="160">
        <f>ROUND(E17*J17,2)</f>
        <v>0</v>
      </c>
      <c r="L17" s="160">
        <v>21</v>
      </c>
      <c r="M17" s="160">
        <f>G17*(1+L17/100)</f>
        <v>0</v>
      </c>
      <c r="N17" s="159">
        <v>5.5900000000000004E-3</v>
      </c>
      <c r="O17" s="159">
        <f>ROUND(E17*N17,2)</f>
        <v>0.04</v>
      </c>
      <c r="P17" s="159">
        <v>0</v>
      </c>
      <c r="Q17" s="159">
        <f>ROUND(E17*P17,2)</f>
        <v>0</v>
      </c>
      <c r="R17" s="160"/>
      <c r="S17" s="160" t="s">
        <v>131</v>
      </c>
      <c r="T17" s="160" t="s">
        <v>131</v>
      </c>
      <c r="U17" s="160">
        <v>0.32</v>
      </c>
      <c r="V17" s="160">
        <f>ROUND(E17*U17,2)</f>
        <v>2.25</v>
      </c>
      <c r="W17" s="160"/>
      <c r="X17" s="160" t="s">
        <v>132</v>
      </c>
      <c r="Y17" s="160" t="s">
        <v>133</v>
      </c>
      <c r="Z17" s="149"/>
      <c r="AA17" s="149"/>
      <c r="AB17" s="149"/>
      <c r="AC17" s="149"/>
      <c r="AD17" s="149"/>
      <c r="AE17" s="149"/>
      <c r="AF17" s="149"/>
      <c r="AG17" s="149" t="s">
        <v>134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2" x14ac:dyDescent="0.25">
      <c r="A18" s="156"/>
      <c r="B18" s="157"/>
      <c r="C18" s="188" t="s">
        <v>147</v>
      </c>
      <c r="D18" s="162"/>
      <c r="E18" s="163">
        <v>7.04</v>
      </c>
      <c r="F18" s="160"/>
      <c r="G18" s="1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49"/>
      <c r="AA18" s="149"/>
      <c r="AB18" s="149"/>
      <c r="AC18" s="149"/>
      <c r="AD18" s="149"/>
      <c r="AE18" s="149"/>
      <c r="AF18" s="149"/>
      <c r="AG18" s="149" t="s">
        <v>136</v>
      </c>
      <c r="AH18" s="149">
        <v>5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5">
      <c r="A19" s="173">
        <v>5</v>
      </c>
      <c r="B19" s="174" t="s">
        <v>148</v>
      </c>
      <c r="C19" s="187" t="s">
        <v>149</v>
      </c>
      <c r="D19" s="175" t="s">
        <v>143</v>
      </c>
      <c r="E19" s="176">
        <v>7.04</v>
      </c>
      <c r="F19" s="177"/>
      <c r="G19" s="178">
        <f>ROUND(E19*F19,2)</f>
        <v>0</v>
      </c>
      <c r="H19" s="161"/>
      <c r="I19" s="160">
        <f>ROUND(E19*H19,2)</f>
        <v>0</v>
      </c>
      <c r="J19" s="161"/>
      <c r="K19" s="160">
        <f>ROUND(E19*J19,2)</f>
        <v>0</v>
      </c>
      <c r="L19" s="160">
        <v>21</v>
      </c>
      <c r="M19" s="160">
        <f>G19*(1+L19/100)</f>
        <v>0</v>
      </c>
      <c r="N19" s="159">
        <v>3.3E-4</v>
      </c>
      <c r="O19" s="159">
        <f>ROUND(E19*N19,2)</f>
        <v>0</v>
      </c>
      <c r="P19" s="159">
        <v>0</v>
      </c>
      <c r="Q19" s="159">
        <f>ROUND(E19*P19,2)</f>
        <v>0</v>
      </c>
      <c r="R19" s="160"/>
      <c r="S19" s="160" t="s">
        <v>131</v>
      </c>
      <c r="T19" s="160" t="s">
        <v>131</v>
      </c>
      <c r="U19" s="160">
        <v>8.8999999999999996E-2</v>
      </c>
      <c r="V19" s="160">
        <f>ROUND(E19*U19,2)</f>
        <v>0.63</v>
      </c>
      <c r="W19" s="160"/>
      <c r="X19" s="160" t="s">
        <v>132</v>
      </c>
      <c r="Y19" s="160" t="s">
        <v>133</v>
      </c>
      <c r="Z19" s="149"/>
      <c r="AA19" s="149"/>
      <c r="AB19" s="149"/>
      <c r="AC19" s="149"/>
      <c r="AD19" s="149"/>
      <c r="AE19" s="149"/>
      <c r="AF19" s="149"/>
      <c r="AG19" s="149" t="s">
        <v>134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2" x14ac:dyDescent="0.25">
      <c r="A20" s="156"/>
      <c r="B20" s="157"/>
      <c r="C20" s="188" t="s">
        <v>147</v>
      </c>
      <c r="D20" s="162"/>
      <c r="E20" s="163">
        <v>7.04</v>
      </c>
      <c r="F20" s="160"/>
      <c r="G20" s="160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60"/>
      <c r="Z20" s="149"/>
      <c r="AA20" s="149"/>
      <c r="AB20" s="149"/>
      <c r="AC20" s="149"/>
      <c r="AD20" s="149"/>
      <c r="AE20" s="149"/>
      <c r="AF20" s="149"/>
      <c r="AG20" s="149" t="s">
        <v>136</v>
      </c>
      <c r="AH20" s="149">
        <v>5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x14ac:dyDescent="0.25">
      <c r="A21" s="166" t="s">
        <v>126</v>
      </c>
      <c r="B21" s="167" t="s">
        <v>65</v>
      </c>
      <c r="C21" s="186" t="s">
        <v>66</v>
      </c>
      <c r="D21" s="168"/>
      <c r="E21" s="169"/>
      <c r="F21" s="170"/>
      <c r="G21" s="171">
        <f>SUMIF(AG22:AG29,"&lt;&gt;NOR",G22:G29)</f>
        <v>0</v>
      </c>
      <c r="H21" s="165"/>
      <c r="I21" s="165">
        <f>SUM(I22:I29)</f>
        <v>0</v>
      </c>
      <c r="J21" s="165"/>
      <c r="K21" s="165">
        <f>SUM(K22:K29)</f>
        <v>0</v>
      </c>
      <c r="L21" s="165"/>
      <c r="M21" s="165">
        <f>SUM(M22:M29)</f>
        <v>0</v>
      </c>
      <c r="N21" s="164"/>
      <c r="O21" s="164">
        <f>SUM(O22:O29)</f>
        <v>6.8</v>
      </c>
      <c r="P21" s="164"/>
      <c r="Q21" s="164">
        <f>SUM(Q22:Q29)</f>
        <v>0</v>
      </c>
      <c r="R21" s="165"/>
      <c r="S21" s="165"/>
      <c r="T21" s="165"/>
      <c r="U21" s="165"/>
      <c r="V21" s="165">
        <f>SUM(V22:V29)</f>
        <v>179.43</v>
      </c>
      <c r="W21" s="165"/>
      <c r="X21" s="165"/>
      <c r="Y21" s="165"/>
      <c r="AG21" t="s">
        <v>127</v>
      </c>
    </row>
    <row r="22" spans="1:60" outlineLevel="1" x14ac:dyDescent="0.25">
      <c r="A22" s="173">
        <v>6</v>
      </c>
      <c r="B22" s="174" t="s">
        <v>150</v>
      </c>
      <c r="C22" s="187" t="s">
        <v>151</v>
      </c>
      <c r="D22" s="175" t="s">
        <v>152</v>
      </c>
      <c r="E22" s="176">
        <v>61</v>
      </c>
      <c r="F22" s="177"/>
      <c r="G22" s="178">
        <f>ROUND(E22*F22,2)</f>
        <v>0</v>
      </c>
      <c r="H22" s="161"/>
      <c r="I22" s="160">
        <f>ROUND(E22*H22,2)</f>
        <v>0</v>
      </c>
      <c r="J22" s="161"/>
      <c r="K22" s="160">
        <f>ROUND(E22*J22,2)</f>
        <v>0</v>
      </c>
      <c r="L22" s="160">
        <v>21</v>
      </c>
      <c r="M22" s="160">
        <f>G22*(1+L22/100)</f>
        <v>0</v>
      </c>
      <c r="N22" s="159">
        <v>1.56E-3</v>
      </c>
      <c r="O22" s="159">
        <f>ROUND(E22*N22,2)</f>
        <v>0.1</v>
      </c>
      <c r="P22" s="159">
        <v>0</v>
      </c>
      <c r="Q22" s="159">
        <f>ROUND(E22*P22,2)</f>
        <v>0</v>
      </c>
      <c r="R22" s="160"/>
      <c r="S22" s="160" t="s">
        <v>131</v>
      </c>
      <c r="T22" s="160" t="s">
        <v>131</v>
      </c>
      <c r="U22" s="160">
        <v>0.12</v>
      </c>
      <c r="V22" s="160">
        <f>ROUND(E22*U22,2)</f>
        <v>7.32</v>
      </c>
      <c r="W22" s="160"/>
      <c r="X22" s="160" t="s">
        <v>132</v>
      </c>
      <c r="Y22" s="160" t="s">
        <v>133</v>
      </c>
      <c r="Z22" s="149"/>
      <c r="AA22" s="149"/>
      <c r="AB22" s="149"/>
      <c r="AC22" s="149"/>
      <c r="AD22" s="149"/>
      <c r="AE22" s="149"/>
      <c r="AF22" s="149"/>
      <c r="AG22" s="149" t="s">
        <v>134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2" x14ac:dyDescent="0.25">
      <c r="A23" s="156"/>
      <c r="B23" s="157"/>
      <c r="C23" s="188" t="s">
        <v>153</v>
      </c>
      <c r="D23" s="162"/>
      <c r="E23" s="163">
        <v>61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49"/>
      <c r="AA23" s="149"/>
      <c r="AB23" s="149"/>
      <c r="AC23" s="149"/>
      <c r="AD23" s="149"/>
      <c r="AE23" s="149"/>
      <c r="AF23" s="149"/>
      <c r="AG23" s="149" t="s">
        <v>136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ht="20.399999999999999" outlineLevel="1" x14ac:dyDescent="0.25">
      <c r="A24" s="173">
        <v>7</v>
      </c>
      <c r="B24" s="174" t="s">
        <v>154</v>
      </c>
      <c r="C24" s="187" t="s">
        <v>155</v>
      </c>
      <c r="D24" s="175" t="s">
        <v>143</v>
      </c>
      <c r="E24" s="176">
        <v>3.9449999999999998</v>
      </c>
      <c r="F24" s="177"/>
      <c r="G24" s="178">
        <f>ROUND(E24*F24,2)</f>
        <v>0</v>
      </c>
      <c r="H24" s="161"/>
      <c r="I24" s="160">
        <f>ROUND(E24*H24,2)</f>
        <v>0</v>
      </c>
      <c r="J24" s="161"/>
      <c r="K24" s="160">
        <f>ROUND(E24*J24,2)</f>
        <v>0</v>
      </c>
      <c r="L24" s="160">
        <v>21</v>
      </c>
      <c r="M24" s="160">
        <f>G24*(1+L24/100)</f>
        <v>0</v>
      </c>
      <c r="N24" s="159">
        <v>3.4909999999999997E-2</v>
      </c>
      <c r="O24" s="159">
        <f>ROUND(E24*N24,2)</f>
        <v>0.14000000000000001</v>
      </c>
      <c r="P24" s="159">
        <v>0</v>
      </c>
      <c r="Q24" s="159">
        <f>ROUND(E24*P24,2)</f>
        <v>0</v>
      </c>
      <c r="R24" s="160"/>
      <c r="S24" s="160" t="s">
        <v>131</v>
      </c>
      <c r="T24" s="160" t="s">
        <v>131</v>
      </c>
      <c r="U24" s="160">
        <v>1.1841699999999999</v>
      </c>
      <c r="V24" s="160">
        <f>ROUND(E24*U24,2)</f>
        <v>4.67</v>
      </c>
      <c r="W24" s="160"/>
      <c r="X24" s="160" t="s">
        <v>132</v>
      </c>
      <c r="Y24" s="160" t="s">
        <v>133</v>
      </c>
      <c r="Z24" s="149"/>
      <c r="AA24" s="149"/>
      <c r="AB24" s="149"/>
      <c r="AC24" s="149"/>
      <c r="AD24" s="149"/>
      <c r="AE24" s="149"/>
      <c r="AF24" s="149"/>
      <c r="AG24" s="149" t="s">
        <v>134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2" x14ac:dyDescent="0.25">
      <c r="A25" s="156"/>
      <c r="B25" s="157"/>
      <c r="C25" s="188" t="s">
        <v>156</v>
      </c>
      <c r="D25" s="162"/>
      <c r="E25" s="163">
        <v>3.9449999999999998</v>
      </c>
      <c r="F25" s="160"/>
      <c r="G25" s="1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49"/>
      <c r="AA25" s="149"/>
      <c r="AB25" s="149"/>
      <c r="AC25" s="149"/>
      <c r="AD25" s="149"/>
      <c r="AE25" s="149"/>
      <c r="AF25" s="149"/>
      <c r="AG25" s="149" t="s">
        <v>136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ht="20.399999999999999" outlineLevel="1" x14ac:dyDescent="0.25">
      <c r="A26" s="173">
        <v>8</v>
      </c>
      <c r="B26" s="174" t="s">
        <v>157</v>
      </c>
      <c r="C26" s="187" t="s">
        <v>158</v>
      </c>
      <c r="D26" s="175" t="s">
        <v>143</v>
      </c>
      <c r="E26" s="176">
        <v>204.69739999999999</v>
      </c>
      <c r="F26" s="177"/>
      <c r="G26" s="178">
        <f>ROUND(E26*F26,2)</f>
        <v>0</v>
      </c>
      <c r="H26" s="161"/>
      <c r="I26" s="160">
        <f>ROUND(E26*H26,2)</f>
        <v>0</v>
      </c>
      <c r="J26" s="161"/>
      <c r="K26" s="160">
        <f>ROUND(E26*J26,2)</f>
        <v>0</v>
      </c>
      <c r="L26" s="160">
        <v>21</v>
      </c>
      <c r="M26" s="160">
        <f>G26*(1+L26/100)</f>
        <v>0</v>
      </c>
      <c r="N26" s="159">
        <v>3.2030000000000003E-2</v>
      </c>
      <c r="O26" s="159">
        <f>ROUND(E26*N26,2)</f>
        <v>6.56</v>
      </c>
      <c r="P26" s="159">
        <v>0</v>
      </c>
      <c r="Q26" s="159">
        <f>ROUND(E26*P26,2)</f>
        <v>0</v>
      </c>
      <c r="R26" s="160"/>
      <c r="S26" s="160" t="s">
        <v>131</v>
      </c>
      <c r="T26" s="160" t="s">
        <v>131</v>
      </c>
      <c r="U26" s="160">
        <v>0.81599999999999995</v>
      </c>
      <c r="V26" s="160">
        <f>ROUND(E26*U26,2)</f>
        <v>167.03</v>
      </c>
      <c r="W26" s="160"/>
      <c r="X26" s="160" t="s">
        <v>132</v>
      </c>
      <c r="Y26" s="160" t="s">
        <v>133</v>
      </c>
      <c r="Z26" s="149"/>
      <c r="AA26" s="149"/>
      <c r="AB26" s="149"/>
      <c r="AC26" s="149"/>
      <c r="AD26" s="149"/>
      <c r="AE26" s="149"/>
      <c r="AF26" s="149"/>
      <c r="AG26" s="149" t="s">
        <v>134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2" x14ac:dyDescent="0.25">
      <c r="A27" s="156"/>
      <c r="B27" s="157"/>
      <c r="C27" s="188" t="s">
        <v>159</v>
      </c>
      <c r="D27" s="162"/>
      <c r="E27" s="163">
        <v>204.69739999999999</v>
      </c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49"/>
      <c r="AA27" s="149"/>
      <c r="AB27" s="149"/>
      <c r="AC27" s="149"/>
      <c r="AD27" s="149"/>
      <c r="AE27" s="149"/>
      <c r="AF27" s="149"/>
      <c r="AG27" s="149" t="s">
        <v>136</v>
      </c>
      <c r="AH27" s="149">
        <v>5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ht="20.399999999999999" outlineLevel="1" x14ac:dyDescent="0.25">
      <c r="A28" s="173">
        <v>9</v>
      </c>
      <c r="B28" s="174" t="s">
        <v>160</v>
      </c>
      <c r="C28" s="187" t="s">
        <v>161</v>
      </c>
      <c r="D28" s="175" t="s">
        <v>143</v>
      </c>
      <c r="E28" s="176">
        <v>1.1200000000000001</v>
      </c>
      <c r="F28" s="177"/>
      <c r="G28" s="178">
        <f>ROUND(E28*F28,2)</f>
        <v>0</v>
      </c>
      <c r="H28" s="161"/>
      <c r="I28" s="160">
        <f>ROUND(E28*H28,2)</f>
        <v>0</v>
      </c>
      <c r="J28" s="161"/>
      <c r="K28" s="160">
        <f>ROUND(E28*J28,2)</f>
        <v>0</v>
      </c>
      <c r="L28" s="160">
        <v>21</v>
      </c>
      <c r="M28" s="160">
        <f>G28*(1+L28/100)</f>
        <v>0</v>
      </c>
      <c r="N28" s="159">
        <v>3.6700000000000001E-3</v>
      </c>
      <c r="O28" s="159">
        <f>ROUND(E28*N28,2)</f>
        <v>0</v>
      </c>
      <c r="P28" s="159">
        <v>0</v>
      </c>
      <c r="Q28" s="159">
        <f>ROUND(E28*P28,2)</f>
        <v>0</v>
      </c>
      <c r="R28" s="160"/>
      <c r="S28" s="160" t="s">
        <v>131</v>
      </c>
      <c r="T28" s="160" t="s">
        <v>131</v>
      </c>
      <c r="U28" s="160">
        <v>0.36199999999999999</v>
      </c>
      <c r="V28" s="160">
        <f>ROUND(E28*U28,2)</f>
        <v>0.41</v>
      </c>
      <c r="W28" s="160"/>
      <c r="X28" s="160" t="s">
        <v>132</v>
      </c>
      <c r="Y28" s="160" t="s">
        <v>133</v>
      </c>
      <c r="Z28" s="149"/>
      <c r="AA28" s="149"/>
      <c r="AB28" s="149"/>
      <c r="AC28" s="149"/>
      <c r="AD28" s="149"/>
      <c r="AE28" s="149"/>
      <c r="AF28" s="149"/>
      <c r="AG28" s="149" t="s">
        <v>134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2" x14ac:dyDescent="0.25">
      <c r="A29" s="156"/>
      <c r="B29" s="157"/>
      <c r="C29" s="188" t="s">
        <v>162</v>
      </c>
      <c r="D29" s="162"/>
      <c r="E29" s="163">
        <v>1.1200000000000001</v>
      </c>
      <c r="F29" s="160"/>
      <c r="G29" s="160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49"/>
      <c r="AA29" s="149"/>
      <c r="AB29" s="149"/>
      <c r="AC29" s="149"/>
      <c r="AD29" s="149"/>
      <c r="AE29" s="149"/>
      <c r="AF29" s="149"/>
      <c r="AG29" s="149" t="s">
        <v>136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x14ac:dyDescent="0.25">
      <c r="A30" s="166" t="s">
        <v>126</v>
      </c>
      <c r="B30" s="167" t="s">
        <v>67</v>
      </c>
      <c r="C30" s="186" t="s">
        <v>68</v>
      </c>
      <c r="D30" s="168"/>
      <c r="E30" s="169"/>
      <c r="F30" s="170"/>
      <c r="G30" s="171">
        <f>SUMIF(AG31:AG34,"&lt;&gt;NOR",G31:G34)</f>
        <v>0</v>
      </c>
      <c r="H30" s="165"/>
      <c r="I30" s="165">
        <f>SUM(I31:I34)</f>
        <v>0</v>
      </c>
      <c r="J30" s="165"/>
      <c r="K30" s="165">
        <f>SUM(K31:K34)</f>
        <v>0</v>
      </c>
      <c r="L30" s="165"/>
      <c r="M30" s="165">
        <f>SUM(M31:M34)</f>
        <v>0</v>
      </c>
      <c r="N30" s="164"/>
      <c r="O30" s="164">
        <f>SUM(O31:O34)</f>
        <v>1.1499999999999999</v>
      </c>
      <c r="P30" s="164"/>
      <c r="Q30" s="164">
        <f>SUM(Q31:Q34)</f>
        <v>0</v>
      </c>
      <c r="R30" s="165"/>
      <c r="S30" s="165"/>
      <c r="T30" s="165"/>
      <c r="U30" s="165"/>
      <c r="V30" s="165">
        <f>SUM(V31:V34)</f>
        <v>21.160000000000004</v>
      </c>
      <c r="W30" s="165"/>
      <c r="X30" s="165"/>
      <c r="Y30" s="165"/>
      <c r="AG30" t="s">
        <v>127</v>
      </c>
    </row>
    <row r="31" spans="1:60" outlineLevel="1" x14ac:dyDescent="0.25">
      <c r="A31" s="173">
        <v>10</v>
      </c>
      <c r="B31" s="174" t="s">
        <v>163</v>
      </c>
      <c r="C31" s="187" t="s">
        <v>164</v>
      </c>
      <c r="D31" s="175" t="s">
        <v>143</v>
      </c>
      <c r="E31" s="176">
        <v>44.3</v>
      </c>
      <c r="F31" s="177"/>
      <c r="G31" s="178">
        <f>ROUND(E31*F31,2)</f>
        <v>0</v>
      </c>
      <c r="H31" s="161"/>
      <c r="I31" s="160">
        <f>ROUND(E31*H31,2)</f>
        <v>0</v>
      </c>
      <c r="J31" s="161"/>
      <c r="K31" s="160">
        <f>ROUND(E31*J31,2)</f>
        <v>0</v>
      </c>
      <c r="L31" s="160">
        <v>21</v>
      </c>
      <c r="M31" s="160">
        <f>G31*(1+L31/100)</f>
        <v>0</v>
      </c>
      <c r="N31" s="159">
        <v>2.5999999999999998E-4</v>
      </c>
      <c r="O31" s="159">
        <f>ROUND(E31*N31,2)</f>
        <v>0.01</v>
      </c>
      <c r="P31" s="159">
        <v>0</v>
      </c>
      <c r="Q31" s="159">
        <f>ROUND(E31*P31,2)</f>
        <v>0</v>
      </c>
      <c r="R31" s="160"/>
      <c r="S31" s="160" t="s">
        <v>131</v>
      </c>
      <c r="T31" s="160" t="s">
        <v>131</v>
      </c>
      <c r="U31" s="160">
        <v>0.09</v>
      </c>
      <c r="V31" s="160">
        <f>ROUND(E31*U31,2)</f>
        <v>3.99</v>
      </c>
      <c r="W31" s="160"/>
      <c r="X31" s="160" t="s">
        <v>132</v>
      </c>
      <c r="Y31" s="160" t="s">
        <v>133</v>
      </c>
      <c r="Z31" s="149"/>
      <c r="AA31" s="149"/>
      <c r="AB31" s="149"/>
      <c r="AC31" s="149"/>
      <c r="AD31" s="149"/>
      <c r="AE31" s="149"/>
      <c r="AF31" s="149"/>
      <c r="AG31" s="149" t="s">
        <v>134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2" x14ac:dyDescent="0.25">
      <c r="A32" s="156"/>
      <c r="B32" s="157"/>
      <c r="C32" s="188" t="s">
        <v>165</v>
      </c>
      <c r="D32" s="162"/>
      <c r="E32" s="163">
        <v>44.3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49"/>
      <c r="AA32" s="149"/>
      <c r="AB32" s="149"/>
      <c r="AC32" s="149"/>
      <c r="AD32" s="149"/>
      <c r="AE32" s="149"/>
      <c r="AF32" s="149"/>
      <c r="AG32" s="149" t="s">
        <v>136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ht="20.399999999999999" outlineLevel="1" x14ac:dyDescent="0.25">
      <c r="A33" s="173">
        <v>11</v>
      </c>
      <c r="B33" s="174" t="s">
        <v>166</v>
      </c>
      <c r="C33" s="187" t="s">
        <v>167</v>
      </c>
      <c r="D33" s="175" t="s">
        <v>143</v>
      </c>
      <c r="E33" s="176">
        <v>44.3</v>
      </c>
      <c r="F33" s="177"/>
      <c r="G33" s="178">
        <f>ROUND(E33*F33,2)</f>
        <v>0</v>
      </c>
      <c r="H33" s="161"/>
      <c r="I33" s="160">
        <f>ROUND(E33*H33,2)</f>
        <v>0</v>
      </c>
      <c r="J33" s="161"/>
      <c r="K33" s="160">
        <f>ROUND(E33*J33,2)</f>
        <v>0</v>
      </c>
      <c r="L33" s="160">
        <v>21</v>
      </c>
      <c r="M33" s="160">
        <f>G33*(1+L33/100)</f>
        <v>0</v>
      </c>
      <c r="N33" s="159">
        <v>2.5649999999999999E-2</v>
      </c>
      <c r="O33" s="159">
        <f>ROUND(E33*N33,2)</f>
        <v>1.1399999999999999</v>
      </c>
      <c r="P33" s="159">
        <v>0</v>
      </c>
      <c r="Q33" s="159">
        <f>ROUND(E33*P33,2)</f>
        <v>0</v>
      </c>
      <c r="R33" s="160"/>
      <c r="S33" s="160" t="s">
        <v>131</v>
      </c>
      <c r="T33" s="160" t="s">
        <v>131</v>
      </c>
      <c r="U33" s="160">
        <v>0.38750000000000001</v>
      </c>
      <c r="V33" s="160">
        <f>ROUND(E33*U33,2)</f>
        <v>17.170000000000002</v>
      </c>
      <c r="W33" s="160"/>
      <c r="X33" s="160" t="s">
        <v>132</v>
      </c>
      <c r="Y33" s="160" t="s">
        <v>133</v>
      </c>
      <c r="Z33" s="149"/>
      <c r="AA33" s="149"/>
      <c r="AB33" s="149"/>
      <c r="AC33" s="149"/>
      <c r="AD33" s="149"/>
      <c r="AE33" s="149"/>
      <c r="AF33" s="149"/>
      <c r="AG33" s="149" t="s">
        <v>134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2" x14ac:dyDescent="0.25">
      <c r="A34" s="156"/>
      <c r="B34" s="157"/>
      <c r="C34" s="188" t="s">
        <v>165</v>
      </c>
      <c r="D34" s="162"/>
      <c r="E34" s="163">
        <v>44.3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49"/>
      <c r="AA34" s="149"/>
      <c r="AB34" s="149"/>
      <c r="AC34" s="149"/>
      <c r="AD34" s="149"/>
      <c r="AE34" s="149"/>
      <c r="AF34" s="149"/>
      <c r="AG34" s="149" t="s">
        <v>136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x14ac:dyDescent="0.25">
      <c r="A35" s="166" t="s">
        <v>126</v>
      </c>
      <c r="B35" s="167" t="s">
        <v>69</v>
      </c>
      <c r="C35" s="186" t="s">
        <v>70</v>
      </c>
      <c r="D35" s="168"/>
      <c r="E35" s="169"/>
      <c r="F35" s="170"/>
      <c r="G35" s="171">
        <f>SUMIF(AG36:AG39,"&lt;&gt;NOR",G36:G39)</f>
        <v>0</v>
      </c>
      <c r="H35" s="165"/>
      <c r="I35" s="165">
        <f>SUM(I36:I39)</f>
        <v>0</v>
      </c>
      <c r="J35" s="165"/>
      <c r="K35" s="165">
        <f>SUM(K36:K39)</f>
        <v>0</v>
      </c>
      <c r="L35" s="165"/>
      <c r="M35" s="165">
        <f>SUM(M36:M39)</f>
        <v>0</v>
      </c>
      <c r="N35" s="164"/>
      <c r="O35" s="164">
        <f>SUM(O36:O39)</f>
        <v>0.76</v>
      </c>
      <c r="P35" s="164"/>
      <c r="Q35" s="164">
        <f>SUM(Q36:Q39)</f>
        <v>0</v>
      </c>
      <c r="R35" s="165"/>
      <c r="S35" s="165"/>
      <c r="T35" s="165"/>
      <c r="U35" s="165"/>
      <c r="V35" s="165">
        <f>SUM(V36:V39)</f>
        <v>31.2</v>
      </c>
      <c r="W35" s="165"/>
      <c r="X35" s="165"/>
      <c r="Y35" s="165"/>
      <c r="AG35" t="s">
        <v>127</v>
      </c>
    </row>
    <row r="36" spans="1:60" outlineLevel="1" x14ac:dyDescent="0.25">
      <c r="A36" s="173">
        <v>12</v>
      </c>
      <c r="B36" s="174" t="s">
        <v>168</v>
      </c>
      <c r="C36" s="187" t="s">
        <v>169</v>
      </c>
      <c r="D36" s="175" t="s">
        <v>143</v>
      </c>
      <c r="E36" s="176">
        <v>120</v>
      </c>
      <c r="F36" s="177"/>
      <c r="G36" s="178">
        <f>ROUND(E36*F36,2)</f>
        <v>0</v>
      </c>
      <c r="H36" s="161"/>
      <c r="I36" s="160">
        <f>ROUND(E36*H36,2)</f>
        <v>0</v>
      </c>
      <c r="J36" s="161"/>
      <c r="K36" s="160">
        <f>ROUND(E36*J36,2)</f>
        <v>0</v>
      </c>
      <c r="L36" s="160">
        <v>21</v>
      </c>
      <c r="M36" s="160">
        <f>G36*(1+L36/100)</f>
        <v>0</v>
      </c>
      <c r="N36" s="159">
        <v>6.3499999999999997E-3</v>
      </c>
      <c r="O36" s="159">
        <f>ROUND(E36*N36,2)</f>
        <v>0.76</v>
      </c>
      <c r="P36" s="159">
        <v>0</v>
      </c>
      <c r="Q36" s="159">
        <f>ROUND(E36*P36,2)</f>
        <v>0</v>
      </c>
      <c r="R36" s="160"/>
      <c r="S36" s="160" t="s">
        <v>131</v>
      </c>
      <c r="T36" s="160" t="s">
        <v>131</v>
      </c>
      <c r="U36" s="160">
        <v>0.26</v>
      </c>
      <c r="V36" s="160">
        <f>ROUND(E36*U36,2)</f>
        <v>31.2</v>
      </c>
      <c r="W36" s="160"/>
      <c r="X36" s="160" t="s">
        <v>132</v>
      </c>
      <c r="Y36" s="160" t="s">
        <v>133</v>
      </c>
      <c r="Z36" s="149"/>
      <c r="AA36" s="149"/>
      <c r="AB36" s="149"/>
      <c r="AC36" s="149"/>
      <c r="AD36" s="149"/>
      <c r="AE36" s="149"/>
      <c r="AF36" s="149"/>
      <c r="AG36" s="149" t="s">
        <v>134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2" x14ac:dyDescent="0.25">
      <c r="A37" s="156"/>
      <c r="B37" s="157"/>
      <c r="C37" s="188" t="s">
        <v>170</v>
      </c>
      <c r="D37" s="162"/>
      <c r="E37" s="163">
        <v>45</v>
      </c>
      <c r="F37" s="160"/>
      <c r="G37" s="160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60"/>
      <c r="Z37" s="149"/>
      <c r="AA37" s="149"/>
      <c r="AB37" s="149"/>
      <c r="AC37" s="149"/>
      <c r="AD37" s="149"/>
      <c r="AE37" s="149"/>
      <c r="AF37" s="149"/>
      <c r="AG37" s="149" t="s">
        <v>136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3" x14ac:dyDescent="0.25">
      <c r="A38" s="156"/>
      <c r="B38" s="157"/>
      <c r="C38" s="188" t="s">
        <v>171</v>
      </c>
      <c r="D38" s="162"/>
      <c r="E38" s="163">
        <v>45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49"/>
      <c r="AA38" s="149"/>
      <c r="AB38" s="149"/>
      <c r="AC38" s="149"/>
      <c r="AD38" s="149"/>
      <c r="AE38" s="149"/>
      <c r="AF38" s="149"/>
      <c r="AG38" s="149" t="s">
        <v>136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3" x14ac:dyDescent="0.25">
      <c r="A39" s="156"/>
      <c r="B39" s="157"/>
      <c r="C39" s="188" t="s">
        <v>172</v>
      </c>
      <c r="D39" s="162"/>
      <c r="E39" s="163">
        <v>30</v>
      </c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49"/>
      <c r="AA39" s="149"/>
      <c r="AB39" s="149"/>
      <c r="AC39" s="149"/>
      <c r="AD39" s="149"/>
      <c r="AE39" s="149"/>
      <c r="AF39" s="149"/>
      <c r="AG39" s="149" t="s">
        <v>136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ht="26.4" x14ac:dyDescent="0.25">
      <c r="A40" s="166" t="s">
        <v>126</v>
      </c>
      <c r="B40" s="167" t="s">
        <v>71</v>
      </c>
      <c r="C40" s="186" t="s">
        <v>72</v>
      </c>
      <c r="D40" s="168"/>
      <c r="E40" s="169"/>
      <c r="F40" s="170"/>
      <c r="G40" s="171">
        <f>SUMIF(AG41:AG44,"&lt;&gt;NOR",G41:G44)</f>
        <v>0</v>
      </c>
      <c r="H40" s="165"/>
      <c r="I40" s="165">
        <f>SUM(I41:I44)</f>
        <v>0</v>
      </c>
      <c r="J40" s="165"/>
      <c r="K40" s="165">
        <f>SUM(K41:K44)</f>
        <v>0</v>
      </c>
      <c r="L40" s="165"/>
      <c r="M40" s="165">
        <f>SUM(M41:M44)</f>
        <v>0</v>
      </c>
      <c r="N40" s="164"/>
      <c r="O40" s="164">
        <f>SUM(O41:O44)</f>
        <v>0</v>
      </c>
      <c r="P40" s="164"/>
      <c r="Q40" s="164">
        <f>SUM(Q41:Q44)</f>
        <v>0</v>
      </c>
      <c r="R40" s="165"/>
      <c r="S40" s="165"/>
      <c r="T40" s="165"/>
      <c r="U40" s="165"/>
      <c r="V40" s="165">
        <f>SUM(V41:V44)</f>
        <v>38.86</v>
      </c>
      <c r="W40" s="165"/>
      <c r="X40" s="165"/>
      <c r="Y40" s="165"/>
      <c r="AG40" t="s">
        <v>127</v>
      </c>
    </row>
    <row r="41" spans="1:60" outlineLevel="1" x14ac:dyDescent="0.25">
      <c r="A41" s="179">
        <v>13</v>
      </c>
      <c r="B41" s="180" t="s">
        <v>173</v>
      </c>
      <c r="C41" s="189" t="s">
        <v>174</v>
      </c>
      <c r="D41" s="181" t="s">
        <v>143</v>
      </c>
      <c r="E41" s="182">
        <v>45</v>
      </c>
      <c r="F41" s="183"/>
      <c r="G41" s="184">
        <f>ROUND(E41*F41,2)</f>
        <v>0</v>
      </c>
      <c r="H41" s="161"/>
      <c r="I41" s="160">
        <f>ROUND(E41*H41,2)</f>
        <v>0</v>
      </c>
      <c r="J41" s="161"/>
      <c r="K41" s="160">
        <f>ROUND(E41*J41,2)</f>
        <v>0</v>
      </c>
      <c r="L41" s="160">
        <v>21</v>
      </c>
      <c r="M41" s="160">
        <f>G41*(1+L41/100)</f>
        <v>0</v>
      </c>
      <c r="N41" s="159">
        <v>4.0000000000000003E-5</v>
      </c>
      <c r="O41" s="159">
        <f>ROUND(E41*N41,2)</f>
        <v>0</v>
      </c>
      <c r="P41" s="159">
        <v>0</v>
      </c>
      <c r="Q41" s="159">
        <f>ROUND(E41*P41,2)</f>
        <v>0</v>
      </c>
      <c r="R41" s="160"/>
      <c r="S41" s="160" t="s">
        <v>131</v>
      </c>
      <c r="T41" s="160" t="s">
        <v>131</v>
      </c>
      <c r="U41" s="160">
        <v>0.308</v>
      </c>
      <c r="V41" s="160">
        <f>ROUND(E41*U41,2)</f>
        <v>13.86</v>
      </c>
      <c r="W41" s="160"/>
      <c r="X41" s="160" t="s">
        <v>132</v>
      </c>
      <c r="Y41" s="160" t="s">
        <v>133</v>
      </c>
      <c r="Z41" s="149"/>
      <c r="AA41" s="149"/>
      <c r="AB41" s="149"/>
      <c r="AC41" s="149"/>
      <c r="AD41" s="149"/>
      <c r="AE41" s="149"/>
      <c r="AF41" s="149"/>
      <c r="AG41" s="149" t="s">
        <v>134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5">
      <c r="A42" s="173">
        <v>14</v>
      </c>
      <c r="B42" s="174" t="s">
        <v>175</v>
      </c>
      <c r="C42" s="187" t="s">
        <v>176</v>
      </c>
      <c r="D42" s="175" t="s">
        <v>177</v>
      </c>
      <c r="E42" s="176">
        <v>25</v>
      </c>
      <c r="F42" s="177"/>
      <c r="G42" s="178">
        <f>ROUND(E42*F42,2)</f>
        <v>0</v>
      </c>
      <c r="H42" s="161"/>
      <c r="I42" s="160">
        <f>ROUND(E42*H42,2)</f>
        <v>0</v>
      </c>
      <c r="J42" s="161"/>
      <c r="K42" s="160">
        <f>ROUND(E42*J42,2)</f>
        <v>0</v>
      </c>
      <c r="L42" s="160">
        <v>21</v>
      </c>
      <c r="M42" s="160">
        <f>G42*(1+L42/100)</f>
        <v>0</v>
      </c>
      <c r="N42" s="159">
        <v>0</v>
      </c>
      <c r="O42" s="159">
        <f>ROUND(E42*N42,2)</f>
        <v>0</v>
      </c>
      <c r="P42" s="159">
        <v>0</v>
      </c>
      <c r="Q42" s="159">
        <f>ROUND(E42*P42,2)</f>
        <v>0</v>
      </c>
      <c r="R42" s="160" t="s">
        <v>178</v>
      </c>
      <c r="S42" s="160" t="s">
        <v>131</v>
      </c>
      <c r="T42" s="160" t="s">
        <v>131</v>
      </c>
      <c r="U42" s="160">
        <v>1</v>
      </c>
      <c r="V42" s="160">
        <f>ROUND(E42*U42,2)</f>
        <v>25</v>
      </c>
      <c r="W42" s="160"/>
      <c r="X42" s="160" t="s">
        <v>179</v>
      </c>
      <c r="Y42" s="160" t="s">
        <v>133</v>
      </c>
      <c r="Z42" s="149"/>
      <c r="AA42" s="149"/>
      <c r="AB42" s="149"/>
      <c r="AC42" s="149"/>
      <c r="AD42" s="149"/>
      <c r="AE42" s="149"/>
      <c r="AF42" s="149"/>
      <c r="AG42" s="149" t="s">
        <v>180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2" x14ac:dyDescent="0.25">
      <c r="A43" s="156"/>
      <c r="B43" s="157"/>
      <c r="C43" s="188" t="s">
        <v>181</v>
      </c>
      <c r="D43" s="162"/>
      <c r="E43" s="163">
        <v>15</v>
      </c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49"/>
      <c r="AA43" s="149"/>
      <c r="AB43" s="149"/>
      <c r="AC43" s="149"/>
      <c r="AD43" s="149"/>
      <c r="AE43" s="149"/>
      <c r="AF43" s="149"/>
      <c r="AG43" s="149" t="s">
        <v>136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3" x14ac:dyDescent="0.25">
      <c r="A44" s="156"/>
      <c r="B44" s="157"/>
      <c r="C44" s="188" t="s">
        <v>182</v>
      </c>
      <c r="D44" s="162"/>
      <c r="E44" s="163">
        <v>10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49"/>
      <c r="AA44" s="149"/>
      <c r="AB44" s="149"/>
      <c r="AC44" s="149"/>
      <c r="AD44" s="149"/>
      <c r="AE44" s="149"/>
      <c r="AF44" s="149"/>
      <c r="AG44" s="149" t="s">
        <v>136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x14ac:dyDescent="0.25">
      <c r="A45" s="166" t="s">
        <v>126</v>
      </c>
      <c r="B45" s="167" t="s">
        <v>73</v>
      </c>
      <c r="C45" s="186" t="s">
        <v>74</v>
      </c>
      <c r="D45" s="168"/>
      <c r="E45" s="169"/>
      <c r="F45" s="170"/>
      <c r="G45" s="171">
        <f>SUMIF(AG46:AG79,"&lt;&gt;NOR",G46:G79)</f>
        <v>0</v>
      </c>
      <c r="H45" s="165"/>
      <c r="I45" s="165">
        <f>SUM(I46:I79)</f>
        <v>0</v>
      </c>
      <c r="J45" s="165"/>
      <c r="K45" s="165">
        <f>SUM(K46:K79)</f>
        <v>0</v>
      </c>
      <c r="L45" s="165"/>
      <c r="M45" s="165">
        <f>SUM(M46:M79)</f>
        <v>0</v>
      </c>
      <c r="N45" s="164"/>
      <c r="O45" s="164">
        <f>SUM(O46:O79)</f>
        <v>0.04</v>
      </c>
      <c r="P45" s="164"/>
      <c r="Q45" s="164">
        <f>SUM(Q46:Q79)</f>
        <v>14.61</v>
      </c>
      <c r="R45" s="165"/>
      <c r="S45" s="165"/>
      <c r="T45" s="165"/>
      <c r="U45" s="165"/>
      <c r="V45" s="165">
        <f>SUM(V46:V79)</f>
        <v>88.539999999999992</v>
      </c>
      <c r="W45" s="165"/>
      <c r="X45" s="165"/>
      <c r="Y45" s="165"/>
      <c r="AG45" t="s">
        <v>127</v>
      </c>
    </row>
    <row r="46" spans="1:60" outlineLevel="1" x14ac:dyDescent="0.25">
      <c r="A46" s="173">
        <v>15</v>
      </c>
      <c r="B46" s="174" t="s">
        <v>183</v>
      </c>
      <c r="C46" s="187" t="s">
        <v>184</v>
      </c>
      <c r="D46" s="175" t="s">
        <v>143</v>
      </c>
      <c r="E46" s="176">
        <v>44.3</v>
      </c>
      <c r="F46" s="177"/>
      <c r="G46" s="178">
        <f>ROUND(E46*F46,2)</f>
        <v>0</v>
      </c>
      <c r="H46" s="161"/>
      <c r="I46" s="160">
        <f>ROUND(E46*H46,2)</f>
        <v>0</v>
      </c>
      <c r="J46" s="161"/>
      <c r="K46" s="160">
        <f>ROUND(E46*J46,2)</f>
        <v>0</v>
      </c>
      <c r="L46" s="160">
        <v>21</v>
      </c>
      <c r="M46" s="160">
        <f>G46*(1+L46/100)</f>
        <v>0</v>
      </c>
      <c r="N46" s="159">
        <v>0</v>
      </c>
      <c r="O46" s="159">
        <f>ROUND(E46*N46,2)</f>
        <v>0</v>
      </c>
      <c r="P46" s="159">
        <v>8.6999999999999994E-2</v>
      </c>
      <c r="Q46" s="159">
        <f>ROUND(E46*P46,2)</f>
        <v>3.85</v>
      </c>
      <c r="R46" s="160"/>
      <c r="S46" s="160" t="s">
        <v>131</v>
      </c>
      <c r="T46" s="160" t="s">
        <v>131</v>
      </c>
      <c r="U46" s="160">
        <v>0.25900000000000001</v>
      </c>
      <c r="V46" s="160">
        <f>ROUND(E46*U46,2)</f>
        <v>11.47</v>
      </c>
      <c r="W46" s="160"/>
      <c r="X46" s="160" t="s">
        <v>132</v>
      </c>
      <c r="Y46" s="160" t="s">
        <v>133</v>
      </c>
      <c r="Z46" s="149"/>
      <c r="AA46" s="149"/>
      <c r="AB46" s="149"/>
      <c r="AC46" s="149"/>
      <c r="AD46" s="149"/>
      <c r="AE46" s="149"/>
      <c r="AF46" s="149"/>
      <c r="AG46" s="149" t="s">
        <v>134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2" x14ac:dyDescent="0.25">
      <c r="A47" s="156"/>
      <c r="B47" s="157"/>
      <c r="C47" s="188" t="s">
        <v>165</v>
      </c>
      <c r="D47" s="162"/>
      <c r="E47" s="163">
        <v>44.3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49"/>
      <c r="AA47" s="149"/>
      <c r="AB47" s="149"/>
      <c r="AC47" s="149"/>
      <c r="AD47" s="149"/>
      <c r="AE47" s="149"/>
      <c r="AF47" s="149"/>
      <c r="AG47" s="149" t="s">
        <v>136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5">
      <c r="A48" s="173">
        <v>16</v>
      </c>
      <c r="B48" s="174" t="s">
        <v>185</v>
      </c>
      <c r="C48" s="187" t="s">
        <v>186</v>
      </c>
      <c r="D48" s="175" t="s">
        <v>152</v>
      </c>
      <c r="E48" s="176">
        <v>54.97</v>
      </c>
      <c r="F48" s="177"/>
      <c r="G48" s="178">
        <f>ROUND(E48*F48,2)</f>
        <v>0</v>
      </c>
      <c r="H48" s="161"/>
      <c r="I48" s="160">
        <f>ROUND(E48*H48,2)</f>
        <v>0</v>
      </c>
      <c r="J48" s="161"/>
      <c r="K48" s="160">
        <f>ROUND(E48*J48,2)</f>
        <v>0</v>
      </c>
      <c r="L48" s="160">
        <v>21</v>
      </c>
      <c r="M48" s="160">
        <f>G48*(1+L48/100)</f>
        <v>0</v>
      </c>
      <c r="N48" s="159">
        <v>0</v>
      </c>
      <c r="O48" s="159">
        <f>ROUND(E48*N48,2)</f>
        <v>0</v>
      </c>
      <c r="P48" s="159">
        <v>4.0000000000000002E-4</v>
      </c>
      <c r="Q48" s="159">
        <f>ROUND(E48*P48,2)</f>
        <v>0.02</v>
      </c>
      <c r="R48" s="160"/>
      <c r="S48" s="160" t="s">
        <v>131</v>
      </c>
      <c r="T48" s="160" t="s">
        <v>131</v>
      </c>
      <c r="U48" s="160">
        <v>7.0000000000000007E-2</v>
      </c>
      <c r="V48" s="160">
        <f>ROUND(E48*U48,2)</f>
        <v>3.85</v>
      </c>
      <c r="W48" s="160"/>
      <c r="X48" s="160" t="s">
        <v>132</v>
      </c>
      <c r="Y48" s="160" t="s">
        <v>133</v>
      </c>
      <c r="Z48" s="149"/>
      <c r="AA48" s="149"/>
      <c r="AB48" s="149"/>
      <c r="AC48" s="149"/>
      <c r="AD48" s="149"/>
      <c r="AE48" s="149"/>
      <c r="AF48" s="149"/>
      <c r="AG48" s="149" t="s">
        <v>134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2" x14ac:dyDescent="0.25">
      <c r="A49" s="156"/>
      <c r="B49" s="157"/>
      <c r="C49" s="188" t="s">
        <v>187</v>
      </c>
      <c r="D49" s="162"/>
      <c r="E49" s="163">
        <v>54.97</v>
      </c>
      <c r="F49" s="160"/>
      <c r="G49" s="160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49"/>
      <c r="AA49" s="149"/>
      <c r="AB49" s="149"/>
      <c r="AC49" s="149"/>
      <c r="AD49" s="149"/>
      <c r="AE49" s="149"/>
      <c r="AF49" s="149"/>
      <c r="AG49" s="149" t="s">
        <v>136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ht="20.399999999999999" outlineLevel="1" x14ac:dyDescent="0.25">
      <c r="A50" s="173">
        <v>17</v>
      </c>
      <c r="B50" s="174" t="s">
        <v>188</v>
      </c>
      <c r="C50" s="187" t="s">
        <v>189</v>
      </c>
      <c r="D50" s="175" t="s">
        <v>130</v>
      </c>
      <c r="E50" s="176">
        <v>4</v>
      </c>
      <c r="F50" s="177"/>
      <c r="G50" s="178">
        <f>ROUND(E50*F50,2)</f>
        <v>0</v>
      </c>
      <c r="H50" s="161"/>
      <c r="I50" s="160">
        <f>ROUND(E50*H50,2)</f>
        <v>0</v>
      </c>
      <c r="J50" s="161"/>
      <c r="K50" s="160">
        <f>ROUND(E50*J50,2)</f>
        <v>0</v>
      </c>
      <c r="L50" s="160">
        <v>21</v>
      </c>
      <c r="M50" s="160">
        <f>G50*(1+L50/100)</f>
        <v>0</v>
      </c>
      <c r="N50" s="159">
        <v>0</v>
      </c>
      <c r="O50" s="159">
        <f>ROUND(E50*N50,2)</f>
        <v>0</v>
      </c>
      <c r="P50" s="159">
        <v>0</v>
      </c>
      <c r="Q50" s="159">
        <f>ROUND(E50*P50,2)</f>
        <v>0</v>
      </c>
      <c r="R50" s="160"/>
      <c r="S50" s="160" t="s">
        <v>131</v>
      </c>
      <c r="T50" s="160" t="s">
        <v>131</v>
      </c>
      <c r="U50" s="160">
        <v>0.05</v>
      </c>
      <c r="V50" s="160">
        <f>ROUND(E50*U50,2)</f>
        <v>0.2</v>
      </c>
      <c r="W50" s="160"/>
      <c r="X50" s="160" t="s">
        <v>132</v>
      </c>
      <c r="Y50" s="160" t="s">
        <v>133</v>
      </c>
      <c r="Z50" s="149"/>
      <c r="AA50" s="149"/>
      <c r="AB50" s="149"/>
      <c r="AC50" s="149"/>
      <c r="AD50" s="149"/>
      <c r="AE50" s="149"/>
      <c r="AF50" s="149"/>
      <c r="AG50" s="149" t="s">
        <v>134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2" x14ac:dyDescent="0.25">
      <c r="A51" s="156"/>
      <c r="B51" s="157"/>
      <c r="C51" s="188" t="s">
        <v>190</v>
      </c>
      <c r="D51" s="162"/>
      <c r="E51" s="163">
        <v>4</v>
      </c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49"/>
      <c r="AA51" s="149"/>
      <c r="AB51" s="149"/>
      <c r="AC51" s="149"/>
      <c r="AD51" s="149"/>
      <c r="AE51" s="149"/>
      <c r="AF51" s="149"/>
      <c r="AG51" s="149" t="s">
        <v>136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ht="20.399999999999999" outlineLevel="1" x14ac:dyDescent="0.25">
      <c r="A52" s="173">
        <v>18</v>
      </c>
      <c r="B52" s="174" t="s">
        <v>191</v>
      </c>
      <c r="C52" s="187" t="s">
        <v>192</v>
      </c>
      <c r="D52" s="175" t="s">
        <v>130</v>
      </c>
      <c r="E52" s="176">
        <v>6</v>
      </c>
      <c r="F52" s="177"/>
      <c r="G52" s="178">
        <f>ROUND(E52*F52,2)</f>
        <v>0</v>
      </c>
      <c r="H52" s="161"/>
      <c r="I52" s="160">
        <f>ROUND(E52*H52,2)</f>
        <v>0</v>
      </c>
      <c r="J52" s="161"/>
      <c r="K52" s="160">
        <f>ROUND(E52*J52,2)</f>
        <v>0</v>
      </c>
      <c r="L52" s="160">
        <v>21</v>
      </c>
      <c r="M52" s="160">
        <f>G52*(1+L52/100)</f>
        <v>0</v>
      </c>
      <c r="N52" s="159">
        <v>0</v>
      </c>
      <c r="O52" s="159">
        <f>ROUND(E52*N52,2)</f>
        <v>0</v>
      </c>
      <c r="P52" s="159">
        <v>0</v>
      </c>
      <c r="Q52" s="159">
        <f>ROUND(E52*P52,2)</f>
        <v>0</v>
      </c>
      <c r="R52" s="160"/>
      <c r="S52" s="160" t="s">
        <v>131</v>
      </c>
      <c r="T52" s="160" t="s">
        <v>131</v>
      </c>
      <c r="U52" s="160">
        <v>0.09</v>
      </c>
      <c r="V52" s="160">
        <f>ROUND(E52*U52,2)</f>
        <v>0.54</v>
      </c>
      <c r="W52" s="160"/>
      <c r="X52" s="160" t="s">
        <v>132</v>
      </c>
      <c r="Y52" s="160" t="s">
        <v>133</v>
      </c>
      <c r="Z52" s="149"/>
      <c r="AA52" s="149"/>
      <c r="AB52" s="149"/>
      <c r="AC52" s="149"/>
      <c r="AD52" s="149"/>
      <c r="AE52" s="149"/>
      <c r="AF52" s="149"/>
      <c r="AG52" s="149" t="s">
        <v>134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2" x14ac:dyDescent="0.25">
      <c r="A53" s="156"/>
      <c r="B53" s="157"/>
      <c r="C53" s="188" t="s">
        <v>190</v>
      </c>
      <c r="D53" s="162"/>
      <c r="E53" s="163">
        <v>4</v>
      </c>
      <c r="F53" s="160"/>
      <c r="G53" s="160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49"/>
      <c r="AA53" s="149"/>
      <c r="AB53" s="149"/>
      <c r="AC53" s="149"/>
      <c r="AD53" s="149"/>
      <c r="AE53" s="149"/>
      <c r="AF53" s="149"/>
      <c r="AG53" s="149" t="s">
        <v>136</v>
      </c>
      <c r="AH53" s="149">
        <v>0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3" x14ac:dyDescent="0.25">
      <c r="A54" s="156"/>
      <c r="B54" s="157"/>
      <c r="C54" s="188" t="s">
        <v>193</v>
      </c>
      <c r="D54" s="162"/>
      <c r="E54" s="163">
        <v>2</v>
      </c>
      <c r="F54" s="160"/>
      <c r="G54" s="160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49"/>
      <c r="AA54" s="149"/>
      <c r="AB54" s="149"/>
      <c r="AC54" s="149"/>
      <c r="AD54" s="149"/>
      <c r="AE54" s="149"/>
      <c r="AF54" s="149"/>
      <c r="AG54" s="149" t="s">
        <v>136</v>
      </c>
      <c r="AH54" s="149">
        <v>0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5">
      <c r="A55" s="173">
        <v>19</v>
      </c>
      <c r="B55" s="174" t="s">
        <v>194</v>
      </c>
      <c r="C55" s="187" t="s">
        <v>195</v>
      </c>
      <c r="D55" s="175" t="s">
        <v>143</v>
      </c>
      <c r="E55" s="176">
        <v>10.5</v>
      </c>
      <c r="F55" s="177"/>
      <c r="G55" s="178">
        <f>ROUND(E55*F55,2)</f>
        <v>0</v>
      </c>
      <c r="H55" s="161"/>
      <c r="I55" s="160">
        <f>ROUND(E55*H55,2)</f>
        <v>0</v>
      </c>
      <c r="J55" s="161"/>
      <c r="K55" s="160">
        <f>ROUND(E55*J55,2)</f>
        <v>0</v>
      </c>
      <c r="L55" s="160">
        <v>21</v>
      </c>
      <c r="M55" s="160">
        <f>G55*(1+L55/100)</f>
        <v>0</v>
      </c>
      <c r="N55" s="159">
        <v>1E-3</v>
      </c>
      <c r="O55" s="159">
        <f>ROUND(E55*N55,2)</f>
        <v>0.01</v>
      </c>
      <c r="P55" s="159">
        <v>6.7000000000000004E-2</v>
      </c>
      <c r="Q55" s="159">
        <f>ROUND(E55*P55,2)</f>
        <v>0.7</v>
      </c>
      <c r="R55" s="160"/>
      <c r="S55" s="160" t="s">
        <v>131</v>
      </c>
      <c r="T55" s="160" t="s">
        <v>131</v>
      </c>
      <c r="U55" s="160">
        <v>0.53300000000000003</v>
      </c>
      <c r="V55" s="160">
        <f>ROUND(E55*U55,2)</f>
        <v>5.6</v>
      </c>
      <c r="W55" s="160"/>
      <c r="X55" s="160" t="s">
        <v>132</v>
      </c>
      <c r="Y55" s="160" t="s">
        <v>133</v>
      </c>
      <c r="Z55" s="149"/>
      <c r="AA55" s="149"/>
      <c r="AB55" s="149"/>
      <c r="AC55" s="149"/>
      <c r="AD55" s="149"/>
      <c r="AE55" s="149"/>
      <c r="AF55" s="149"/>
      <c r="AG55" s="149" t="s">
        <v>134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2" x14ac:dyDescent="0.25">
      <c r="A56" s="156"/>
      <c r="B56" s="157"/>
      <c r="C56" s="188" t="s">
        <v>196</v>
      </c>
      <c r="D56" s="162"/>
      <c r="E56" s="163">
        <v>10.5</v>
      </c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49"/>
      <c r="AA56" s="149"/>
      <c r="AB56" s="149"/>
      <c r="AC56" s="149"/>
      <c r="AD56" s="149"/>
      <c r="AE56" s="149"/>
      <c r="AF56" s="149"/>
      <c r="AG56" s="149" t="s">
        <v>136</v>
      </c>
      <c r="AH56" s="149">
        <v>0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5">
      <c r="A57" s="173">
        <v>20</v>
      </c>
      <c r="B57" s="174" t="s">
        <v>197</v>
      </c>
      <c r="C57" s="187" t="s">
        <v>198</v>
      </c>
      <c r="D57" s="175" t="s">
        <v>130</v>
      </c>
      <c r="E57" s="176">
        <v>1</v>
      </c>
      <c r="F57" s="177"/>
      <c r="G57" s="178">
        <f>ROUND(E57*F57,2)</f>
        <v>0</v>
      </c>
      <c r="H57" s="161"/>
      <c r="I57" s="160">
        <f>ROUND(E57*H57,2)</f>
        <v>0</v>
      </c>
      <c r="J57" s="161"/>
      <c r="K57" s="160">
        <f>ROUND(E57*J57,2)</f>
        <v>0</v>
      </c>
      <c r="L57" s="160">
        <v>21</v>
      </c>
      <c r="M57" s="160">
        <f>G57*(1+L57/100)</f>
        <v>0</v>
      </c>
      <c r="N57" s="159">
        <v>6.7000000000000002E-4</v>
      </c>
      <c r="O57" s="159">
        <f>ROUND(E57*N57,2)</f>
        <v>0</v>
      </c>
      <c r="P57" s="159">
        <v>1.6E-2</v>
      </c>
      <c r="Q57" s="159">
        <f>ROUND(E57*P57,2)</f>
        <v>0.02</v>
      </c>
      <c r="R57" s="160"/>
      <c r="S57" s="160" t="s">
        <v>131</v>
      </c>
      <c r="T57" s="160" t="s">
        <v>131</v>
      </c>
      <c r="U57" s="160">
        <v>1.4119999999999999</v>
      </c>
      <c r="V57" s="160">
        <f>ROUND(E57*U57,2)</f>
        <v>1.41</v>
      </c>
      <c r="W57" s="160"/>
      <c r="X57" s="160" t="s">
        <v>132</v>
      </c>
      <c r="Y57" s="160" t="s">
        <v>133</v>
      </c>
      <c r="Z57" s="149"/>
      <c r="AA57" s="149"/>
      <c r="AB57" s="149"/>
      <c r="AC57" s="149"/>
      <c r="AD57" s="149"/>
      <c r="AE57" s="149"/>
      <c r="AF57" s="149"/>
      <c r="AG57" s="149" t="s">
        <v>134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2" x14ac:dyDescent="0.25">
      <c r="A58" s="156"/>
      <c r="B58" s="157"/>
      <c r="C58" s="188" t="s">
        <v>199</v>
      </c>
      <c r="D58" s="162"/>
      <c r="E58" s="163">
        <v>1</v>
      </c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49"/>
      <c r="AA58" s="149"/>
      <c r="AB58" s="149"/>
      <c r="AC58" s="149"/>
      <c r="AD58" s="149"/>
      <c r="AE58" s="149"/>
      <c r="AF58" s="149"/>
      <c r="AG58" s="149" t="s">
        <v>136</v>
      </c>
      <c r="AH58" s="149">
        <v>0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5">
      <c r="A59" s="173">
        <v>21</v>
      </c>
      <c r="B59" s="174" t="s">
        <v>200</v>
      </c>
      <c r="C59" s="187" t="s">
        <v>201</v>
      </c>
      <c r="D59" s="175" t="s">
        <v>130</v>
      </c>
      <c r="E59" s="176">
        <v>1</v>
      </c>
      <c r="F59" s="177"/>
      <c r="G59" s="178">
        <f>ROUND(E59*F59,2)</f>
        <v>0</v>
      </c>
      <c r="H59" s="161"/>
      <c r="I59" s="160">
        <f>ROUND(E59*H59,2)</f>
        <v>0</v>
      </c>
      <c r="J59" s="161"/>
      <c r="K59" s="160">
        <f>ROUND(E59*J59,2)</f>
        <v>0</v>
      </c>
      <c r="L59" s="160">
        <v>21</v>
      </c>
      <c r="M59" s="160">
        <f>G59*(1+L59/100)</f>
        <v>0</v>
      </c>
      <c r="N59" s="159">
        <v>1.33E-3</v>
      </c>
      <c r="O59" s="159">
        <f>ROUND(E59*N59,2)</f>
        <v>0</v>
      </c>
      <c r="P59" s="159">
        <v>0.14000000000000001</v>
      </c>
      <c r="Q59" s="159">
        <f>ROUND(E59*P59,2)</f>
        <v>0.14000000000000001</v>
      </c>
      <c r="R59" s="160"/>
      <c r="S59" s="160" t="s">
        <v>131</v>
      </c>
      <c r="T59" s="160" t="s">
        <v>131</v>
      </c>
      <c r="U59" s="160">
        <v>2.254</v>
      </c>
      <c r="V59" s="160">
        <f>ROUND(E59*U59,2)</f>
        <v>2.25</v>
      </c>
      <c r="W59" s="160"/>
      <c r="X59" s="160" t="s">
        <v>132</v>
      </c>
      <c r="Y59" s="160" t="s">
        <v>133</v>
      </c>
      <c r="Z59" s="149"/>
      <c r="AA59" s="149"/>
      <c r="AB59" s="149"/>
      <c r="AC59" s="149"/>
      <c r="AD59" s="149"/>
      <c r="AE59" s="149"/>
      <c r="AF59" s="149"/>
      <c r="AG59" s="149" t="s">
        <v>134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2" x14ac:dyDescent="0.25">
      <c r="A60" s="156"/>
      <c r="B60" s="157"/>
      <c r="C60" s="188" t="s">
        <v>199</v>
      </c>
      <c r="D60" s="162"/>
      <c r="E60" s="163">
        <v>1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49"/>
      <c r="AA60" s="149"/>
      <c r="AB60" s="149"/>
      <c r="AC60" s="149"/>
      <c r="AD60" s="149"/>
      <c r="AE60" s="149"/>
      <c r="AF60" s="149"/>
      <c r="AG60" s="149" t="s">
        <v>136</v>
      </c>
      <c r="AH60" s="149">
        <v>0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5">
      <c r="A61" s="173">
        <v>22</v>
      </c>
      <c r="B61" s="174" t="s">
        <v>202</v>
      </c>
      <c r="C61" s="187" t="s">
        <v>203</v>
      </c>
      <c r="D61" s="175" t="s">
        <v>130</v>
      </c>
      <c r="E61" s="176">
        <v>2</v>
      </c>
      <c r="F61" s="177"/>
      <c r="G61" s="178">
        <f>ROUND(E61*F61,2)</f>
        <v>0</v>
      </c>
      <c r="H61" s="161"/>
      <c r="I61" s="160">
        <f>ROUND(E61*H61,2)</f>
        <v>0</v>
      </c>
      <c r="J61" s="161"/>
      <c r="K61" s="160">
        <f>ROUND(E61*J61,2)</f>
        <v>0</v>
      </c>
      <c r="L61" s="160">
        <v>21</v>
      </c>
      <c r="M61" s="160">
        <f>G61*(1+L61/100)</f>
        <v>0</v>
      </c>
      <c r="N61" s="159">
        <v>4.8999999999999998E-4</v>
      </c>
      <c r="O61" s="159">
        <f>ROUND(E61*N61,2)</f>
        <v>0</v>
      </c>
      <c r="P61" s="159">
        <v>1.4999999999999999E-2</v>
      </c>
      <c r="Q61" s="159">
        <f>ROUND(E61*P61,2)</f>
        <v>0.03</v>
      </c>
      <c r="R61" s="160"/>
      <c r="S61" s="160" t="s">
        <v>131</v>
      </c>
      <c r="T61" s="160" t="s">
        <v>131</v>
      </c>
      <c r="U61" s="160">
        <v>0.54200000000000004</v>
      </c>
      <c r="V61" s="160">
        <f>ROUND(E61*U61,2)</f>
        <v>1.08</v>
      </c>
      <c r="W61" s="160"/>
      <c r="X61" s="160" t="s">
        <v>132</v>
      </c>
      <c r="Y61" s="160" t="s">
        <v>133</v>
      </c>
      <c r="Z61" s="149"/>
      <c r="AA61" s="149"/>
      <c r="AB61" s="149"/>
      <c r="AC61" s="149"/>
      <c r="AD61" s="149"/>
      <c r="AE61" s="149"/>
      <c r="AF61" s="149"/>
      <c r="AG61" s="149" t="s">
        <v>134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2" x14ac:dyDescent="0.25">
      <c r="A62" s="156"/>
      <c r="B62" s="157"/>
      <c r="C62" s="188" t="s">
        <v>204</v>
      </c>
      <c r="D62" s="162"/>
      <c r="E62" s="163">
        <v>2</v>
      </c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49"/>
      <c r="AA62" s="149"/>
      <c r="AB62" s="149"/>
      <c r="AC62" s="149"/>
      <c r="AD62" s="149"/>
      <c r="AE62" s="149"/>
      <c r="AF62" s="149"/>
      <c r="AG62" s="149" t="s">
        <v>136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5">
      <c r="A63" s="173">
        <v>23</v>
      </c>
      <c r="B63" s="174" t="s">
        <v>205</v>
      </c>
      <c r="C63" s="187" t="s">
        <v>206</v>
      </c>
      <c r="D63" s="175" t="s">
        <v>130</v>
      </c>
      <c r="E63" s="176">
        <v>9</v>
      </c>
      <c r="F63" s="177"/>
      <c r="G63" s="178">
        <f>ROUND(E63*F63,2)</f>
        <v>0</v>
      </c>
      <c r="H63" s="161"/>
      <c r="I63" s="160">
        <f>ROUND(E63*H63,2)</f>
        <v>0</v>
      </c>
      <c r="J63" s="161"/>
      <c r="K63" s="160">
        <f>ROUND(E63*J63,2)</f>
        <v>0</v>
      </c>
      <c r="L63" s="160">
        <v>21</v>
      </c>
      <c r="M63" s="160">
        <f>G63*(1+L63/100)</f>
        <v>0</v>
      </c>
      <c r="N63" s="159">
        <v>8.0000000000000007E-5</v>
      </c>
      <c r="O63" s="159">
        <f>ROUND(E63*N63,2)</f>
        <v>0</v>
      </c>
      <c r="P63" s="159">
        <v>1E-3</v>
      </c>
      <c r="Q63" s="159">
        <f>ROUND(E63*P63,2)</f>
        <v>0.01</v>
      </c>
      <c r="R63" s="160"/>
      <c r="S63" s="160" t="s">
        <v>131</v>
      </c>
      <c r="T63" s="160" t="s">
        <v>131</v>
      </c>
      <c r="U63" s="160">
        <v>0.152</v>
      </c>
      <c r="V63" s="160">
        <f>ROUND(E63*U63,2)</f>
        <v>1.37</v>
      </c>
      <c r="W63" s="160"/>
      <c r="X63" s="160" t="s">
        <v>132</v>
      </c>
      <c r="Y63" s="160" t="s">
        <v>133</v>
      </c>
      <c r="Z63" s="149"/>
      <c r="AA63" s="149"/>
      <c r="AB63" s="149"/>
      <c r="AC63" s="149"/>
      <c r="AD63" s="149"/>
      <c r="AE63" s="149"/>
      <c r="AF63" s="149"/>
      <c r="AG63" s="149" t="s">
        <v>134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2" x14ac:dyDescent="0.25">
      <c r="A64" s="156"/>
      <c r="B64" s="157"/>
      <c r="C64" s="188" t="s">
        <v>207</v>
      </c>
      <c r="D64" s="162"/>
      <c r="E64" s="163">
        <v>9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49"/>
      <c r="AA64" s="149"/>
      <c r="AB64" s="149"/>
      <c r="AC64" s="149"/>
      <c r="AD64" s="149"/>
      <c r="AE64" s="149"/>
      <c r="AF64" s="149"/>
      <c r="AG64" s="149" t="s">
        <v>136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5">
      <c r="A65" s="173">
        <v>24</v>
      </c>
      <c r="B65" s="174" t="s">
        <v>208</v>
      </c>
      <c r="C65" s="187" t="s">
        <v>209</v>
      </c>
      <c r="D65" s="175" t="s">
        <v>152</v>
      </c>
      <c r="E65" s="176">
        <v>61</v>
      </c>
      <c r="F65" s="177"/>
      <c r="G65" s="178">
        <f>ROUND(E65*F65,2)</f>
        <v>0</v>
      </c>
      <c r="H65" s="161"/>
      <c r="I65" s="160">
        <f>ROUND(E65*H65,2)</f>
        <v>0</v>
      </c>
      <c r="J65" s="161"/>
      <c r="K65" s="160">
        <f>ROUND(E65*J65,2)</f>
        <v>0</v>
      </c>
      <c r="L65" s="160">
        <v>21</v>
      </c>
      <c r="M65" s="160">
        <f>G65*(1+L65/100)</f>
        <v>0</v>
      </c>
      <c r="N65" s="159">
        <v>4.8999999999999998E-4</v>
      </c>
      <c r="O65" s="159">
        <f>ROUND(E65*N65,2)</f>
        <v>0.03</v>
      </c>
      <c r="P65" s="159">
        <v>1E-3</v>
      </c>
      <c r="Q65" s="159">
        <f>ROUND(E65*P65,2)</f>
        <v>0.06</v>
      </c>
      <c r="R65" s="160"/>
      <c r="S65" s="160" t="s">
        <v>131</v>
      </c>
      <c r="T65" s="160" t="s">
        <v>131</v>
      </c>
      <c r="U65" s="160">
        <v>7.8E-2</v>
      </c>
      <c r="V65" s="160">
        <f>ROUND(E65*U65,2)</f>
        <v>4.76</v>
      </c>
      <c r="W65" s="160"/>
      <c r="X65" s="160" t="s">
        <v>132</v>
      </c>
      <c r="Y65" s="160" t="s">
        <v>133</v>
      </c>
      <c r="Z65" s="149"/>
      <c r="AA65" s="149"/>
      <c r="AB65" s="149"/>
      <c r="AC65" s="149"/>
      <c r="AD65" s="149"/>
      <c r="AE65" s="149"/>
      <c r="AF65" s="149"/>
      <c r="AG65" s="149" t="s">
        <v>134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2" x14ac:dyDescent="0.25">
      <c r="A66" s="156"/>
      <c r="B66" s="157"/>
      <c r="C66" s="188" t="s">
        <v>210</v>
      </c>
      <c r="D66" s="162"/>
      <c r="E66" s="163">
        <v>16</v>
      </c>
      <c r="F66" s="160"/>
      <c r="G66" s="160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60"/>
      <c r="Z66" s="149"/>
      <c r="AA66" s="149"/>
      <c r="AB66" s="149"/>
      <c r="AC66" s="149"/>
      <c r="AD66" s="149"/>
      <c r="AE66" s="149"/>
      <c r="AF66" s="149"/>
      <c r="AG66" s="149" t="s">
        <v>136</v>
      </c>
      <c r="AH66" s="149">
        <v>5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3" x14ac:dyDescent="0.25">
      <c r="A67" s="156"/>
      <c r="B67" s="157"/>
      <c r="C67" s="188" t="s">
        <v>211</v>
      </c>
      <c r="D67" s="162"/>
      <c r="E67" s="163">
        <v>20</v>
      </c>
      <c r="F67" s="160"/>
      <c r="G67" s="160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49"/>
      <c r="AA67" s="149"/>
      <c r="AB67" s="149"/>
      <c r="AC67" s="149"/>
      <c r="AD67" s="149"/>
      <c r="AE67" s="149"/>
      <c r="AF67" s="149"/>
      <c r="AG67" s="149" t="s">
        <v>136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3" x14ac:dyDescent="0.25">
      <c r="A68" s="156"/>
      <c r="B68" s="157"/>
      <c r="C68" s="188" t="s">
        <v>212</v>
      </c>
      <c r="D68" s="162"/>
      <c r="E68" s="163">
        <v>25</v>
      </c>
      <c r="F68" s="160"/>
      <c r="G68" s="160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49"/>
      <c r="AA68" s="149"/>
      <c r="AB68" s="149"/>
      <c r="AC68" s="149"/>
      <c r="AD68" s="149"/>
      <c r="AE68" s="149"/>
      <c r="AF68" s="149"/>
      <c r="AG68" s="149" t="s">
        <v>136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5">
      <c r="A69" s="173">
        <v>25</v>
      </c>
      <c r="B69" s="174" t="s">
        <v>213</v>
      </c>
      <c r="C69" s="187" t="s">
        <v>214</v>
      </c>
      <c r="D69" s="175" t="s">
        <v>143</v>
      </c>
      <c r="E69" s="176">
        <v>204.69739999999999</v>
      </c>
      <c r="F69" s="177"/>
      <c r="G69" s="178">
        <f>ROUND(E69*F69,2)</f>
        <v>0</v>
      </c>
      <c r="H69" s="161"/>
      <c r="I69" s="160">
        <f>ROUND(E69*H69,2)</f>
        <v>0</v>
      </c>
      <c r="J69" s="161"/>
      <c r="K69" s="160">
        <f>ROUND(E69*J69,2)</f>
        <v>0</v>
      </c>
      <c r="L69" s="160">
        <v>21</v>
      </c>
      <c r="M69" s="160">
        <f>G69*(1+L69/100)</f>
        <v>0</v>
      </c>
      <c r="N69" s="159">
        <v>0</v>
      </c>
      <c r="O69" s="159">
        <f>ROUND(E69*N69,2)</f>
        <v>0</v>
      </c>
      <c r="P69" s="159">
        <v>4.5999999999999999E-2</v>
      </c>
      <c r="Q69" s="159">
        <f>ROUND(E69*P69,2)</f>
        <v>9.42</v>
      </c>
      <c r="R69" s="160"/>
      <c r="S69" s="160" t="s">
        <v>131</v>
      </c>
      <c r="T69" s="160" t="s">
        <v>131</v>
      </c>
      <c r="U69" s="160">
        <v>0.26</v>
      </c>
      <c r="V69" s="160">
        <f>ROUND(E69*U69,2)</f>
        <v>53.22</v>
      </c>
      <c r="W69" s="160"/>
      <c r="X69" s="160" t="s">
        <v>132</v>
      </c>
      <c r="Y69" s="160" t="s">
        <v>133</v>
      </c>
      <c r="Z69" s="149"/>
      <c r="AA69" s="149"/>
      <c r="AB69" s="149"/>
      <c r="AC69" s="149"/>
      <c r="AD69" s="149"/>
      <c r="AE69" s="149"/>
      <c r="AF69" s="149"/>
      <c r="AG69" s="149" t="s">
        <v>134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2" x14ac:dyDescent="0.25">
      <c r="A70" s="156"/>
      <c r="B70" s="157"/>
      <c r="C70" s="188" t="s">
        <v>215</v>
      </c>
      <c r="D70" s="162"/>
      <c r="E70" s="163">
        <v>137.36099999999999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49"/>
      <c r="AA70" s="149"/>
      <c r="AB70" s="149"/>
      <c r="AC70" s="149"/>
      <c r="AD70" s="149"/>
      <c r="AE70" s="149"/>
      <c r="AF70" s="149"/>
      <c r="AG70" s="149" t="s">
        <v>136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3" x14ac:dyDescent="0.25">
      <c r="A71" s="156"/>
      <c r="B71" s="157"/>
      <c r="C71" s="188" t="s">
        <v>216</v>
      </c>
      <c r="D71" s="162"/>
      <c r="E71" s="163">
        <v>97.254400000000004</v>
      </c>
      <c r="F71" s="160"/>
      <c r="G71" s="160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60"/>
      <c r="Z71" s="149"/>
      <c r="AA71" s="149"/>
      <c r="AB71" s="149"/>
      <c r="AC71" s="149"/>
      <c r="AD71" s="149"/>
      <c r="AE71" s="149"/>
      <c r="AF71" s="149"/>
      <c r="AG71" s="149" t="s">
        <v>136</v>
      </c>
      <c r="AH71" s="149">
        <v>0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ht="20.399999999999999" outlineLevel="3" x14ac:dyDescent="0.25">
      <c r="A72" s="156"/>
      <c r="B72" s="157"/>
      <c r="C72" s="188" t="s">
        <v>217</v>
      </c>
      <c r="D72" s="162"/>
      <c r="E72" s="163">
        <v>16.908799999999999</v>
      </c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49"/>
      <c r="AA72" s="149"/>
      <c r="AB72" s="149"/>
      <c r="AC72" s="149"/>
      <c r="AD72" s="149"/>
      <c r="AE72" s="149"/>
      <c r="AF72" s="149"/>
      <c r="AG72" s="149" t="s">
        <v>136</v>
      </c>
      <c r="AH72" s="149">
        <v>0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ht="20.399999999999999" outlineLevel="3" x14ac:dyDescent="0.25">
      <c r="A73" s="156"/>
      <c r="B73" s="157"/>
      <c r="C73" s="188" t="s">
        <v>218</v>
      </c>
      <c r="D73" s="162"/>
      <c r="E73" s="163">
        <v>17.429500000000001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49"/>
      <c r="AA73" s="149"/>
      <c r="AB73" s="149"/>
      <c r="AC73" s="149"/>
      <c r="AD73" s="149"/>
      <c r="AE73" s="149"/>
      <c r="AF73" s="149"/>
      <c r="AG73" s="149" t="s">
        <v>136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ht="30.6" outlineLevel="3" x14ac:dyDescent="0.25">
      <c r="A74" s="156"/>
      <c r="B74" s="157"/>
      <c r="C74" s="188" t="s">
        <v>219</v>
      </c>
      <c r="D74" s="162"/>
      <c r="E74" s="163">
        <v>-44.026000000000003</v>
      </c>
      <c r="F74" s="160"/>
      <c r="G74" s="160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60"/>
      <c r="Z74" s="149"/>
      <c r="AA74" s="149"/>
      <c r="AB74" s="149"/>
      <c r="AC74" s="149"/>
      <c r="AD74" s="149"/>
      <c r="AE74" s="149"/>
      <c r="AF74" s="149"/>
      <c r="AG74" s="149" t="s">
        <v>136</v>
      </c>
      <c r="AH74" s="149">
        <v>0</v>
      </c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3" x14ac:dyDescent="0.25">
      <c r="A75" s="156"/>
      <c r="B75" s="157"/>
      <c r="C75" s="188" t="s">
        <v>220</v>
      </c>
      <c r="D75" s="162"/>
      <c r="E75" s="163">
        <v>-20.2303</v>
      </c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60"/>
      <c r="Z75" s="149"/>
      <c r="AA75" s="149"/>
      <c r="AB75" s="149"/>
      <c r="AC75" s="149"/>
      <c r="AD75" s="149"/>
      <c r="AE75" s="149"/>
      <c r="AF75" s="149"/>
      <c r="AG75" s="149" t="s">
        <v>136</v>
      </c>
      <c r="AH75" s="149">
        <v>0</v>
      </c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5">
      <c r="A76" s="173">
        <v>26</v>
      </c>
      <c r="B76" s="174" t="s">
        <v>221</v>
      </c>
      <c r="C76" s="187" t="s">
        <v>222</v>
      </c>
      <c r="D76" s="175" t="s">
        <v>143</v>
      </c>
      <c r="E76" s="176">
        <v>7.04</v>
      </c>
      <c r="F76" s="177"/>
      <c r="G76" s="178">
        <f>ROUND(E76*F76,2)</f>
        <v>0</v>
      </c>
      <c r="H76" s="161"/>
      <c r="I76" s="160">
        <f>ROUND(E76*H76,2)</f>
        <v>0</v>
      </c>
      <c r="J76" s="161"/>
      <c r="K76" s="160">
        <f>ROUND(E76*J76,2)</f>
        <v>0</v>
      </c>
      <c r="L76" s="160">
        <v>21</v>
      </c>
      <c r="M76" s="160">
        <f>G76*(1+L76/100)</f>
        <v>0</v>
      </c>
      <c r="N76" s="159">
        <v>0</v>
      </c>
      <c r="O76" s="159">
        <f>ROUND(E76*N76,2)</f>
        <v>0</v>
      </c>
      <c r="P76" s="159">
        <v>2.546E-2</v>
      </c>
      <c r="Q76" s="159">
        <f>ROUND(E76*P76,2)</f>
        <v>0.18</v>
      </c>
      <c r="R76" s="160"/>
      <c r="S76" s="160" t="s">
        <v>131</v>
      </c>
      <c r="T76" s="160" t="s">
        <v>131</v>
      </c>
      <c r="U76" s="160">
        <v>0.13300000000000001</v>
      </c>
      <c r="V76" s="160">
        <f>ROUND(E76*U76,2)</f>
        <v>0.94</v>
      </c>
      <c r="W76" s="160"/>
      <c r="X76" s="160" t="s">
        <v>132</v>
      </c>
      <c r="Y76" s="160" t="s">
        <v>133</v>
      </c>
      <c r="Z76" s="149"/>
      <c r="AA76" s="149"/>
      <c r="AB76" s="149"/>
      <c r="AC76" s="149"/>
      <c r="AD76" s="149"/>
      <c r="AE76" s="149"/>
      <c r="AF76" s="149"/>
      <c r="AG76" s="149" t="s">
        <v>134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2" x14ac:dyDescent="0.25">
      <c r="A77" s="156"/>
      <c r="B77" s="157"/>
      <c r="C77" s="188" t="s">
        <v>223</v>
      </c>
      <c r="D77" s="162"/>
      <c r="E77" s="163">
        <v>7.04</v>
      </c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49"/>
      <c r="AA77" s="149"/>
      <c r="AB77" s="149"/>
      <c r="AC77" s="149"/>
      <c r="AD77" s="149"/>
      <c r="AE77" s="149"/>
      <c r="AF77" s="149"/>
      <c r="AG77" s="149" t="s">
        <v>136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5">
      <c r="A78" s="173">
        <v>27</v>
      </c>
      <c r="B78" s="174" t="s">
        <v>224</v>
      </c>
      <c r="C78" s="187" t="s">
        <v>225</v>
      </c>
      <c r="D78" s="175" t="s">
        <v>143</v>
      </c>
      <c r="E78" s="176">
        <v>2.68</v>
      </c>
      <c r="F78" s="177"/>
      <c r="G78" s="178">
        <f>ROUND(E78*F78,2)</f>
        <v>0</v>
      </c>
      <c r="H78" s="161"/>
      <c r="I78" s="160">
        <f>ROUND(E78*H78,2)</f>
        <v>0</v>
      </c>
      <c r="J78" s="161"/>
      <c r="K78" s="160">
        <f>ROUND(E78*J78,2)</f>
        <v>0</v>
      </c>
      <c r="L78" s="160">
        <v>21</v>
      </c>
      <c r="M78" s="160">
        <f>G78*(1+L78/100)</f>
        <v>0</v>
      </c>
      <c r="N78" s="159">
        <v>0</v>
      </c>
      <c r="O78" s="159">
        <f>ROUND(E78*N78,2)</f>
        <v>0</v>
      </c>
      <c r="P78" s="159">
        <v>6.8000000000000005E-2</v>
      </c>
      <c r="Q78" s="159">
        <f>ROUND(E78*P78,2)</f>
        <v>0.18</v>
      </c>
      <c r="R78" s="160"/>
      <c r="S78" s="160" t="s">
        <v>131</v>
      </c>
      <c r="T78" s="160" t="s">
        <v>131</v>
      </c>
      <c r="U78" s="160">
        <v>0.69</v>
      </c>
      <c r="V78" s="160">
        <f>ROUND(E78*U78,2)</f>
        <v>1.85</v>
      </c>
      <c r="W78" s="160"/>
      <c r="X78" s="160" t="s">
        <v>132</v>
      </c>
      <c r="Y78" s="160" t="s">
        <v>133</v>
      </c>
      <c r="Z78" s="149"/>
      <c r="AA78" s="149"/>
      <c r="AB78" s="149"/>
      <c r="AC78" s="149"/>
      <c r="AD78" s="149"/>
      <c r="AE78" s="149"/>
      <c r="AF78" s="149"/>
      <c r="AG78" s="149" t="s">
        <v>134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2" x14ac:dyDescent="0.25">
      <c r="A79" s="156"/>
      <c r="B79" s="157"/>
      <c r="C79" s="188" t="s">
        <v>226</v>
      </c>
      <c r="D79" s="162"/>
      <c r="E79" s="163">
        <v>2.68</v>
      </c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49"/>
      <c r="AA79" s="149"/>
      <c r="AB79" s="149"/>
      <c r="AC79" s="149"/>
      <c r="AD79" s="149"/>
      <c r="AE79" s="149"/>
      <c r="AF79" s="149"/>
      <c r="AG79" s="149" t="s">
        <v>136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x14ac:dyDescent="0.25">
      <c r="A80" s="166" t="s">
        <v>126</v>
      </c>
      <c r="B80" s="167" t="s">
        <v>75</v>
      </c>
      <c r="C80" s="186" t="s">
        <v>76</v>
      </c>
      <c r="D80" s="168"/>
      <c r="E80" s="169"/>
      <c r="F80" s="170"/>
      <c r="G80" s="171">
        <f>SUMIF(AG81:AG81,"&lt;&gt;NOR",G81:G81)</f>
        <v>0</v>
      </c>
      <c r="H80" s="165"/>
      <c r="I80" s="165">
        <f>SUM(I81:I81)</f>
        <v>0</v>
      </c>
      <c r="J80" s="165"/>
      <c r="K80" s="165">
        <f>SUM(K81:K81)</f>
        <v>0</v>
      </c>
      <c r="L80" s="165"/>
      <c r="M80" s="165">
        <f>SUM(M81:M81)</f>
        <v>0</v>
      </c>
      <c r="N80" s="164"/>
      <c r="O80" s="164">
        <f>SUM(O81:O81)</f>
        <v>0</v>
      </c>
      <c r="P80" s="164"/>
      <c r="Q80" s="164">
        <f>SUM(Q81:Q81)</f>
        <v>0</v>
      </c>
      <c r="R80" s="165"/>
      <c r="S80" s="165"/>
      <c r="T80" s="165"/>
      <c r="U80" s="165"/>
      <c r="V80" s="165">
        <f>SUM(V81:V81)</f>
        <v>18.739999999999998</v>
      </c>
      <c r="W80" s="165"/>
      <c r="X80" s="165"/>
      <c r="Y80" s="165"/>
      <c r="AG80" t="s">
        <v>127</v>
      </c>
    </row>
    <row r="81" spans="1:60" outlineLevel="1" x14ac:dyDescent="0.25">
      <c r="A81" s="179">
        <v>28</v>
      </c>
      <c r="B81" s="180" t="s">
        <v>227</v>
      </c>
      <c r="C81" s="189" t="s">
        <v>228</v>
      </c>
      <c r="D81" s="181" t="s">
        <v>229</v>
      </c>
      <c r="E81" s="182">
        <v>8.9215300000000006</v>
      </c>
      <c r="F81" s="183"/>
      <c r="G81" s="184">
        <f>ROUND(E81*F81,2)</f>
        <v>0</v>
      </c>
      <c r="H81" s="161"/>
      <c r="I81" s="160">
        <f>ROUND(E81*H81,2)</f>
        <v>0</v>
      </c>
      <c r="J81" s="161"/>
      <c r="K81" s="160">
        <f>ROUND(E81*J81,2)</f>
        <v>0</v>
      </c>
      <c r="L81" s="160">
        <v>21</v>
      </c>
      <c r="M81" s="160">
        <f>G81*(1+L81/100)</f>
        <v>0</v>
      </c>
      <c r="N81" s="159">
        <v>0</v>
      </c>
      <c r="O81" s="159">
        <f>ROUND(E81*N81,2)</f>
        <v>0</v>
      </c>
      <c r="P81" s="159">
        <v>0</v>
      </c>
      <c r="Q81" s="159">
        <f>ROUND(E81*P81,2)</f>
        <v>0</v>
      </c>
      <c r="R81" s="160"/>
      <c r="S81" s="160" t="s">
        <v>131</v>
      </c>
      <c r="T81" s="160" t="s">
        <v>131</v>
      </c>
      <c r="U81" s="160">
        <v>2.1</v>
      </c>
      <c r="V81" s="160">
        <f>ROUND(E81*U81,2)</f>
        <v>18.739999999999998</v>
      </c>
      <c r="W81" s="160"/>
      <c r="X81" s="160" t="s">
        <v>230</v>
      </c>
      <c r="Y81" s="160" t="s">
        <v>133</v>
      </c>
      <c r="Z81" s="149"/>
      <c r="AA81" s="149"/>
      <c r="AB81" s="149"/>
      <c r="AC81" s="149"/>
      <c r="AD81" s="149"/>
      <c r="AE81" s="149"/>
      <c r="AF81" s="149"/>
      <c r="AG81" s="149" t="s">
        <v>231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x14ac:dyDescent="0.25">
      <c r="A82" s="166" t="s">
        <v>126</v>
      </c>
      <c r="B82" s="167" t="s">
        <v>77</v>
      </c>
      <c r="C82" s="186" t="s">
        <v>78</v>
      </c>
      <c r="D82" s="168"/>
      <c r="E82" s="169"/>
      <c r="F82" s="170"/>
      <c r="G82" s="171">
        <f>SUMIF(AG83:AG94,"&lt;&gt;NOR",G83:G94)</f>
        <v>0</v>
      </c>
      <c r="H82" s="165"/>
      <c r="I82" s="165">
        <f>SUM(I83:I94)</f>
        <v>0</v>
      </c>
      <c r="J82" s="165"/>
      <c r="K82" s="165">
        <f>SUM(K83:K94)</f>
        <v>0</v>
      </c>
      <c r="L82" s="165"/>
      <c r="M82" s="165">
        <f>SUM(M83:M94)</f>
        <v>0</v>
      </c>
      <c r="N82" s="164"/>
      <c r="O82" s="164">
        <f>SUM(O83:O94)</f>
        <v>0</v>
      </c>
      <c r="P82" s="164"/>
      <c r="Q82" s="164">
        <f>SUM(Q83:Q94)</f>
        <v>0.08</v>
      </c>
      <c r="R82" s="165"/>
      <c r="S82" s="165"/>
      <c r="T82" s="165"/>
      <c r="U82" s="165"/>
      <c r="V82" s="165">
        <f>SUM(V83:V94)</f>
        <v>0.86</v>
      </c>
      <c r="W82" s="165"/>
      <c r="X82" s="165"/>
      <c r="Y82" s="165"/>
      <c r="AG82" t="s">
        <v>127</v>
      </c>
    </row>
    <row r="83" spans="1:60" outlineLevel="1" x14ac:dyDescent="0.25">
      <c r="A83" s="173">
        <v>29</v>
      </c>
      <c r="B83" s="174" t="s">
        <v>232</v>
      </c>
      <c r="C83" s="187" t="s">
        <v>233</v>
      </c>
      <c r="D83" s="175" t="s">
        <v>143</v>
      </c>
      <c r="E83" s="176">
        <v>2.25</v>
      </c>
      <c r="F83" s="177"/>
      <c r="G83" s="178">
        <f>ROUND(E83*F83,2)</f>
        <v>0</v>
      </c>
      <c r="H83" s="161"/>
      <c r="I83" s="160">
        <f>ROUND(E83*H83,2)</f>
        <v>0</v>
      </c>
      <c r="J83" s="161"/>
      <c r="K83" s="160">
        <f>ROUND(E83*J83,2)</f>
        <v>0</v>
      </c>
      <c r="L83" s="160">
        <v>21</v>
      </c>
      <c r="M83" s="160">
        <f>G83*(1+L83/100)</f>
        <v>0</v>
      </c>
      <c r="N83" s="159">
        <v>0</v>
      </c>
      <c r="O83" s="159">
        <f>ROUND(E83*N83,2)</f>
        <v>0</v>
      </c>
      <c r="P83" s="159">
        <v>2.3800000000000002E-2</v>
      </c>
      <c r="Q83" s="159">
        <f>ROUND(E83*P83,2)</f>
        <v>0.05</v>
      </c>
      <c r="R83" s="160"/>
      <c r="S83" s="160" t="s">
        <v>131</v>
      </c>
      <c r="T83" s="160" t="s">
        <v>131</v>
      </c>
      <c r="U83" s="160">
        <v>8.2000000000000003E-2</v>
      </c>
      <c r="V83" s="160">
        <f>ROUND(E83*U83,2)</f>
        <v>0.18</v>
      </c>
      <c r="W83" s="160"/>
      <c r="X83" s="160" t="s">
        <v>132</v>
      </c>
      <c r="Y83" s="160" t="s">
        <v>133</v>
      </c>
      <c r="Z83" s="149"/>
      <c r="AA83" s="149"/>
      <c r="AB83" s="149"/>
      <c r="AC83" s="149"/>
      <c r="AD83" s="149"/>
      <c r="AE83" s="149"/>
      <c r="AF83" s="149"/>
      <c r="AG83" s="149" t="s">
        <v>134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2" x14ac:dyDescent="0.25">
      <c r="A84" s="156"/>
      <c r="B84" s="157"/>
      <c r="C84" s="188" t="s">
        <v>234</v>
      </c>
      <c r="D84" s="162"/>
      <c r="E84" s="163">
        <v>2.25</v>
      </c>
      <c r="F84" s="160"/>
      <c r="G84" s="1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49"/>
      <c r="AA84" s="149"/>
      <c r="AB84" s="149"/>
      <c r="AC84" s="149"/>
      <c r="AD84" s="149"/>
      <c r="AE84" s="149"/>
      <c r="AF84" s="149"/>
      <c r="AG84" s="149" t="s">
        <v>136</v>
      </c>
      <c r="AH84" s="149">
        <v>0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5">
      <c r="A85" s="173">
        <v>30</v>
      </c>
      <c r="B85" s="174" t="s">
        <v>235</v>
      </c>
      <c r="C85" s="187" t="s">
        <v>236</v>
      </c>
      <c r="D85" s="175" t="s">
        <v>143</v>
      </c>
      <c r="E85" s="176">
        <v>2.4</v>
      </c>
      <c r="F85" s="177"/>
      <c r="G85" s="178">
        <f>ROUND(E85*F85,2)</f>
        <v>0</v>
      </c>
      <c r="H85" s="161"/>
      <c r="I85" s="160">
        <f>ROUND(E85*H85,2)</f>
        <v>0</v>
      </c>
      <c r="J85" s="161"/>
      <c r="K85" s="160">
        <f>ROUND(E85*J85,2)</f>
        <v>0</v>
      </c>
      <c r="L85" s="160">
        <v>21</v>
      </c>
      <c r="M85" s="160">
        <f>G85*(1+L85/100)</f>
        <v>0</v>
      </c>
      <c r="N85" s="159">
        <v>0</v>
      </c>
      <c r="O85" s="159">
        <f>ROUND(E85*N85,2)</f>
        <v>0</v>
      </c>
      <c r="P85" s="159">
        <v>1.057E-2</v>
      </c>
      <c r="Q85" s="159">
        <f>ROUND(E85*P85,2)</f>
        <v>0.03</v>
      </c>
      <c r="R85" s="160"/>
      <c r="S85" s="160" t="s">
        <v>131</v>
      </c>
      <c r="T85" s="160" t="s">
        <v>131</v>
      </c>
      <c r="U85" s="160">
        <v>8.2000000000000003E-2</v>
      </c>
      <c r="V85" s="160">
        <f>ROUND(E85*U85,2)</f>
        <v>0.2</v>
      </c>
      <c r="W85" s="160"/>
      <c r="X85" s="160" t="s">
        <v>132</v>
      </c>
      <c r="Y85" s="160" t="s">
        <v>133</v>
      </c>
      <c r="Z85" s="149"/>
      <c r="AA85" s="149"/>
      <c r="AB85" s="149"/>
      <c r="AC85" s="149"/>
      <c r="AD85" s="149"/>
      <c r="AE85" s="149"/>
      <c r="AF85" s="149"/>
      <c r="AG85" s="149" t="s">
        <v>134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2" x14ac:dyDescent="0.25">
      <c r="A86" s="156"/>
      <c r="B86" s="157"/>
      <c r="C86" s="188" t="s">
        <v>237</v>
      </c>
      <c r="D86" s="162"/>
      <c r="E86" s="163">
        <v>2.4</v>
      </c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49"/>
      <c r="AA86" s="149"/>
      <c r="AB86" s="149"/>
      <c r="AC86" s="149"/>
      <c r="AD86" s="149"/>
      <c r="AE86" s="149"/>
      <c r="AF86" s="149"/>
      <c r="AG86" s="149" t="s">
        <v>136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5">
      <c r="A87" s="173">
        <v>31</v>
      </c>
      <c r="B87" s="174" t="s">
        <v>238</v>
      </c>
      <c r="C87" s="187" t="s">
        <v>239</v>
      </c>
      <c r="D87" s="175" t="s">
        <v>143</v>
      </c>
      <c r="E87" s="176">
        <v>2.25</v>
      </c>
      <c r="F87" s="177"/>
      <c r="G87" s="178">
        <f>ROUND(E87*F87,2)</f>
        <v>0</v>
      </c>
      <c r="H87" s="161"/>
      <c r="I87" s="160">
        <f>ROUND(E87*H87,2)</f>
        <v>0</v>
      </c>
      <c r="J87" s="161"/>
      <c r="K87" s="160">
        <f>ROUND(E87*J87,2)</f>
        <v>0</v>
      </c>
      <c r="L87" s="160">
        <v>21</v>
      </c>
      <c r="M87" s="160">
        <f>G87*(1+L87/100)</f>
        <v>0</v>
      </c>
      <c r="N87" s="159">
        <v>0</v>
      </c>
      <c r="O87" s="159">
        <f>ROUND(E87*N87,2)</f>
        <v>0</v>
      </c>
      <c r="P87" s="159">
        <v>0</v>
      </c>
      <c r="Q87" s="159">
        <f>ROUND(E87*P87,2)</f>
        <v>0</v>
      </c>
      <c r="R87" s="160"/>
      <c r="S87" s="160" t="s">
        <v>131</v>
      </c>
      <c r="T87" s="160" t="s">
        <v>131</v>
      </c>
      <c r="U87" s="160">
        <v>6.2E-2</v>
      </c>
      <c r="V87" s="160">
        <f>ROUND(E87*U87,2)</f>
        <v>0.14000000000000001</v>
      </c>
      <c r="W87" s="160"/>
      <c r="X87" s="160" t="s">
        <v>132</v>
      </c>
      <c r="Y87" s="160" t="s">
        <v>133</v>
      </c>
      <c r="Z87" s="149"/>
      <c r="AA87" s="149"/>
      <c r="AB87" s="149"/>
      <c r="AC87" s="149"/>
      <c r="AD87" s="149"/>
      <c r="AE87" s="149"/>
      <c r="AF87" s="149"/>
      <c r="AG87" s="149" t="s">
        <v>134</v>
      </c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2" x14ac:dyDescent="0.25">
      <c r="A88" s="156"/>
      <c r="B88" s="157"/>
      <c r="C88" s="188" t="s">
        <v>240</v>
      </c>
      <c r="D88" s="162"/>
      <c r="E88" s="163">
        <v>2.25</v>
      </c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49"/>
      <c r="AA88" s="149"/>
      <c r="AB88" s="149"/>
      <c r="AC88" s="149"/>
      <c r="AD88" s="149"/>
      <c r="AE88" s="149"/>
      <c r="AF88" s="149"/>
      <c r="AG88" s="149" t="s">
        <v>136</v>
      </c>
      <c r="AH88" s="149">
        <v>5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5">
      <c r="A89" s="173">
        <v>32</v>
      </c>
      <c r="B89" s="174" t="s">
        <v>241</v>
      </c>
      <c r="C89" s="187" t="s">
        <v>242</v>
      </c>
      <c r="D89" s="175" t="s">
        <v>143</v>
      </c>
      <c r="E89" s="176">
        <v>2.4</v>
      </c>
      <c r="F89" s="177"/>
      <c r="G89" s="178">
        <f>ROUND(E89*F89,2)</f>
        <v>0</v>
      </c>
      <c r="H89" s="161"/>
      <c r="I89" s="160">
        <f>ROUND(E89*H89,2)</f>
        <v>0</v>
      </c>
      <c r="J89" s="161"/>
      <c r="K89" s="160">
        <f>ROUND(E89*J89,2)</f>
        <v>0</v>
      </c>
      <c r="L89" s="160">
        <v>21</v>
      </c>
      <c r="M89" s="160">
        <f>G89*(1+L89/100)</f>
        <v>0</v>
      </c>
      <c r="N89" s="159">
        <v>0</v>
      </c>
      <c r="O89" s="159">
        <f>ROUND(E89*N89,2)</f>
        <v>0</v>
      </c>
      <c r="P89" s="159">
        <v>0</v>
      </c>
      <c r="Q89" s="159">
        <f>ROUND(E89*P89,2)</f>
        <v>0</v>
      </c>
      <c r="R89" s="160"/>
      <c r="S89" s="160" t="s">
        <v>131</v>
      </c>
      <c r="T89" s="160" t="s">
        <v>131</v>
      </c>
      <c r="U89" s="160">
        <v>4.1000000000000002E-2</v>
      </c>
      <c r="V89" s="160">
        <f>ROUND(E89*U89,2)</f>
        <v>0.1</v>
      </c>
      <c r="W89" s="160"/>
      <c r="X89" s="160" t="s">
        <v>132</v>
      </c>
      <c r="Y89" s="160" t="s">
        <v>133</v>
      </c>
      <c r="Z89" s="149"/>
      <c r="AA89" s="149"/>
      <c r="AB89" s="149"/>
      <c r="AC89" s="149"/>
      <c r="AD89" s="149"/>
      <c r="AE89" s="149"/>
      <c r="AF89" s="149"/>
      <c r="AG89" s="149" t="s">
        <v>134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2" x14ac:dyDescent="0.25">
      <c r="A90" s="156"/>
      <c r="B90" s="157"/>
      <c r="C90" s="188" t="s">
        <v>243</v>
      </c>
      <c r="D90" s="162"/>
      <c r="E90" s="163">
        <v>2.4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49"/>
      <c r="AA90" s="149"/>
      <c r="AB90" s="149"/>
      <c r="AC90" s="149"/>
      <c r="AD90" s="149"/>
      <c r="AE90" s="149"/>
      <c r="AF90" s="149"/>
      <c r="AG90" s="149" t="s">
        <v>136</v>
      </c>
      <c r="AH90" s="149">
        <v>5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5">
      <c r="A91" s="173">
        <v>33</v>
      </c>
      <c r="B91" s="174" t="s">
        <v>244</v>
      </c>
      <c r="C91" s="187" t="s">
        <v>245</v>
      </c>
      <c r="D91" s="175" t="s">
        <v>143</v>
      </c>
      <c r="E91" s="176">
        <v>4.6500000000000004</v>
      </c>
      <c r="F91" s="177"/>
      <c r="G91" s="178">
        <f>ROUND(E91*F91,2)</f>
        <v>0</v>
      </c>
      <c r="H91" s="161"/>
      <c r="I91" s="160">
        <f>ROUND(E91*H91,2)</f>
        <v>0</v>
      </c>
      <c r="J91" s="161"/>
      <c r="K91" s="160">
        <f>ROUND(E91*J91,2)</f>
        <v>0</v>
      </c>
      <c r="L91" s="160">
        <v>21</v>
      </c>
      <c r="M91" s="160">
        <f>G91*(1+L91/100)</f>
        <v>0</v>
      </c>
      <c r="N91" s="159">
        <v>0</v>
      </c>
      <c r="O91" s="159">
        <f>ROUND(E91*N91,2)</f>
        <v>0</v>
      </c>
      <c r="P91" s="159">
        <v>0</v>
      </c>
      <c r="Q91" s="159">
        <f>ROUND(E91*P91,2)</f>
        <v>0</v>
      </c>
      <c r="R91" s="160"/>
      <c r="S91" s="160" t="s">
        <v>131</v>
      </c>
      <c r="T91" s="160" t="s">
        <v>131</v>
      </c>
      <c r="U91" s="160">
        <v>5.1999999999999998E-2</v>
      </c>
      <c r="V91" s="160">
        <f>ROUND(E91*U91,2)</f>
        <v>0.24</v>
      </c>
      <c r="W91" s="160"/>
      <c r="X91" s="160" t="s">
        <v>132</v>
      </c>
      <c r="Y91" s="160" t="s">
        <v>133</v>
      </c>
      <c r="Z91" s="149"/>
      <c r="AA91" s="149"/>
      <c r="AB91" s="149"/>
      <c r="AC91" s="149"/>
      <c r="AD91" s="149"/>
      <c r="AE91" s="149"/>
      <c r="AF91" s="149"/>
      <c r="AG91" s="149" t="s">
        <v>134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2" x14ac:dyDescent="0.25">
      <c r="A92" s="156"/>
      <c r="B92" s="157"/>
      <c r="C92" s="188" t="s">
        <v>240</v>
      </c>
      <c r="D92" s="162"/>
      <c r="E92" s="163">
        <v>2.25</v>
      </c>
      <c r="F92" s="160"/>
      <c r="G92" s="160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49"/>
      <c r="AA92" s="149"/>
      <c r="AB92" s="149"/>
      <c r="AC92" s="149"/>
      <c r="AD92" s="149"/>
      <c r="AE92" s="149"/>
      <c r="AF92" s="149"/>
      <c r="AG92" s="149" t="s">
        <v>136</v>
      </c>
      <c r="AH92" s="149">
        <v>5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3" x14ac:dyDescent="0.25">
      <c r="A93" s="156"/>
      <c r="B93" s="157"/>
      <c r="C93" s="188" t="s">
        <v>243</v>
      </c>
      <c r="D93" s="162"/>
      <c r="E93" s="163">
        <v>2.4</v>
      </c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49"/>
      <c r="AA93" s="149"/>
      <c r="AB93" s="149"/>
      <c r="AC93" s="149"/>
      <c r="AD93" s="149"/>
      <c r="AE93" s="149"/>
      <c r="AF93" s="149"/>
      <c r="AG93" s="149" t="s">
        <v>136</v>
      </c>
      <c r="AH93" s="149">
        <v>5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5">
      <c r="A94" s="156">
        <v>34</v>
      </c>
      <c r="B94" s="157" t="s">
        <v>246</v>
      </c>
      <c r="C94" s="190" t="s">
        <v>247</v>
      </c>
      <c r="D94" s="158" t="s">
        <v>0</v>
      </c>
      <c r="E94" s="185"/>
      <c r="F94" s="161"/>
      <c r="G94" s="160">
        <f>ROUND(E94*F94,2)</f>
        <v>0</v>
      </c>
      <c r="H94" s="161"/>
      <c r="I94" s="160">
        <f>ROUND(E94*H94,2)</f>
        <v>0</v>
      </c>
      <c r="J94" s="161"/>
      <c r="K94" s="160">
        <f>ROUND(E94*J94,2)</f>
        <v>0</v>
      </c>
      <c r="L94" s="160">
        <v>21</v>
      </c>
      <c r="M94" s="160">
        <f>G94*(1+L94/100)</f>
        <v>0</v>
      </c>
      <c r="N94" s="159">
        <v>0</v>
      </c>
      <c r="O94" s="159">
        <f>ROUND(E94*N94,2)</f>
        <v>0</v>
      </c>
      <c r="P94" s="159">
        <v>0</v>
      </c>
      <c r="Q94" s="159">
        <f>ROUND(E94*P94,2)</f>
        <v>0</v>
      </c>
      <c r="R94" s="160"/>
      <c r="S94" s="160" t="s">
        <v>131</v>
      </c>
      <c r="T94" s="160" t="s">
        <v>131</v>
      </c>
      <c r="U94" s="160">
        <v>0</v>
      </c>
      <c r="V94" s="160">
        <f>ROUND(E94*U94,2)</f>
        <v>0</v>
      </c>
      <c r="W94" s="160"/>
      <c r="X94" s="160" t="s">
        <v>230</v>
      </c>
      <c r="Y94" s="160" t="s">
        <v>133</v>
      </c>
      <c r="Z94" s="149"/>
      <c r="AA94" s="149"/>
      <c r="AB94" s="149"/>
      <c r="AC94" s="149"/>
      <c r="AD94" s="149"/>
      <c r="AE94" s="149"/>
      <c r="AF94" s="149"/>
      <c r="AG94" s="149" t="s">
        <v>231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x14ac:dyDescent="0.25">
      <c r="A95" s="166" t="s">
        <v>126</v>
      </c>
      <c r="B95" s="167" t="s">
        <v>79</v>
      </c>
      <c r="C95" s="186" t="s">
        <v>80</v>
      </c>
      <c r="D95" s="168"/>
      <c r="E95" s="169"/>
      <c r="F95" s="170"/>
      <c r="G95" s="171">
        <f>SUMIF(AG96:AG144,"&lt;&gt;NOR",G96:G144)</f>
        <v>0</v>
      </c>
      <c r="H95" s="165"/>
      <c r="I95" s="165">
        <f>SUM(I96:I144)</f>
        <v>0</v>
      </c>
      <c r="J95" s="165"/>
      <c r="K95" s="165">
        <f>SUM(K96:K144)</f>
        <v>0</v>
      </c>
      <c r="L95" s="165"/>
      <c r="M95" s="165">
        <f>SUM(M96:M144)</f>
        <v>0</v>
      </c>
      <c r="N95" s="164"/>
      <c r="O95" s="164">
        <f>SUM(O96:O144)</f>
        <v>0.45</v>
      </c>
      <c r="P95" s="164"/>
      <c r="Q95" s="164">
        <f>SUM(Q96:Q144)</f>
        <v>2.46</v>
      </c>
      <c r="R95" s="165"/>
      <c r="S95" s="165"/>
      <c r="T95" s="165"/>
      <c r="U95" s="165"/>
      <c r="V95" s="165">
        <f>SUM(V96:V144)</f>
        <v>107.15999999999998</v>
      </c>
      <c r="W95" s="165"/>
      <c r="X95" s="165"/>
      <c r="Y95" s="165"/>
      <c r="AG95" t="s">
        <v>127</v>
      </c>
    </row>
    <row r="96" spans="1:60" outlineLevel="1" x14ac:dyDescent="0.25">
      <c r="A96" s="173">
        <v>35</v>
      </c>
      <c r="B96" s="174" t="s">
        <v>248</v>
      </c>
      <c r="C96" s="187" t="s">
        <v>249</v>
      </c>
      <c r="D96" s="175" t="s">
        <v>143</v>
      </c>
      <c r="E96" s="176">
        <v>70.749399999999994</v>
      </c>
      <c r="F96" s="177"/>
      <c r="G96" s="178">
        <f>ROUND(E96*F96,2)</f>
        <v>0</v>
      </c>
      <c r="H96" s="161"/>
      <c r="I96" s="160">
        <f>ROUND(E96*H96,2)</f>
        <v>0</v>
      </c>
      <c r="J96" s="161"/>
      <c r="K96" s="160">
        <f>ROUND(E96*J96,2)</f>
        <v>0</v>
      </c>
      <c r="L96" s="160">
        <v>21</v>
      </c>
      <c r="M96" s="160">
        <f>G96*(1+L96/100)</f>
        <v>0</v>
      </c>
      <c r="N96" s="159">
        <v>1.8000000000000001E-4</v>
      </c>
      <c r="O96" s="159">
        <f>ROUND(E96*N96,2)</f>
        <v>0.01</v>
      </c>
      <c r="P96" s="159">
        <v>0</v>
      </c>
      <c r="Q96" s="159">
        <f>ROUND(E96*P96,2)</f>
        <v>0</v>
      </c>
      <c r="R96" s="160"/>
      <c r="S96" s="160" t="s">
        <v>131</v>
      </c>
      <c r="T96" s="160" t="s">
        <v>131</v>
      </c>
      <c r="U96" s="160">
        <v>0.53300000000000003</v>
      </c>
      <c r="V96" s="160">
        <f>ROUND(E96*U96,2)</f>
        <v>37.71</v>
      </c>
      <c r="W96" s="160"/>
      <c r="X96" s="160" t="s">
        <v>132</v>
      </c>
      <c r="Y96" s="160" t="s">
        <v>133</v>
      </c>
      <c r="Z96" s="149"/>
      <c r="AA96" s="149"/>
      <c r="AB96" s="149"/>
      <c r="AC96" s="149"/>
      <c r="AD96" s="149"/>
      <c r="AE96" s="149"/>
      <c r="AF96" s="149"/>
      <c r="AG96" s="149" t="s">
        <v>134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2" x14ac:dyDescent="0.25">
      <c r="A97" s="156"/>
      <c r="B97" s="157"/>
      <c r="C97" s="188" t="s">
        <v>250</v>
      </c>
      <c r="D97" s="162"/>
      <c r="E97" s="163">
        <v>9.49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49"/>
      <c r="AA97" s="149"/>
      <c r="AB97" s="149"/>
      <c r="AC97" s="149"/>
      <c r="AD97" s="149"/>
      <c r="AE97" s="149"/>
      <c r="AF97" s="149"/>
      <c r="AG97" s="149" t="s">
        <v>136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3" x14ac:dyDescent="0.25">
      <c r="A98" s="156"/>
      <c r="B98" s="157"/>
      <c r="C98" s="188" t="s">
        <v>251</v>
      </c>
      <c r="D98" s="162"/>
      <c r="E98" s="163">
        <v>13.8048</v>
      </c>
      <c r="F98" s="160"/>
      <c r="G98" s="160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49"/>
      <c r="AA98" s="149"/>
      <c r="AB98" s="149"/>
      <c r="AC98" s="149"/>
      <c r="AD98" s="149"/>
      <c r="AE98" s="149"/>
      <c r="AF98" s="149"/>
      <c r="AG98" s="149" t="s">
        <v>136</v>
      </c>
      <c r="AH98" s="149">
        <v>0</v>
      </c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3" x14ac:dyDescent="0.25">
      <c r="A99" s="156"/>
      <c r="B99" s="157"/>
      <c r="C99" s="188" t="s">
        <v>252</v>
      </c>
      <c r="D99" s="162"/>
      <c r="E99" s="163">
        <v>1.92</v>
      </c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49"/>
      <c r="AA99" s="149"/>
      <c r="AB99" s="149"/>
      <c r="AC99" s="149"/>
      <c r="AD99" s="149"/>
      <c r="AE99" s="149"/>
      <c r="AF99" s="149"/>
      <c r="AG99" s="149" t="s">
        <v>136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ht="20.399999999999999" outlineLevel="3" x14ac:dyDescent="0.25">
      <c r="A100" s="156"/>
      <c r="B100" s="157"/>
      <c r="C100" s="188" t="s">
        <v>253</v>
      </c>
      <c r="D100" s="162"/>
      <c r="E100" s="163">
        <v>13.0746</v>
      </c>
      <c r="F100" s="160"/>
      <c r="G100" s="160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49"/>
      <c r="AA100" s="149"/>
      <c r="AB100" s="149"/>
      <c r="AC100" s="149"/>
      <c r="AD100" s="149"/>
      <c r="AE100" s="149"/>
      <c r="AF100" s="149"/>
      <c r="AG100" s="149" t="s">
        <v>136</v>
      </c>
      <c r="AH100" s="149">
        <v>0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3" x14ac:dyDescent="0.25">
      <c r="A101" s="156"/>
      <c r="B101" s="157"/>
      <c r="C101" s="188" t="s">
        <v>254</v>
      </c>
      <c r="D101" s="162"/>
      <c r="E101" s="163">
        <v>6.72</v>
      </c>
      <c r="F101" s="160"/>
      <c r="G101" s="160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60"/>
      <c r="Z101" s="149"/>
      <c r="AA101" s="149"/>
      <c r="AB101" s="149"/>
      <c r="AC101" s="149"/>
      <c r="AD101" s="149"/>
      <c r="AE101" s="149"/>
      <c r="AF101" s="149"/>
      <c r="AG101" s="149" t="s">
        <v>136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3" x14ac:dyDescent="0.25">
      <c r="A102" s="156"/>
      <c r="B102" s="157"/>
      <c r="C102" s="188" t="s">
        <v>255</v>
      </c>
      <c r="D102" s="162"/>
      <c r="E102" s="163">
        <v>0.38400000000000001</v>
      </c>
      <c r="F102" s="160"/>
      <c r="G102" s="160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49"/>
      <c r="AA102" s="149"/>
      <c r="AB102" s="149"/>
      <c r="AC102" s="149"/>
      <c r="AD102" s="149"/>
      <c r="AE102" s="149"/>
      <c r="AF102" s="149"/>
      <c r="AG102" s="149" t="s">
        <v>136</v>
      </c>
      <c r="AH102" s="149">
        <v>0</v>
      </c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3" x14ac:dyDescent="0.25">
      <c r="A103" s="156"/>
      <c r="B103" s="157"/>
      <c r="C103" s="188" t="s">
        <v>256</v>
      </c>
      <c r="D103" s="162"/>
      <c r="E103" s="163">
        <v>14.028</v>
      </c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49"/>
      <c r="AA103" s="149"/>
      <c r="AB103" s="149"/>
      <c r="AC103" s="149"/>
      <c r="AD103" s="149"/>
      <c r="AE103" s="149"/>
      <c r="AF103" s="149"/>
      <c r="AG103" s="149" t="s">
        <v>136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3" x14ac:dyDescent="0.25">
      <c r="A104" s="156"/>
      <c r="B104" s="157"/>
      <c r="C104" s="188" t="s">
        <v>257</v>
      </c>
      <c r="D104" s="162"/>
      <c r="E104" s="163">
        <v>0.18</v>
      </c>
      <c r="F104" s="160"/>
      <c r="G104" s="160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60"/>
      <c r="Z104" s="149"/>
      <c r="AA104" s="149"/>
      <c r="AB104" s="149"/>
      <c r="AC104" s="149"/>
      <c r="AD104" s="149"/>
      <c r="AE104" s="149"/>
      <c r="AF104" s="149"/>
      <c r="AG104" s="149" t="s">
        <v>136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3" x14ac:dyDescent="0.25">
      <c r="A105" s="156"/>
      <c r="B105" s="157"/>
      <c r="C105" s="188" t="s">
        <v>258</v>
      </c>
      <c r="D105" s="162"/>
      <c r="E105" s="163">
        <v>10.667999999999999</v>
      </c>
      <c r="F105" s="160"/>
      <c r="G105" s="160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49"/>
      <c r="AA105" s="149"/>
      <c r="AB105" s="149"/>
      <c r="AC105" s="149"/>
      <c r="AD105" s="149"/>
      <c r="AE105" s="149"/>
      <c r="AF105" s="149"/>
      <c r="AG105" s="149" t="s">
        <v>136</v>
      </c>
      <c r="AH105" s="149">
        <v>0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3" x14ac:dyDescent="0.25">
      <c r="A106" s="156"/>
      <c r="B106" s="157"/>
      <c r="C106" s="188" t="s">
        <v>259</v>
      </c>
      <c r="D106" s="162"/>
      <c r="E106" s="163">
        <v>0.48</v>
      </c>
      <c r="F106" s="160"/>
      <c r="G106" s="160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49"/>
      <c r="AA106" s="149"/>
      <c r="AB106" s="149"/>
      <c r="AC106" s="149"/>
      <c r="AD106" s="149"/>
      <c r="AE106" s="149"/>
      <c r="AF106" s="149"/>
      <c r="AG106" s="149" t="s">
        <v>136</v>
      </c>
      <c r="AH106" s="149">
        <v>0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3" x14ac:dyDescent="0.25">
      <c r="A107" s="156"/>
      <c r="B107" s="157"/>
      <c r="C107" s="188" t="s">
        <v>260</v>
      </c>
      <c r="D107" s="162"/>
      <c r="E107" s="163"/>
      <c r="F107" s="160"/>
      <c r="G107" s="160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60"/>
      <c r="Z107" s="149"/>
      <c r="AA107" s="149"/>
      <c r="AB107" s="149"/>
      <c r="AC107" s="149"/>
      <c r="AD107" s="149"/>
      <c r="AE107" s="149"/>
      <c r="AF107" s="149"/>
      <c r="AG107" s="149" t="s">
        <v>136</v>
      </c>
      <c r="AH107" s="149">
        <v>0</v>
      </c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5">
      <c r="A108" s="173">
        <v>36</v>
      </c>
      <c r="B108" s="174" t="s">
        <v>261</v>
      </c>
      <c r="C108" s="187" t="s">
        <v>262</v>
      </c>
      <c r="D108" s="175" t="s">
        <v>152</v>
      </c>
      <c r="E108" s="176">
        <v>165.84</v>
      </c>
      <c r="F108" s="177"/>
      <c r="G108" s="178">
        <f>ROUND(E108*F108,2)</f>
        <v>0</v>
      </c>
      <c r="H108" s="161"/>
      <c r="I108" s="160">
        <f>ROUND(E108*H108,2)</f>
        <v>0</v>
      </c>
      <c r="J108" s="161"/>
      <c r="K108" s="160">
        <f>ROUND(E108*J108,2)</f>
        <v>0</v>
      </c>
      <c r="L108" s="160">
        <v>21</v>
      </c>
      <c r="M108" s="160">
        <f>G108*(1+L108/100)</f>
        <v>0</v>
      </c>
      <c r="N108" s="159">
        <v>1.8000000000000001E-4</v>
      </c>
      <c r="O108" s="159">
        <f>ROUND(E108*N108,2)</f>
        <v>0.03</v>
      </c>
      <c r="P108" s="159">
        <v>0</v>
      </c>
      <c r="Q108" s="159">
        <f>ROUND(E108*P108,2)</f>
        <v>0</v>
      </c>
      <c r="R108" s="160"/>
      <c r="S108" s="160" t="s">
        <v>131</v>
      </c>
      <c r="T108" s="160" t="s">
        <v>131</v>
      </c>
      <c r="U108" s="160">
        <v>0.17249999999999999</v>
      </c>
      <c r="V108" s="160">
        <f>ROUND(E108*U108,2)</f>
        <v>28.61</v>
      </c>
      <c r="W108" s="160"/>
      <c r="X108" s="160" t="s">
        <v>132</v>
      </c>
      <c r="Y108" s="160" t="s">
        <v>133</v>
      </c>
      <c r="Z108" s="149"/>
      <c r="AA108" s="149"/>
      <c r="AB108" s="149"/>
      <c r="AC108" s="149"/>
      <c r="AD108" s="149"/>
      <c r="AE108" s="149"/>
      <c r="AF108" s="149"/>
      <c r="AG108" s="149" t="s">
        <v>134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2" x14ac:dyDescent="0.25">
      <c r="A109" s="156"/>
      <c r="B109" s="157"/>
      <c r="C109" s="188" t="s">
        <v>263</v>
      </c>
      <c r="D109" s="162"/>
      <c r="E109" s="163">
        <v>111</v>
      </c>
      <c r="F109" s="160"/>
      <c r="G109" s="160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60"/>
      <c r="Z109" s="149"/>
      <c r="AA109" s="149"/>
      <c r="AB109" s="149"/>
      <c r="AC109" s="149"/>
      <c r="AD109" s="149"/>
      <c r="AE109" s="149"/>
      <c r="AF109" s="149"/>
      <c r="AG109" s="149" t="s">
        <v>136</v>
      </c>
      <c r="AH109" s="149">
        <v>0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3" x14ac:dyDescent="0.25">
      <c r="A110" s="156"/>
      <c r="B110" s="157"/>
      <c r="C110" s="188" t="s">
        <v>264</v>
      </c>
      <c r="D110" s="162"/>
      <c r="E110" s="163">
        <v>54.84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60"/>
      <c r="Z110" s="149"/>
      <c r="AA110" s="149"/>
      <c r="AB110" s="149"/>
      <c r="AC110" s="149"/>
      <c r="AD110" s="149"/>
      <c r="AE110" s="149"/>
      <c r="AF110" s="149"/>
      <c r="AG110" s="149" t="s">
        <v>136</v>
      </c>
      <c r="AH110" s="149">
        <v>0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5">
      <c r="A111" s="173">
        <v>37</v>
      </c>
      <c r="B111" s="174" t="s">
        <v>265</v>
      </c>
      <c r="C111" s="187" t="s">
        <v>266</v>
      </c>
      <c r="D111" s="175" t="s">
        <v>143</v>
      </c>
      <c r="E111" s="176">
        <v>75.566400000000002</v>
      </c>
      <c r="F111" s="177"/>
      <c r="G111" s="178">
        <f>ROUND(E111*F111,2)</f>
        <v>0</v>
      </c>
      <c r="H111" s="161"/>
      <c r="I111" s="160">
        <f>ROUND(E111*H111,2)</f>
        <v>0</v>
      </c>
      <c r="J111" s="161"/>
      <c r="K111" s="160">
        <f>ROUND(E111*J111,2)</f>
        <v>0</v>
      </c>
      <c r="L111" s="160">
        <v>21</v>
      </c>
      <c r="M111" s="160">
        <f>G111*(1+L111/100)</f>
        <v>0</v>
      </c>
      <c r="N111" s="159">
        <v>0</v>
      </c>
      <c r="O111" s="159">
        <f>ROUND(E111*N111,2)</f>
        <v>0</v>
      </c>
      <c r="P111" s="159">
        <v>2.4649999999999998E-2</v>
      </c>
      <c r="Q111" s="159">
        <f>ROUND(E111*P111,2)</f>
        <v>1.86</v>
      </c>
      <c r="R111" s="160"/>
      <c r="S111" s="160" t="s">
        <v>131</v>
      </c>
      <c r="T111" s="160" t="s">
        <v>131</v>
      </c>
      <c r="U111" s="160">
        <v>0.25</v>
      </c>
      <c r="V111" s="160">
        <f>ROUND(E111*U111,2)</f>
        <v>18.89</v>
      </c>
      <c r="W111" s="160"/>
      <c r="X111" s="160" t="s">
        <v>132</v>
      </c>
      <c r="Y111" s="160" t="s">
        <v>133</v>
      </c>
      <c r="Z111" s="149"/>
      <c r="AA111" s="149"/>
      <c r="AB111" s="149"/>
      <c r="AC111" s="149"/>
      <c r="AD111" s="149"/>
      <c r="AE111" s="149"/>
      <c r="AF111" s="149"/>
      <c r="AG111" s="149" t="s">
        <v>134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2" x14ac:dyDescent="0.25">
      <c r="A112" s="156"/>
      <c r="B112" s="157"/>
      <c r="C112" s="188" t="s">
        <v>267</v>
      </c>
      <c r="D112" s="162"/>
      <c r="E112" s="163">
        <v>12.4824</v>
      </c>
      <c r="F112" s="160"/>
      <c r="G112" s="160"/>
      <c r="H112" s="160"/>
      <c r="I112" s="160"/>
      <c r="J112" s="160"/>
      <c r="K112" s="160"/>
      <c r="L112" s="160"/>
      <c r="M112" s="160"/>
      <c r="N112" s="159"/>
      <c r="O112" s="159"/>
      <c r="P112" s="159"/>
      <c r="Q112" s="159"/>
      <c r="R112" s="160"/>
      <c r="S112" s="160"/>
      <c r="T112" s="160"/>
      <c r="U112" s="160"/>
      <c r="V112" s="160"/>
      <c r="W112" s="160"/>
      <c r="X112" s="160"/>
      <c r="Y112" s="160"/>
      <c r="Z112" s="149"/>
      <c r="AA112" s="149"/>
      <c r="AB112" s="149"/>
      <c r="AC112" s="149"/>
      <c r="AD112" s="149"/>
      <c r="AE112" s="149"/>
      <c r="AF112" s="149"/>
      <c r="AG112" s="149" t="s">
        <v>136</v>
      </c>
      <c r="AH112" s="149">
        <v>0</v>
      </c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3" x14ac:dyDescent="0.25">
      <c r="A113" s="156"/>
      <c r="B113" s="157"/>
      <c r="C113" s="188" t="s">
        <v>268</v>
      </c>
      <c r="D113" s="162"/>
      <c r="E113" s="163">
        <v>9.5399999999999991</v>
      </c>
      <c r="F113" s="160"/>
      <c r="G113" s="160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60"/>
      <c r="Z113" s="149"/>
      <c r="AA113" s="149"/>
      <c r="AB113" s="149"/>
      <c r="AC113" s="149"/>
      <c r="AD113" s="149"/>
      <c r="AE113" s="149"/>
      <c r="AF113" s="149"/>
      <c r="AG113" s="149" t="s">
        <v>136</v>
      </c>
      <c r="AH113" s="149">
        <v>0</v>
      </c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3" x14ac:dyDescent="0.25">
      <c r="A114" s="156"/>
      <c r="B114" s="157"/>
      <c r="C114" s="188" t="s">
        <v>269</v>
      </c>
      <c r="D114" s="162"/>
      <c r="E114" s="163">
        <v>4.1840000000000002</v>
      </c>
      <c r="F114" s="160"/>
      <c r="G114" s="160"/>
      <c r="H114" s="160"/>
      <c r="I114" s="160"/>
      <c r="J114" s="160"/>
      <c r="K114" s="160"/>
      <c r="L114" s="160"/>
      <c r="M114" s="160"/>
      <c r="N114" s="159"/>
      <c r="O114" s="159"/>
      <c r="P114" s="159"/>
      <c r="Q114" s="159"/>
      <c r="R114" s="160"/>
      <c r="S114" s="160"/>
      <c r="T114" s="160"/>
      <c r="U114" s="160"/>
      <c r="V114" s="160"/>
      <c r="W114" s="160"/>
      <c r="X114" s="160"/>
      <c r="Y114" s="160"/>
      <c r="Z114" s="149"/>
      <c r="AA114" s="149"/>
      <c r="AB114" s="149"/>
      <c r="AC114" s="149"/>
      <c r="AD114" s="149"/>
      <c r="AE114" s="149"/>
      <c r="AF114" s="149"/>
      <c r="AG114" s="149" t="s">
        <v>136</v>
      </c>
      <c r="AH114" s="149">
        <v>0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3" x14ac:dyDescent="0.25">
      <c r="A115" s="156"/>
      <c r="B115" s="157"/>
      <c r="C115" s="188" t="s">
        <v>270</v>
      </c>
      <c r="D115" s="162"/>
      <c r="E115" s="163">
        <v>5.5119999999999996</v>
      </c>
      <c r="F115" s="160"/>
      <c r="G115" s="160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60"/>
      <c r="Z115" s="149"/>
      <c r="AA115" s="149"/>
      <c r="AB115" s="149"/>
      <c r="AC115" s="149"/>
      <c r="AD115" s="149"/>
      <c r="AE115" s="149"/>
      <c r="AF115" s="149"/>
      <c r="AG115" s="149" t="s">
        <v>136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3" x14ac:dyDescent="0.25">
      <c r="A116" s="156"/>
      <c r="B116" s="157"/>
      <c r="C116" s="188" t="s">
        <v>271</v>
      </c>
      <c r="D116" s="162"/>
      <c r="E116" s="163">
        <v>5.68</v>
      </c>
      <c r="F116" s="160"/>
      <c r="G116" s="160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49"/>
      <c r="AA116" s="149"/>
      <c r="AB116" s="149"/>
      <c r="AC116" s="149"/>
      <c r="AD116" s="149"/>
      <c r="AE116" s="149"/>
      <c r="AF116" s="149"/>
      <c r="AG116" s="149" t="s">
        <v>136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3" x14ac:dyDescent="0.25">
      <c r="A117" s="156"/>
      <c r="B117" s="157"/>
      <c r="C117" s="188" t="s">
        <v>272</v>
      </c>
      <c r="D117" s="162"/>
      <c r="E117" s="163">
        <v>17.443999999999999</v>
      </c>
      <c r="F117" s="160"/>
      <c r="G117" s="160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60"/>
      <c r="Z117" s="149"/>
      <c r="AA117" s="149"/>
      <c r="AB117" s="149"/>
      <c r="AC117" s="149"/>
      <c r="AD117" s="149"/>
      <c r="AE117" s="149"/>
      <c r="AF117" s="149"/>
      <c r="AG117" s="149" t="s">
        <v>136</v>
      </c>
      <c r="AH117" s="149">
        <v>0</v>
      </c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3" x14ac:dyDescent="0.25">
      <c r="A118" s="156"/>
      <c r="B118" s="157"/>
      <c r="C118" s="188" t="s">
        <v>273</v>
      </c>
      <c r="D118" s="162"/>
      <c r="E118" s="163">
        <v>13.992000000000001</v>
      </c>
      <c r="F118" s="160"/>
      <c r="G118" s="160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60"/>
      <c r="Z118" s="149"/>
      <c r="AA118" s="149"/>
      <c r="AB118" s="149"/>
      <c r="AC118" s="149"/>
      <c r="AD118" s="149"/>
      <c r="AE118" s="149"/>
      <c r="AF118" s="149"/>
      <c r="AG118" s="149" t="s">
        <v>136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3" x14ac:dyDescent="0.25">
      <c r="A119" s="156"/>
      <c r="B119" s="157"/>
      <c r="C119" s="188" t="s">
        <v>274</v>
      </c>
      <c r="D119" s="162"/>
      <c r="E119" s="163">
        <v>6.7320000000000002</v>
      </c>
      <c r="F119" s="160"/>
      <c r="G119" s="160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60"/>
      <c r="Z119" s="149"/>
      <c r="AA119" s="149"/>
      <c r="AB119" s="149"/>
      <c r="AC119" s="149"/>
      <c r="AD119" s="149"/>
      <c r="AE119" s="149"/>
      <c r="AF119" s="149"/>
      <c r="AG119" s="149" t="s">
        <v>136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5">
      <c r="A120" s="173">
        <v>38</v>
      </c>
      <c r="B120" s="174" t="s">
        <v>275</v>
      </c>
      <c r="C120" s="187" t="s">
        <v>276</v>
      </c>
      <c r="D120" s="175" t="s">
        <v>143</v>
      </c>
      <c r="E120" s="176">
        <v>75.566400000000002</v>
      </c>
      <c r="F120" s="177"/>
      <c r="G120" s="178">
        <f>ROUND(E120*F120,2)</f>
        <v>0</v>
      </c>
      <c r="H120" s="161"/>
      <c r="I120" s="160">
        <f>ROUND(E120*H120,2)</f>
        <v>0</v>
      </c>
      <c r="J120" s="161"/>
      <c r="K120" s="160">
        <f>ROUND(E120*J120,2)</f>
        <v>0</v>
      </c>
      <c r="L120" s="160">
        <v>21</v>
      </c>
      <c r="M120" s="160">
        <f>G120*(1+L120/100)</f>
        <v>0</v>
      </c>
      <c r="N120" s="159">
        <v>0</v>
      </c>
      <c r="O120" s="159">
        <f>ROUND(E120*N120,2)</f>
        <v>0</v>
      </c>
      <c r="P120" s="159">
        <v>8.0000000000000002E-3</v>
      </c>
      <c r="Q120" s="159">
        <f>ROUND(E120*P120,2)</f>
        <v>0.6</v>
      </c>
      <c r="R120" s="160"/>
      <c r="S120" s="160" t="s">
        <v>131</v>
      </c>
      <c r="T120" s="160" t="s">
        <v>131</v>
      </c>
      <c r="U120" s="160">
        <v>6.6000000000000003E-2</v>
      </c>
      <c r="V120" s="160">
        <f>ROUND(E120*U120,2)</f>
        <v>4.99</v>
      </c>
      <c r="W120" s="160"/>
      <c r="X120" s="160" t="s">
        <v>132</v>
      </c>
      <c r="Y120" s="160" t="s">
        <v>133</v>
      </c>
      <c r="Z120" s="149"/>
      <c r="AA120" s="149"/>
      <c r="AB120" s="149"/>
      <c r="AC120" s="149"/>
      <c r="AD120" s="149"/>
      <c r="AE120" s="149"/>
      <c r="AF120" s="149"/>
      <c r="AG120" s="149" t="s">
        <v>134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2" x14ac:dyDescent="0.25">
      <c r="A121" s="156"/>
      <c r="B121" s="157"/>
      <c r="C121" s="188" t="s">
        <v>277</v>
      </c>
      <c r="D121" s="162"/>
      <c r="E121" s="163">
        <v>75.566400000000002</v>
      </c>
      <c r="F121" s="160"/>
      <c r="G121" s="160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49"/>
      <c r="AA121" s="149"/>
      <c r="AB121" s="149"/>
      <c r="AC121" s="149"/>
      <c r="AD121" s="149"/>
      <c r="AE121" s="149"/>
      <c r="AF121" s="149"/>
      <c r="AG121" s="149" t="s">
        <v>136</v>
      </c>
      <c r="AH121" s="149">
        <v>5</v>
      </c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5">
      <c r="A122" s="173">
        <v>39</v>
      </c>
      <c r="B122" s="174" t="s">
        <v>278</v>
      </c>
      <c r="C122" s="187" t="s">
        <v>279</v>
      </c>
      <c r="D122" s="175" t="s">
        <v>152</v>
      </c>
      <c r="E122" s="176">
        <v>19</v>
      </c>
      <c r="F122" s="177"/>
      <c r="G122" s="178">
        <f>ROUND(E122*F122,2)</f>
        <v>0</v>
      </c>
      <c r="H122" s="161"/>
      <c r="I122" s="160">
        <f>ROUND(E122*H122,2)</f>
        <v>0</v>
      </c>
      <c r="J122" s="161"/>
      <c r="K122" s="160">
        <f>ROUND(E122*J122,2)</f>
        <v>0</v>
      </c>
      <c r="L122" s="160">
        <v>21</v>
      </c>
      <c r="M122" s="160">
        <f>G122*(1+L122/100)</f>
        <v>0</v>
      </c>
      <c r="N122" s="159">
        <v>2.0000000000000002E-5</v>
      </c>
      <c r="O122" s="159">
        <f>ROUND(E122*N122,2)</f>
        <v>0</v>
      </c>
      <c r="P122" s="159">
        <v>0</v>
      </c>
      <c r="Q122" s="159">
        <f>ROUND(E122*P122,2)</f>
        <v>0</v>
      </c>
      <c r="R122" s="160"/>
      <c r="S122" s="160" t="s">
        <v>131</v>
      </c>
      <c r="T122" s="160" t="s">
        <v>131</v>
      </c>
      <c r="U122" s="160">
        <v>0.75700000000000001</v>
      </c>
      <c r="V122" s="160">
        <f>ROUND(E122*U122,2)</f>
        <v>14.38</v>
      </c>
      <c r="W122" s="160"/>
      <c r="X122" s="160" t="s">
        <v>132</v>
      </c>
      <c r="Y122" s="160" t="s">
        <v>133</v>
      </c>
      <c r="Z122" s="149"/>
      <c r="AA122" s="149"/>
      <c r="AB122" s="149"/>
      <c r="AC122" s="149"/>
      <c r="AD122" s="149"/>
      <c r="AE122" s="149"/>
      <c r="AF122" s="149"/>
      <c r="AG122" s="149" t="s">
        <v>134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2" x14ac:dyDescent="0.25">
      <c r="A123" s="156"/>
      <c r="B123" s="157"/>
      <c r="C123" s="188" t="s">
        <v>280</v>
      </c>
      <c r="D123" s="162"/>
      <c r="E123" s="163">
        <v>9.5</v>
      </c>
      <c r="F123" s="160"/>
      <c r="G123" s="160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49"/>
      <c r="AA123" s="149"/>
      <c r="AB123" s="149"/>
      <c r="AC123" s="149"/>
      <c r="AD123" s="149"/>
      <c r="AE123" s="149"/>
      <c r="AF123" s="149"/>
      <c r="AG123" s="149" t="s">
        <v>136</v>
      </c>
      <c r="AH123" s="149">
        <v>0</v>
      </c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3" x14ac:dyDescent="0.25">
      <c r="A124" s="156"/>
      <c r="B124" s="157"/>
      <c r="C124" s="188" t="s">
        <v>280</v>
      </c>
      <c r="D124" s="162"/>
      <c r="E124" s="163">
        <v>9.5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60"/>
      <c r="Z124" s="149"/>
      <c r="AA124" s="149"/>
      <c r="AB124" s="149"/>
      <c r="AC124" s="149"/>
      <c r="AD124" s="149"/>
      <c r="AE124" s="149"/>
      <c r="AF124" s="149"/>
      <c r="AG124" s="149" t="s">
        <v>136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ht="30.6" outlineLevel="1" x14ac:dyDescent="0.25">
      <c r="A125" s="173">
        <v>40</v>
      </c>
      <c r="B125" s="174" t="s">
        <v>281</v>
      </c>
      <c r="C125" s="187" t="s">
        <v>282</v>
      </c>
      <c r="D125" s="175" t="s">
        <v>130</v>
      </c>
      <c r="E125" s="176">
        <v>2</v>
      </c>
      <c r="F125" s="177"/>
      <c r="G125" s="178">
        <f>ROUND(E125*F125,2)</f>
        <v>0</v>
      </c>
      <c r="H125" s="161"/>
      <c r="I125" s="160">
        <f>ROUND(E125*H125,2)</f>
        <v>0</v>
      </c>
      <c r="J125" s="161"/>
      <c r="K125" s="160">
        <f>ROUND(E125*J125,2)</f>
        <v>0</v>
      </c>
      <c r="L125" s="160">
        <v>21</v>
      </c>
      <c r="M125" s="160">
        <f>G125*(1+L125/100)</f>
        <v>0</v>
      </c>
      <c r="N125" s="159">
        <v>0</v>
      </c>
      <c r="O125" s="159">
        <f>ROUND(E125*N125,2)</f>
        <v>0</v>
      </c>
      <c r="P125" s="159">
        <v>0</v>
      </c>
      <c r="Q125" s="159">
        <f>ROUND(E125*P125,2)</f>
        <v>0</v>
      </c>
      <c r="R125" s="160"/>
      <c r="S125" s="160" t="s">
        <v>283</v>
      </c>
      <c r="T125" s="160" t="s">
        <v>284</v>
      </c>
      <c r="U125" s="160">
        <v>0</v>
      </c>
      <c r="V125" s="160">
        <f>ROUND(E125*U125,2)</f>
        <v>0</v>
      </c>
      <c r="W125" s="160"/>
      <c r="X125" s="160" t="s">
        <v>132</v>
      </c>
      <c r="Y125" s="160" t="s">
        <v>133</v>
      </c>
      <c r="Z125" s="149"/>
      <c r="AA125" s="149"/>
      <c r="AB125" s="149"/>
      <c r="AC125" s="149"/>
      <c r="AD125" s="149"/>
      <c r="AE125" s="149"/>
      <c r="AF125" s="149"/>
      <c r="AG125" s="149" t="s">
        <v>134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2" x14ac:dyDescent="0.25">
      <c r="A126" s="156"/>
      <c r="B126" s="157"/>
      <c r="C126" s="188" t="s">
        <v>285</v>
      </c>
      <c r="D126" s="162"/>
      <c r="E126" s="163">
        <v>1</v>
      </c>
      <c r="F126" s="160"/>
      <c r="G126" s="160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60"/>
      <c r="Z126" s="149"/>
      <c r="AA126" s="149"/>
      <c r="AB126" s="149"/>
      <c r="AC126" s="149"/>
      <c r="AD126" s="149"/>
      <c r="AE126" s="149"/>
      <c r="AF126" s="149"/>
      <c r="AG126" s="149" t="s">
        <v>136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3" x14ac:dyDescent="0.25">
      <c r="A127" s="156"/>
      <c r="B127" s="157"/>
      <c r="C127" s="188" t="s">
        <v>286</v>
      </c>
      <c r="D127" s="162"/>
      <c r="E127" s="163">
        <v>1</v>
      </c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49"/>
      <c r="AA127" s="149"/>
      <c r="AB127" s="149"/>
      <c r="AC127" s="149"/>
      <c r="AD127" s="149"/>
      <c r="AE127" s="149"/>
      <c r="AF127" s="149"/>
      <c r="AG127" s="149" t="s">
        <v>136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ht="20.399999999999999" outlineLevel="1" x14ac:dyDescent="0.25">
      <c r="A128" s="179">
        <v>41</v>
      </c>
      <c r="B128" s="180" t="s">
        <v>287</v>
      </c>
      <c r="C128" s="189" t="s">
        <v>288</v>
      </c>
      <c r="D128" s="181" t="s">
        <v>289</v>
      </c>
      <c r="E128" s="182">
        <v>1</v>
      </c>
      <c r="F128" s="183"/>
      <c r="G128" s="184">
        <f t="shared" ref="G128:G133" si="0">ROUND(E128*F128,2)</f>
        <v>0</v>
      </c>
      <c r="H128" s="161"/>
      <c r="I128" s="160">
        <f t="shared" ref="I128:I133" si="1">ROUND(E128*H128,2)</f>
        <v>0</v>
      </c>
      <c r="J128" s="161"/>
      <c r="K128" s="160">
        <f t="shared" ref="K128:K133" si="2">ROUND(E128*J128,2)</f>
        <v>0</v>
      </c>
      <c r="L128" s="160">
        <v>21</v>
      </c>
      <c r="M128" s="160">
        <f t="shared" ref="M128:M133" si="3">G128*(1+L128/100)</f>
        <v>0</v>
      </c>
      <c r="N128" s="159">
        <v>0</v>
      </c>
      <c r="O128" s="159">
        <f t="shared" ref="O128:O133" si="4">ROUND(E128*N128,2)</f>
        <v>0</v>
      </c>
      <c r="P128" s="159">
        <v>0</v>
      </c>
      <c r="Q128" s="159">
        <f t="shared" ref="Q128:Q133" si="5">ROUND(E128*P128,2)</f>
        <v>0</v>
      </c>
      <c r="R128" s="160"/>
      <c r="S128" s="160" t="s">
        <v>283</v>
      </c>
      <c r="T128" s="160" t="s">
        <v>284</v>
      </c>
      <c r="U128" s="160">
        <v>0</v>
      </c>
      <c r="V128" s="160">
        <f t="shared" ref="V128:V133" si="6">ROUND(E128*U128,2)</f>
        <v>0</v>
      </c>
      <c r="W128" s="160"/>
      <c r="X128" s="160" t="s">
        <v>132</v>
      </c>
      <c r="Y128" s="160" t="s">
        <v>133</v>
      </c>
      <c r="Z128" s="149"/>
      <c r="AA128" s="149"/>
      <c r="AB128" s="149"/>
      <c r="AC128" s="149"/>
      <c r="AD128" s="149"/>
      <c r="AE128" s="149"/>
      <c r="AF128" s="149"/>
      <c r="AG128" s="149" t="s">
        <v>134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1" x14ac:dyDescent="0.25">
      <c r="A129" s="179">
        <v>42</v>
      </c>
      <c r="B129" s="180" t="s">
        <v>290</v>
      </c>
      <c r="C129" s="189" t="s">
        <v>291</v>
      </c>
      <c r="D129" s="181" t="s">
        <v>289</v>
      </c>
      <c r="E129" s="182">
        <v>1</v>
      </c>
      <c r="F129" s="183"/>
      <c r="G129" s="184">
        <f t="shared" si="0"/>
        <v>0</v>
      </c>
      <c r="H129" s="161"/>
      <c r="I129" s="160">
        <f t="shared" si="1"/>
        <v>0</v>
      </c>
      <c r="J129" s="161"/>
      <c r="K129" s="160">
        <f t="shared" si="2"/>
        <v>0</v>
      </c>
      <c r="L129" s="160">
        <v>21</v>
      </c>
      <c r="M129" s="160">
        <f t="shared" si="3"/>
        <v>0</v>
      </c>
      <c r="N129" s="159">
        <v>0</v>
      </c>
      <c r="O129" s="159">
        <f t="shared" si="4"/>
        <v>0</v>
      </c>
      <c r="P129" s="159">
        <v>0</v>
      </c>
      <c r="Q129" s="159">
        <f t="shared" si="5"/>
        <v>0</v>
      </c>
      <c r="R129" s="160"/>
      <c r="S129" s="160" t="s">
        <v>283</v>
      </c>
      <c r="T129" s="160" t="s">
        <v>284</v>
      </c>
      <c r="U129" s="160">
        <v>0</v>
      </c>
      <c r="V129" s="160">
        <f t="shared" si="6"/>
        <v>0</v>
      </c>
      <c r="W129" s="160"/>
      <c r="X129" s="160" t="s">
        <v>132</v>
      </c>
      <c r="Y129" s="160" t="s">
        <v>133</v>
      </c>
      <c r="Z129" s="149"/>
      <c r="AA129" s="149"/>
      <c r="AB129" s="149"/>
      <c r="AC129" s="149"/>
      <c r="AD129" s="149"/>
      <c r="AE129" s="149"/>
      <c r="AF129" s="149"/>
      <c r="AG129" s="149" t="s">
        <v>134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 x14ac:dyDescent="0.25">
      <c r="A130" s="179">
        <v>43</v>
      </c>
      <c r="B130" s="180" t="s">
        <v>292</v>
      </c>
      <c r="C130" s="189" t="s">
        <v>293</v>
      </c>
      <c r="D130" s="181" t="s">
        <v>289</v>
      </c>
      <c r="E130" s="182">
        <v>1</v>
      </c>
      <c r="F130" s="183"/>
      <c r="G130" s="184">
        <f t="shared" si="0"/>
        <v>0</v>
      </c>
      <c r="H130" s="161"/>
      <c r="I130" s="160">
        <f t="shared" si="1"/>
        <v>0</v>
      </c>
      <c r="J130" s="161"/>
      <c r="K130" s="160">
        <f t="shared" si="2"/>
        <v>0</v>
      </c>
      <c r="L130" s="160">
        <v>21</v>
      </c>
      <c r="M130" s="160">
        <f t="shared" si="3"/>
        <v>0</v>
      </c>
      <c r="N130" s="159">
        <v>0</v>
      </c>
      <c r="O130" s="159">
        <f t="shared" si="4"/>
        <v>0</v>
      </c>
      <c r="P130" s="159">
        <v>0</v>
      </c>
      <c r="Q130" s="159">
        <f t="shared" si="5"/>
        <v>0</v>
      </c>
      <c r="R130" s="160"/>
      <c r="S130" s="160" t="s">
        <v>283</v>
      </c>
      <c r="T130" s="160" t="s">
        <v>284</v>
      </c>
      <c r="U130" s="160">
        <v>0</v>
      </c>
      <c r="V130" s="160">
        <f t="shared" si="6"/>
        <v>0</v>
      </c>
      <c r="W130" s="160"/>
      <c r="X130" s="160" t="s">
        <v>132</v>
      </c>
      <c r="Y130" s="160" t="s">
        <v>133</v>
      </c>
      <c r="Z130" s="149"/>
      <c r="AA130" s="149"/>
      <c r="AB130" s="149"/>
      <c r="AC130" s="149"/>
      <c r="AD130" s="149"/>
      <c r="AE130" s="149"/>
      <c r="AF130" s="149"/>
      <c r="AG130" s="149" t="s">
        <v>134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ht="20.399999999999999" outlineLevel="1" x14ac:dyDescent="0.25">
      <c r="A131" s="179">
        <v>44</v>
      </c>
      <c r="B131" s="180" t="s">
        <v>294</v>
      </c>
      <c r="C131" s="189" t="s">
        <v>295</v>
      </c>
      <c r="D131" s="181" t="s">
        <v>130</v>
      </c>
      <c r="E131" s="182">
        <v>1</v>
      </c>
      <c r="F131" s="183"/>
      <c r="G131" s="184">
        <f t="shared" si="0"/>
        <v>0</v>
      </c>
      <c r="H131" s="161"/>
      <c r="I131" s="160">
        <f t="shared" si="1"/>
        <v>0</v>
      </c>
      <c r="J131" s="161"/>
      <c r="K131" s="160">
        <f t="shared" si="2"/>
        <v>0</v>
      </c>
      <c r="L131" s="160">
        <v>21</v>
      </c>
      <c r="M131" s="160">
        <f t="shared" si="3"/>
        <v>0</v>
      </c>
      <c r="N131" s="159">
        <v>0</v>
      </c>
      <c r="O131" s="159">
        <f t="shared" si="4"/>
        <v>0</v>
      </c>
      <c r="P131" s="159">
        <v>0</v>
      </c>
      <c r="Q131" s="159">
        <f t="shared" si="5"/>
        <v>0</v>
      </c>
      <c r="R131" s="160"/>
      <c r="S131" s="160" t="s">
        <v>283</v>
      </c>
      <c r="T131" s="160" t="s">
        <v>284</v>
      </c>
      <c r="U131" s="160">
        <v>0</v>
      </c>
      <c r="V131" s="160">
        <f t="shared" si="6"/>
        <v>0</v>
      </c>
      <c r="W131" s="160"/>
      <c r="X131" s="160" t="s">
        <v>132</v>
      </c>
      <c r="Y131" s="160" t="s">
        <v>133</v>
      </c>
      <c r="Z131" s="149"/>
      <c r="AA131" s="149"/>
      <c r="AB131" s="149"/>
      <c r="AC131" s="149"/>
      <c r="AD131" s="149"/>
      <c r="AE131" s="149"/>
      <c r="AF131" s="149"/>
      <c r="AG131" s="149" t="s">
        <v>134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ht="20.399999999999999" outlineLevel="1" x14ac:dyDescent="0.25">
      <c r="A132" s="179">
        <v>45</v>
      </c>
      <c r="B132" s="180" t="s">
        <v>296</v>
      </c>
      <c r="C132" s="189" t="s">
        <v>297</v>
      </c>
      <c r="D132" s="181" t="s">
        <v>130</v>
      </c>
      <c r="E132" s="182">
        <v>1</v>
      </c>
      <c r="F132" s="183"/>
      <c r="G132" s="184">
        <f t="shared" si="0"/>
        <v>0</v>
      </c>
      <c r="H132" s="161"/>
      <c r="I132" s="160">
        <f t="shared" si="1"/>
        <v>0</v>
      </c>
      <c r="J132" s="161"/>
      <c r="K132" s="160">
        <f t="shared" si="2"/>
        <v>0</v>
      </c>
      <c r="L132" s="160">
        <v>21</v>
      </c>
      <c r="M132" s="160">
        <f t="shared" si="3"/>
        <v>0</v>
      </c>
      <c r="N132" s="159">
        <v>0</v>
      </c>
      <c r="O132" s="159">
        <f t="shared" si="4"/>
        <v>0</v>
      </c>
      <c r="P132" s="159">
        <v>0</v>
      </c>
      <c r="Q132" s="159">
        <f t="shared" si="5"/>
        <v>0</v>
      </c>
      <c r="R132" s="160"/>
      <c r="S132" s="160" t="s">
        <v>283</v>
      </c>
      <c r="T132" s="160" t="s">
        <v>284</v>
      </c>
      <c r="U132" s="160">
        <v>0</v>
      </c>
      <c r="V132" s="160">
        <f t="shared" si="6"/>
        <v>0</v>
      </c>
      <c r="W132" s="160"/>
      <c r="X132" s="160" t="s">
        <v>132</v>
      </c>
      <c r="Y132" s="160" t="s">
        <v>133</v>
      </c>
      <c r="Z132" s="149"/>
      <c r="AA132" s="149"/>
      <c r="AB132" s="149"/>
      <c r="AC132" s="149"/>
      <c r="AD132" s="149"/>
      <c r="AE132" s="149"/>
      <c r="AF132" s="149"/>
      <c r="AG132" s="149" t="s">
        <v>134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5">
      <c r="A133" s="173">
        <v>46</v>
      </c>
      <c r="B133" s="174" t="s">
        <v>298</v>
      </c>
      <c r="C133" s="187" t="s">
        <v>299</v>
      </c>
      <c r="D133" s="175" t="s">
        <v>152</v>
      </c>
      <c r="E133" s="176">
        <v>36.79</v>
      </c>
      <c r="F133" s="177"/>
      <c r="G133" s="178">
        <f t="shared" si="0"/>
        <v>0</v>
      </c>
      <c r="H133" s="161"/>
      <c r="I133" s="160">
        <f t="shared" si="1"/>
        <v>0</v>
      </c>
      <c r="J133" s="161"/>
      <c r="K133" s="160">
        <f t="shared" si="2"/>
        <v>0</v>
      </c>
      <c r="L133" s="160">
        <v>21</v>
      </c>
      <c r="M133" s="160">
        <f t="shared" si="3"/>
        <v>0</v>
      </c>
      <c r="N133" s="159">
        <v>1.6000000000000001E-4</v>
      </c>
      <c r="O133" s="159">
        <f t="shared" si="4"/>
        <v>0.01</v>
      </c>
      <c r="P133" s="159">
        <v>0</v>
      </c>
      <c r="Q133" s="159">
        <f t="shared" si="5"/>
        <v>0</v>
      </c>
      <c r="R133" s="160"/>
      <c r="S133" s="160" t="s">
        <v>283</v>
      </c>
      <c r="T133" s="160" t="s">
        <v>284</v>
      </c>
      <c r="U133" s="160">
        <v>7.0000000000000007E-2</v>
      </c>
      <c r="V133" s="160">
        <f t="shared" si="6"/>
        <v>2.58</v>
      </c>
      <c r="W133" s="160"/>
      <c r="X133" s="160" t="s">
        <v>132</v>
      </c>
      <c r="Y133" s="160" t="s">
        <v>133</v>
      </c>
      <c r="Z133" s="149"/>
      <c r="AA133" s="149"/>
      <c r="AB133" s="149"/>
      <c r="AC133" s="149"/>
      <c r="AD133" s="149"/>
      <c r="AE133" s="149"/>
      <c r="AF133" s="149"/>
      <c r="AG133" s="149" t="s">
        <v>134</v>
      </c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ht="20.399999999999999" outlineLevel="2" x14ac:dyDescent="0.25">
      <c r="A134" s="156"/>
      <c r="B134" s="157"/>
      <c r="C134" s="188" t="s">
        <v>300</v>
      </c>
      <c r="D134" s="162"/>
      <c r="E134" s="163">
        <v>19.14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60"/>
      <c r="Z134" s="149"/>
      <c r="AA134" s="149"/>
      <c r="AB134" s="149"/>
      <c r="AC134" s="149"/>
      <c r="AD134" s="149"/>
      <c r="AE134" s="149"/>
      <c r="AF134" s="149"/>
      <c r="AG134" s="149" t="s">
        <v>136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3" x14ac:dyDescent="0.25">
      <c r="A135" s="156"/>
      <c r="B135" s="157"/>
      <c r="C135" s="188" t="s">
        <v>301</v>
      </c>
      <c r="D135" s="162"/>
      <c r="E135" s="163">
        <v>17.649999999999999</v>
      </c>
      <c r="F135" s="160"/>
      <c r="G135" s="160"/>
      <c r="H135" s="160"/>
      <c r="I135" s="160"/>
      <c r="J135" s="160"/>
      <c r="K135" s="160"/>
      <c r="L135" s="160"/>
      <c r="M135" s="160"/>
      <c r="N135" s="159"/>
      <c r="O135" s="159"/>
      <c r="P135" s="159"/>
      <c r="Q135" s="159"/>
      <c r="R135" s="160"/>
      <c r="S135" s="160"/>
      <c r="T135" s="160"/>
      <c r="U135" s="160"/>
      <c r="V135" s="160"/>
      <c r="W135" s="160"/>
      <c r="X135" s="160"/>
      <c r="Y135" s="160"/>
      <c r="Z135" s="149"/>
      <c r="AA135" s="149"/>
      <c r="AB135" s="149"/>
      <c r="AC135" s="149"/>
      <c r="AD135" s="149"/>
      <c r="AE135" s="149"/>
      <c r="AF135" s="149"/>
      <c r="AG135" s="149" t="s">
        <v>136</v>
      </c>
      <c r="AH135" s="149">
        <v>0</v>
      </c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1" x14ac:dyDescent="0.25">
      <c r="A136" s="173">
        <v>47</v>
      </c>
      <c r="B136" s="174" t="s">
        <v>302</v>
      </c>
      <c r="C136" s="187" t="s">
        <v>303</v>
      </c>
      <c r="D136" s="175" t="s">
        <v>152</v>
      </c>
      <c r="E136" s="176">
        <v>199.00800000000001</v>
      </c>
      <c r="F136" s="177"/>
      <c r="G136" s="178">
        <f>ROUND(E136*F136,2)</f>
        <v>0</v>
      </c>
      <c r="H136" s="161"/>
      <c r="I136" s="160">
        <f>ROUND(E136*H136,2)</f>
        <v>0</v>
      </c>
      <c r="J136" s="161"/>
      <c r="K136" s="160">
        <f>ROUND(E136*J136,2)</f>
        <v>0</v>
      </c>
      <c r="L136" s="160">
        <v>21</v>
      </c>
      <c r="M136" s="160">
        <f>G136*(1+L136/100)</f>
        <v>0</v>
      </c>
      <c r="N136" s="159">
        <v>5.5000000000000003E-4</v>
      </c>
      <c r="O136" s="159">
        <f>ROUND(E136*N136,2)</f>
        <v>0.11</v>
      </c>
      <c r="P136" s="159">
        <v>0</v>
      </c>
      <c r="Q136" s="159">
        <f>ROUND(E136*P136,2)</f>
        <v>0</v>
      </c>
      <c r="R136" s="160"/>
      <c r="S136" s="160" t="s">
        <v>283</v>
      </c>
      <c r="T136" s="160" t="s">
        <v>284</v>
      </c>
      <c r="U136" s="160">
        <v>0</v>
      </c>
      <c r="V136" s="160">
        <f>ROUND(E136*U136,2)</f>
        <v>0</v>
      </c>
      <c r="W136" s="160"/>
      <c r="X136" s="160" t="s">
        <v>304</v>
      </c>
      <c r="Y136" s="160" t="s">
        <v>133</v>
      </c>
      <c r="Z136" s="149"/>
      <c r="AA136" s="149"/>
      <c r="AB136" s="149"/>
      <c r="AC136" s="149"/>
      <c r="AD136" s="149"/>
      <c r="AE136" s="149"/>
      <c r="AF136" s="149"/>
      <c r="AG136" s="149" t="s">
        <v>305</v>
      </c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2" x14ac:dyDescent="0.25">
      <c r="A137" s="156"/>
      <c r="B137" s="157"/>
      <c r="C137" s="188" t="s">
        <v>306</v>
      </c>
      <c r="D137" s="162"/>
      <c r="E137" s="163">
        <v>199.00800000000001</v>
      </c>
      <c r="F137" s="160"/>
      <c r="G137" s="160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60"/>
      <c r="Z137" s="149"/>
      <c r="AA137" s="149"/>
      <c r="AB137" s="149"/>
      <c r="AC137" s="149"/>
      <c r="AD137" s="149"/>
      <c r="AE137" s="149"/>
      <c r="AF137" s="149"/>
      <c r="AG137" s="149" t="s">
        <v>136</v>
      </c>
      <c r="AH137" s="149">
        <v>5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ht="20.399999999999999" outlineLevel="1" x14ac:dyDescent="0.25">
      <c r="A138" s="173">
        <v>48</v>
      </c>
      <c r="B138" s="174" t="s">
        <v>307</v>
      </c>
      <c r="C138" s="187" t="s">
        <v>308</v>
      </c>
      <c r="D138" s="175" t="s">
        <v>143</v>
      </c>
      <c r="E138" s="176">
        <v>83.421800000000005</v>
      </c>
      <c r="F138" s="177"/>
      <c r="G138" s="178">
        <f>ROUND(E138*F138,2)</f>
        <v>0</v>
      </c>
      <c r="H138" s="161"/>
      <c r="I138" s="160">
        <f>ROUND(E138*H138,2)</f>
        <v>0</v>
      </c>
      <c r="J138" s="161"/>
      <c r="K138" s="160">
        <f>ROUND(E138*J138,2)</f>
        <v>0</v>
      </c>
      <c r="L138" s="160">
        <v>21</v>
      </c>
      <c r="M138" s="160">
        <f>G138*(1+L138/100)</f>
        <v>0</v>
      </c>
      <c r="N138" s="159">
        <v>3.0000000000000001E-3</v>
      </c>
      <c r="O138" s="159">
        <f>ROUND(E138*N138,2)</f>
        <v>0.25</v>
      </c>
      <c r="P138" s="159">
        <v>0</v>
      </c>
      <c r="Q138" s="159">
        <f>ROUND(E138*P138,2)</f>
        <v>0</v>
      </c>
      <c r="R138" s="160"/>
      <c r="S138" s="160" t="s">
        <v>283</v>
      </c>
      <c r="T138" s="160" t="s">
        <v>284</v>
      </c>
      <c r="U138" s="160">
        <v>0</v>
      </c>
      <c r="V138" s="160">
        <f>ROUND(E138*U138,2)</f>
        <v>0</v>
      </c>
      <c r="W138" s="160"/>
      <c r="X138" s="160" t="s">
        <v>304</v>
      </c>
      <c r="Y138" s="160" t="s">
        <v>133</v>
      </c>
      <c r="Z138" s="149"/>
      <c r="AA138" s="149"/>
      <c r="AB138" s="149"/>
      <c r="AC138" s="149"/>
      <c r="AD138" s="149"/>
      <c r="AE138" s="149"/>
      <c r="AF138" s="149"/>
      <c r="AG138" s="149" t="s">
        <v>305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2" x14ac:dyDescent="0.25">
      <c r="A139" s="156"/>
      <c r="B139" s="157"/>
      <c r="C139" s="188" t="s">
        <v>309</v>
      </c>
      <c r="D139" s="162"/>
      <c r="E139" s="163">
        <v>77.825000000000003</v>
      </c>
      <c r="F139" s="160"/>
      <c r="G139" s="160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49"/>
      <c r="AA139" s="149"/>
      <c r="AB139" s="149"/>
      <c r="AC139" s="149"/>
      <c r="AD139" s="149"/>
      <c r="AE139" s="149"/>
      <c r="AF139" s="149"/>
      <c r="AG139" s="149" t="s">
        <v>136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3" x14ac:dyDescent="0.25">
      <c r="A140" s="156"/>
      <c r="B140" s="157"/>
      <c r="C140" s="188" t="s">
        <v>310</v>
      </c>
      <c r="D140" s="162"/>
      <c r="E140" s="163">
        <v>17.659199999999998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60"/>
      <c r="Z140" s="149"/>
      <c r="AA140" s="149"/>
      <c r="AB140" s="149"/>
      <c r="AC140" s="149"/>
      <c r="AD140" s="149"/>
      <c r="AE140" s="149"/>
      <c r="AF140" s="149"/>
      <c r="AG140" s="149" t="s">
        <v>136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3" x14ac:dyDescent="0.25">
      <c r="A141" s="156"/>
      <c r="B141" s="157"/>
      <c r="C141" s="188" t="s">
        <v>311</v>
      </c>
      <c r="D141" s="162"/>
      <c r="E141" s="163">
        <v>-12.0624</v>
      </c>
      <c r="F141" s="160"/>
      <c r="G141" s="160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49"/>
      <c r="AA141" s="149"/>
      <c r="AB141" s="149"/>
      <c r="AC141" s="149"/>
      <c r="AD141" s="149"/>
      <c r="AE141" s="149"/>
      <c r="AF141" s="149"/>
      <c r="AG141" s="149" t="s">
        <v>136</v>
      </c>
      <c r="AH141" s="149">
        <v>5</v>
      </c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ht="20.399999999999999" outlineLevel="1" x14ac:dyDescent="0.25">
      <c r="A142" s="173">
        <v>49</v>
      </c>
      <c r="B142" s="174" t="s">
        <v>312</v>
      </c>
      <c r="C142" s="187" t="s">
        <v>313</v>
      </c>
      <c r="D142" s="175" t="s">
        <v>143</v>
      </c>
      <c r="E142" s="176">
        <v>12.0624</v>
      </c>
      <c r="F142" s="177"/>
      <c r="G142" s="178">
        <f>ROUND(E142*F142,2)</f>
        <v>0</v>
      </c>
      <c r="H142" s="161"/>
      <c r="I142" s="160">
        <f>ROUND(E142*H142,2)</f>
        <v>0</v>
      </c>
      <c r="J142" s="161"/>
      <c r="K142" s="160">
        <f>ROUND(E142*J142,2)</f>
        <v>0</v>
      </c>
      <c r="L142" s="160">
        <v>21</v>
      </c>
      <c r="M142" s="160">
        <f>G142*(1+L142/100)</f>
        <v>0</v>
      </c>
      <c r="N142" s="159">
        <v>3.0000000000000001E-3</v>
      </c>
      <c r="O142" s="159">
        <f>ROUND(E142*N142,2)</f>
        <v>0.04</v>
      </c>
      <c r="P142" s="159">
        <v>0</v>
      </c>
      <c r="Q142" s="159">
        <f>ROUND(E142*P142,2)</f>
        <v>0</v>
      </c>
      <c r="R142" s="160"/>
      <c r="S142" s="160" t="s">
        <v>283</v>
      </c>
      <c r="T142" s="160" t="s">
        <v>284</v>
      </c>
      <c r="U142" s="160">
        <v>0</v>
      </c>
      <c r="V142" s="160">
        <f>ROUND(E142*U142,2)</f>
        <v>0</v>
      </c>
      <c r="W142" s="160"/>
      <c r="X142" s="160" t="s">
        <v>304</v>
      </c>
      <c r="Y142" s="160" t="s">
        <v>133</v>
      </c>
      <c r="Z142" s="149"/>
      <c r="AA142" s="149"/>
      <c r="AB142" s="149"/>
      <c r="AC142" s="149"/>
      <c r="AD142" s="149"/>
      <c r="AE142" s="149"/>
      <c r="AF142" s="149"/>
      <c r="AG142" s="149" t="s">
        <v>305</v>
      </c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2" x14ac:dyDescent="0.25">
      <c r="A143" s="156"/>
      <c r="B143" s="157"/>
      <c r="C143" s="188" t="s">
        <v>314</v>
      </c>
      <c r="D143" s="162"/>
      <c r="E143" s="163">
        <v>12.0624</v>
      </c>
      <c r="F143" s="160"/>
      <c r="G143" s="160"/>
      <c r="H143" s="160"/>
      <c r="I143" s="160"/>
      <c r="J143" s="160"/>
      <c r="K143" s="160"/>
      <c r="L143" s="160"/>
      <c r="M143" s="160"/>
      <c r="N143" s="159"/>
      <c r="O143" s="159"/>
      <c r="P143" s="159"/>
      <c r="Q143" s="159"/>
      <c r="R143" s="160"/>
      <c r="S143" s="160"/>
      <c r="T143" s="160"/>
      <c r="U143" s="160"/>
      <c r="V143" s="160"/>
      <c r="W143" s="160"/>
      <c r="X143" s="160"/>
      <c r="Y143" s="160"/>
      <c r="Z143" s="149"/>
      <c r="AA143" s="149"/>
      <c r="AB143" s="149"/>
      <c r="AC143" s="149"/>
      <c r="AD143" s="149"/>
      <c r="AE143" s="149"/>
      <c r="AF143" s="149"/>
      <c r="AG143" s="149" t="s">
        <v>136</v>
      </c>
      <c r="AH143" s="149">
        <v>0</v>
      </c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5">
      <c r="A144" s="156">
        <v>50</v>
      </c>
      <c r="B144" s="157" t="s">
        <v>315</v>
      </c>
      <c r="C144" s="190" t="s">
        <v>316</v>
      </c>
      <c r="D144" s="158" t="s">
        <v>0</v>
      </c>
      <c r="E144" s="185"/>
      <c r="F144" s="161"/>
      <c r="G144" s="160">
        <f>ROUND(E144*F144,2)</f>
        <v>0</v>
      </c>
      <c r="H144" s="161"/>
      <c r="I144" s="160">
        <f>ROUND(E144*H144,2)</f>
        <v>0</v>
      </c>
      <c r="J144" s="161"/>
      <c r="K144" s="160">
        <f>ROUND(E144*J144,2)</f>
        <v>0</v>
      </c>
      <c r="L144" s="160">
        <v>21</v>
      </c>
      <c r="M144" s="160">
        <f>G144*(1+L144/100)</f>
        <v>0</v>
      </c>
      <c r="N144" s="159">
        <v>0</v>
      </c>
      <c r="O144" s="159">
        <f>ROUND(E144*N144,2)</f>
        <v>0</v>
      </c>
      <c r="P144" s="159">
        <v>0</v>
      </c>
      <c r="Q144" s="159">
        <f>ROUND(E144*P144,2)</f>
        <v>0</v>
      </c>
      <c r="R144" s="160"/>
      <c r="S144" s="160" t="s">
        <v>131</v>
      </c>
      <c r="T144" s="160" t="s">
        <v>131</v>
      </c>
      <c r="U144" s="160">
        <v>0</v>
      </c>
      <c r="V144" s="160">
        <f>ROUND(E144*U144,2)</f>
        <v>0</v>
      </c>
      <c r="W144" s="160"/>
      <c r="X144" s="160" t="s">
        <v>230</v>
      </c>
      <c r="Y144" s="160" t="s">
        <v>133</v>
      </c>
      <c r="Z144" s="149"/>
      <c r="AA144" s="149"/>
      <c r="AB144" s="149"/>
      <c r="AC144" s="149"/>
      <c r="AD144" s="149"/>
      <c r="AE144" s="149"/>
      <c r="AF144" s="149"/>
      <c r="AG144" s="149" t="s">
        <v>231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x14ac:dyDescent="0.25">
      <c r="A145" s="166" t="s">
        <v>126</v>
      </c>
      <c r="B145" s="167" t="s">
        <v>81</v>
      </c>
      <c r="C145" s="186" t="s">
        <v>82</v>
      </c>
      <c r="D145" s="168"/>
      <c r="E145" s="169"/>
      <c r="F145" s="170"/>
      <c r="G145" s="171">
        <f>SUMIF(AG146:AG153,"&lt;&gt;NOR",G146:G153)</f>
        <v>0</v>
      </c>
      <c r="H145" s="165"/>
      <c r="I145" s="165">
        <f>SUM(I146:I153)</f>
        <v>0</v>
      </c>
      <c r="J145" s="165"/>
      <c r="K145" s="165">
        <f>SUM(K146:K153)</f>
        <v>0</v>
      </c>
      <c r="L145" s="165"/>
      <c r="M145" s="165">
        <f>SUM(M146:M153)</f>
        <v>0</v>
      </c>
      <c r="N145" s="164"/>
      <c r="O145" s="164">
        <f>SUM(O146:O153)</f>
        <v>0.2</v>
      </c>
      <c r="P145" s="164"/>
      <c r="Q145" s="164">
        <f>SUM(Q146:Q153)</f>
        <v>0.02</v>
      </c>
      <c r="R145" s="165"/>
      <c r="S145" s="165"/>
      <c r="T145" s="165"/>
      <c r="U145" s="165"/>
      <c r="V145" s="165">
        <f>SUM(V146:V153)</f>
        <v>37.47</v>
      </c>
      <c r="W145" s="165"/>
      <c r="X145" s="165"/>
      <c r="Y145" s="165"/>
      <c r="AG145" t="s">
        <v>127</v>
      </c>
    </row>
    <row r="146" spans="1:60" ht="20.399999999999999" outlineLevel="1" x14ac:dyDescent="0.25">
      <c r="A146" s="173">
        <v>51</v>
      </c>
      <c r="B146" s="174" t="s">
        <v>317</v>
      </c>
      <c r="C146" s="187" t="s">
        <v>318</v>
      </c>
      <c r="D146" s="175" t="s">
        <v>143</v>
      </c>
      <c r="E146" s="176">
        <v>37.89</v>
      </c>
      <c r="F146" s="177"/>
      <c r="G146" s="178">
        <f>ROUND(E146*F146,2)</f>
        <v>0</v>
      </c>
      <c r="H146" s="161"/>
      <c r="I146" s="160">
        <f>ROUND(E146*H146,2)</f>
        <v>0</v>
      </c>
      <c r="J146" s="161"/>
      <c r="K146" s="160">
        <f>ROUND(E146*J146,2)</f>
        <v>0</v>
      </c>
      <c r="L146" s="160">
        <v>21</v>
      </c>
      <c r="M146" s="160">
        <f>G146*(1+L146/100)</f>
        <v>0</v>
      </c>
      <c r="N146" s="159">
        <v>2.8800000000000002E-3</v>
      </c>
      <c r="O146" s="159">
        <f>ROUND(E146*N146,2)</f>
        <v>0.11</v>
      </c>
      <c r="P146" s="159">
        <v>0</v>
      </c>
      <c r="Q146" s="159">
        <f>ROUND(E146*P146,2)</f>
        <v>0</v>
      </c>
      <c r="R146" s="160"/>
      <c r="S146" s="160" t="s">
        <v>131</v>
      </c>
      <c r="T146" s="160" t="s">
        <v>131</v>
      </c>
      <c r="U146" s="160">
        <v>0.52</v>
      </c>
      <c r="V146" s="160">
        <f>ROUND(E146*U146,2)</f>
        <v>19.7</v>
      </c>
      <c r="W146" s="160"/>
      <c r="X146" s="160" t="s">
        <v>132</v>
      </c>
      <c r="Y146" s="160" t="s">
        <v>133</v>
      </c>
      <c r="Z146" s="149"/>
      <c r="AA146" s="149"/>
      <c r="AB146" s="149"/>
      <c r="AC146" s="149"/>
      <c r="AD146" s="149"/>
      <c r="AE146" s="149"/>
      <c r="AF146" s="149"/>
      <c r="AG146" s="149" t="s">
        <v>134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2" x14ac:dyDescent="0.25">
      <c r="A147" s="156"/>
      <c r="B147" s="157"/>
      <c r="C147" s="188" t="s">
        <v>319</v>
      </c>
      <c r="D147" s="162"/>
      <c r="E147" s="163">
        <v>37.89</v>
      </c>
      <c r="F147" s="160"/>
      <c r="G147" s="160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60"/>
      <c r="Z147" s="149"/>
      <c r="AA147" s="149"/>
      <c r="AB147" s="149"/>
      <c r="AC147" s="149"/>
      <c r="AD147" s="149"/>
      <c r="AE147" s="149"/>
      <c r="AF147" s="149"/>
      <c r="AG147" s="149" t="s">
        <v>136</v>
      </c>
      <c r="AH147" s="149">
        <v>0</v>
      </c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ht="20.399999999999999" outlineLevel="1" x14ac:dyDescent="0.25">
      <c r="A148" s="173">
        <v>52</v>
      </c>
      <c r="B148" s="174" t="s">
        <v>320</v>
      </c>
      <c r="C148" s="187" t="s">
        <v>321</v>
      </c>
      <c r="D148" s="175" t="s">
        <v>143</v>
      </c>
      <c r="E148" s="176">
        <v>37.89</v>
      </c>
      <c r="F148" s="177"/>
      <c r="G148" s="178">
        <f>ROUND(E148*F148,2)</f>
        <v>0</v>
      </c>
      <c r="H148" s="161"/>
      <c r="I148" s="160">
        <f>ROUND(E148*H148,2)</f>
        <v>0</v>
      </c>
      <c r="J148" s="161"/>
      <c r="K148" s="160">
        <f>ROUND(E148*J148,2)</f>
        <v>0</v>
      </c>
      <c r="L148" s="160">
        <v>21</v>
      </c>
      <c r="M148" s="160">
        <f>G148*(1+L148/100)</f>
        <v>0</v>
      </c>
      <c r="N148" s="159">
        <v>2.4199999999999998E-3</v>
      </c>
      <c r="O148" s="159">
        <f>ROUND(E148*N148,2)</f>
        <v>0.09</v>
      </c>
      <c r="P148" s="159">
        <v>0</v>
      </c>
      <c r="Q148" s="159">
        <f>ROUND(E148*P148,2)</f>
        <v>0</v>
      </c>
      <c r="R148" s="160"/>
      <c r="S148" s="160" t="s">
        <v>131</v>
      </c>
      <c r="T148" s="160" t="s">
        <v>131</v>
      </c>
      <c r="U148" s="160">
        <v>0.42</v>
      </c>
      <c r="V148" s="160">
        <f>ROUND(E148*U148,2)</f>
        <v>15.91</v>
      </c>
      <c r="W148" s="160"/>
      <c r="X148" s="160" t="s">
        <v>132</v>
      </c>
      <c r="Y148" s="160" t="s">
        <v>133</v>
      </c>
      <c r="Z148" s="149"/>
      <c r="AA148" s="149"/>
      <c r="AB148" s="149"/>
      <c r="AC148" s="149"/>
      <c r="AD148" s="149"/>
      <c r="AE148" s="149"/>
      <c r="AF148" s="149"/>
      <c r="AG148" s="149" t="s">
        <v>134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2" x14ac:dyDescent="0.25">
      <c r="A149" s="156"/>
      <c r="B149" s="157"/>
      <c r="C149" s="188" t="s">
        <v>319</v>
      </c>
      <c r="D149" s="162"/>
      <c r="E149" s="163">
        <v>37.89</v>
      </c>
      <c r="F149" s="160"/>
      <c r="G149" s="160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60"/>
      <c r="Z149" s="149"/>
      <c r="AA149" s="149"/>
      <c r="AB149" s="149"/>
      <c r="AC149" s="149"/>
      <c r="AD149" s="149"/>
      <c r="AE149" s="149"/>
      <c r="AF149" s="149"/>
      <c r="AG149" s="149" t="s">
        <v>136</v>
      </c>
      <c r="AH149" s="149">
        <v>0</v>
      </c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5">
      <c r="A150" s="173">
        <v>53</v>
      </c>
      <c r="B150" s="174" t="s">
        <v>322</v>
      </c>
      <c r="C150" s="187" t="s">
        <v>323</v>
      </c>
      <c r="D150" s="175" t="s">
        <v>324</v>
      </c>
      <c r="E150" s="176">
        <v>4</v>
      </c>
      <c r="F150" s="177"/>
      <c r="G150" s="178">
        <f>ROUND(E150*F150,2)</f>
        <v>0</v>
      </c>
      <c r="H150" s="161"/>
      <c r="I150" s="160">
        <f>ROUND(E150*H150,2)</f>
        <v>0</v>
      </c>
      <c r="J150" s="161"/>
      <c r="K150" s="160">
        <f>ROUND(E150*J150,2)</f>
        <v>0</v>
      </c>
      <c r="L150" s="160">
        <v>21</v>
      </c>
      <c r="M150" s="160">
        <f>G150*(1+L150/100)</f>
        <v>0</v>
      </c>
      <c r="N150" s="159">
        <v>1.0000000000000001E-5</v>
      </c>
      <c r="O150" s="159">
        <f>ROUND(E150*N150,2)</f>
        <v>0</v>
      </c>
      <c r="P150" s="159">
        <v>5.0000000000000001E-3</v>
      </c>
      <c r="Q150" s="159">
        <f>ROUND(E150*P150,2)</f>
        <v>0.02</v>
      </c>
      <c r="R150" s="160"/>
      <c r="S150" s="160" t="s">
        <v>131</v>
      </c>
      <c r="T150" s="160" t="s">
        <v>131</v>
      </c>
      <c r="U150" s="160">
        <v>0.46400000000000002</v>
      </c>
      <c r="V150" s="160">
        <f>ROUND(E150*U150,2)</f>
        <v>1.86</v>
      </c>
      <c r="W150" s="160"/>
      <c r="X150" s="160" t="s">
        <v>132</v>
      </c>
      <c r="Y150" s="160" t="s">
        <v>133</v>
      </c>
      <c r="Z150" s="149"/>
      <c r="AA150" s="149"/>
      <c r="AB150" s="149"/>
      <c r="AC150" s="149"/>
      <c r="AD150" s="149"/>
      <c r="AE150" s="149"/>
      <c r="AF150" s="149"/>
      <c r="AG150" s="149" t="s">
        <v>134</v>
      </c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2" x14ac:dyDescent="0.25">
      <c r="A151" s="156"/>
      <c r="B151" s="157"/>
      <c r="C151" s="188" t="s">
        <v>190</v>
      </c>
      <c r="D151" s="162"/>
      <c r="E151" s="163">
        <v>4</v>
      </c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49"/>
      <c r="AA151" s="149"/>
      <c r="AB151" s="149"/>
      <c r="AC151" s="149"/>
      <c r="AD151" s="149"/>
      <c r="AE151" s="149"/>
      <c r="AF151" s="149"/>
      <c r="AG151" s="149" t="s">
        <v>136</v>
      </c>
      <c r="AH151" s="149">
        <v>0</v>
      </c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5">
      <c r="A152" s="173">
        <v>54</v>
      </c>
      <c r="B152" s="174" t="s">
        <v>325</v>
      </c>
      <c r="C152" s="187" t="s">
        <v>326</v>
      </c>
      <c r="D152" s="175" t="s">
        <v>130</v>
      </c>
      <c r="E152" s="176">
        <v>4</v>
      </c>
      <c r="F152" s="177"/>
      <c r="G152" s="178">
        <f>ROUND(E152*F152,2)</f>
        <v>0</v>
      </c>
      <c r="H152" s="161"/>
      <c r="I152" s="160">
        <f>ROUND(E152*H152,2)</f>
        <v>0</v>
      </c>
      <c r="J152" s="161"/>
      <c r="K152" s="160">
        <f>ROUND(E152*J152,2)</f>
        <v>0</v>
      </c>
      <c r="L152" s="160">
        <v>21</v>
      </c>
      <c r="M152" s="160">
        <f>G152*(1+L152/100)</f>
        <v>0</v>
      </c>
      <c r="N152" s="159">
        <v>8.0000000000000004E-4</v>
      </c>
      <c r="O152" s="159">
        <f>ROUND(E152*N152,2)</f>
        <v>0</v>
      </c>
      <c r="P152" s="159">
        <v>0</v>
      </c>
      <c r="Q152" s="159">
        <f>ROUND(E152*P152,2)</f>
        <v>0</v>
      </c>
      <c r="R152" s="160" t="s">
        <v>327</v>
      </c>
      <c r="S152" s="160" t="s">
        <v>131</v>
      </c>
      <c r="T152" s="160" t="s">
        <v>131</v>
      </c>
      <c r="U152" s="160">
        <v>0</v>
      </c>
      <c r="V152" s="160">
        <f>ROUND(E152*U152,2)</f>
        <v>0</v>
      </c>
      <c r="W152" s="160"/>
      <c r="X152" s="160" t="s">
        <v>304</v>
      </c>
      <c r="Y152" s="160" t="s">
        <v>133</v>
      </c>
      <c r="Z152" s="149"/>
      <c r="AA152" s="149"/>
      <c r="AB152" s="149"/>
      <c r="AC152" s="149"/>
      <c r="AD152" s="149"/>
      <c r="AE152" s="149"/>
      <c r="AF152" s="149"/>
      <c r="AG152" s="149" t="s">
        <v>305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5">
      <c r="A153" s="156">
        <v>55</v>
      </c>
      <c r="B153" s="157" t="s">
        <v>328</v>
      </c>
      <c r="C153" s="190" t="s">
        <v>329</v>
      </c>
      <c r="D153" s="158" t="s">
        <v>0</v>
      </c>
      <c r="E153" s="185"/>
      <c r="F153" s="161"/>
      <c r="G153" s="160">
        <f>ROUND(E153*F153,2)</f>
        <v>0</v>
      </c>
      <c r="H153" s="161"/>
      <c r="I153" s="160">
        <f>ROUND(E153*H153,2)</f>
        <v>0</v>
      </c>
      <c r="J153" s="161"/>
      <c r="K153" s="160">
        <f>ROUND(E153*J153,2)</f>
        <v>0</v>
      </c>
      <c r="L153" s="160">
        <v>21</v>
      </c>
      <c r="M153" s="160">
        <f>G153*(1+L153/100)</f>
        <v>0</v>
      </c>
      <c r="N153" s="159">
        <v>0</v>
      </c>
      <c r="O153" s="159">
        <f>ROUND(E153*N153,2)</f>
        <v>0</v>
      </c>
      <c r="P153" s="159">
        <v>0</v>
      </c>
      <c r="Q153" s="159">
        <f>ROUND(E153*P153,2)</f>
        <v>0</v>
      </c>
      <c r="R153" s="160"/>
      <c r="S153" s="160" t="s">
        <v>131</v>
      </c>
      <c r="T153" s="160" t="s">
        <v>131</v>
      </c>
      <c r="U153" s="160">
        <v>0</v>
      </c>
      <c r="V153" s="160">
        <f>ROUND(E153*U153,2)</f>
        <v>0</v>
      </c>
      <c r="W153" s="160"/>
      <c r="X153" s="160" t="s">
        <v>230</v>
      </c>
      <c r="Y153" s="160" t="s">
        <v>133</v>
      </c>
      <c r="Z153" s="149"/>
      <c r="AA153" s="149"/>
      <c r="AB153" s="149"/>
      <c r="AC153" s="149"/>
      <c r="AD153" s="149"/>
      <c r="AE153" s="149"/>
      <c r="AF153" s="149"/>
      <c r="AG153" s="149" t="s">
        <v>231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x14ac:dyDescent="0.25">
      <c r="A154" s="166" t="s">
        <v>126</v>
      </c>
      <c r="B154" s="167" t="s">
        <v>83</v>
      </c>
      <c r="C154" s="186" t="s">
        <v>84</v>
      </c>
      <c r="D154" s="168"/>
      <c r="E154" s="169"/>
      <c r="F154" s="170"/>
      <c r="G154" s="171">
        <f>SUMIF(AG155:AG157,"&lt;&gt;NOR",G155:G157)</f>
        <v>0</v>
      </c>
      <c r="H154" s="165"/>
      <c r="I154" s="165">
        <f>SUM(I155:I157)</f>
        <v>0</v>
      </c>
      <c r="J154" s="165"/>
      <c r="K154" s="165">
        <f>SUM(K155:K157)</f>
        <v>0</v>
      </c>
      <c r="L154" s="165"/>
      <c r="M154" s="165">
        <f>SUM(M155:M157)</f>
        <v>0</v>
      </c>
      <c r="N154" s="164"/>
      <c r="O154" s="164">
        <f>SUM(O155:O157)</f>
        <v>0</v>
      </c>
      <c r="P154" s="164"/>
      <c r="Q154" s="164">
        <f>SUM(Q155:Q157)</f>
        <v>0</v>
      </c>
      <c r="R154" s="165"/>
      <c r="S154" s="165"/>
      <c r="T154" s="165"/>
      <c r="U154" s="165"/>
      <c r="V154" s="165">
        <f>SUM(V155:V157)</f>
        <v>1.84</v>
      </c>
      <c r="W154" s="165"/>
      <c r="X154" s="165"/>
      <c r="Y154" s="165"/>
      <c r="AG154" t="s">
        <v>127</v>
      </c>
    </row>
    <row r="155" spans="1:60" outlineLevel="1" x14ac:dyDescent="0.25">
      <c r="A155" s="173">
        <v>56</v>
      </c>
      <c r="B155" s="174" t="s">
        <v>330</v>
      </c>
      <c r="C155" s="187" t="s">
        <v>331</v>
      </c>
      <c r="D155" s="175" t="s">
        <v>152</v>
      </c>
      <c r="E155" s="176">
        <v>8.83</v>
      </c>
      <c r="F155" s="177"/>
      <c r="G155" s="178">
        <f>ROUND(E155*F155,2)</f>
        <v>0</v>
      </c>
      <c r="H155" s="161"/>
      <c r="I155" s="160">
        <f>ROUND(E155*H155,2)</f>
        <v>0</v>
      </c>
      <c r="J155" s="161"/>
      <c r="K155" s="160">
        <f>ROUND(E155*J155,2)</f>
        <v>0</v>
      </c>
      <c r="L155" s="160">
        <v>21</v>
      </c>
      <c r="M155" s="160">
        <f>G155*(1+L155/100)</f>
        <v>0</v>
      </c>
      <c r="N155" s="159">
        <v>2.3000000000000001E-4</v>
      </c>
      <c r="O155" s="159">
        <f>ROUND(E155*N155,2)</f>
        <v>0</v>
      </c>
      <c r="P155" s="159">
        <v>0</v>
      </c>
      <c r="Q155" s="159">
        <f>ROUND(E155*P155,2)</f>
        <v>0</v>
      </c>
      <c r="R155" s="160"/>
      <c r="S155" s="160" t="s">
        <v>131</v>
      </c>
      <c r="T155" s="160" t="s">
        <v>131</v>
      </c>
      <c r="U155" s="160">
        <v>0.20805000000000001</v>
      </c>
      <c r="V155" s="160">
        <f>ROUND(E155*U155,2)</f>
        <v>1.84</v>
      </c>
      <c r="W155" s="160"/>
      <c r="X155" s="160" t="s">
        <v>132</v>
      </c>
      <c r="Y155" s="160" t="s">
        <v>133</v>
      </c>
      <c r="Z155" s="149"/>
      <c r="AA155" s="149"/>
      <c r="AB155" s="149"/>
      <c r="AC155" s="149"/>
      <c r="AD155" s="149"/>
      <c r="AE155" s="149"/>
      <c r="AF155" s="149"/>
      <c r="AG155" s="149" t="s">
        <v>134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2" x14ac:dyDescent="0.25">
      <c r="A156" s="156"/>
      <c r="B156" s="157"/>
      <c r="C156" s="188" t="s">
        <v>332</v>
      </c>
      <c r="D156" s="162"/>
      <c r="E156" s="163">
        <v>8.83</v>
      </c>
      <c r="F156" s="160"/>
      <c r="G156" s="160"/>
      <c r="H156" s="160"/>
      <c r="I156" s="160"/>
      <c r="J156" s="160"/>
      <c r="K156" s="160"/>
      <c r="L156" s="160"/>
      <c r="M156" s="160"/>
      <c r="N156" s="159"/>
      <c r="O156" s="159"/>
      <c r="P156" s="159"/>
      <c r="Q156" s="159"/>
      <c r="R156" s="160"/>
      <c r="S156" s="160"/>
      <c r="T156" s="160"/>
      <c r="U156" s="160"/>
      <c r="V156" s="160"/>
      <c r="W156" s="160"/>
      <c r="X156" s="160"/>
      <c r="Y156" s="160"/>
      <c r="Z156" s="149"/>
      <c r="AA156" s="149"/>
      <c r="AB156" s="149"/>
      <c r="AC156" s="149"/>
      <c r="AD156" s="149"/>
      <c r="AE156" s="149"/>
      <c r="AF156" s="149"/>
      <c r="AG156" s="149" t="s">
        <v>136</v>
      </c>
      <c r="AH156" s="149">
        <v>0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5">
      <c r="A157" s="156">
        <v>57</v>
      </c>
      <c r="B157" s="157" t="s">
        <v>333</v>
      </c>
      <c r="C157" s="190" t="s">
        <v>334</v>
      </c>
      <c r="D157" s="158" t="s">
        <v>0</v>
      </c>
      <c r="E157" s="185"/>
      <c r="F157" s="161"/>
      <c r="G157" s="160">
        <f>ROUND(E157*F157,2)</f>
        <v>0</v>
      </c>
      <c r="H157" s="161"/>
      <c r="I157" s="160">
        <f>ROUND(E157*H157,2)</f>
        <v>0</v>
      </c>
      <c r="J157" s="161"/>
      <c r="K157" s="160">
        <f>ROUND(E157*J157,2)</f>
        <v>0</v>
      </c>
      <c r="L157" s="160">
        <v>21</v>
      </c>
      <c r="M157" s="160">
        <f>G157*(1+L157/100)</f>
        <v>0</v>
      </c>
      <c r="N157" s="159">
        <v>0</v>
      </c>
      <c r="O157" s="159">
        <f>ROUND(E157*N157,2)</f>
        <v>0</v>
      </c>
      <c r="P157" s="159">
        <v>0</v>
      </c>
      <c r="Q157" s="159">
        <f>ROUND(E157*P157,2)</f>
        <v>0</v>
      </c>
      <c r="R157" s="160"/>
      <c r="S157" s="160" t="s">
        <v>131</v>
      </c>
      <c r="T157" s="160" t="s">
        <v>131</v>
      </c>
      <c r="U157" s="160">
        <v>0</v>
      </c>
      <c r="V157" s="160">
        <f>ROUND(E157*U157,2)</f>
        <v>0</v>
      </c>
      <c r="W157" s="160"/>
      <c r="X157" s="160" t="s">
        <v>230</v>
      </c>
      <c r="Y157" s="160" t="s">
        <v>133</v>
      </c>
      <c r="Z157" s="149"/>
      <c r="AA157" s="149"/>
      <c r="AB157" s="149"/>
      <c r="AC157" s="149"/>
      <c r="AD157" s="149"/>
      <c r="AE157" s="149"/>
      <c r="AF157" s="149"/>
      <c r="AG157" s="149" t="s">
        <v>231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x14ac:dyDescent="0.25">
      <c r="A158" s="166" t="s">
        <v>126</v>
      </c>
      <c r="B158" s="167" t="s">
        <v>85</v>
      </c>
      <c r="C158" s="186" t="s">
        <v>86</v>
      </c>
      <c r="D158" s="168"/>
      <c r="E158" s="169"/>
      <c r="F158" s="170"/>
      <c r="G158" s="171">
        <f>SUMIF(AG159:AG169,"&lt;&gt;NOR",G159:G169)</f>
        <v>0</v>
      </c>
      <c r="H158" s="165"/>
      <c r="I158" s="165">
        <f>SUM(I159:I169)</f>
        <v>0</v>
      </c>
      <c r="J158" s="165"/>
      <c r="K158" s="165">
        <f>SUM(K159:K169)</f>
        <v>0</v>
      </c>
      <c r="L158" s="165"/>
      <c r="M158" s="165">
        <f>SUM(M159:M169)</f>
        <v>0</v>
      </c>
      <c r="N158" s="164"/>
      <c r="O158" s="164">
        <f>SUM(O159:O169)</f>
        <v>2.9099999999999997</v>
      </c>
      <c r="P158" s="164"/>
      <c r="Q158" s="164">
        <f>SUM(Q159:Q169)</f>
        <v>0</v>
      </c>
      <c r="R158" s="165"/>
      <c r="S158" s="165"/>
      <c r="T158" s="165"/>
      <c r="U158" s="165"/>
      <c r="V158" s="165">
        <f>SUM(V159:V169)</f>
        <v>121.57</v>
      </c>
      <c r="W158" s="165"/>
      <c r="X158" s="165"/>
      <c r="Y158" s="165"/>
      <c r="AG158" t="s">
        <v>127</v>
      </c>
    </row>
    <row r="159" spans="1:60" outlineLevel="1" x14ac:dyDescent="0.25">
      <c r="A159" s="173">
        <v>58</v>
      </c>
      <c r="B159" s="174" t="s">
        <v>335</v>
      </c>
      <c r="C159" s="187" t="s">
        <v>336</v>
      </c>
      <c r="D159" s="175" t="s">
        <v>152</v>
      </c>
      <c r="E159" s="176">
        <v>39.770000000000003</v>
      </c>
      <c r="F159" s="177"/>
      <c r="G159" s="178">
        <f>ROUND(E159*F159,2)</f>
        <v>0</v>
      </c>
      <c r="H159" s="161"/>
      <c r="I159" s="160">
        <f>ROUND(E159*H159,2)</f>
        <v>0</v>
      </c>
      <c r="J159" s="161"/>
      <c r="K159" s="160">
        <f>ROUND(E159*J159,2)</f>
        <v>0</v>
      </c>
      <c r="L159" s="160">
        <v>21</v>
      </c>
      <c r="M159" s="160">
        <f>G159*(1+L159/100)</f>
        <v>0</v>
      </c>
      <c r="N159" s="159">
        <v>8.2400000000000008E-3</v>
      </c>
      <c r="O159" s="159">
        <f>ROUND(E159*N159,2)</f>
        <v>0.33</v>
      </c>
      <c r="P159" s="159">
        <v>0</v>
      </c>
      <c r="Q159" s="159">
        <f>ROUND(E159*P159,2)</f>
        <v>0</v>
      </c>
      <c r="R159" s="160"/>
      <c r="S159" s="160" t="s">
        <v>131</v>
      </c>
      <c r="T159" s="160" t="s">
        <v>131</v>
      </c>
      <c r="U159" s="160">
        <v>0.442</v>
      </c>
      <c r="V159" s="160">
        <f>ROUND(E159*U159,2)</f>
        <v>17.579999999999998</v>
      </c>
      <c r="W159" s="160"/>
      <c r="X159" s="160" t="s">
        <v>132</v>
      </c>
      <c r="Y159" s="160" t="s">
        <v>133</v>
      </c>
      <c r="Z159" s="149"/>
      <c r="AA159" s="149"/>
      <c r="AB159" s="149"/>
      <c r="AC159" s="149"/>
      <c r="AD159" s="149"/>
      <c r="AE159" s="149"/>
      <c r="AF159" s="149"/>
      <c r="AG159" s="149" t="s">
        <v>134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2" x14ac:dyDescent="0.25">
      <c r="A160" s="156"/>
      <c r="B160" s="157"/>
      <c r="C160" s="188" t="s">
        <v>337</v>
      </c>
      <c r="D160" s="162"/>
      <c r="E160" s="163">
        <v>48.53</v>
      </c>
      <c r="F160" s="160"/>
      <c r="G160" s="160"/>
      <c r="H160" s="160"/>
      <c r="I160" s="160"/>
      <c r="J160" s="160"/>
      <c r="K160" s="160"/>
      <c r="L160" s="160"/>
      <c r="M160" s="160"/>
      <c r="N160" s="159"/>
      <c r="O160" s="159"/>
      <c r="P160" s="159"/>
      <c r="Q160" s="159"/>
      <c r="R160" s="160"/>
      <c r="S160" s="160"/>
      <c r="T160" s="160"/>
      <c r="U160" s="160"/>
      <c r="V160" s="160"/>
      <c r="W160" s="160"/>
      <c r="X160" s="160"/>
      <c r="Y160" s="160"/>
      <c r="Z160" s="149"/>
      <c r="AA160" s="149"/>
      <c r="AB160" s="149"/>
      <c r="AC160" s="149"/>
      <c r="AD160" s="149"/>
      <c r="AE160" s="149"/>
      <c r="AF160" s="149"/>
      <c r="AG160" s="149" t="s">
        <v>136</v>
      </c>
      <c r="AH160" s="149">
        <v>0</v>
      </c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3" x14ac:dyDescent="0.25">
      <c r="A161" s="156"/>
      <c r="B161" s="157"/>
      <c r="C161" s="188" t="s">
        <v>338</v>
      </c>
      <c r="D161" s="162"/>
      <c r="E161" s="163">
        <v>-8.76</v>
      </c>
      <c r="F161" s="160"/>
      <c r="G161" s="160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60"/>
      <c r="Z161" s="149"/>
      <c r="AA161" s="149"/>
      <c r="AB161" s="149"/>
      <c r="AC161" s="149"/>
      <c r="AD161" s="149"/>
      <c r="AE161" s="149"/>
      <c r="AF161" s="149"/>
      <c r="AG161" s="149" t="s">
        <v>136</v>
      </c>
      <c r="AH161" s="149">
        <v>0</v>
      </c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5">
      <c r="A162" s="173">
        <v>59</v>
      </c>
      <c r="B162" s="174" t="s">
        <v>339</v>
      </c>
      <c r="C162" s="187" t="s">
        <v>340</v>
      </c>
      <c r="D162" s="175" t="s">
        <v>152</v>
      </c>
      <c r="E162" s="176">
        <v>8</v>
      </c>
      <c r="F162" s="177"/>
      <c r="G162" s="178">
        <f>ROUND(E162*F162,2)</f>
        <v>0</v>
      </c>
      <c r="H162" s="161"/>
      <c r="I162" s="160">
        <f>ROUND(E162*H162,2)</f>
        <v>0</v>
      </c>
      <c r="J162" s="161"/>
      <c r="K162" s="160">
        <f>ROUND(E162*J162,2)</f>
        <v>0</v>
      </c>
      <c r="L162" s="160">
        <v>21</v>
      </c>
      <c r="M162" s="160">
        <f>G162*(1+L162/100)</f>
        <v>0</v>
      </c>
      <c r="N162" s="159">
        <v>8.2400000000000008E-3</v>
      </c>
      <c r="O162" s="159">
        <f>ROUND(E162*N162,2)</f>
        <v>7.0000000000000007E-2</v>
      </c>
      <c r="P162" s="159">
        <v>0</v>
      </c>
      <c r="Q162" s="159">
        <f>ROUND(E162*P162,2)</f>
        <v>0</v>
      </c>
      <c r="R162" s="160"/>
      <c r="S162" s="160" t="s">
        <v>131</v>
      </c>
      <c r="T162" s="160" t="s">
        <v>131</v>
      </c>
      <c r="U162" s="160">
        <v>0.78200000000000003</v>
      </c>
      <c r="V162" s="160">
        <f>ROUND(E162*U162,2)</f>
        <v>6.26</v>
      </c>
      <c r="W162" s="160"/>
      <c r="X162" s="160" t="s">
        <v>132</v>
      </c>
      <c r="Y162" s="160" t="s">
        <v>133</v>
      </c>
      <c r="Z162" s="149"/>
      <c r="AA162" s="149"/>
      <c r="AB162" s="149"/>
      <c r="AC162" s="149"/>
      <c r="AD162" s="149"/>
      <c r="AE162" s="149"/>
      <c r="AF162" s="149"/>
      <c r="AG162" s="149" t="s">
        <v>134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2" x14ac:dyDescent="0.25">
      <c r="A163" s="156"/>
      <c r="B163" s="157"/>
      <c r="C163" s="188" t="s">
        <v>341</v>
      </c>
      <c r="D163" s="162"/>
      <c r="E163" s="163">
        <v>8</v>
      </c>
      <c r="F163" s="160"/>
      <c r="G163" s="160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60"/>
      <c r="Z163" s="149"/>
      <c r="AA163" s="149"/>
      <c r="AB163" s="149"/>
      <c r="AC163" s="149"/>
      <c r="AD163" s="149"/>
      <c r="AE163" s="149"/>
      <c r="AF163" s="149"/>
      <c r="AG163" s="149" t="s">
        <v>136</v>
      </c>
      <c r="AH163" s="149">
        <v>0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5">
      <c r="A164" s="173">
        <v>60</v>
      </c>
      <c r="B164" s="174" t="s">
        <v>342</v>
      </c>
      <c r="C164" s="187" t="s">
        <v>343</v>
      </c>
      <c r="D164" s="175" t="s">
        <v>143</v>
      </c>
      <c r="E164" s="176">
        <v>44.3</v>
      </c>
      <c r="F164" s="177"/>
      <c r="G164" s="178">
        <f>ROUND(E164*F164,2)</f>
        <v>0</v>
      </c>
      <c r="H164" s="161"/>
      <c r="I164" s="160">
        <f>ROUND(E164*H164,2)</f>
        <v>0</v>
      </c>
      <c r="J164" s="161"/>
      <c r="K164" s="160">
        <f>ROUND(E164*J164,2)</f>
        <v>0</v>
      </c>
      <c r="L164" s="160">
        <v>21</v>
      </c>
      <c r="M164" s="160">
        <f>G164*(1+L164/100)</f>
        <v>0</v>
      </c>
      <c r="N164" s="159">
        <v>5.6599999999999998E-2</v>
      </c>
      <c r="O164" s="159">
        <f>ROUND(E164*N164,2)</f>
        <v>2.5099999999999998</v>
      </c>
      <c r="P164" s="159">
        <v>0</v>
      </c>
      <c r="Q164" s="159">
        <f>ROUND(E164*P164,2)</f>
        <v>0</v>
      </c>
      <c r="R164" s="160"/>
      <c r="S164" s="160" t="s">
        <v>131</v>
      </c>
      <c r="T164" s="160" t="s">
        <v>131</v>
      </c>
      <c r="U164" s="160">
        <v>1.5409999999999999</v>
      </c>
      <c r="V164" s="160">
        <f>ROUND(E164*U164,2)</f>
        <v>68.27</v>
      </c>
      <c r="W164" s="160"/>
      <c r="X164" s="160" t="s">
        <v>132</v>
      </c>
      <c r="Y164" s="160" t="s">
        <v>133</v>
      </c>
      <c r="Z164" s="149"/>
      <c r="AA164" s="149"/>
      <c r="AB164" s="149"/>
      <c r="AC164" s="149"/>
      <c r="AD164" s="149"/>
      <c r="AE164" s="149"/>
      <c r="AF164" s="149"/>
      <c r="AG164" s="149" t="s">
        <v>134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2" x14ac:dyDescent="0.25">
      <c r="A165" s="156"/>
      <c r="B165" s="157"/>
      <c r="C165" s="188" t="s">
        <v>165</v>
      </c>
      <c r="D165" s="162"/>
      <c r="E165" s="163">
        <v>44.3</v>
      </c>
      <c r="F165" s="160"/>
      <c r="G165" s="160"/>
      <c r="H165" s="160"/>
      <c r="I165" s="160"/>
      <c r="J165" s="160"/>
      <c r="K165" s="160"/>
      <c r="L165" s="160"/>
      <c r="M165" s="160"/>
      <c r="N165" s="159"/>
      <c r="O165" s="159"/>
      <c r="P165" s="159"/>
      <c r="Q165" s="159"/>
      <c r="R165" s="160"/>
      <c r="S165" s="160"/>
      <c r="T165" s="160"/>
      <c r="U165" s="160"/>
      <c r="V165" s="160"/>
      <c r="W165" s="160"/>
      <c r="X165" s="160"/>
      <c r="Y165" s="160"/>
      <c r="Z165" s="149"/>
      <c r="AA165" s="149"/>
      <c r="AB165" s="149"/>
      <c r="AC165" s="149"/>
      <c r="AD165" s="149"/>
      <c r="AE165" s="149"/>
      <c r="AF165" s="149"/>
      <c r="AG165" s="149" t="s">
        <v>136</v>
      </c>
      <c r="AH165" s="149">
        <v>0</v>
      </c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5">
      <c r="A166" s="173">
        <v>61</v>
      </c>
      <c r="B166" s="174" t="s">
        <v>344</v>
      </c>
      <c r="C166" s="187" t="s">
        <v>345</v>
      </c>
      <c r="D166" s="175" t="s">
        <v>143</v>
      </c>
      <c r="E166" s="176">
        <v>49.106000000000002</v>
      </c>
      <c r="F166" s="177"/>
      <c r="G166" s="178">
        <f>ROUND(E166*F166,2)</f>
        <v>0</v>
      </c>
      <c r="H166" s="161"/>
      <c r="I166" s="160">
        <f>ROUND(E166*H166,2)</f>
        <v>0</v>
      </c>
      <c r="J166" s="161"/>
      <c r="K166" s="160">
        <f>ROUND(E166*J166,2)</f>
        <v>0</v>
      </c>
      <c r="L166" s="160">
        <v>21</v>
      </c>
      <c r="M166" s="160">
        <f>G166*(1+L166/100)</f>
        <v>0</v>
      </c>
      <c r="N166" s="159">
        <v>0</v>
      </c>
      <c r="O166" s="159">
        <f>ROUND(E166*N166,2)</f>
        <v>0</v>
      </c>
      <c r="P166" s="159">
        <v>0</v>
      </c>
      <c r="Q166" s="159">
        <f>ROUND(E166*P166,2)</f>
        <v>0</v>
      </c>
      <c r="R166" s="160"/>
      <c r="S166" s="160" t="s">
        <v>131</v>
      </c>
      <c r="T166" s="160" t="s">
        <v>131</v>
      </c>
      <c r="U166" s="160">
        <v>0.6</v>
      </c>
      <c r="V166" s="160">
        <f>ROUND(E166*U166,2)</f>
        <v>29.46</v>
      </c>
      <c r="W166" s="160"/>
      <c r="X166" s="160" t="s">
        <v>132</v>
      </c>
      <c r="Y166" s="160" t="s">
        <v>133</v>
      </c>
      <c r="Z166" s="149"/>
      <c r="AA166" s="149"/>
      <c r="AB166" s="149"/>
      <c r="AC166" s="149"/>
      <c r="AD166" s="149"/>
      <c r="AE166" s="149"/>
      <c r="AF166" s="149"/>
      <c r="AG166" s="149" t="s">
        <v>134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2" x14ac:dyDescent="0.25">
      <c r="A167" s="156"/>
      <c r="B167" s="157"/>
      <c r="C167" s="188" t="s">
        <v>346</v>
      </c>
      <c r="D167" s="162"/>
      <c r="E167" s="163">
        <v>44.3</v>
      </c>
      <c r="F167" s="160"/>
      <c r="G167" s="160"/>
      <c r="H167" s="160"/>
      <c r="I167" s="160"/>
      <c r="J167" s="160"/>
      <c r="K167" s="160"/>
      <c r="L167" s="160"/>
      <c r="M167" s="160"/>
      <c r="N167" s="159"/>
      <c r="O167" s="159"/>
      <c r="P167" s="159"/>
      <c r="Q167" s="159"/>
      <c r="R167" s="160"/>
      <c r="S167" s="160"/>
      <c r="T167" s="160"/>
      <c r="U167" s="160"/>
      <c r="V167" s="160"/>
      <c r="W167" s="160"/>
      <c r="X167" s="160"/>
      <c r="Y167" s="160"/>
      <c r="Z167" s="149"/>
      <c r="AA167" s="149"/>
      <c r="AB167" s="149"/>
      <c r="AC167" s="149"/>
      <c r="AD167" s="149"/>
      <c r="AE167" s="149"/>
      <c r="AF167" s="149"/>
      <c r="AG167" s="149" t="s">
        <v>136</v>
      </c>
      <c r="AH167" s="149">
        <v>5</v>
      </c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3" x14ac:dyDescent="0.25">
      <c r="A168" s="156"/>
      <c r="B168" s="157"/>
      <c r="C168" s="188" t="s">
        <v>347</v>
      </c>
      <c r="D168" s="162"/>
      <c r="E168" s="163">
        <v>4.806</v>
      </c>
      <c r="F168" s="160"/>
      <c r="G168" s="160"/>
      <c r="H168" s="160"/>
      <c r="I168" s="160"/>
      <c r="J168" s="160"/>
      <c r="K168" s="160"/>
      <c r="L168" s="160"/>
      <c r="M168" s="160"/>
      <c r="N168" s="159"/>
      <c r="O168" s="159"/>
      <c r="P168" s="159"/>
      <c r="Q168" s="159"/>
      <c r="R168" s="160"/>
      <c r="S168" s="160"/>
      <c r="T168" s="160"/>
      <c r="U168" s="160"/>
      <c r="V168" s="160"/>
      <c r="W168" s="160"/>
      <c r="X168" s="160"/>
      <c r="Y168" s="160"/>
      <c r="Z168" s="149"/>
      <c r="AA168" s="149"/>
      <c r="AB168" s="149"/>
      <c r="AC168" s="149"/>
      <c r="AD168" s="149"/>
      <c r="AE168" s="149"/>
      <c r="AF168" s="149"/>
      <c r="AG168" s="149" t="s">
        <v>136</v>
      </c>
      <c r="AH168" s="149">
        <v>0</v>
      </c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5">
      <c r="A169" s="156">
        <v>62</v>
      </c>
      <c r="B169" s="157" t="s">
        <v>348</v>
      </c>
      <c r="C169" s="190" t="s">
        <v>349</v>
      </c>
      <c r="D169" s="158" t="s">
        <v>0</v>
      </c>
      <c r="E169" s="185"/>
      <c r="F169" s="161"/>
      <c r="G169" s="160">
        <f>ROUND(E169*F169,2)</f>
        <v>0</v>
      </c>
      <c r="H169" s="161"/>
      <c r="I169" s="160">
        <f>ROUND(E169*H169,2)</f>
        <v>0</v>
      </c>
      <c r="J169" s="161"/>
      <c r="K169" s="160">
        <f>ROUND(E169*J169,2)</f>
        <v>0</v>
      </c>
      <c r="L169" s="160">
        <v>21</v>
      </c>
      <c r="M169" s="160">
        <f>G169*(1+L169/100)</f>
        <v>0</v>
      </c>
      <c r="N169" s="159">
        <v>0</v>
      </c>
      <c r="O169" s="159">
        <f>ROUND(E169*N169,2)</f>
        <v>0</v>
      </c>
      <c r="P169" s="159">
        <v>0</v>
      </c>
      <c r="Q169" s="159">
        <f>ROUND(E169*P169,2)</f>
        <v>0</v>
      </c>
      <c r="R169" s="160"/>
      <c r="S169" s="160" t="s">
        <v>131</v>
      </c>
      <c r="T169" s="160" t="s">
        <v>131</v>
      </c>
      <c r="U169" s="160">
        <v>0</v>
      </c>
      <c r="V169" s="160">
        <f>ROUND(E169*U169,2)</f>
        <v>0</v>
      </c>
      <c r="W169" s="160"/>
      <c r="X169" s="160" t="s">
        <v>230</v>
      </c>
      <c r="Y169" s="160" t="s">
        <v>133</v>
      </c>
      <c r="Z169" s="149"/>
      <c r="AA169" s="149"/>
      <c r="AB169" s="149"/>
      <c r="AC169" s="149"/>
      <c r="AD169" s="149"/>
      <c r="AE169" s="149"/>
      <c r="AF169" s="149"/>
      <c r="AG169" s="149" t="s">
        <v>231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x14ac:dyDescent="0.25">
      <c r="A170" s="166" t="s">
        <v>126</v>
      </c>
      <c r="B170" s="167" t="s">
        <v>87</v>
      </c>
      <c r="C170" s="186" t="s">
        <v>88</v>
      </c>
      <c r="D170" s="168"/>
      <c r="E170" s="169"/>
      <c r="F170" s="170"/>
      <c r="G170" s="171">
        <f>SUMIF(AG171:AG174,"&lt;&gt;NOR",G171:G174)</f>
        <v>0</v>
      </c>
      <c r="H170" s="165"/>
      <c r="I170" s="165">
        <f>SUM(I171:I174)</f>
        <v>0</v>
      </c>
      <c r="J170" s="165"/>
      <c r="K170" s="165">
        <f>SUM(K171:K174)</f>
        <v>0</v>
      </c>
      <c r="L170" s="165"/>
      <c r="M170" s="165">
        <f>SUM(M171:M174)</f>
        <v>0</v>
      </c>
      <c r="N170" s="164"/>
      <c r="O170" s="164">
        <f>SUM(O171:O174)</f>
        <v>0.04</v>
      </c>
      <c r="P170" s="164"/>
      <c r="Q170" s="164">
        <f>SUM(Q171:Q174)</f>
        <v>0</v>
      </c>
      <c r="R170" s="165"/>
      <c r="S170" s="165"/>
      <c r="T170" s="165"/>
      <c r="U170" s="165"/>
      <c r="V170" s="165">
        <f>SUM(V171:V174)</f>
        <v>33.409999999999997</v>
      </c>
      <c r="W170" s="165"/>
      <c r="X170" s="165"/>
      <c r="Y170" s="165"/>
      <c r="AG170" t="s">
        <v>127</v>
      </c>
    </row>
    <row r="171" spans="1:60" outlineLevel="1" x14ac:dyDescent="0.25">
      <c r="A171" s="173">
        <v>63</v>
      </c>
      <c r="B171" s="174" t="s">
        <v>350</v>
      </c>
      <c r="C171" s="187" t="s">
        <v>351</v>
      </c>
      <c r="D171" s="175" t="s">
        <v>143</v>
      </c>
      <c r="E171" s="176">
        <v>53.883000000000003</v>
      </c>
      <c r="F171" s="177"/>
      <c r="G171" s="178">
        <f>ROUND(E171*F171,2)</f>
        <v>0</v>
      </c>
      <c r="H171" s="161"/>
      <c r="I171" s="160">
        <f>ROUND(E171*H171,2)</f>
        <v>0</v>
      </c>
      <c r="J171" s="161"/>
      <c r="K171" s="160">
        <f>ROUND(E171*J171,2)</f>
        <v>0</v>
      </c>
      <c r="L171" s="160">
        <v>21</v>
      </c>
      <c r="M171" s="160">
        <f>G171*(1+L171/100)</f>
        <v>0</v>
      </c>
      <c r="N171" s="159">
        <v>7.5000000000000002E-4</v>
      </c>
      <c r="O171" s="159">
        <f>ROUND(E171*N171,2)</f>
        <v>0.04</v>
      </c>
      <c r="P171" s="159">
        <v>0</v>
      </c>
      <c r="Q171" s="159">
        <f>ROUND(E171*P171,2)</f>
        <v>0</v>
      </c>
      <c r="R171" s="160"/>
      <c r="S171" s="160" t="s">
        <v>131</v>
      </c>
      <c r="T171" s="160" t="s">
        <v>131</v>
      </c>
      <c r="U171" s="160">
        <v>0.62</v>
      </c>
      <c r="V171" s="160">
        <f>ROUND(E171*U171,2)</f>
        <v>33.409999999999997</v>
      </c>
      <c r="W171" s="160"/>
      <c r="X171" s="160" t="s">
        <v>132</v>
      </c>
      <c r="Y171" s="160" t="s">
        <v>133</v>
      </c>
      <c r="Z171" s="149"/>
      <c r="AA171" s="149"/>
      <c r="AB171" s="149"/>
      <c r="AC171" s="149"/>
      <c r="AD171" s="149"/>
      <c r="AE171" s="149"/>
      <c r="AF171" s="149"/>
      <c r="AG171" s="149" t="s">
        <v>134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2" x14ac:dyDescent="0.25">
      <c r="A172" s="156"/>
      <c r="B172" s="157"/>
      <c r="C172" s="188" t="s">
        <v>352</v>
      </c>
      <c r="D172" s="162"/>
      <c r="E172" s="163">
        <v>49.106000000000002</v>
      </c>
      <c r="F172" s="160"/>
      <c r="G172" s="160"/>
      <c r="H172" s="160"/>
      <c r="I172" s="160"/>
      <c r="J172" s="160"/>
      <c r="K172" s="160"/>
      <c r="L172" s="160"/>
      <c r="M172" s="160"/>
      <c r="N172" s="159"/>
      <c r="O172" s="159"/>
      <c r="P172" s="159"/>
      <c r="Q172" s="159"/>
      <c r="R172" s="160"/>
      <c r="S172" s="160"/>
      <c r="T172" s="160"/>
      <c r="U172" s="160"/>
      <c r="V172" s="160"/>
      <c r="W172" s="160"/>
      <c r="X172" s="160"/>
      <c r="Y172" s="160"/>
      <c r="Z172" s="149"/>
      <c r="AA172" s="149"/>
      <c r="AB172" s="149"/>
      <c r="AC172" s="149"/>
      <c r="AD172" s="149"/>
      <c r="AE172" s="149"/>
      <c r="AF172" s="149"/>
      <c r="AG172" s="149" t="s">
        <v>136</v>
      </c>
      <c r="AH172" s="149">
        <v>5</v>
      </c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3" x14ac:dyDescent="0.25">
      <c r="A173" s="156"/>
      <c r="B173" s="157"/>
      <c r="C173" s="188" t="s">
        <v>353</v>
      </c>
      <c r="D173" s="162"/>
      <c r="E173" s="163">
        <v>4.7770000000000001</v>
      </c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60"/>
      <c r="Z173" s="149"/>
      <c r="AA173" s="149"/>
      <c r="AB173" s="149"/>
      <c r="AC173" s="149"/>
      <c r="AD173" s="149"/>
      <c r="AE173" s="149"/>
      <c r="AF173" s="149"/>
      <c r="AG173" s="149" t="s">
        <v>136</v>
      </c>
      <c r="AH173" s="149">
        <v>0</v>
      </c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5">
      <c r="A174" s="156">
        <v>64</v>
      </c>
      <c r="B174" s="157" t="s">
        <v>354</v>
      </c>
      <c r="C174" s="190" t="s">
        <v>355</v>
      </c>
      <c r="D174" s="158" t="s">
        <v>0</v>
      </c>
      <c r="E174" s="185"/>
      <c r="F174" s="161"/>
      <c r="G174" s="160">
        <f>ROUND(E174*F174,2)</f>
        <v>0</v>
      </c>
      <c r="H174" s="161"/>
      <c r="I174" s="160">
        <f>ROUND(E174*H174,2)</f>
        <v>0</v>
      </c>
      <c r="J174" s="161"/>
      <c r="K174" s="160">
        <f>ROUND(E174*J174,2)</f>
        <v>0</v>
      </c>
      <c r="L174" s="160">
        <v>21</v>
      </c>
      <c r="M174" s="160">
        <f>G174*(1+L174/100)</f>
        <v>0</v>
      </c>
      <c r="N174" s="159">
        <v>0</v>
      </c>
      <c r="O174" s="159">
        <f>ROUND(E174*N174,2)</f>
        <v>0</v>
      </c>
      <c r="P174" s="159">
        <v>0</v>
      </c>
      <c r="Q174" s="159">
        <f>ROUND(E174*P174,2)</f>
        <v>0</v>
      </c>
      <c r="R174" s="160"/>
      <c r="S174" s="160" t="s">
        <v>131</v>
      </c>
      <c r="T174" s="160" t="s">
        <v>131</v>
      </c>
      <c r="U174" s="160">
        <v>0</v>
      </c>
      <c r="V174" s="160">
        <f>ROUND(E174*U174,2)</f>
        <v>0</v>
      </c>
      <c r="W174" s="160"/>
      <c r="X174" s="160" t="s">
        <v>230</v>
      </c>
      <c r="Y174" s="160" t="s">
        <v>133</v>
      </c>
      <c r="Z174" s="149"/>
      <c r="AA174" s="149"/>
      <c r="AB174" s="149"/>
      <c r="AC174" s="149"/>
      <c r="AD174" s="149"/>
      <c r="AE174" s="149"/>
      <c r="AF174" s="149"/>
      <c r="AG174" s="149" t="s">
        <v>231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x14ac:dyDescent="0.25">
      <c r="A175" s="166" t="s">
        <v>126</v>
      </c>
      <c r="B175" s="167" t="s">
        <v>89</v>
      </c>
      <c r="C175" s="186" t="s">
        <v>90</v>
      </c>
      <c r="D175" s="168"/>
      <c r="E175" s="169"/>
      <c r="F175" s="170"/>
      <c r="G175" s="171">
        <f>SUMIF(AG176:AG188,"&lt;&gt;NOR",G176:G188)</f>
        <v>0</v>
      </c>
      <c r="H175" s="165"/>
      <c r="I175" s="165">
        <f>SUM(I176:I188)</f>
        <v>0</v>
      </c>
      <c r="J175" s="165"/>
      <c r="K175" s="165">
        <f>SUM(K176:K188)</f>
        <v>0</v>
      </c>
      <c r="L175" s="165"/>
      <c r="M175" s="165">
        <f>SUM(M176:M188)</f>
        <v>0</v>
      </c>
      <c r="N175" s="164"/>
      <c r="O175" s="164">
        <f>SUM(O176:O188)</f>
        <v>0.02</v>
      </c>
      <c r="P175" s="164"/>
      <c r="Q175" s="164">
        <f>SUM(Q176:Q188)</f>
        <v>0</v>
      </c>
      <c r="R175" s="165"/>
      <c r="S175" s="165"/>
      <c r="T175" s="165"/>
      <c r="U175" s="165"/>
      <c r="V175" s="165">
        <f>SUM(V176:V188)</f>
        <v>16.380000000000003</v>
      </c>
      <c r="W175" s="165"/>
      <c r="X175" s="165"/>
      <c r="Y175" s="165"/>
      <c r="AG175" t="s">
        <v>127</v>
      </c>
    </row>
    <row r="176" spans="1:60" outlineLevel="1" x14ac:dyDescent="0.25">
      <c r="A176" s="173">
        <v>65</v>
      </c>
      <c r="B176" s="174" t="s">
        <v>356</v>
      </c>
      <c r="C176" s="187" t="s">
        <v>357</v>
      </c>
      <c r="D176" s="175" t="s">
        <v>143</v>
      </c>
      <c r="E176" s="176">
        <v>2.9340000000000002</v>
      </c>
      <c r="F176" s="177"/>
      <c r="G176" s="178">
        <f>ROUND(E176*F176,2)</f>
        <v>0</v>
      </c>
      <c r="H176" s="161"/>
      <c r="I176" s="160">
        <f>ROUND(E176*H176,2)</f>
        <v>0</v>
      </c>
      <c r="J176" s="161"/>
      <c r="K176" s="160">
        <f>ROUND(E176*J176,2)</f>
        <v>0</v>
      </c>
      <c r="L176" s="160">
        <v>21</v>
      </c>
      <c r="M176" s="160">
        <f>G176*(1+L176/100)</f>
        <v>0</v>
      </c>
      <c r="N176" s="159">
        <v>2.5000000000000001E-4</v>
      </c>
      <c r="O176" s="159">
        <f>ROUND(E176*N176,2)</f>
        <v>0</v>
      </c>
      <c r="P176" s="159">
        <v>0</v>
      </c>
      <c r="Q176" s="159">
        <f>ROUND(E176*P176,2)</f>
        <v>0</v>
      </c>
      <c r="R176" s="160"/>
      <c r="S176" s="160" t="s">
        <v>131</v>
      </c>
      <c r="T176" s="160" t="s">
        <v>131</v>
      </c>
      <c r="U176" s="160">
        <v>0.30599999999999999</v>
      </c>
      <c r="V176" s="160">
        <f>ROUND(E176*U176,2)</f>
        <v>0.9</v>
      </c>
      <c r="W176" s="160"/>
      <c r="X176" s="160" t="s">
        <v>132</v>
      </c>
      <c r="Y176" s="160" t="s">
        <v>133</v>
      </c>
      <c r="Z176" s="149"/>
      <c r="AA176" s="149"/>
      <c r="AB176" s="149"/>
      <c r="AC176" s="149"/>
      <c r="AD176" s="149"/>
      <c r="AE176" s="149"/>
      <c r="AF176" s="149"/>
      <c r="AG176" s="149" t="s">
        <v>134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2" x14ac:dyDescent="0.25">
      <c r="A177" s="156"/>
      <c r="B177" s="157"/>
      <c r="C177" s="188" t="s">
        <v>358</v>
      </c>
      <c r="D177" s="162"/>
      <c r="E177" s="163">
        <v>1.8959999999999999</v>
      </c>
      <c r="F177" s="160"/>
      <c r="G177" s="160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60"/>
      <c r="Z177" s="149"/>
      <c r="AA177" s="149"/>
      <c r="AB177" s="149"/>
      <c r="AC177" s="149"/>
      <c r="AD177" s="149"/>
      <c r="AE177" s="149"/>
      <c r="AF177" s="149"/>
      <c r="AG177" s="149" t="s">
        <v>136</v>
      </c>
      <c r="AH177" s="149">
        <v>0</v>
      </c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3" x14ac:dyDescent="0.25">
      <c r="A178" s="156"/>
      <c r="B178" s="157"/>
      <c r="C178" s="188" t="s">
        <v>359</v>
      </c>
      <c r="D178" s="162"/>
      <c r="E178" s="163">
        <v>1.038</v>
      </c>
      <c r="F178" s="160"/>
      <c r="G178" s="160"/>
      <c r="H178" s="160"/>
      <c r="I178" s="160"/>
      <c r="J178" s="160"/>
      <c r="K178" s="160"/>
      <c r="L178" s="160"/>
      <c r="M178" s="160"/>
      <c r="N178" s="159"/>
      <c r="O178" s="159"/>
      <c r="P178" s="159"/>
      <c r="Q178" s="159"/>
      <c r="R178" s="160"/>
      <c r="S178" s="160"/>
      <c r="T178" s="160"/>
      <c r="U178" s="160"/>
      <c r="V178" s="160"/>
      <c r="W178" s="160"/>
      <c r="X178" s="160"/>
      <c r="Y178" s="160"/>
      <c r="Z178" s="149"/>
      <c r="AA178" s="149"/>
      <c r="AB178" s="149"/>
      <c r="AC178" s="149"/>
      <c r="AD178" s="149"/>
      <c r="AE178" s="149"/>
      <c r="AF178" s="149"/>
      <c r="AG178" s="149" t="s">
        <v>136</v>
      </c>
      <c r="AH178" s="149">
        <v>0</v>
      </c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1" x14ac:dyDescent="0.25">
      <c r="A179" s="173">
        <v>66</v>
      </c>
      <c r="B179" s="174" t="s">
        <v>360</v>
      </c>
      <c r="C179" s="187" t="s">
        <v>361</v>
      </c>
      <c r="D179" s="175" t="s">
        <v>143</v>
      </c>
      <c r="E179" s="176">
        <v>9.3000000000000007</v>
      </c>
      <c r="F179" s="177"/>
      <c r="G179" s="178">
        <f>ROUND(E179*F179,2)</f>
        <v>0</v>
      </c>
      <c r="H179" s="161"/>
      <c r="I179" s="160">
        <f>ROUND(E179*H179,2)</f>
        <v>0</v>
      </c>
      <c r="J179" s="161"/>
      <c r="K179" s="160">
        <f>ROUND(E179*J179,2)</f>
        <v>0</v>
      </c>
      <c r="L179" s="160">
        <v>21</v>
      </c>
      <c r="M179" s="160">
        <f>G179*(1+L179/100)</f>
        <v>0</v>
      </c>
      <c r="N179" s="159">
        <v>8.0999999999999996E-4</v>
      </c>
      <c r="O179" s="159">
        <f>ROUND(E179*N179,2)</f>
        <v>0.01</v>
      </c>
      <c r="P179" s="159">
        <v>0</v>
      </c>
      <c r="Q179" s="159">
        <f>ROUND(E179*P179,2)</f>
        <v>0</v>
      </c>
      <c r="R179" s="160"/>
      <c r="S179" s="160" t="s">
        <v>131</v>
      </c>
      <c r="T179" s="160" t="s">
        <v>131</v>
      </c>
      <c r="U179" s="160">
        <v>0.40699999999999997</v>
      </c>
      <c r="V179" s="160">
        <f>ROUND(E179*U179,2)</f>
        <v>3.79</v>
      </c>
      <c r="W179" s="160"/>
      <c r="X179" s="160" t="s">
        <v>132</v>
      </c>
      <c r="Y179" s="160" t="s">
        <v>133</v>
      </c>
      <c r="Z179" s="149"/>
      <c r="AA179" s="149"/>
      <c r="AB179" s="149"/>
      <c r="AC179" s="149"/>
      <c r="AD179" s="149"/>
      <c r="AE179" s="149"/>
      <c r="AF179" s="149"/>
      <c r="AG179" s="149" t="s">
        <v>134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2" x14ac:dyDescent="0.25">
      <c r="A180" s="156"/>
      <c r="B180" s="157"/>
      <c r="C180" s="188" t="s">
        <v>362</v>
      </c>
      <c r="D180" s="162"/>
      <c r="E180" s="163">
        <v>9.3000000000000007</v>
      </c>
      <c r="F180" s="160"/>
      <c r="G180" s="160"/>
      <c r="H180" s="160"/>
      <c r="I180" s="160"/>
      <c r="J180" s="160"/>
      <c r="K180" s="160"/>
      <c r="L180" s="160"/>
      <c r="M180" s="160"/>
      <c r="N180" s="159"/>
      <c r="O180" s="159"/>
      <c r="P180" s="159"/>
      <c r="Q180" s="159"/>
      <c r="R180" s="160"/>
      <c r="S180" s="160"/>
      <c r="T180" s="160"/>
      <c r="U180" s="160"/>
      <c r="V180" s="160"/>
      <c r="W180" s="160"/>
      <c r="X180" s="160"/>
      <c r="Y180" s="160"/>
      <c r="Z180" s="149"/>
      <c r="AA180" s="149"/>
      <c r="AB180" s="149"/>
      <c r="AC180" s="149"/>
      <c r="AD180" s="149"/>
      <c r="AE180" s="149"/>
      <c r="AF180" s="149"/>
      <c r="AG180" s="149" t="s">
        <v>136</v>
      </c>
      <c r="AH180" s="149">
        <v>0</v>
      </c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5">
      <c r="A181" s="173">
        <v>67</v>
      </c>
      <c r="B181" s="174" t="s">
        <v>363</v>
      </c>
      <c r="C181" s="187" t="s">
        <v>364</v>
      </c>
      <c r="D181" s="175" t="s">
        <v>152</v>
      </c>
      <c r="E181" s="176">
        <v>11.4</v>
      </c>
      <c r="F181" s="177"/>
      <c r="G181" s="178">
        <f>ROUND(E181*F181,2)</f>
        <v>0</v>
      </c>
      <c r="H181" s="161"/>
      <c r="I181" s="160">
        <f>ROUND(E181*H181,2)</f>
        <v>0</v>
      </c>
      <c r="J181" s="161"/>
      <c r="K181" s="160">
        <f>ROUND(E181*J181,2)</f>
        <v>0</v>
      </c>
      <c r="L181" s="160">
        <v>21</v>
      </c>
      <c r="M181" s="160">
        <f>G181*(1+L181/100)</f>
        <v>0</v>
      </c>
      <c r="N181" s="159">
        <v>6.9999999999999994E-5</v>
      </c>
      <c r="O181" s="159">
        <f>ROUND(E181*N181,2)</f>
        <v>0</v>
      </c>
      <c r="P181" s="159">
        <v>0</v>
      </c>
      <c r="Q181" s="159">
        <f>ROUND(E181*P181,2)</f>
        <v>0</v>
      </c>
      <c r="R181" s="160"/>
      <c r="S181" s="160" t="s">
        <v>131</v>
      </c>
      <c r="T181" s="160" t="s">
        <v>131</v>
      </c>
      <c r="U181" s="160">
        <v>8.6999999999999994E-2</v>
      </c>
      <c r="V181" s="160">
        <f>ROUND(E181*U181,2)</f>
        <v>0.99</v>
      </c>
      <c r="W181" s="160"/>
      <c r="X181" s="160" t="s">
        <v>132</v>
      </c>
      <c r="Y181" s="160" t="s">
        <v>133</v>
      </c>
      <c r="Z181" s="149"/>
      <c r="AA181" s="149"/>
      <c r="AB181" s="149"/>
      <c r="AC181" s="149"/>
      <c r="AD181" s="149"/>
      <c r="AE181" s="149"/>
      <c r="AF181" s="149"/>
      <c r="AG181" s="149" t="s">
        <v>134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2" x14ac:dyDescent="0.25">
      <c r="A182" s="156"/>
      <c r="B182" s="157"/>
      <c r="C182" s="188" t="s">
        <v>365</v>
      </c>
      <c r="D182" s="162"/>
      <c r="E182" s="163">
        <v>11.4</v>
      </c>
      <c r="F182" s="160"/>
      <c r="G182" s="160"/>
      <c r="H182" s="160"/>
      <c r="I182" s="160"/>
      <c r="J182" s="160"/>
      <c r="K182" s="160"/>
      <c r="L182" s="160"/>
      <c r="M182" s="160"/>
      <c r="N182" s="159"/>
      <c r="O182" s="159"/>
      <c r="P182" s="159"/>
      <c r="Q182" s="159"/>
      <c r="R182" s="160"/>
      <c r="S182" s="160"/>
      <c r="T182" s="160"/>
      <c r="U182" s="160"/>
      <c r="V182" s="160"/>
      <c r="W182" s="160"/>
      <c r="X182" s="160"/>
      <c r="Y182" s="160"/>
      <c r="Z182" s="149"/>
      <c r="AA182" s="149"/>
      <c r="AB182" s="149"/>
      <c r="AC182" s="149"/>
      <c r="AD182" s="149"/>
      <c r="AE182" s="149"/>
      <c r="AF182" s="149"/>
      <c r="AG182" s="149" t="s">
        <v>136</v>
      </c>
      <c r="AH182" s="149">
        <v>0</v>
      </c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1" x14ac:dyDescent="0.25">
      <c r="A183" s="173">
        <v>68</v>
      </c>
      <c r="B183" s="174" t="s">
        <v>366</v>
      </c>
      <c r="C183" s="187" t="s">
        <v>367</v>
      </c>
      <c r="D183" s="175" t="s">
        <v>143</v>
      </c>
      <c r="E183" s="176">
        <v>9.64</v>
      </c>
      <c r="F183" s="177"/>
      <c r="G183" s="178">
        <f>ROUND(E183*F183,2)</f>
        <v>0</v>
      </c>
      <c r="H183" s="161"/>
      <c r="I183" s="160">
        <f>ROUND(E183*H183,2)</f>
        <v>0</v>
      </c>
      <c r="J183" s="161"/>
      <c r="K183" s="160">
        <f>ROUND(E183*J183,2)</f>
        <v>0</v>
      </c>
      <c r="L183" s="160">
        <v>21</v>
      </c>
      <c r="M183" s="160">
        <f>G183*(1+L183/100)</f>
        <v>0</v>
      </c>
      <c r="N183" s="159">
        <v>1.0000000000000001E-5</v>
      </c>
      <c r="O183" s="159">
        <f>ROUND(E183*N183,2)</f>
        <v>0</v>
      </c>
      <c r="P183" s="159">
        <v>0</v>
      </c>
      <c r="Q183" s="159">
        <f>ROUND(E183*P183,2)</f>
        <v>0</v>
      </c>
      <c r="R183" s="160"/>
      <c r="S183" s="160" t="s">
        <v>131</v>
      </c>
      <c r="T183" s="160" t="s">
        <v>131</v>
      </c>
      <c r="U183" s="160">
        <v>0.107</v>
      </c>
      <c r="V183" s="160">
        <f>ROUND(E183*U183,2)</f>
        <v>1.03</v>
      </c>
      <c r="W183" s="160"/>
      <c r="X183" s="160" t="s">
        <v>132</v>
      </c>
      <c r="Y183" s="160" t="s">
        <v>133</v>
      </c>
      <c r="Z183" s="149"/>
      <c r="AA183" s="149"/>
      <c r="AB183" s="149"/>
      <c r="AC183" s="149"/>
      <c r="AD183" s="149"/>
      <c r="AE183" s="149"/>
      <c r="AF183" s="149"/>
      <c r="AG183" s="149" t="s">
        <v>134</v>
      </c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2" x14ac:dyDescent="0.25">
      <c r="A184" s="156"/>
      <c r="B184" s="157"/>
      <c r="C184" s="188" t="s">
        <v>368</v>
      </c>
      <c r="D184" s="162"/>
      <c r="E184" s="163">
        <v>9.64</v>
      </c>
      <c r="F184" s="160"/>
      <c r="G184" s="160"/>
      <c r="H184" s="160"/>
      <c r="I184" s="160"/>
      <c r="J184" s="160"/>
      <c r="K184" s="160"/>
      <c r="L184" s="160"/>
      <c r="M184" s="160"/>
      <c r="N184" s="159"/>
      <c r="O184" s="159"/>
      <c r="P184" s="159"/>
      <c r="Q184" s="159"/>
      <c r="R184" s="160"/>
      <c r="S184" s="160"/>
      <c r="T184" s="160"/>
      <c r="U184" s="160"/>
      <c r="V184" s="160"/>
      <c r="W184" s="160"/>
      <c r="X184" s="160"/>
      <c r="Y184" s="160"/>
      <c r="Z184" s="149"/>
      <c r="AA184" s="149"/>
      <c r="AB184" s="149"/>
      <c r="AC184" s="149"/>
      <c r="AD184" s="149"/>
      <c r="AE184" s="149"/>
      <c r="AF184" s="149"/>
      <c r="AG184" s="149" t="s">
        <v>136</v>
      </c>
      <c r="AH184" s="149">
        <v>5</v>
      </c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5">
      <c r="A185" s="173">
        <v>69</v>
      </c>
      <c r="B185" s="174" t="s">
        <v>369</v>
      </c>
      <c r="C185" s="187" t="s">
        <v>370</v>
      </c>
      <c r="D185" s="175" t="s">
        <v>143</v>
      </c>
      <c r="E185" s="176">
        <v>9.64</v>
      </c>
      <c r="F185" s="177"/>
      <c r="G185" s="178">
        <f>ROUND(E185*F185,2)</f>
        <v>0</v>
      </c>
      <c r="H185" s="161"/>
      <c r="I185" s="160">
        <f>ROUND(E185*H185,2)</f>
        <v>0</v>
      </c>
      <c r="J185" s="161"/>
      <c r="K185" s="160">
        <f>ROUND(E185*J185,2)</f>
        <v>0</v>
      </c>
      <c r="L185" s="160">
        <v>21</v>
      </c>
      <c r="M185" s="160">
        <f>G185*(1+L185/100)</f>
        <v>0</v>
      </c>
      <c r="N185" s="159">
        <v>6.2E-4</v>
      </c>
      <c r="O185" s="159">
        <f>ROUND(E185*N185,2)</f>
        <v>0.01</v>
      </c>
      <c r="P185" s="159">
        <v>0</v>
      </c>
      <c r="Q185" s="159">
        <f>ROUND(E185*P185,2)</f>
        <v>0</v>
      </c>
      <c r="R185" s="160"/>
      <c r="S185" s="160" t="s">
        <v>131</v>
      </c>
      <c r="T185" s="160" t="s">
        <v>131</v>
      </c>
      <c r="U185" s="160">
        <v>1.0029999999999999</v>
      </c>
      <c r="V185" s="160">
        <f>ROUND(E185*U185,2)</f>
        <v>9.67</v>
      </c>
      <c r="W185" s="160"/>
      <c r="X185" s="160" t="s">
        <v>132</v>
      </c>
      <c r="Y185" s="160" t="s">
        <v>133</v>
      </c>
      <c r="Z185" s="149"/>
      <c r="AA185" s="149"/>
      <c r="AB185" s="149"/>
      <c r="AC185" s="149"/>
      <c r="AD185" s="149"/>
      <c r="AE185" s="149"/>
      <c r="AF185" s="149"/>
      <c r="AG185" s="149" t="s">
        <v>134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2" x14ac:dyDescent="0.25">
      <c r="A186" s="156"/>
      <c r="B186" s="157"/>
      <c r="C186" s="188" t="s">
        <v>371</v>
      </c>
      <c r="D186" s="162"/>
      <c r="E186" s="163">
        <v>8.1999999999999993</v>
      </c>
      <c r="F186" s="160"/>
      <c r="G186" s="160"/>
      <c r="H186" s="160"/>
      <c r="I186" s="160"/>
      <c r="J186" s="160"/>
      <c r="K186" s="160"/>
      <c r="L186" s="160"/>
      <c r="M186" s="160"/>
      <c r="N186" s="159"/>
      <c r="O186" s="159"/>
      <c r="P186" s="159"/>
      <c r="Q186" s="159"/>
      <c r="R186" s="160"/>
      <c r="S186" s="160"/>
      <c r="T186" s="160"/>
      <c r="U186" s="160"/>
      <c r="V186" s="160"/>
      <c r="W186" s="160"/>
      <c r="X186" s="160"/>
      <c r="Y186" s="160"/>
      <c r="Z186" s="149"/>
      <c r="AA186" s="149"/>
      <c r="AB186" s="149"/>
      <c r="AC186" s="149"/>
      <c r="AD186" s="149"/>
      <c r="AE186" s="149"/>
      <c r="AF186" s="149"/>
      <c r="AG186" s="149" t="s">
        <v>136</v>
      </c>
      <c r="AH186" s="149">
        <v>0</v>
      </c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3" x14ac:dyDescent="0.25">
      <c r="A187" s="156"/>
      <c r="B187" s="157"/>
      <c r="C187" s="188" t="s">
        <v>372</v>
      </c>
      <c r="D187" s="162"/>
      <c r="E187" s="163">
        <v>1.44</v>
      </c>
      <c r="F187" s="160"/>
      <c r="G187" s="160"/>
      <c r="H187" s="160"/>
      <c r="I187" s="160"/>
      <c r="J187" s="160"/>
      <c r="K187" s="160"/>
      <c r="L187" s="160"/>
      <c r="M187" s="160"/>
      <c r="N187" s="159"/>
      <c r="O187" s="159"/>
      <c r="P187" s="159"/>
      <c r="Q187" s="159"/>
      <c r="R187" s="160"/>
      <c r="S187" s="160"/>
      <c r="T187" s="160"/>
      <c r="U187" s="160"/>
      <c r="V187" s="160"/>
      <c r="W187" s="160"/>
      <c r="X187" s="160"/>
      <c r="Y187" s="160"/>
      <c r="Z187" s="149"/>
      <c r="AA187" s="149"/>
      <c r="AB187" s="149"/>
      <c r="AC187" s="149"/>
      <c r="AD187" s="149"/>
      <c r="AE187" s="149"/>
      <c r="AF187" s="149"/>
      <c r="AG187" s="149" t="s">
        <v>136</v>
      </c>
      <c r="AH187" s="149">
        <v>0</v>
      </c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5">
      <c r="A188" s="179">
        <v>70</v>
      </c>
      <c r="B188" s="180" t="s">
        <v>373</v>
      </c>
      <c r="C188" s="189" t="s">
        <v>374</v>
      </c>
      <c r="D188" s="181" t="s">
        <v>289</v>
      </c>
      <c r="E188" s="182">
        <v>1</v>
      </c>
      <c r="F188" s="183"/>
      <c r="G188" s="184">
        <f>ROUND(E188*F188,2)</f>
        <v>0</v>
      </c>
      <c r="H188" s="161"/>
      <c r="I188" s="160">
        <f>ROUND(E188*H188,2)</f>
        <v>0</v>
      </c>
      <c r="J188" s="161"/>
      <c r="K188" s="160">
        <f>ROUND(E188*J188,2)</f>
        <v>0</v>
      </c>
      <c r="L188" s="160">
        <v>21</v>
      </c>
      <c r="M188" s="160">
        <f>G188*(1+L188/100)</f>
        <v>0</v>
      </c>
      <c r="N188" s="159">
        <v>0</v>
      </c>
      <c r="O188" s="159">
        <f>ROUND(E188*N188,2)</f>
        <v>0</v>
      </c>
      <c r="P188" s="159">
        <v>0</v>
      </c>
      <c r="Q188" s="159">
        <f>ROUND(E188*P188,2)</f>
        <v>0</v>
      </c>
      <c r="R188" s="160"/>
      <c r="S188" s="160" t="s">
        <v>283</v>
      </c>
      <c r="T188" s="160" t="s">
        <v>284</v>
      </c>
      <c r="U188" s="160">
        <v>0</v>
      </c>
      <c r="V188" s="160">
        <f>ROUND(E188*U188,2)</f>
        <v>0</v>
      </c>
      <c r="W188" s="160"/>
      <c r="X188" s="160" t="s">
        <v>132</v>
      </c>
      <c r="Y188" s="160" t="s">
        <v>133</v>
      </c>
      <c r="Z188" s="149"/>
      <c r="AA188" s="149"/>
      <c r="AB188" s="149"/>
      <c r="AC188" s="149"/>
      <c r="AD188" s="149"/>
      <c r="AE188" s="149"/>
      <c r="AF188" s="149"/>
      <c r="AG188" s="149" t="s">
        <v>134</v>
      </c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x14ac:dyDescent="0.25">
      <c r="A189" s="166" t="s">
        <v>126</v>
      </c>
      <c r="B189" s="167" t="s">
        <v>91</v>
      </c>
      <c r="C189" s="186" t="s">
        <v>92</v>
      </c>
      <c r="D189" s="168"/>
      <c r="E189" s="169"/>
      <c r="F189" s="170"/>
      <c r="G189" s="171">
        <f>SUMIF(AG190:AG199,"&lt;&gt;NOR",G190:G199)</f>
        <v>0</v>
      </c>
      <c r="H189" s="165"/>
      <c r="I189" s="165">
        <f>SUM(I190:I199)</f>
        <v>0</v>
      </c>
      <c r="J189" s="165"/>
      <c r="K189" s="165">
        <f>SUM(K190:K199)</f>
        <v>0</v>
      </c>
      <c r="L189" s="165"/>
      <c r="M189" s="165">
        <f>SUM(M190:M199)</f>
        <v>0</v>
      </c>
      <c r="N189" s="164"/>
      <c r="O189" s="164">
        <f>SUM(O190:O199)</f>
        <v>0.14000000000000001</v>
      </c>
      <c r="P189" s="164"/>
      <c r="Q189" s="164">
        <f>SUM(Q190:Q199)</f>
        <v>0</v>
      </c>
      <c r="R189" s="165"/>
      <c r="S189" s="165"/>
      <c r="T189" s="165"/>
      <c r="U189" s="165"/>
      <c r="V189" s="165">
        <f>SUM(V190:V199)</f>
        <v>30.6</v>
      </c>
      <c r="W189" s="165"/>
      <c r="X189" s="165"/>
      <c r="Y189" s="165"/>
      <c r="AG189" t="s">
        <v>127</v>
      </c>
    </row>
    <row r="190" spans="1:60" outlineLevel="1" x14ac:dyDescent="0.25">
      <c r="A190" s="173">
        <v>71</v>
      </c>
      <c r="B190" s="174" t="s">
        <v>375</v>
      </c>
      <c r="C190" s="187" t="s">
        <v>376</v>
      </c>
      <c r="D190" s="175" t="s">
        <v>143</v>
      </c>
      <c r="E190" s="176">
        <v>141.03739999999999</v>
      </c>
      <c r="F190" s="177"/>
      <c r="G190" s="178">
        <f>ROUND(E190*F190,2)</f>
        <v>0</v>
      </c>
      <c r="H190" s="161"/>
      <c r="I190" s="160">
        <f>ROUND(E190*H190,2)</f>
        <v>0</v>
      </c>
      <c r="J190" s="161"/>
      <c r="K190" s="160">
        <f>ROUND(E190*J190,2)</f>
        <v>0</v>
      </c>
      <c r="L190" s="160">
        <v>21</v>
      </c>
      <c r="M190" s="160">
        <f>G190*(1+L190/100)</f>
        <v>0</v>
      </c>
      <c r="N190" s="159">
        <v>1.4999999999999999E-4</v>
      </c>
      <c r="O190" s="159">
        <f>ROUND(E190*N190,2)</f>
        <v>0.02</v>
      </c>
      <c r="P190" s="159">
        <v>0</v>
      </c>
      <c r="Q190" s="159">
        <f>ROUND(E190*P190,2)</f>
        <v>0</v>
      </c>
      <c r="R190" s="160"/>
      <c r="S190" s="160" t="s">
        <v>131</v>
      </c>
      <c r="T190" s="160" t="s">
        <v>131</v>
      </c>
      <c r="U190" s="160">
        <v>3.2480000000000002E-2</v>
      </c>
      <c r="V190" s="160">
        <f>ROUND(E190*U190,2)</f>
        <v>4.58</v>
      </c>
      <c r="W190" s="160"/>
      <c r="X190" s="160" t="s">
        <v>132</v>
      </c>
      <c r="Y190" s="160" t="s">
        <v>133</v>
      </c>
      <c r="Z190" s="149"/>
      <c r="AA190" s="149"/>
      <c r="AB190" s="149"/>
      <c r="AC190" s="149"/>
      <c r="AD190" s="149"/>
      <c r="AE190" s="149"/>
      <c r="AF190" s="149"/>
      <c r="AG190" s="149" t="s">
        <v>134</v>
      </c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2" x14ac:dyDescent="0.25">
      <c r="A191" s="156"/>
      <c r="B191" s="157"/>
      <c r="C191" s="188" t="s">
        <v>377</v>
      </c>
      <c r="D191" s="162"/>
      <c r="E191" s="163">
        <v>204.69739999999999</v>
      </c>
      <c r="F191" s="160"/>
      <c r="G191" s="160"/>
      <c r="H191" s="160"/>
      <c r="I191" s="160"/>
      <c r="J191" s="160"/>
      <c r="K191" s="160"/>
      <c r="L191" s="160"/>
      <c r="M191" s="160"/>
      <c r="N191" s="159"/>
      <c r="O191" s="159"/>
      <c r="P191" s="159"/>
      <c r="Q191" s="159"/>
      <c r="R191" s="160"/>
      <c r="S191" s="160"/>
      <c r="T191" s="160"/>
      <c r="U191" s="160"/>
      <c r="V191" s="160"/>
      <c r="W191" s="160"/>
      <c r="X191" s="160"/>
      <c r="Y191" s="160"/>
      <c r="Z191" s="149"/>
      <c r="AA191" s="149"/>
      <c r="AB191" s="149"/>
      <c r="AC191" s="149"/>
      <c r="AD191" s="149"/>
      <c r="AE191" s="149"/>
      <c r="AF191" s="149"/>
      <c r="AG191" s="149" t="s">
        <v>136</v>
      </c>
      <c r="AH191" s="149">
        <v>5</v>
      </c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3" x14ac:dyDescent="0.25">
      <c r="A192" s="156"/>
      <c r="B192" s="157"/>
      <c r="C192" s="188" t="s">
        <v>378</v>
      </c>
      <c r="D192" s="162"/>
      <c r="E192" s="163">
        <v>7.04</v>
      </c>
      <c r="F192" s="160"/>
      <c r="G192" s="160"/>
      <c r="H192" s="160"/>
      <c r="I192" s="160"/>
      <c r="J192" s="160"/>
      <c r="K192" s="160"/>
      <c r="L192" s="160"/>
      <c r="M192" s="160"/>
      <c r="N192" s="159"/>
      <c r="O192" s="159"/>
      <c r="P192" s="159"/>
      <c r="Q192" s="159"/>
      <c r="R192" s="160"/>
      <c r="S192" s="160"/>
      <c r="T192" s="160"/>
      <c r="U192" s="160"/>
      <c r="V192" s="160"/>
      <c r="W192" s="160"/>
      <c r="X192" s="160"/>
      <c r="Y192" s="160"/>
      <c r="Z192" s="149"/>
      <c r="AA192" s="149"/>
      <c r="AB192" s="149"/>
      <c r="AC192" s="149"/>
      <c r="AD192" s="149"/>
      <c r="AE192" s="149"/>
      <c r="AF192" s="149"/>
      <c r="AG192" s="149" t="s">
        <v>136</v>
      </c>
      <c r="AH192" s="149">
        <v>5</v>
      </c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3" x14ac:dyDescent="0.25">
      <c r="A193" s="156"/>
      <c r="B193" s="157"/>
      <c r="C193" s="188" t="s">
        <v>379</v>
      </c>
      <c r="D193" s="162"/>
      <c r="E193" s="163">
        <v>-70.7</v>
      </c>
      <c r="F193" s="160"/>
      <c r="G193" s="160"/>
      <c r="H193" s="160"/>
      <c r="I193" s="160"/>
      <c r="J193" s="160"/>
      <c r="K193" s="160"/>
      <c r="L193" s="160"/>
      <c r="M193" s="160"/>
      <c r="N193" s="159"/>
      <c r="O193" s="159"/>
      <c r="P193" s="159"/>
      <c r="Q193" s="159"/>
      <c r="R193" s="160"/>
      <c r="S193" s="160"/>
      <c r="T193" s="160"/>
      <c r="U193" s="160"/>
      <c r="V193" s="160"/>
      <c r="W193" s="160"/>
      <c r="X193" s="160"/>
      <c r="Y193" s="160"/>
      <c r="Z193" s="149"/>
      <c r="AA193" s="149"/>
      <c r="AB193" s="149"/>
      <c r="AC193" s="149"/>
      <c r="AD193" s="149"/>
      <c r="AE193" s="149"/>
      <c r="AF193" s="149"/>
      <c r="AG193" s="149" t="s">
        <v>136</v>
      </c>
      <c r="AH193" s="149">
        <v>0</v>
      </c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1" x14ac:dyDescent="0.25">
      <c r="A194" s="173">
        <v>72</v>
      </c>
      <c r="B194" s="174" t="s">
        <v>380</v>
      </c>
      <c r="C194" s="187" t="s">
        <v>381</v>
      </c>
      <c r="D194" s="175" t="s">
        <v>143</v>
      </c>
      <c r="E194" s="176">
        <v>141.03739999999999</v>
      </c>
      <c r="F194" s="177"/>
      <c r="G194" s="178">
        <f>ROUND(E194*F194,2)</f>
        <v>0</v>
      </c>
      <c r="H194" s="161"/>
      <c r="I194" s="160">
        <f>ROUND(E194*H194,2)</f>
        <v>0</v>
      </c>
      <c r="J194" s="161"/>
      <c r="K194" s="160">
        <f>ROUND(E194*J194,2)</f>
        <v>0</v>
      </c>
      <c r="L194" s="160">
        <v>21</v>
      </c>
      <c r="M194" s="160">
        <f>G194*(1+L194/100)</f>
        <v>0</v>
      </c>
      <c r="N194" s="159">
        <v>2.4000000000000001E-4</v>
      </c>
      <c r="O194" s="159">
        <f>ROUND(E194*N194,2)</f>
        <v>0.03</v>
      </c>
      <c r="P194" s="159">
        <v>0</v>
      </c>
      <c r="Q194" s="159">
        <f>ROUND(E194*P194,2)</f>
        <v>0</v>
      </c>
      <c r="R194" s="160"/>
      <c r="S194" s="160" t="s">
        <v>131</v>
      </c>
      <c r="T194" s="160" t="s">
        <v>131</v>
      </c>
      <c r="U194" s="160">
        <v>7.1099999999999997E-2</v>
      </c>
      <c r="V194" s="160">
        <f>ROUND(E194*U194,2)</f>
        <v>10.029999999999999</v>
      </c>
      <c r="W194" s="160"/>
      <c r="X194" s="160" t="s">
        <v>132</v>
      </c>
      <c r="Y194" s="160" t="s">
        <v>133</v>
      </c>
      <c r="Z194" s="149"/>
      <c r="AA194" s="149"/>
      <c r="AB194" s="149"/>
      <c r="AC194" s="149"/>
      <c r="AD194" s="149"/>
      <c r="AE194" s="149"/>
      <c r="AF194" s="149"/>
      <c r="AG194" s="149" t="s">
        <v>134</v>
      </c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2" x14ac:dyDescent="0.25">
      <c r="A195" s="156"/>
      <c r="B195" s="157"/>
      <c r="C195" s="188" t="s">
        <v>382</v>
      </c>
      <c r="D195" s="162"/>
      <c r="E195" s="163">
        <v>141.03739999999999</v>
      </c>
      <c r="F195" s="160"/>
      <c r="G195" s="160"/>
      <c r="H195" s="160"/>
      <c r="I195" s="160"/>
      <c r="J195" s="160"/>
      <c r="K195" s="160"/>
      <c r="L195" s="160"/>
      <c r="M195" s="160"/>
      <c r="N195" s="159"/>
      <c r="O195" s="159"/>
      <c r="P195" s="159"/>
      <c r="Q195" s="159"/>
      <c r="R195" s="160"/>
      <c r="S195" s="160"/>
      <c r="T195" s="160"/>
      <c r="U195" s="160"/>
      <c r="V195" s="160"/>
      <c r="W195" s="160"/>
      <c r="X195" s="160"/>
      <c r="Y195" s="160"/>
      <c r="Z195" s="149"/>
      <c r="AA195" s="149"/>
      <c r="AB195" s="149"/>
      <c r="AC195" s="149"/>
      <c r="AD195" s="149"/>
      <c r="AE195" s="149"/>
      <c r="AF195" s="149"/>
      <c r="AG195" s="149" t="s">
        <v>136</v>
      </c>
      <c r="AH195" s="149">
        <v>5</v>
      </c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1" x14ac:dyDescent="0.25">
      <c r="A196" s="173">
        <v>73</v>
      </c>
      <c r="B196" s="174" t="s">
        <v>383</v>
      </c>
      <c r="C196" s="187" t="s">
        <v>384</v>
      </c>
      <c r="D196" s="175" t="s">
        <v>143</v>
      </c>
      <c r="E196" s="176">
        <v>141.03739999999999</v>
      </c>
      <c r="F196" s="177"/>
      <c r="G196" s="178">
        <f>ROUND(E196*F196,2)</f>
        <v>0</v>
      </c>
      <c r="H196" s="161"/>
      <c r="I196" s="160">
        <f>ROUND(E196*H196,2)</f>
        <v>0</v>
      </c>
      <c r="J196" s="161"/>
      <c r="K196" s="160">
        <f>ROUND(E196*J196,2)</f>
        <v>0</v>
      </c>
      <c r="L196" s="160">
        <v>21</v>
      </c>
      <c r="M196" s="160">
        <f>G196*(1+L196/100)</f>
        <v>0</v>
      </c>
      <c r="N196" s="159">
        <v>4.8000000000000001E-4</v>
      </c>
      <c r="O196" s="159">
        <f>ROUND(E196*N196,2)</f>
        <v>7.0000000000000007E-2</v>
      </c>
      <c r="P196" s="159">
        <v>0</v>
      </c>
      <c r="Q196" s="159">
        <f>ROUND(E196*P196,2)</f>
        <v>0</v>
      </c>
      <c r="R196" s="160"/>
      <c r="S196" s="160" t="s">
        <v>131</v>
      </c>
      <c r="T196" s="160" t="s">
        <v>131</v>
      </c>
      <c r="U196" s="160">
        <v>0.10902000000000001</v>
      </c>
      <c r="V196" s="160">
        <f>ROUND(E196*U196,2)</f>
        <v>15.38</v>
      </c>
      <c r="W196" s="160"/>
      <c r="X196" s="160" t="s">
        <v>132</v>
      </c>
      <c r="Y196" s="160" t="s">
        <v>133</v>
      </c>
      <c r="Z196" s="149"/>
      <c r="AA196" s="149"/>
      <c r="AB196" s="149"/>
      <c r="AC196" s="149"/>
      <c r="AD196" s="149"/>
      <c r="AE196" s="149"/>
      <c r="AF196" s="149"/>
      <c r="AG196" s="149" t="s">
        <v>134</v>
      </c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2" x14ac:dyDescent="0.25">
      <c r="A197" s="156"/>
      <c r="B197" s="157"/>
      <c r="C197" s="188" t="s">
        <v>382</v>
      </c>
      <c r="D197" s="162"/>
      <c r="E197" s="163">
        <v>141.03739999999999</v>
      </c>
      <c r="F197" s="160"/>
      <c r="G197" s="160"/>
      <c r="H197" s="160"/>
      <c r="I197" s="160"/>
      <c r="J197" s="160"/>
      <c r="K197" s="160"/>
      <c r="L197" s="160"/>
      <c r="M197" s="160"/>
      <c r="N197" s="159"/>
      <c r="O197" s="159"/>
      <c r="P197" s="159"/>
      <c r="Q197" s="159"/>
      <c r="R197" s="160"/>
      <c r="S197" s="160"/>
      <c r="T197" s="160"/>
      <c r="U197" s="160"/>
      <c r="V197" s="160"/>
      <c r="W197" s="160"/>
      <c r="X197" s="160"/>
      <c r="Y197" s="160"/>
      <c r="Z197" s="149"/>
      <c r="AA197" s="149"/>
      <c r="AB197" s="149"/>
      <c r="AC197" s="149"/>
      <c r="AD197" s="149"/>
      <c r="AE197" s="149"/>
      <c r="AF197" s="149"/>
      <c r="AG197" s="149" t="s">
        <v>136</v>
      </c>
      <c r="AH197" s="149">
        <v>5</v>
      </c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1" x14ac:dyDescent="0.25">
      <c r="A198" s="179">
        <v>74</v>
      </c>
      <c r="B198" s="180" t="s">
        <v>385</v>
      </c>
      <c r="C198" s="189" t="s">
        <v>386</v>
      </c>
      <c r="D198" s="181" t="s">
        <v>143</v>
      </c>
      <c r="E198" s="182">
        <v>45</v>
      </c>
      <c r="F198" s="183"/>
      <c r="G198" s="184">
        <f>ROUND(E198*F198,2)</f>
        <v>0</v>
      </c>
      <c r="H198" s="161"/>
      <c r="I198" s="160">
        <f>ROUND(E198*H198,2)</f>
        <v>0</v>
      </c>
      <c r="J198" s="161"/>
      <c r="K198" s="160">
        <f>ROUND(E198*J198,2)</f>
        <v>0</v>
      </c>
      <c r="L198" s="160">
        <v>21</v>
      </c>
      <c r="M198" s="160">
        <f>G198*(1+L198/100)</f>
        <v>0</v>
      </c>
      <c r="N198" s="159">
        <v>3.5E-4</v>
      </c>
      <c r="O198" s="159">
        <f>ROUND(E198*N198,2)</f>
        <v>0.02</v>
      </c>
      <c r="P198" s="159">
        <v>0</v>
      </c>
      <c r="Q198" s="159">
        <f>ROUND(E198*P198,2)</f>
        <v>0</v>
      </c>
      <c r="R198" s="160"/>
      <c r="S198" s="160" t="s">
        <v>131</v>
      </c>
      <c r="T198" s="160" t="s">
        <v>131</v>
      </c>
      <c r="U198" s="160">
        <v>1.35E-2</v>
      </c>
      <c r="V198" s="160">
        <f>ROUND(E198*U198,2)</f>
        <v>0.61</v>
      </c>
      <c r="W198" s="160"/>
      <c r="X198" s="160" t="s">
        <v>132</v>
      </c>
      <c r="Y198" s="160" t="s">
        <v>133</v>
      </c>
      <c r="Z198" s="149"/>
      <c r="AA198" s="149"/>
      <c r="AB198" s="149"/>
      <c r="AC198" s="149"/>
      <c r="AD198" s="149"/>
      <c r="AE198" s="149"/>
      <c r="AF198" s="149"/>
      <c r="AG198" s="149" t="s">
        <v>134</v>
      </c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1" x14ac:dyDescent="0.25">
      <c r="A199" s="179">
        <v>75</v>
      </c>
      <c r="B199" s="180" t="s">
        <v>387</v>
      </c>
      <c r="C199" s="189" t="s">
        <v>388</v>
      </c>
      <c r="D199" s="181" t="s">
        <v>289</v>
      </c>
      <c r="E199" s="182">
        <v>1</v>
      </c>
      <c r="F199" s="183"/>
      <c r="G199" s="184">
        <f>ROUND(E199*F199,2)</f>
        <v>0</v>
      </c>
      <c r="H199" s="161"/>
      <c r="I199" s="160">
        <f>ROUND(E199*H199,2)</f>
        <v>0</v>
      </c>
      <c r="J199" s="161"/>
      <c r="K199" s="160">
        <f>ROUND(E199*J199,2)</f>
        <v>0</v>
      </c>
      <c r="L199" s="160">
        <v>21</v>
      </c>
      <c r="M199" s="160">
        <f>G199*(1+L199/100)</f>
        <v>0</v>
      </c>
      <c r="N199" s="159">
        <v>0</v>
      </c>
      <c r="O199" s="159">
        <f>ROUND(E199*N199,2)</f>
        <v>0</v>
      </c>
      <c r="P199" s="159">
        <v>0</v>
      </c>
      <c r="Q199" s="159">
        <f>ROUND(E199*P199,2)</f>
        <v>0</v>
      </c>
      <c r="R199" s="160"/>
      <c r="S199" s="160" t="s">
        <v>283</v>
      </c>
      <c r="T199" s="160" t="s">
        <v>284</v>
      </c>
      <c r="U199" s="160">
        <v>0</v>
      </c>
      <c r="V199" s="160">
        <f>ROUND(E199*U199,2)</f>
        <v>0</v>
      </c>
      <c r="W199" s="160"/>
      <c r="X199" s="160" t="s">
        <v>132</v>
      </c>
      <c r="Y199" s="160" t="s">
        <v>133</v>
      </c>
      <c r="Z199" s="149"/>
      <c r="AA199" s="149"/>
      <c r="AB199" s="149"/>
      <c r="AC199" s="149"/>
      <c r="AD199" s="149"/>
      <c r="AE199" s="149"/>
      <c r="AF199" s="149"/>
      <c r="AG199" s="149" t="s">
        <v>134</v>
      </c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x14ac:dyDescent="0.25">
      <c r="A200" s="166" t="s">
        <v>126</v>
      </c>
      <c r="B200" s="167" t="s">
        <v>93</v>
      </c>
      <c r="C200" s="186" t="s">
        <v>94</v>
      </c>
      <c r="D200" s="168"/>
      <c r="E200" s="169"/>
      <c r="F200" s="170"/>
      <c r="G200" s="171">
        <f>SUMIF(AG201:AG223,"&lt;&gt;NOR",G201:G223)</f>
        <v>0</v>
      </c>
      <c r="H200" s="165"/>
      <c r="I200" s="165">
        <f>SUM(I201:I223)</f>
        <v>0</v>
      </c>
      <c r="J200" s="165"/>
      <c r="K200" s="165">
        <f>SUM(K201:K223)</f>
        <v>0</v>
      </c>
      <c r="L200" s="165"/>
      <c r="M200" s="165">
        <f>SUM(M201:M223)</f>
        <v>0</v>
      </c>
      <c r="N200" s="164"/>
      <c r="O200" s="164">
        <f>SUM(O201:O223)</f>
        <v>0.04</v>
      </c>
      <c r="P200" s="164"/>
      <c r="Q200" s="164">
        <f>SUM(Q201:Q223)</f>
        <v>0</v>
      </c>
      <c r="R200" s="165"/>
      <c r="S200" s="165"/>
      <c r="T200" s="165"/>
      <c r="U200" s="165"/>
      <c r="V200" s="165">
        <f>SUM(V201:V223)</f>
        <v>46.819999999999993</v>
      </c>
      <c r="W200" s="165"/>
      <c r="X200" s="165"/>
      <c r="Y200" s="165"/>
      <c r="AG200" t="s">
        <v>127</v>
      </c>
    </row>
    <row r="201" spans="1:60" ht="20.399999999999999" outlineLevel="1" x14ac:dyDescent="0.25">
      <c r="A201" s="173">
        <v>76</v>
      </c>
      <c r="B201" s="174" t="s">
        <v>389</v>
      </c>
      <c r="C201" s="187" t="s">
        <v>390</v>
      </c>
      <c r="D201" s="175" t="s">
        <v>152</v>
      </c>
      <c r="E201" s="176">
        <v>16</v>
      </c>
      <c r="F201" s="177"/>
      <c r="G201" s="178">
        <f>ROUND(E201*F201,2)</f>
        <v>0</v>
      </c>
      <c r="H201" s="161"/>
      <c r="I201" s="160">
        <f>ROUND(E201*H201,2)</f>
        <v>0</v>
      </c>
      <c r="J201" s="161"/>
      <c r="K201" s="160">
        <f>ROUND(E201*J201,2)</f>
        <v>0</v>
      </c>
      <c r="L201" s="160">
        <v>21</v>
      </c>
      <c r="M201" s="160">
        <f>G201*(1+L201/100)</f>
        <v>0</v>
      </c>
      <c r="N201" s="159">
        <v>6.0000000000000002E-5</v>
      </c>
      <c r="O201" s="159">
        <f>ROUND(E201*N201,2)</f>
        <v>0</v>
      </c>
      <c r="P201" s="159">
        <v>0</v>
      </c>
      <c r="Q201" s="159">
        <f>ROUND(E201*P201,2)</f>
        <v>0</v>
      </c>
      <c r="R201" s="160"/>
      <c r="S201" s="160" t="s">
        <v>131</v>
      </c>
      <c r="T201" s="160" t="s">
        <v>131</v>
      </c>
      <c r="U201" s="160">
        <v>8.0170000000000005E-2</v>
      </c>
      <c r="V201" s="160">
        <f>ROUND(E201*U201,2)</f>
        <v>1.28</v>
      </c>
      <c r="W201" s="160"/>
      <c r="X201" s="160" t="s">
        <v>132</v>
      </c>
      <c r="Y201" s="160" t="s">
        <v>133</v>
      </c>
      <c r="Z201" s="149"/>
      <c r="AA201" s="149"/>
      <c r="AB201" s="149"/>
      <c r="AC201" s="149"/>
      <c r="AD201" s="149"/>
      <c r="AE201" s="149"/>
      <c r="AF201" s="149"/>
      <c r="AG201" s="149" t="s">
        <v>134</v>
      </c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2" x14ac:dyDescent="0.25">
      <c r="A202" s="156"/>
      <c r="B202" s="157"/>
      <c r="C202" s="188" t="s">
        <v>391</v>
      </c>
      <c r="D202" s="162"/>
      <c r="E202" s="163">
        <v>16</v>
      </c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60"/>
      <c r="Z202" s="149"/>
      <c r="AA202" s="149"/>
      <c r="AB202" s="149"/>
      <c r="AC202" s="149"/>
      <c r="AD202" s="149"/>
      <c r="AE202" s="149"/>
      <c r="AF202" s="149"/>
      <c r="AG202" s="149" t="s">
        <v>136</v>
      </c>
      <c r="AH202" s="149">
        <v>0</v>
      </c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ht="20.399999999999999" outlineLevel="1" x14ac:dyDescent="0.25">
      <c r="A203" s="173">
        <v>77</v>
      </c>
      <c r="B203" s="174" t="s">
        <v>392</v>
      </c>
      <c r="C203" s="187" t="s">
        <v>393</v>
      </c>
      <c r="D203" s="175" t="s">
        <v>130</v>
      </c>
      <c r="E203" s="176">
        <v>9</v>
      </c>
      <c r="F203" s="177"/>
      <c r="G203" s="178">
        <f>ROUND(E203*F203,2)</f>
        <v>0</v>
      </c>
      <c r="H203" s="161"/>
      <c r="I203" s="160">
        <f>ROUND(E203*H203,2)</f>
        <v>0</v>
      </c>
      <c r="J203" s="161"/>
      <c r="K203" s="160">
        <f>ROUND(E203*J203,2)</f>
        <v>0</v>
      </c>
      <c r="L203" s="160">
        <v>21</v>
      </c>
      <c r="M203" s="160">
        <f>G203*(1+L203/100)</f>
        <v>0</v>
      </c>
      <c r="N203" s="159">
        <v>0</v>
      </c>
      <c r="O203" s="159">
        <f>ROUND(E203*N203,2)</f>
        <v>0</v>
      </c>
      <c r="P203" s="159">
        <v>0</v>
      </c>
      <c r="Q203" s="159">
        <f>ROUND(E203*P203,2)</f>
        <v>0</v>
      </c>
      <c r="R203" s="160"/>
      <c r="S203" s="160" t="s">
        <v>131</v>
      </c>
      <c r="T203" s="160" t="s">
        <v>131</v>
      </c>
      <c r="U203" s="160">
        <v>0.56999999999999995</v>
      </c>
      <c r="V203" s="160">
        <f>ROUND(E203*U203,2)</f>
        <v>5.13</v>
      </c>
      <c r="W203" s="160"/>
      <c r="X203" s="160" t="s">
        <v>132</v>
      </c>
      <c r="Y203" s="160" t="s">
        <v>133</v>
      </c>
      <c r="Z203" s="149"/>
      <c r="AA203" s="149"/>
      <c r="AB203" s="149"/>
      <c r="AC203" s="149"/>
      <c r="AD203" s="149"/>
      <c r="AE203" s="149"/>
      <c r="AF203" s="149"/>
      <c r="AG203" s="149" t="s">
        <v>134</v>
      </c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2" x14ac:dyDescent="0.25">
      <c r="A204" s="156"/>
      <c r="B204" s="157"/>
      <c r="C204" s="188" t="s">
        <v>394</v>
      </c>
      <c r="D204" s="162"/>
      <c r="E204" s="163">
        <v>4</v>
      </c>
      <c r="F204" s="160"/>
      <c r="G204" s="160"/>
      <c r="H204" s="160"/>
      <c r="I204" s="160"/>
      <c r="J204" s="160"/>
      <c r="K204" s="160"/>
      <c r="L204" s="160"/>
      <c r="M204" s="160"/>
      <c r="N204" s="159"/>
      <c r="O204" s="159"/>
      <c r="P204" s="159"/>
      <c r="Q204" s="159"/>
      <c r="R204" s="160"/>
      <c r="S204" s="160"/>
      <c r="T204" s="160"/>
      <c r="U204" s="160"/>
      <c r="V204" s="160"/>
      <c r="W204" s="160"/>
      <c r="X204" s="160"/>
      <c r="Y204" s="160"/>
      <c r="Z204" s="149"/>
      <c r="AA204" s="149"/>
      <c r="AB204" s="149"/>
      <c r="AC204" s="149"/>
      <c r="AD204" s="149"/>
      <c r="AE204" s="149"/>
      <c r="AF204" s="149"/>
      <c r="AG204" s="149" t="s">
        <v>136</v>
      </c>
      <c r="AH204" s="149">
        <v>0</v>
      </c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3" x14ac:dyDescent="0.25">
      <c r="A205" s="156"/>
      <c r="B205" s="157"/>
      <c r="C205" s="188" t="s">
        <v>395</v>
      </c>
      <c r="D205" s="162"/>
      <c r="E205" s="163">
        <v>5</v>
      </c>
      <c r="F205" s="160"/>
      <c r="G205" s="160"/>
      <c r="H205" s="160"/>
      <c r="I205" s="160"/>
      <c r="J205" s="160"/>
      <c r="K205" s="160"/>
      <c r="L205" s="160"/>
      <c r="M205" s="160"/>
      <c r="N205" s="159"/>
      <c r="O205" s="159"/>
      <c r="P205" s="159"/>
      <c r="Q205" s="159"/>
      <c r="R205" s="160"/>
      <c r="S205" s="160"/>
      <c r="T205" s="160"/>
      <c r="U205" s="160"/>
      <c r="V205" s="160"/>
      <c r="W205" s="160"/>
      <c r="X205" s="160"/>
      <c r="Y205" s="160"/>
      <c r="Z205" s="149"/>
      <c r="AA205" s="149"/>
      <c r="AB205" s="149"/>
      <c r="AC205" s="149"/>
      <c r="AD205" s="149"/>
      <c r="AE205" s="149"/>
      <c r="AF205" s="149"/>
      <c r="AG205" s="149" t="s">
        <v>136</v>
      </c>
      <c r="AH205" s="149">
        <v>0</v>
      </c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ht="20.399999999999999" outlineLevel="1" x14ac:dyDescent="0.25">
      <c r="A206" s="173">
        <v>78</v>
      </c>
      <c r="B206" s="174" t="s">
        <v>396</v>
      </c>
      <c r="C206" s="187" t="s">
        <v>397</v>
      </c>
      <c r="D206" s="175" t="s">
        <v>152</v>
      </c>
      <c r="E206" s="176">
        <v>19.5</v>
      </c>
      <c r="F206" s="177"/>
      <c r="G206" s="178">
        <f>ROUND(E206*F206,2)</f>
        <v>0</v>
      </c>
      <c r="H206" s="161"/>
      <c r="I206" s="160">
        <f>ROUND(E206*H206,2)</f>
        <v>0</v>
      </c>
      <c r="J206" s="161"/>
      <c r="K206" s="160">
        <f>ROUND(E206*J206,2)</f>
        <v>0</v>
      </c>
      <c r="L206" s="160">
        <v>21</v>
      </c>
      <c r="M206" s="160">
        <f>G206*(1+L206/100)</f>
        <v>0</v>
      </c>
      <c r="N206" s="159">
        <v>9.3000000000000005E-4</v>
      </c>
      <c r="O206" s="159">
        <f>ROUND(E206*N206,2)</f>
        <v>0.02</v>
      </c>
      <c r="P206" s="159">
        <v>0</v>
      </c>
      <c r="Q206" s="159">
        <f>ROUND(E206*P206,2)</f>
        <v>0</v>
      </c>
      <c r="R206" s="160"/>
      <c r="S206" s="160" t="s">
        <v>131</v>
      </c>
      <c r="T206" s="160" t="s">
        <v>131</v>
      </c>
      <c r="U206" s="160">
        <v>0.44</v>
      </c>
      <c r="V206" s="160">
        <f>ROUND(E206*U206,2)</f>
        <v>8.58</v>
      </c>
      <c r="W206" s="160"/>
      <c r="X206" s="160" t="s">
        <v>132</v>
      </c>
      <c r="Y206" s="160" t="s">
        <v>133</v>
      </c>
      <c r="Z206" s="149"/>
      <c r="AA206" s="149"/>
      <c r="AB206" s="149"/>
      <c r="AC206" s="149"/>
      <c r="AD206" s="149"/>
      <c r="AE206" s="149"/>
      <c r="AF206" s="149"/>
      <c r="AG206" s="149" t="s">
        <v>134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2" x14ac:dyDescent="0.25">
      <c r="A207" s="156"/>
      <c r="B207" s="157"/>
      <c r="C207" s="188" t="s">
        <v>398</v>
      </c>
      <c r="D207" s="162"/>
      <c r="E207" s="163">
        <v>19.5</v>
      </c>
      <c r="F207" s="160"/>
      <c r="G207" s="160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60"/>
      <c r="Z207" s="149"/>
      <c r="AA207" s="149"/>
      <c r="AB207" s="149"/>
      <c r="AC207" s="149"/>
      <c r="AD207" s="149"/>
      <c r="AE207" s="149"/>
      <c r="AF207" s="149"/>
      <c r="AG207" s="149" t="s">
        <v>136</v>
      </c>
      <c r="AH207" s="149">
        <v>0</v>
      </c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5">
      <c r="A208" s="173">
        <v>79</v>
      </c>
      <c r="B208" s="174" t="s">
        <v>399</v>
      </c>
      <c r="C208" s="187" t="s">
        <v>400</v>
      </c>
      <c r="D208" s="175" t="s">
        <v>130</v>
      </c>
      <c r="E208" s="176">
        <v>2</v>
      </c>
      <c r="F208" s="177"/>
      <c r="G208" s="178">
        <f>ROUND(E208*F208,2)</f>
        <v>0</v>
      </c>
      <c r="H208" s="161"/>
      <c r="I208" s="160">
        <f>ROUND(E208*H208,2)</f>
        <v>0</v>
      </c>
      <c r="J208" s="161"/>
      <c r="K208" s="160">
        <f>ROUND(E208*J208,2)</f>
        <v>0</v>
      </c>
      <c r="L208" s="160">
        <v>21</v>
      </c>
      <c r="M208" s="160">
        <f>G208*(1+L208/100)</f>
        <v>0</v>
      </c>
      <c r="N208" s="159">
        <v>0</v>
      </c>
      <c r="O208" s="159">
        <f>ROUND(E208*N208,2)</f>
        <v>0</v>
      </c>
      <c r="P208" s="159">
        <v>0</v>
      </c>
      <c r="Q208" s="159">
        <f>ROUND(E208*P208,2)</f>
        <v>0</v>
      </c>
      <c r="R208" s="160"/>
      <c r="S208" s="160" t="s">
        <v>131</v>
      </c>
      <c r="T208" s="160" t="s">
        <v>131</v>
      </c>
      <c r="U208" s="160">
        <v>5.0500000000000003E-2</v>
      </c>
      <c r="V208" s="160">
        <f>ROUND(E208*U208,2)</f>
        <v>0.1</v>
      </c>
      <c r="W208" s="160"/>
      <c r="X208" s="160" t="s">
        <v>132</v>
      </c>
      <c r="Y208" s="160" t="s">
        <v>133</v>
      </c>
      <c r="Z208" s="149"/>
      <c r="AA208" s="149"/>
      <c r="AB208" s="149"/>
      <c r="AC208" s="149"/>
      <c r="AD208" s="149"/>
      <c r="AE208" s="149"/>
      <c r="AF208" s="149"/>
      <c r="AG208" s="149" t="s">
        <v>134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2" x14ac:dyDescent="0.25">
      <c r="A209" s="156"/>
      <c r="B209" s="157"/>
      <c r="C209" s="188" t="s">
        <v>193</v>
      </c>
      <c r="D209" s="162"/>
      <c r="E209" s="163">
        <v>2</v>
      </c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60"/>
      <c r="Z209" s="149"/>
      <c r="AA209" s="149"/>
      <c r="AB209" s="149"/>
      <c r="AC209" s="149"/>
      <c r="AD209" s="149"/>
      <c r="AE209" s="149"/>
      <c r="AF209" s="149"/>
      <c r="AG209" s="149" t="s">
        <v>136</v>
      </c>
      <c r="AH209" s="149">
        <v>0</v>
      </c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1" x14ac:dyDescent="0.25">
      <c r="A210" s="173">
        <v>80</v>
      </c>
      <c r="B210" s="174" t="s">
        <v>401</v>
      </c>
      <c r="C210" s="187" t="s">
        <v>402</v>
      </c>
      <c r="D210" s="175" t="s">
        <v>130</v>
      </c>
      <c r="E210" s="176">
        <v>9</v>
      </c>
      <c r="F210" s="177"/>
      <c r="G210" s="178">
        <f>ROUND(E210*F210,2)</f>
        <v>0</v>
      </c>
      <c r="H210" s="161"/>
      <c r="I210" s="160">
        <f>ROUND(E210*H210,2)</f>
        <v>0</v>
      </c>
      <c r="J210" s="161"/>
      <c r="K210" s="160">
        <f>ROUND(E210*J210,2)</f>
        <v>0</v>
      </c>
      <c r="L210" s="160">
        <v>21</v>
      </c>
      <c r="M210" s="160">
        <f>G210*(1+L210/100)</f>
        <v>0</v>
      </c>
      <c r="N210" s="159">
        <v>0</v>
      </c>
      <c r="O210" s="159">
        <f>ROUND(E210*N210,2)</f>
        <v>0</v>
      </c>
      <c r="P210" s="159">
        <v>0</v>
      </c>
      <c r="Q210" s="159">
        <f>ROUND(E210*P210,2)</f>
        <v>0</v>
      </c>
      <c r="R210" s="160"/>
      <c r="S210" s="160" t="s">
        <v>131</v>
      </c>
      <c r="T210" s="160" t="s">
        <v>131</v>
      </c>
      <c r="U210" s="160">
        <v>5.0999999999999997E-2</v>
      </c>
      <c r="V210" s="160">
        <f>ROUND(E210*U210,2)</f>
        <v>0.46</v>
      </c>
      <c r="W210" s="160"/>
      <c r="X210" s="160" t="s">
        <v>132</v>
      </c>
      <c r="Y210" s="160" t="s">
        <v>133</v>
      </c>
      <c r="Z210" s="149"/>
      <c r="AA210" s="149"/>
      <c r="AB210" s="149"/>
      <c r="AC210" s="149"/>
      <c r="AD210" s="149"/>
      <c r="AE210" s="149"/>
      <c r="AF210" s="149"/>
      <c r="AG210" s="149" t="s">
        <v>134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2" x14ac:dyDescent="0.25">
      <c r="A211" s="156"/>
      <c r="B211" s="157"/>
      <c r="C211" s="188" t="s">
        <v>403</v>
      </c>
      <c r="D211" s="162"/>
      <c r="E211" s="163">
        <v>9</v>
      </c>
      <c r="F211" s="160"/>
      <c r="G211" s="160"/>
      <c r="H211" s="160"/>
      <c r="I211" s="160"/>
      <c r="J211" s="160"/>
      <c r="K211" s="160"/>
      <c r="L211" s="160"/>
      <c r="M211" s="160"/>
      <c r="N211" s="159"/>
      <c r="O211" s="159"/>
      <c r="P211" s="159"/>
      <c r="Q211" s="159"/>
      <c r="R211" s="160"/>
      <c r="S211" s="160"/>
      <c r="T211" s="160"/>
      <c r="U211" s="160"/>
      <c r="V211" s="160"/>
      <c r="W211" s="160"/>
      <c r="X211" s="160"/>
      <c r="Y211" s="160"/>
      <c r="Z211" s="149"/>
      <c r="AA211" s="149"/>
      <c r="AB211" s="149"/>
      <c r="AC211" s="149"/>
      <c r="AD211" s="149"/>
      <c r="AE211" s="149"/>
      <c r="AF211" s="149"/>
      <c r="AG211" s="149" t="s">
        <v>136</v>
      </c>
      <c r="AH211" s="149">
        <v>0</v>
      </c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ht="20.399999999999999" outlineLevel="1" x14ac:dyDescent="0.25">
      <c r="A212" s="179">
        <v>81</v>
      </c>
      <c r="B212" s="180" t="s">
        <v>404</v>
      </c>
      <c r="C212" s="189" t="s">
        <v>405</v>
      </c>
      <c r="D212" s="181" t="s">
        <v>130</v>
      </c>
      <c r="E212" s="182">
        <v>4</v>
      </c>
      <c r="F212" s="183"/>
      <c r="G212" s="184">
        <f>ROUND(E212*F212,2)</f>
        <v>0</v>
      </c>
      <c r="H212" s="161"/>
      <c r="I212" s="160">
        <f>ROUND(E212*H212,2)</f>
        <v>0</v>
      </c>
      <c r="J212" s="161"/>
      <c r="K212" s="160">
        <f>ROUND(E212*J212,2)</f>
        <v>0</v>
      </c>
      <c r="L212" s="160">
        <v>21</v>
      </c>
      <c r="M212" s="160">
        <f>G212*(1+L212/100)</f>
        <v>0</v>
      </c>
      <c r="N212" s="159">
        <v>1.1E-4</v>
      </c>
      <c r="O212" s="159">
        <f>ROUND(E212*N212,2)</f>
        <v>0</v>
      </c>
      <c r="P212" s="159">
        <v>0</v>
      </c>
      <c r="Q212" s="159">
        <f>ROUND(E212*P212,2)</f>
        <v>0</v>
      </c>
      <c r="R212" s="160"/>
      <c r="S212" s="160" t="s">
        <v>131</v>
      </c>
      <c r="T212" s="160" t="s">
        <v>131</v>
      </c>
      <c r="U212" s="160">
        <v>0.15620000000000001</v>
      </c>
      <c r="V212" s="160">
        <f>ROUND(E212*U212,2)</f>
        <v>0.62</v>
      </c>
      <c r="W212" s="160"/>
      <c r="X212" s="160" t="s">
        <v>132</v>
      </c>
      <c r="Y212" s="160" t="s">
        <v>133</v>
      </c>
      <c r="Z212" s="149"/>
      <c r="AA212" s="149"/>
      <c r="AB212" s="149"/>
      <c r="AC212" s="149"/>
      <c r="AD212" s="149"/>
      <c r="AE212" s="149"/>
      <c r="AF212" s="149"/>
      <c r="AG212" s="149" t="s">
        <v>134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ht="20.399999999999999" outlineLevel="1" x14ac:dyDescent="0.25">
      <c r="A213" s="179">
        <v>82</v>
      </c>
      <c r="B213" s="180" t="s">
        <v>406</v>
      </c>
      <c r="C213" s="189" t="s">
        <v>407</v>
      </c>
      <c r="D213" s="181" t="s">
        <v>130</v>
      </c>
      <c r="E213" s="182">
        <v>5</v>
      </c>
      <c r="F213" s="183"/>
      <c r="G213" s="184">
        <f>ROUND(E213*F213,2)</f>
        <v>0</v>
      </c>
      <c r="H213" s="161"/>
      <c r="I213" s="160">
        <f>ROUND(E213*H213,2)</f>
        <v>0</v>
      </c>
      <c r="J213" s="161"/>
      <c r="K213" s="160">
        <f>ROUND(E213*J213,2)</f>
        <v>0</v>
      </c>
      <c r="L213" s="160">
        <v>21</v>
      </c>
      <c r="M213" s="160">
        <f>G213*(1+L213/100)</f>
        <v>0</v>
      </c>
      <c r="N213" s="159">
        <v>9.0000000000000006E-5</v>
      </c>
      <c r="O213" s="159">
        <f>ROUND(E213*N213,2)</f>
        <v>0</v>
      </c>
      <c r="P213" s="159">
        <v>0</v>
      </c>
      <c r="Q213" s="159">
        <f>ROUND(E213*P213,2)</f>
        <v>0</v>
      </c>
      <c r="R213" s="160"/>
      <c r="S213" s="160" t="s">
        <v>131</v>
      </c>
      <c r="T213" s="160" t="s">
        <v>131</v>
      </c>
      <c r="U213" s="160">
        <v>0.2475</v>
      </c>
      <c r="V213" s="160">
        <f>ROUND(E213*U213,2)</f>
        <v>1.24</v>
      </c>
      <c r="W213" s="160"/>
      <c r="X213" s="160" t="s">
        <v>132</v>
      </c>
      <c r="Y213" s="160" t="s">
        <v>133</v>
      </c>
      <c r="Z213" s="149"/>
      <c r="AA213" s="149"/>
      <c r="AB213" s="149"/>
      <c r="AC213" s="149"/>
      <c r="AD213" s="149"/>
      <c r="AE213" s="149"/>
      <c r="AF213" s="149"/>
      <c r="AG213" s="149" t="s">
        <v>134</v>
      </c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ht="20.399999999999999" outlineLevel="1" x14ac:dyDescent="0.25">
      <c r="A214" s="173">
        <v>83</v>
      </c>
      <c r="B214" s="174" t="s">
        <v>408</v>
      </c>
      <c r="C214" s="187" t="s">
        <v>409</v>
      </c>
      <c r="D214" s="175" t="s">
        <v>152</v>
      </c>
      <c r="E214" s="176">
        <v>57</v>
      </c>
      <c r="F214" s="177"/>
      <c r="G214" s="178">
        <f>ROUND(E214*F214,2)</f>
        <v>0</v>
      </c>
      <c r="H214" s="161"/>
      <c r="I214" s="160">
        <f>ROUND(E214*H214,2)</f>
        <v>0</v>
      </c>
      <c r="J214" s="161"/>
      <c r="K214" s="160">
        <f>ROUND(E214*J214,2)</f>
        <v>0</v>
      </c>
      <c r="L214" s="160">
        <v>21</v>
      </c>
      <c r="M214" s="160">
        <f>G214*(1+L214/100)</f>
        <v>0</v>
      </c>
      <c r="N214" s="159">
        <v>1.6000000000000001E-4</v>
      </c>
      <c r="O214" s="159">
        <f>ROUND(E214*N214,2)</f>
        <v>0.01</v>
      </c>
      <c r="P214" s="159">
        <v>0</v>
      </c>
      <c r="Q214" s="159">
        <f>ROUND(E214*P214,2)</f>
        <v>0</v>
      </c>
      <c r="R214" s="160"/>
      <c r="S214" s="160" t="s">
        <v>131</v>
      </c>
      <c r="T214" s="160" t="s">
        <v>131</v>
      </c>
      <c r="U214" s="160">
        <v>7.0000000000000007E-2</v>
      </c>
      <c r="V214" s="160">
        <f>ROUND(E214*U214,2)</f>
        <v>3.99</v>
      </c>
      <c r="W214" s="160"/>
      <c r="X214" s="160" t="s">
        <v>132</v>
      </c>
      <c r="Y214" s="160" t="s">
        <v>133</v>
      </c>
      <c r="Z214" s="149"/>
      <c r="AA214" s="149"/>
      <c r="AB214" s="149"/>
      <c r="AC214" s="149"/>
      <c r="AD214" s="149"/>
      <c r="AE214" s="149"/>
      <c r="AF214" s="149"/>
      <c r="AG214" s="149" t="s">
        <v>134</v>
      </c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2" x14ac:dyDescent="0.25">
      <c r="A215" s="156"/>
      <c r="B215" s="157"/>
      <c r="C215" s="188" t="s">
        <v>410</v>
      </c>
      <c r="D215" s="162"/>
      <c r="E215" s="163">
        <v>57</v>
      </c>
      <c r="F215" s="160"/>
      <c r="G215" s="160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60"/>
      <c r="Z215" s="149"/>
      <c r="AA215" s="149"/>
      <c r="AB215" s="149"/>
      <c r="AC215" s="149"/>
      <c r="AD215" s="149"/>
      <c r="AE215" s="149"/>
      <c r="AF215" s="149"/>
      <c r="AG215" s="149" t="s">
        <v>136</v>
      </c>
      <c r="AH215" s="149">
        <v>0</v>
      </c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ht="20.399999999999999" outlineLevel="1" x14ac:dyDescent="0.25">
      <c r="A216" s="173">
        <v>84</v>
      </c>
      <c r="B216" s="174" t="s">
        <v>411</v>
      </c>
      <c r="C216" s="187" t="s">
        <v>412</v>
      </c>
      <c r="D216" s="175" t="s">
        <v>152</v>
      </c>
      <c r="E216" s="176">
        <v>58</v>
      </c>
      <c r="F216" s="177"/>
      <c r="G216" s="178">
        <f>ROUND(E216*F216,2)</f>
        <v>0</v>
      </c>
      <c r="H216" s="161"/>
      <c r="I216" s="160">
        <f>ROUND(E216*H216,2)</f>
        <v>0</v>
      </c>
      <c r="J216" s="161"/>
      <c r="K216" s="160">
        <f>ROUND(E216*J216,2)</f>
        <v>0</v>
      </c>
      <c r="L216" s="160">
        <v>21</v>
      </c>
      <c r="M216" s="160">
        <f>G216*(1+L216/100)</f>
        <v>0</v>
      </c>
      <c r="N216" s="159">
        <v>2.1000000000000001E-4</v>
      </c>
      <c r="O216" s="159">
        <f>ROUND(E216*N216,2)</f>
        <v>0.01</v>
      </c>
      <c r="P216" s="159">
        <v>0</v>
      </c>
      <c r="Q216" s="159">
        <f>ROUND(E216*P216,2)</f>
        <v>0</v>
      </c>
      <c r="R216" s="160"/>
      <c r="S216" s="160" t="s">
        <v>131</v>
      </c>
      <c r="T216" s="160" t="s">
        <v>131</v>
      </c>
      <c r="U216" s="160">
        <v>7.0000000000000007E-2</v>
      </c>
      <c r="V216" s="160">
        <f>ROUND(E216*U216,2)</f>
        <v>4.0599999999999996</v>
      </c>
      <c r="W216" s="160"/>
      <c r="X216" s="160" t="s">
        <v>132</v>
      </c>
      <c r="Y216" s="160" t="s">
        <v>133</v>
      </c>
      <c r="Z216" s="149"/>
      <c r="AA216" s="149"/>
      <c r="AB216" s="149"/>
      <c r="AC216" s="149"/>
      <c r="AD216" s="149"/>
      <c r="AE216" s="149"/>
      <c r="AF216" s="149"/>
      <c r="AG216" s="149" t="s">
        <v>134</v>
      </c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outlineLevel="2" x14ac:dyDescent="0.25">
      <c r="A217" s="156"/>
      <c r="B217" s="157"/>
      <c r="C217" s="188" t="s">
        <v>413</v>
      </c>
      <c r="D217" s="162"/>
      <c r="E217" s="163">
        <v>58</v>
      </c>
      <c r="F217" s="160"/>
      <c r="G217" s="160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60"/>
      <c r="Z217" s="149"/>
      <c r="AA217" s="149"/>
      <c r="AB217" s="149"/>
      <c r="AC217" s="149"/>
      <c r="AD217" s="149"/>
      <c r="AE217" s="149"/>
      <c r="AF217" s="149"/>
      <c r="AG217" s="149" t="s">
        <v>136</v>
      </c>
      <c r="AH217" s="149">
        <v>0</v>
      </c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outlineLevel="1" x14ac:dyDescent="0.25">
      <c r="A218" s="179">
        <v>85</v>
      </c>
      <c r="B218" s="180" t="s">
        <v>414</v>
      </c>
      <c r="C218" s="189" t="s">
        <v>415</v>
      </c>
      <c r="D218" s="181" t="s">
        <v>130</v>
      </c>
      <c r="E218" s="182">
        <v>8</v>
      </c>
      <c r="F218" s="183"/>
      <c r="G218" s="184">
        <f>ROUND(E218*F218,2)</f>
        <v>0</v>
      </c>
      <c r="H218" s="161"/>
      <c r="I218" s="160">
        <f>ROUND(E218*H218,2)</f>
        <v>0</v>
      </c>
      <c r="J218" s="161"/>
      <c r="K218" s="160">
        <f>ROUND(E218*J218,2)</f>
        <v>0</v>
      </c>
      <c r="L218" s="160">
        <v>21</v>
      </c>
      <c r="M218" s="160">
        <f>G218*(1+L218/100)</f>
        <v>0</v>
      </c>
      <c r="N218" s="159">
        <v>0</v>
      </c>
      <c r="O218" s="159">
        <f>ROUND(E218*N218,2)</f>
        <v>0</v>
      </c>
      <c r="P218" s="159">
        <v>0</v>
      </c>
      <c r="Q218" s="159">
        <f>ROUND(E218*P218,2)</f>
        <v>0</v>
      </c>
      <c r="R218" s="160"/>
      <c r="S218" s="160" t="s">
        <v>131</v>
      </c>
      <c r="T218" s="160" t="s">
        <v>131</v>
      </c>
      <c r="U218" s="160">
        <v>0.42</v>
      </c>
      <c r="V218" s="160">
        <f>ROUND(E218*U218,2)</f>
        <v>3.36</v>
      </c>
      <c r="W218" s="160"/>
      <c r="X218" s="160" t="s">
        <v>132</v>
      </c>
      <c r="Y218" s="160" t="s">
        <v>133</v>
      </c>
      <c r="Z218" s="149"/>
      <c r="AA218" s="149"/>
      <c r="AB218" s="149"/>
      <c r="AC218" s="149"/>
      <c r="AD218" s="149"/>
      <c r="AE218" s="149"/>
      <c r="AF218" s="149"/>
      <c r="AG218" s="149" t="s">
        <v>134</v>
      </c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outlineLevel="1" x14ac:dyDescent="0.25">
      <c r="A219" s="173">
        <v>86</v>
      </c>
      <c r="B219" s="174" t="s">
        <v>416</v>
      </c>
      <c r="C219" s="187" t="s">
        <v>417</v>
      </c>
      <c r="D219" s="175" t="s">
        <v>177</v>
      </c>
      <c r="E219" s="176">
        <v>18</v>
      </c>
      <c r="F219" s="177"/>
      <c r="G219" s="178">
        <f>ROUND(E219*F219,2)</f>
        <v>0</v>
      </c>
      <c r="H219" s="161"/>
      <c r="I219" s="160">
        <f>ROUND(E219*H219,2)</f>
        <v>0</v>
      </c>
      <c r="J219" s="161"/>
      <c r="K219" s="160">
        <f>ROUND(E219*J219,2)</f>
        <v>0</v>
      </c>
      <c r="L219" s="160">
        <v>21</v>
      </c>
      <c r="M219" s="160">
        <f>G219*(1+L219/100)</f>
        <v>0</v>
      </c>
      <c r="N219" s="159">
        <v>0</v>
      </c>
      <c r="O219" s="159">
        <f>ROUND(E219*N219,2)</f>
        <v>0</v>
      </c>
      <c r="P219" s="159">
        <v>0</v>
      </c>
      <c r="Q219" s="159">
        <f>ROUND(E219*P219,2)</f>
        <v>0</v>
      </c>
      <c r="R219" s="160" t="s">
        <v>178</v>
      </c>
      <c r="S219" s="160" t="s">
        <v>131</v>
      </c>
      <c r="T219" s="160" t="s">
        <v>131</v>
      </c>
      <c r="U219" s="160">
        <v>1</v>
      </c>
      <c r="V219" s="160">
        <f>ROUND(E219*U219,2)</f>
        <v>18</v>
      </c>
      <c r="W219" s="160"/>
      <c r="X219" s="160" t="s">
        <v>179</v>
      </c>
      <c r="Y219" s="160" t="s">
        <v>133</v>
      </c>
      <c r="Z219" s="149"/>
      <c r="AA219" s="149"/>
      <c r="AB219" s="149"/>
      <c r="AC219" s="149"/>
      <c r="AD219" s="149"/>
      <c r="AE219" s="149"/>
      <c r="AF219" s="149"/>
      <c r="AG219" s="149" t="s">
        <v>180</v>
      </c>
      <c r="AH219" s="149"/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ht="20.399999999999999" outlineLevel="2" x14ac:dyDescent="0.25">
      <c r="A220" s="156"/>
      <c r="B220" s="157"/>
      <c r="C220" s="188" t="s">
        <v>418</v>
      </c>
      <c r="D220" s="162"/>
      <c r="E220" s="163">
        <v>18</v>
      </c>
      <c r="F220" s="160"/>
      <c r="G220" s="160"/>
      <c r="H220" s="160"/>
      <c r="I220" s="160"/>
      <c r="J220" s="160"/>
      <c r="K220" s="160"/>
      <c r="L220" s="160"/>
      <c r="M220" s="160"/>
      <c r="N220" s="159"/>
      <c r="O220" s="159"/>
      <c r="P220" s="159"/>
      <c r="Q220" s="159"/>
      <c r="R220" s="160"/>
      <c r="S220" s="160"/>
      <c r="T220" s="160"/>
      <c r="U220" s="160"/>
      <c r="V220" s="160"/>
      <c r="W220" s="160"/>
      <c r="X220" s="160"/>
      <c r="Y220" s="160"/>
      <c r="Z220" s="149"/>
      <c r="AA220" s="149"/>
      <c r="AB220" s="149"/>
      <c r="AC220" s="149"/>
      <c r="AD220" s="149"/>
      <c r="AE220" s="149"/>
      <c r="AF220" s="149"/>
      <c r="AG220" s="149" t="s">
        <v>136</v>
      </c>
      <c r="AH220" s="149">
        <v>0</v>
      </c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outlineLevel="3" x14ac:dyDescent="0.25">
      <c r="A221" s="156"/>
      <c r="B221" s="157"/>
      <c r="C221" s="188" t="s">
        <v>419</v>
      </c>
      <c r="D221" s="162"/>
      <c r="E221" s="163"/>
      <c r="F221" s="160"/>
      <c r="G221" s="160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60"/>
      <c r="Z221" s="149"/>
      <c r="AA221" s="149"/>
      <c r="AB221" s="149"/>
      <c r="AC221" s="149"/>
      <c r="AD221" s="149"/>
      <c r="AE221" s="149"/>
      <c r="AF221" s="149"/>
      <c r="AG221" s="149" t="s">
        <v>136</v>
      </c>
      <c r="AH221" s="149">
        <v>0</v>
      </c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1" x14ac:dyDescent="0.25">
      <c r="A222" s="179">
        <v>87</v>
      </c>
      <c r="B222" s="180" t="s">
        <v>420</v>
      </c>
      <c r="C222" s="189" t="s">
        <v>421</v>
      </c>
      <c r="D222" s="181" t="s">
        <v>130</v>
      </c>
      <c r="E222" s="182">
        <v>8</v>
      </c>
      <c r="F222" s="183"/>
      <c r="G222" s="184">
        <f>ROUND(E222*F222,2)</f>
        <v>0</v>
      </c>
      <c r="H222" s="161"/>
      <c r="I222" s="160">
        <f>ROUND(E222*H222,2)</f>
        <v>0</v>
      </c>
      <c r="J222" s="161"/>
      <c r="K222" s="160">
        <f>ROUND(E222*J222,2)</f>
        <v>0</v>
      </c>
      <c r="L222" s="160">
        <v>21</v>
      </c>
      <c r="M222" s="160">
        <f>G222*(1+L222/100)</f>
        <v>0</v>
      </c>
      <c r="N222" s="159">
        <v>0</v>
      </c>
      <c r="O222" s="159">
        <f>ROUND(E222*N222,2)</f>
        <v>0</v>
      </c>
      <c r="P222" s="159">
        <v>0</v>
      </c>
      <c r="Q222" s="159">
        <f>ROUND(E222*P222,2)</f>
        <v>0</v>
      </c>
      <c r="R222" s="160"/>
      <c r="S222" s="160" t="s">
        <v>283</v>
      </c>
      <c r="T222" s="160" t="s">
        <v>284</v>
      </c>
      <c r="U222" s="160">
        <v>0</v>
      </c>
      <c r="V222" s="160">
        <f>ROUND(E222*U222,2)</f>
        <v>0</v>
      </c>
      <c r="W222" s="160"/>
      <c r="X222" s="160" t="s">
        <v>304</v>
      </c>
      <c r="Y222" s="160" t="s">
        <v>133</v>
      </c>
      <c r="Z222" s="149"/>
      <c r="AA222" s="149"/>
      <c r="AB222" s="149"/>
      <c r="AC222" s="149"/>
      <c r="AD222" s="149"/>
      <c r="AE222" s="149"/>
      <c r="AF222" s="149"/>
      <c r="AG222" s="149" t="s">
        <v>305</v>
      </c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outlineLevel="1" x14ac:dyDescent="0.25">
      <c r="A223" s="179">
        <v>88</v>
      </c>
      <c r="B223" s="180" t="s">
        <v>422</v>
      </c>
      <c r="C223" s="189" t="s">
        <v>423</v>
      </c>
      <c r="D223" s="181" t="s">
        <v>130</v>
      </c>
      <c r="E223" s="182">
        <v>4</v>
      </c>
      <c r="F223" s="183"/>
      <c r="G223" s="184">
        <f>ROUND(E223*F223,2)</f>
        <v>0</v>
      </c>
      <c r="H223" s="161"/>
      <c r="I223" s="160">
        <f>ROUND(E223*H223,2)</f>
        <v>0</v>
      </c>
      <c r="J223" s="161"/>
      <c r="K223" s="160">
        <f>ROUND(E223*J223,2)</f>
        <v>0</v>
      </c>
      <c r="L223" s="160">
        <v>21</v>
      </c>
      <c r="M223" s="160">
        <f>G223*(1+L223/100)</f>
        <v>0</v>
      </c>
      <c r="N223" s="159">
        <v>2.0000000000000002E-5</v>
      </c>
      <c r="O223" s="159">
        <f>ROUND(E223*N223,2)</f>
        <v>0</v>
      </c>
      <c r="P223" s="159">
        <v>0</v>
      </c>
      <c r="Q223" s="159">
        <f>ROUND(E223*P223,2)</f>
        <v>0</v>
      </c>
      <c r="R223" s="160" t="s">
        <v>327</v>
      </c>
      <c r="S223" s="160" t="s">
        <v>131</v>
      </c>
      <c r="T223" s="160" t="s">
        <v>131</v>
      </c>
      <c r="U223" s="160">
        <v>0</v>
      </c>
      <c r="V223" s="160">
        <f>ROUND(E223*U223,2)</f>
        <v>0</v>
      </c>
      <c r="W223" s="160"/>
      <c r="X223" s="160" t="s">
        <v>304</v>
      </c>
      <c r="Y223" s="160" t="s">
        <v>133</v>
      </c>
      <c r="Z223" s="149"/>
      <c r="AA223" s="149"/>
      <c r="AB223" s="149"/>
      <c r="AC223" s="149"/>
      <c r="AD223" s="149"/>
      <c r="AE223" s="149"/>
      <c r="AF223" s="149"/>
      <c r="AG223" s="149" t="s">
        <v>305</v>
      </c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x14ac:dyDescent="0.25">
      <c r="A224" s="166" t="s">
        <v>126</v>
      </c>
      <c r="B224" s="167" t="s">
        <v>95</v>
      </c>
      <c r="C224" s="186" t="s">
        <v>96</v>
      </c>
      <c r="D224" s="168"/>
      <c r="E224" s="169"/>
      <c r="F224" s="170"/>
      <c r="G224" s="171">
        <f>SUMIF(AG225:AG230,"&lt;&gt;NOR",G225:G230)</f>
        <v>0</v>
      </c>
      <c r="H224" s="165"/>
      <c r="I224" s="165">
        <f>SUM(I225:I230)</f>
        <v>0</v>
      </c>
      <c r="J224" s="165"/>
      <c r="K224" s="165">
        <f>SUM(K225:K230)</f>
        <v>0</v>
      </c>
      <c r="L224" s="165"/>
      <c r="M224" s="165">
        <f>SUM(M225:M230)</f>
        <v>0</v>
      </c>
      <c r="N224" s="164"/>
      <c r="O224" s="164">
        <f>SUM(O225:O230)</f>
        <v>0</v>
      </c>
      <c r="P224" s="164"/>
      <c r="Q224" s="164">
        <f>SUM(Q225:Q230)</f>
        <v>0</v>
      </c>
      <c r="R224" s="165"/>
      <c r="S224" s="165"/>
      <c r="T224" s="165"/>
      <c r="U224" s="165"/>
      <c r="V224" s="165">
        <f>SUM(V225:V230)</f>
        <v>32.97</v>
      </c>
      <c r="W224" s="165"/>
      <c r="X224" s="165"/>
      <c r="Y224" s="165"/>
      <c r="AG224" t="s">
        <v>127</v>
      </c>
    </row>
    <row r="225" spans="1:60" outlineLevel="1" x14ac:dyDescent="0.25">
      <c r="A225" s="179">
        <v>89</v>
      </c>
      <c r="B225" s="180" t="s">
        <v>424</v>
      </c>
      <c r="C225" s="189" t="s">
        <v>425</v>
      </c>
      <c r="D225" s="181" t="s">
        <v>229</v>
      </c>
      <c r="E225" s="182">
        <v>17.179310000000001</v>
      </c>
      <c r="F225" s="183"/>
      <c r="G225" s="184">
        <f t="shared" ref="G225:G230" si="7">ROUND(E225*F225,2)</f>
        <v>0</v>
      </c>
      <c r="H225" s="161"/>
      <c r="I225" s="160">
        <f t="shared" ref="I225:I230" si="8">ROUND(E225*H225,2)</f>
        <v>0</v>
      </c>
      <c r="J225" s="161"/>
      <c r="K225" s="160">
        <f t="shared" ref="K225:K230" si="9">ROUND(E225*J225,2)</f>
        <v>0</v>
      </c>
      <c r="L225" s="160">
        <v>21</v>
      </c>
      <c r="M225" s="160">
        <f t="shared" ref="M225:M230" si="10">G225*(1+L225/100)</f>
        <v>0</v>
      </c>
      <c r="N225" s="159">
        <v>0</v>
      </c>
      <c r="O225" s="159">
        <f t="shared" ref="O225:O230" si="11">ROUND(E225*N225,2)</f>
        <v>0</v>
      </c>
      <c r="P225" s="159">
        <v>0</v>
      </c>
      <c r="Q225" s="159">
        <f t="shared" ref="Q225:Q230" si="12">ROUND(E225*P225,2)</f>
        <v>0</v>
      </c>
      <c r="R225" s="160"/>
      <c r="S225" s="160" t="s">
        <v>131</v>
      </c>
      <c r="T225" s="160" t="s">
        <v>131</v>
      </c>
      <c r="U225" s="160">
        <v>0.27700000000000002</v>
      </c>
      <c r="V225" s="160">
        <f t="shared" ref="V225:V230" si="13">ROUND(E225*U225,2)</f>
        <v>4.76</v>
      </c>
      <c r="W225" s="160"/>
      <c r="X225" s="160" t="s">
        <v>426</v>
      </c>
      <c r="Y225" s="160" t="s">
        <v>133</v>
      </c>
      <c r="Z225" s="149"/>
      <c r="AA225" s="149"/>
      <c r="AB225" s="149"/>
      <c r="AC225" s="149"/>
      <c r="AD225" s="149"/>
      <c r="AE225" s="149"/>
      <c r="AF225" s="149"/>
      <c r="AG225" s="149" t="s">
        <v>427</v>
      </c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1" x14ac:dyDescent="0.25">
      <c r="A226" s="179">
        <v>90</v>
      </c>
      <c r="B226" s="180" t="s">
        <v>428</v>
      </c>
      <c r="C226" s="189" t="s">
        <v>429</v>
      </c>
      <c r="D226" s="181" t="s">
        <v>229</v>
      </c>
      <c r="E226" s="182">
        <v>17.179310000000001</v>
      </c>
      <c r="F226" s="183"/>
      <c r="G226" s="184">
        <f t="shared" si="7"/>
        <v>0</v>
      </c>
      <c r="H226" s="161"/>
      <c r="I226" s="160">
        <f t="shared" si="8"/>
        <v>0</v>
      </c>
      <c r="J226" s="161"/>
      <c r="K226" s="160">
        <f t="shared" si="9"/>
        <v>0</v>
      </c>
      <c r="L226" s="160">
        <v>21</v>
      </c>
      <c r="M226" s="160">
        <f t="shared" si="10"/>
        <v>0</v>
      </c>
      <c r="N226" s="159">
        <v>0</v>
      </c>
      <c r="O226" s="159">
        <f t="shared" si="11"/>
        <v>0</v>
      </c>
      <c r="P226" s="159">
        <v>0</v>
      </c>
      <c r="Q226" s="159">
        <f t="shared" si="12"/>
        <v>0</v>
      </c>
      <c r="R226" s="160"/>
      <c r="S226" s="160" t="s">
        <v>131</v>
      </c>
      <c r="T226" s="160" t="s">
        <v>131</v>
      </c>
      <c r="U226" s="160">
        <v>0.49</v>
      </c>
      <c r="V226" s="160">
        <f t="shared" si="13"/>
        <v>8.42</v>
      </c>
      <c r="W226" s="160"/>
      <c r="X226" s="160" t="s">
        <v>426</v>
      </c>
      <c r="Y226" s="160" t="s">
        <v>133</v>
      </c>
      <c r="Z226" s="149"/>
      <c r="AA226" s="149"/>
      <c r="AB226" s="149"/>
      <c r="AC226" s="149"/>
      <c r="AD226" s="149"/>
      <c r="AE226" s="149"/>
      <c r="AF226" s="149"/>
      <c r="AG226" s="149" t="s">
        <v>427</v>
      </c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outlineLevel="1" x14ac:dyDescent="0.25">
      <c r="A227" s="179">
        <v>91</v>
      </c>
      <c r="B227" s="180" t="s">
        <v>430</v>
      </c>
      <c r="C227" s="189" t="s">
        <v>431</v>
      </c>
      <c r="D227" s="181" t="s">
        <v>229</v>
      </c>
      <c r="E227" s="182">
        <v>240.51031</v>
      </c>
      <c r="F227" s="183"/>
      <c r="G227" s="184">
        <f t="shared" si="7"/>
        <v>0</v>
      </c>
      <c r="H227" s="161"/>
      <c r="I227" s="160">
        <f t="shared" si="8"/>
        <v>0</v>
      </c>
      <c r="J227" s="161"/>
      <c r="K227" s="160">
        <f t="shared" si="9"/>
        <v>0</v>
      </c>
      <c r="L227" s="160">
        <v>21</v>
      </c>
      <c r="M227" s="160">
        <f t="shared" si="10"/>
        <v>0</v>
      </c>
      <c r="N227" s="159">
        <v>0</v>
      </c>
      <c r="O227" s="159">
        <f t="shared" si="11"/>
        <v>0</v>
      </c>
      <c r="P227" s="159">
        <v>0</v>
      </c>
      <c r="Q227" s="159">
        <f t="shared" si="12"/>
        <v>0</v>
      </c>
      <c r="R227" s="160"/>
      <c r="S227" s="160" t="s">
        <v>131</v>
      </c>
      <c r="T227" s="160" t="s">
        <v>131</v>
      </c>
      <c r="U227" s="160">
        <v>0</v>
      </c>
      <c r="V227" s="160">
        <f t="shared" si="13"/>
        <v>0</v>
      </c>
      <c r="W227" s="160"/>
      <c r="X227" s="160" t="s">
        <v>426</v>
      </c>
      <c r="Y227" s="160" t="s">
        <v>133</v>
      </c>
      <c r="Z227" s="149"/>
      <c r="AA227" s="149"/>
      <c r="AB227" s="149"/>
      <c r="AC227" s="149"/>
      <c r="AD227" s="149"/>
      <c r="AE227" s="149"/>
      <c r="AF227" s="149"/>
      <c r="AG227" s="149" t="s">
        <v>427</v>
      </c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outlineLevel="1" x14ac:dyDescent="0.25">
      <c r="A228" s="179">
        <v>92</v>
      </c>
      <c r="B228" s="180" t="s">
        <v>432</v>
      </c>
      <c r="C228" s="189" t="s">
        <v>433</v>
      </c>
      <c r="D228" s="181" t="s">
        <v>229</v>
      </c>
      <c r="E228" s="182">
        <v>17.179310000000001</v>
      </c>
      <c r="F228" s="183"/>
      <c r="G228" s="184">
        <f t="shared" si="7"/>
        <v>0</v>
      </c>
      <c r="H228" s="161"/>
      <c r="I228" s="160">
        <f t="shared" si="8"/>
        <v>0</v>
      </c>
      <c r="J228" s="161"/>
      <c r="K228" s="160">
        <f t="shared" si="9"/>
        <v>0</v>
      </c>
      <c r="L228" s="160">
        <v>21</v>
      </c>
      <c r="M228" s="160">
        <f t="shared" si="10"/>
        <v>0</v>
      </c>
      <c r="N228" s="159">
        <v>0</v>
      </c>
      <c r="O228" s="159">
        <f t="shared" si="11"/>
        <v>0</v>
      </c>
      <c r="P228" s="159">
        <v>0</v>
      </c>
      <c r="Q228" s="159">
        <f t="shared" si="12"/>
        <v>0</v>
      </c>
      <c r="R228" s="160"/>
      <c r="S228" s="160" t="s">
        <v>131</v>
      </c>
      <c r="T228" s="160" t="s">
        <v>131</v>
      </c>
      <c r="U228" s="160">
        <v>0.94199999999999995</v>
      </c>
      <c r="V228" s="160">
        <f t="shared" si="13"/>
        <v>16.18</v>
      </c>
      <c r="W228" s="160"/>
      <c r="X228" s="160" t="s">
        <v>426</v>
      </c>
      <c r="Y228" s="160" t="s">
        <v>133</v>
      </c>
      <c r="Z228" s="149"/>
      <c r="AA228" s="149"/>
      <c r="AB228" s="149"/>
      <c r="AC228" s="149"/>
      <c r="AD228" s="149"/>
      <c r="AE228" s="149"/>
      <c r="AF228" s="149"/>
      <c r="AG228" s="149" t="s">
        <v>427</v>
      </c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1" x14ac:dyDescent="0.25">
      <c r="A229" s="179">
        <v>93</v>
      </c>
      <c r="B229" s="180" t="s">
        <v>434</v>
      </c>
      <c r="C229" s="189" t="s">
        <v>435</v>
      </c>
      <c r="D229" s="181" t="s">
        <v>229</v>
      </c>
      <c r="E229" s="182">
        <v>34.358620000000002</v>
      </c>
      <c r="F229" s="183"/>
      <c r="G229" s="184">
        <f t="shared" si="7"/>
        <v>0</v>
      </c>
      <c r="H229" s="161"/>
      <c r="I229" s="160">
        <f t="shared" si="8"/>
        <v>0</v>
      </c>
      <c r="J229" s="161"/>
      <c r="K229" s="160">
        <f t="shared" si="9"/>
        <v>0</v>
      </c>
      <c r="L229" s="160">
        <v>21</v>
      </c>
      <c r="M229" s="160">
        <f t="shared" si="10"/>
        <v>0</v>
      </c>
      <c r="N229" s="159">
        <v>0</v>
      </c>
      <c r="O229" s="159">
        <f t="shared" si="11"/>
        <v>0</v>
      </c>
      <c r="P229" s="159">
        <v>0</v>
      </c>
      <c r="Q229" s="159">
        <f t="shared" si="12"/>
        <v>0</v>
      </c>
      <c r="R229" s="160"/>
      <c r="S229" s="160" t="s">
        <v>131</v>
      </c>
      <c r="T229" s="160" t="s">
        <v>131</v>
      </c>
      <c r="U229" s="160">
        <v>0.105</v>
      </c>
      <c r="V229" s="160">
        <f t="shared" si="13"/>
        <v>3.61</v>
      </c>
      <c r="W229" s="160"/>
      <c r="X229" s="160" t="s">
        <v>426</v>
      </c>
      <c r="Y229" s="160" t="s">
        <v>133</v>
      </c>
      <c r="Z229" s="149"/>
      <c r="AA229" s="149"/>
      <c r="AB229" s="149"/>
      <c r="AC229" s="149"/>
      <c r="AD229" s="149"/>
      <c r="AE229" s="149"/>
      <c r="AF229" s="149"/>
      <c r="AG229" s="149" t="s">
        <v>427</v>
      </c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ht="20.399999999999999" outlineLevel="1" x14ac:dyDescent="0.25">
      <c r="A230" s="179">
        <v>94</v>
      </c>
      <c r="B230" s="180" t="s">
        <v>436</v>
      </c>
      <c r="C230" s="189" t="s">
        <v>437</v>
      </c>
      <c r="D230" s="181" t="s">
        <v>229</v>
      </c>
      <c r="E230" s="182">
        <v>17.179310000000001</v>
      </c>
      <c r="F230" s="183"/>
      <c r="G230" s="184">
        <f t="shared" si="7"/>
        <v>0</v>
      </c>
      <c r="H230" s="161"/>
      <c r="I230" s="160">
        <f t="shared" si="8"/>
        <v>0</v>
      </c>
      <c r="J230" s="161"/>
      <c r="K230" s="160">
        <f t="shared" si="9"/>
        <v>0</v>
      </c>
      <c r="L230" s="160">
        <v>21</v>
      </c>
      <c r="M230" s="160">
        <f t="shared" si="10"/>
        <v>0</v>
      </c>
      <c r="N230" s="159">
        <v>0</v>
      </c>
      <c r="O230" s="159">
        <f t="shared" si="11"/>
        <v>0</v>
      </c>
      <c r="P230" s="159">
        <v>0</v>
      </c>
      <c r="Q230" s="159">
        <f t="shared" si="12"/>
        <v>0</v>
      </c>
      <c r="R230" s="160"/>
      <c r="S230" s="160" t="s">
        <v>131</v>
      </c>
      <c r="T230" s="160" t="s">
        <v>131</v>
      </c>
      <c r="U230" s="160">
        <v>0</v>
      </c>
      <c r="V230" s="160">
        <f t="shared" si="13"/>
        <v>0</v>
      </c>
      <c r="W230" s="160"/>
      <c r="X230" s="160" t="s">
        <v>426</v>
      </c>
      <c r="Y230" s="160" t="s">
        <v>133</v>
      </c>
      <c r="Z230" s="149"/>
      <c r="AA230" s="149"/>
      <c r="AB230" s="149"/>
      <c r="AC230" s="149"/>
      <c r="AD230" s="149"/>
      <c r="AE230" s="149"/>
      <c r="AF230" s="149"/>
      <c r="AG230" s="149" t="s">
        <v>427</v>
      </c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x14ac:dyDescent="0.25">
      <c r="A231" s="166" t="s">
        <v>126</v>
      </c>
      <c r="B231" s="167" t="s">
        <v>98</v>
      </c>
      <c r="C231" s="186" t="s">
        <v>30</v>
      </c>
      <c r="D231" s="168"/>
      <c r="E231" s="169"/>
      <c r="F231" s="170"/>
      <c r="G231" s="171">
        <f>SUMIF(AG232:AG234,"&lt;&gt;NOR",G232:G234)</f>
        <v>0</v>
      </c>
      <c r="H231" s="165"/>
      <c r="I231" s="165">
        <f>SUM(I232:I234)</f>
        <v>0</v>
      </c>
      <c r="J231" s="165"/>
      <c r="K231" s="165">
        <f>SUM(K232:K234)</f>
        <v>0</v>
      </c>
      <c r="L231" s="165"/>
      <c r="M231" s="165">
        <f>SUM(M232:M234)</f>
        <v>0</v>
      </c>
      <c r="N231" s="164"/>
      <c r="O231" s="164">
        <f>SUM(O232:O234)</f>
        <v>0</v>
      </c>
      <c r="P231" s="164"/>
      <c r="Q231" s="164">
        <f>SUM(Q232:Q234)</f>
        <v>0</v>
      </c>
      <c r="R231" s="165"/>
      <c r="S231" s="165"/>
      <c r="T231" s="165"/>
      <c r="U231" s="165"/>
      <c r="V231" s="165">
        <f>SUM(V232:V234)</f>
        <v>0</v>
      </c>
      <c r="W231" s="165"/>
      <c r="X231" s="165"/>
      <c r="Y231" s="165"/>
      <c r="AG231" t="s">
        <v>127</v>
      </c>
    </row>
    <row r="232" spans="1:60" outlineLevel="1" x14ac:dyDescent="0.25">
      <c r="A232" s="179">
        <v>95</v>
      </c>
      <c r="B232" s="180" t="s">
        <v>438</v>
      </c>
      <c r="C232" s="189" t="s">
        <v>439</v>
      </c>
      <c r="D232" s="181" t="s">
        <v>440</v>
      </c>
      <c r="E232" s="182">
        <v>1</v>
      </c>
      <c r="F232" s="183"/>
      <c r="G232" s="184">
        <f>ROUND(E232*F232,2)</f>
        <v>0</v>
      </c>
      <c r="H232" s="161"/>
      <c r="I232" s="160">
        <f>ROUND(E232*H232,2)</f>
        <v>0</v>
      </c>
      <c r="J232" s="161"/>
      <c r="K232" s="160">
        <f>ROUND(E232*J232,2)</f>
        <v>0</v>
      </c>
      <c r="L232" s="160">
        <v>21</v>
      </c>
      <c r="M232" s="160">
        <f>G232*(1+L232/100)</f>
        <v>0</v>
      </c>
      <c r="N232" s="159">
        <v>0</v>
      </c>
      <c r="O232" s="159">
        <f>ROUND(E232*N232,2)</f>
        <v>0</v>
      </c>
      <c r="P232" s="159">
        <v>0</v>
      </c>
      <c r="Q232" s="159">
        <f>ROUND(E232*P232,2)</f>
        <v>0</v>
      </c>
      <c r="R232" s="160"/>
      <c r="S232" s="160" t="s">
        <v>131</v>
      </c>
      <c r="T232" s="160" t="s">
        <v>284</v>
      </c>
      <c r="U232" s="160">
        <v>0</v>
      </c>
      <c r="V232" s="160">
        <f>ROUND(E232*U232,2)</f>
        <v>0</v>
      </c>
      <c r="W232" s="160"/>
      <c r="X232" s="160" t="s">
        <v>441</v>
      </c>
      <c r="Y232" s="160" t="s">
        <v>133</v>
      </c>
      <c r="Z232" s="149"/>
      <c r="AA232" s="149"/>
      <c r="AB232" s="149"/>
      <c r="AC232" s="149"/>
      <c r="AD232" s="149"/>
      <c r="AE232" s="149"/>
      <c r="AF232" s="149"/>
      <c r="AG232" s="149" t="s">
        <v>442</v>
      </c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outlineLevel="1" x14ac:dyDescent="0.25">
      <c r="A233" s="179">
        <v>96</v>
      </c>
      <c r="B233" s="180" t="s">
        <v>443</v>
      </c>
      <c r="C233" s="189" t="s">
        <v>444</v>
      </c>
      <c r="D233" s="181" t="s">
        <v>440</v>
      </c>
      <c r="E233" s="182">
        <v>1</v>
      </c>
      <c r="F233" s="183"/>
      <c r="G233" s="184">
        <f>ROUND(E233*F233,2)</f>
        <v>0</v>
      </c>
      <c r="H233" s="161"/>
      <c r="I233" s="160">
        <f>ROUND(E233*H233,2)</f>
        <v>0</v>
      </c>
      <c r="J233" s="161"/>
      <c r="K233" s="160">
        <f>ROUND(E233*J233,2)</f>
        <v>0</v>
      </c>
      <c r="L233" s="160">
        <v>21</v>
      </c>
      <c r="M233" s="160">
        <f>G233*(1+L233/100)</f>
        <v>0</v>
      </c>
      <c r="N233" s="159">
        <v>0</v>
      </c>
      <c r="O233" s="159">
        <f>ROUND(E233*N233,2)</f>
        <v>0</v>
      </c>
      <c r="P233" s="159">
        <v>0</v>
      </c>
      <c r="Q233" s="159">
        <f>ROUND(E233*P233,2)</f>
        <v>0</v>
      </c>
      <c r="R233" s="160"/>
      <c r="S233" s="160" t="s">
        <v>131</v>
      </c>
      <c r="T233" s="160" t="s">
        <v>284</v>
      </c>
      <c r="U233" s="160">
        <v>0</v>
      </c>
      <c r="V233" s="160">
        <f>ROUND(E233*U233,2)</f>
        <v>0</v>
      </c>
      <c r="W233" s="160"/>
      <c r="X233" s="160" t="s">
        <v>441</v>
      </c>
      <c r="Y233" s="160" t="s">
        <v>133</v>
      </c>
      <c r="Z233" s="149"/>
      <c r="AA233" s="149"/>
      <c r="AB233" s="149"/>
      <c r="AC233" s="149"/>
      <c r="AD233" s="149"/>
      <c r="AE233" s="149"/>
      <c r="AF233" s="149"/>
      <c r="AG233" s="149" t="s">
        <v>445</v>
      </c>
      <c r="AH233" s="149"/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outlineLevel="1" x14ac:dyDescent="0.25">
      <c r="A234" s="173">
        <v>97</v>
      </c>
      <c r="B234" s="174" t="s">
        <v>446</v>
      </c>
      <c r="C234" s="187" t="s">
        <v>447</v>
      </c>
      <c r="D234" s="175" t="s">
        <v>440</v>
      </c>
      <c r="E234" s="176">
        <v>1</v>
      </c>
      <c r="F234" s="177"/>
      <c r="G234" s="178">
        <f>ROUND(E234*F234,2)</f>
        <v>0</v>
      </c>
      <c r="H234" s="161"/>
      <c r="I234" s="160">
        <f>ROUND(E234*H234,2)</f>
        <v>0</v>
      </c>
      <c r="J234" s="161"/>
      <c r="K234" s="160">
        <f>ROUND(E234*J234,2)</f>
        <v>0</v>
      </c>
      <c r="L234" s="160">
        <v>21</v>
      </c>
      <c r="M234" s="160">
        <f>G234*(1+L234/100)</f>
        <v>0</v>
      </c>
      <c r="N234" s="159">
        <v>0</v>
      </c>
      <c r="O234" s="159">
        <f>ROUND(E234*N234,2)</f>
        <v>0</v>
      </c>
      <c r="P234" s="159">
        <v>0</v>
      </c>
      <c r="Q234" s="159">
        <f>ROUND(E234*P234,2)</f>
        <v>0</v>
      </c>
      <c r="R234" s="160"/>
      <c r="S234" s="160" t="s">
        <v>131</v>
      </c>
      <c r="T234" s="160" t="s">
        <v>284</v>
      </c>
      <c r="U234" s="160">
        <v>0</v>
      </c>
      <c r="V234" s="160">
        <f>ROUND(E234*U234,2)</f>
        <v>0</v>
      </c>
      <c r="W234" s="160"/>
      <c r="X234" s="160" t="s">
        <v>441</v>
      </c>
      <c r="Y234" s="160" t="s">
        <v>133</v>
      </c>
      <c r="Z234" s="149"/>
      <c r="AA234" s="149"/>
      <c r="AB234" s="149"/>
      <c r="AC234" s="149"/>
      <c r="AD234" s="149"/>
      <c r="AE234" s="149"/>
      <c r="AF234" s="149"/>
      <c r="AG234" s="149" t="s">
        <v>445</v>
      </c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x14ac:dyDescent="0.25">
      <c r="A235" s="3"/>
      <c r="B235" s="4"/>
      <c r="C235" s="191"/>
      <c r="D235" s="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AE235">
        <v>15</v>
      </c>
      <c r="AF235">
        <v>21</v>
      </c>
      <c r="AG235" t="s">
        <v>112</v>
      </c>
    </row>
    <row r="236" spans="1:60" x14ac:dyDescent="0.25">
      <c r="A236" s="152"/>
      <c r="B236" s="153" t="s">
        <v>31</v>
      </c>
      <c r="C236" s="192"/>
      <c r="D236" s="154"/>
      <c r="E236" s="155"/>
      <c r="F236" s="155"/>
      <c r="G236" s="172">
        <f>G8+G13+G16+G21+G30+G35+G40+G45+G80+G82+G95+G145+G154+G158+G170+G175+G189+G200+G224+G231</f>
        <v>0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AE236">
        <f>SUMIF(L7:L234,AE235,G7:G234)</f>
        <v>0</v>
      </c>
      <c r="AF236">
        <f>SUMIF(L7:L234,AF235,G7:G234)</f>
        <v>0</v>
      </c>
      <c r="AG236" t="s">
        <v>448</v>
      </c>
    </row>
    <row r="237" spans="1:60" x14ac:dyDescent="0.25">
      <c r="A237" s="3"/>
      <c r="B237" s="4"/>
      <c r="C237" s="191"/>
      <c r="D237" s="6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60" x14ac:dyDescent="0.25">
      <c r="A238" s="3"/>
      <c r="B238" s="4"/>
      <c r="C238" s="191"/>
      <c r="D238" s="6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60" x14ac:dyDescent="0.25">
      <c r="A239" s="270" t="s">
        <v>449</v>
      </c>
      <c r="B239" s="270"/>
      <c r="C239" s="271"/>
      <c r="D239" s="6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60" x14ac:dyDescent="0.25">
      <c r="A240" s="251"/>
      <c r="B240" s="252"/>
      <c r="C240" s="253"/>
      <c r="D240" s="252"/>
      <c r="E240" s="252"/>
      <c r="F240" s="252"/>
      <c r="G240" s="25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AG240" t="s">
        <v>450</v>
      </c>
    </row>
    <row r="241" spans="1:33" x14ac:dyDescent="0.25">
      <c r="A241" s="255"/>
      <c r="B241" s="256"/>
      <c r="C241" s="257"/>
      <c r="D241" s="256"/>
      <c r="E241" s="256"/>
      <c r="F241" s="256"/>
      <c r="G241" s="258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33" x14ac:dyDescent="0.25">
      <c r="A242" s="255"/>
      <c r="B242" s="256"/>
      <c r="C242" s="257"/>
      <c r="D242" s="256"/>
      <c r="E242" s="256"/>
      <c r="F242" s="256"/>
      <c r="G242" s="258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33" x14ac:dyDescent="0.25">
      <c r="A243" s="255"/>
      <c r="B243" s="256"/>
      <c r="C243" s="257"/>
      <c r="D243" s="256"/>
      <c r="E243" s="256"/>
      <c r="F243" s="256"/>
      <c r="G243" s="258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33" x14ac:dyDescent="0.25">
      <c r="A244" s="259"/>
      <c r="B244" s="260"/>
      <c r="C244" s="261"/>
      <c r="D244" s="260"/>
      <c r="E244" s="260"/>
      <c r="F244" s="260"/>
      <c r="G244" s="26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33" x14ac:dyDescent="0.25">
      <c r="A245" s="3"/>
      <c r="B245" s="4"/>
      <c r="C245" s="191"/>
      <c r="D245" s="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33" x14ac:dyDescent="0.25">
      <c r="C246" s="193"/>
      <c r="D246" s="10"/>
      <c r="AG246" t="s">
        <v>451</v>
      </c>
    </row>
    <row r="247" spans="1:33" x14ac:dyDescent="0.25">
      <c r="D247" s="10"/>
    </row>
    <row r="248" spans="1:33" x14ac:dyDescent="0.25">
      <c r="D248" s="10"/>
    </row>
    <row r="249" spans="1:33" x14ac:dyDescent="0.25">
      <c r="D249" s="10"/>
    </row>
    <row r="250" spans="1:33" x14ac:dyDescent="0.25">
      <c r="D250" s="10"/>
    </row>
    <row r="251" spans="1:33" x14ac:dyDescent="0.25">
      <c r="D251" s="10"/>
    </row>
    <row r="252" spans="1:33" x14ac:dyDescent="0.25">
      <c r="D252" s="10"/>
    </row>
    <row r="253" spans="1:33" x14ac:dyDescent="0.25">
      <c r="D253" s="10"/>
    </row>
    <row r="254" spans="1:33" x14ac:dyDescent="0.25">
      <c r="D254" s="10"/>
    </row>
    <row r="255" spans="1:33" x14ac:dyDescent="0.25">
      <c r="D255" s="10"/>
    </row>
    <row r="256" spans="1:33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240:G244"/>
    <mergeCell ref="A1:G1"/>
    <mergeCell ref="C2:G2"/>
    <mergeCell ref="C3:G3"/>
    <mergeCell ref="C4:G4"/>
    <mergeCell ref="A239:C23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2315_01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2315_01 Pol'!Názvy_tisku</vt:lpstr>
      <vt:lpstr>oadresa</vt:lpstr>
      <vt:lpstr>Stavba!Objednatel</vt:lpstr>
      <vt:lpstr>Stavba!Objekt</vt:lpstr>
      <vt:lpstr>'01 2315_01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Motl</cp:lastModifiedBy>
  <cp:lastPrinted>2019-03-19T12:27:02Z</cp:lastPrinted>
  <dcterms:created xsi:type="dcterms:W3CDTF">2009-04-08T07:15:50Z</dcterms:created>
  <dcterms:modified xsi:type="dcterms:W3CDTF">2023-05-03T10:30:14Z</dcterms:modified>
</cp:coreProperties>
</file>