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 01 - SKLADOVÁ NÁDRŽ NA..." sheetId="2" r:id="rId2"/>
    <sheet name="SO 02 - SKLADOVÁ NÁDRŽ NA..." sheetId="3" r:id="rId3"/>
    <sheet name="SO 03 - BUDOVA SEPARÁTORA..." sheetId="4" r:id="rId4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'SO 01 - SKLADOVÁ NÁDRŽ NA...'!$C$126:$K$179</definedName>
    <definedName name="_xlnm.Print_Area" localSheetId="1">'SO 01 - SKLADOVÁ NÁDRŽ NA...'!$C$4:$J$76,'SO 01 - SKLADOVÁ NÁDRŽ NA...'!$C$114:$J$179</definedName>
    <definedName name="_xlnm.Print_Titles" localSheetId="1">'SO 01 - SKLADOVÁ NÁDRŽ NA...'!$126:$126</definedName>
    <definedName name="_xlnm._FilterDatabase" localSheetId="2" hidden="1">'SO 02 - SKLADOVÁ NÁDRŽ NA...'!$C$126:$K$179</definedName>
    <definedName name="_xlnm.Print_Area" localSheetId="2">'SO 02 - SKLADOVÁ NÁDRŽ NA...'!$C$4:$J$76,'SO 02 - SKLADOVÁ NÁDRŽ NA...'!$C$114:$J$179</definedName>
    <definedName name="_xlnm.Print_Titles" localSheetId="2">'SO 02 - SKLADOVÁ NÁDRŽ NA...'!$126:$126</definedName>
    <definedName name="_xlnm._FilterDatabase" localSheetId="3" hidden="1">'SO 03 - BUDOVA SEPARÁTORA...'!$C$127:$K$192</definedName>
    <definedName name="_xlnm.Print_Area" localSheetId="3">'SO 03 - BUDOVA SEPARÁTORA...'!$C$4:$J$76,'SO 03 - BUDOVA SEPARÁTORA...'!$C$115:$J$192</definedName>
    <definedName name="_xlnm.Print_Titles" localSheetId="3">'SO 03 - BUDOVA SEPARÁTORA...'!$127:$127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89"/>
  <c r="E7"/>
  <c r="E118"/>
  <c i="3" r="J37"/>
  <c r="J36"/>
  <c i="1" r="AY96"/>
  <c i="3" r="J35"/>
  <c i="1" r="AX96"/>
  <c i="3"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117"/>
  <c i="2" r="J37"/>
  <c r="J36"/>
  <c i="1" r="AY95"/>
  <c i="2" r="J35"/>
  <c i="1" r="AX95"/>
  <c i="2"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89"/>
  <c r="E7"/>
  <c r="E117"/>
  <c i="1" r="L90"/>
  <c r="AM90"/>
  <c r="AM89"/>
  <c r="L89"/>
  <c r="AM87"/>
  <c r="L87"/>
  <c r="L85"/>
  <c r="L84"/>
  <c i="2" r="BK173"/>
  <c r="BK171"/>
  <c r="BK167"/>
  <c r="J163"/>
  <c r="J144"/>
  <c r="BK139"/>
  <c r="BK134"/>
  <c r="BK179"/>
  <c r="BK177"/>
  <c r="J176"/>
  <c r="J167"/>
  <c r="J165"/>
  <c r="BK156"/>
  <c r="J153"/>
  <c r="BK148"/>
  <c r="J142"/>
  <c r="BK136"/>
  <c r="BK175"/>
  <c r="J170"/>
  <c r="BK165"/>
  <c r="J158"/>
  <c r="BK153"/>
  <c r="BK146"/>
  <c r="J137"/>
  <c r="J131"/>
  <c r="BK176"/>
  <c r="J146"/>
  <c r="BK140"/>
  <c i="3" r="J164"/>
  <c r="BK155"/>
  <c r="J144"/>
  <c r="BK140"/>
  <c r="BK131"/>
  <c r="J172"/>
  <c r="J165"/>
  <c r="BK150"/>
  <c r="BK139"/>
  <c r="J132"/>
  <c r="BK175"/>
  <c r="BK166"/>
  <c r="J147"/>
  <c r="BK141"/>
  <c r="J179"/>
  <c r="BK171"/>
  <c r="BK164"/>
  <c r="BK157"/>
  <c r="J149"/>
  <c r="J131"/>
  <c i="4" r="J182"/>
  <c r="J175"/>
  <c r="BK168"/>
  <c r="J161"/>
  <c r="J153"/>
  <c r="BK137"/>
  <c r="J190"/>
  <c r="J184"/>
  <c r="BK177"/>
  <c r="BK161"/>
  <c r="BK151"/>
  <c r="J144"/>
  <c r="J132"/>
  <c r="BK189"/>
  <c r="J181"/>
  <c r="J171"/>
  <c r="BK160"/>
  <c r="BK148"/>
  <c r="BK143"/>
  <c r="J138"/>
  <c r="BK192"/>
  <c r="J187"/>
  <c r="J176"/>
  <c r="BK171"/>
  <c r="BK153"/>
  <c r="J145"/>
  <c r="J134"/>
  <c i="2" r="BK149"/>
  <c i="3" r="BK170"/>
  <c r="BK158"/>
  <c r="BK148"/>
  <c r="J142"/>
  <c r="BK179"/>
  <c r="J171"/>
  <c r="BK160"/>
  <c r="J153"/>
  <c r="BK142"/>
  <c r="BK134"/>
  <c r="BK177"/>
  <c r="J168"/>
  <c r="BK149"/>
  <c r="J137"/>
  <c r="BK133"/>
  <c r="BK172"/>
  <c r="BK168"/>
  <c r="J160"/>
  <c r="J150"/>
  <c r="J139"/>
  <c r="J130"/>
  <c i="4" r="J183"/>
  <c r="J174"/>
  <c r="J167"/>
  <c r="BK157"/>
  <c r="BK152"/>
  <c r="BK131"/>
  <c r="BK188"/>
  <c r="BK182"/>
  <c r="BK170"/>
  <c r="J150"/>
  <c r="BK146"/>
  <c r="BK134"/>
  <c r="BK162"/>
  <c r="BK147"/>
  <c r="J140"/>
  <c r="J137"/>
  <c r="J188"/>
  <c r="BK181"/>
  <c r="BK172"/>
  <c r="J160"/>
  <c r="BK150"/>
  <c r="BK140"/>
  <c r="BK133"/>
  <c i="2" r="J175"/>
  <c r="BK170"/>
  <c r="BK166"/>
  <c r="J157"/>
  <c r="J152"/>
  <c r="BK142"/>
  <c r="J135"/>
  <c r="BK131"/>
  <c r="J179"/>
  <c r="J177"/>
  <c r="J173"/>
  <c r="J166"/>
  <c r="J160"/>
  <c r="BK155"/>
  <c r="J149"/>
  <c r="BK144"/>
  <c r="J139"/>
  <c r="J132"/>
  <c r="BK172"/>
  <c r="BK169"/>
  <c r="J164"/>
  <c r="BK157"/>
  <c r="BK152"/>
  <c r="BK141"/>
  <c r="BK135"/>
  <c r="J130"/>
  <c r="J147"/>
  <c r="J141"/>
  <c r="BK132"/>
  <c i="3" r="J163"/>
  <c r="BK153"/>
  <c r="J143"/>
  <c r="BK135"/>
  <c r="BK176"/>
  <c r="BK169"/>
  <c r="J155"/>
  <c r="BK146"/>
  <c r="BK136"/>
  <c r="J176"/>
  <c r="J169"/>
  <c r="J152"/>
  <c r="BK143"/>
  <c r="J136"/>
  <c r="J177"/>
  <c r="J170"/>
  <c r="BK165"/>
  <c r="J156"/>
  <c r="BK147"/>
  <c r="J134"/>
  <c i="4" r="J189"/>
  <c r="BK178"/>
  <c r="J172"/>
  <c r="J164"/>
  <c r="J154"/>
  <c r="BK138"/>
  <c r="J186"/>
  <c r="J178"/>
  <c r="BK167"/>
  <c r="BK154"/>
  <c r="BK145"/>
  <c r="J131"/>
  <c r="BK184"/>
  <c r="BK173"/>
  <c r="J170"/>
  <c r="BK158"/>
  <c r="J151"/>
  <c r="BK142"/>
  <c r="BK135"/>
  <c r="BK190"/>
  <c r="BK183"/>
  <c r="J173"/>
  <c r="BK164"/>
  <c r="J152"/>
  <c r="BK144"/>
  <c r="J143"/>
  <c r="J142"/>
  <c r="BK136"/>
  <c r="BK132"/>
  <c i="2" r="J172"/>
  <c r="J169"/>
  <c r="BK164"/>
  <c r="J156"/>
  <c r="BK143"/>
  <c r="J136"/>
  <c r="J133"/>
  <c i="1" r="AS94"/>
  <c i="2" r="J168"/>
  <c r="BK163"/>
  <c r="BK158"/>
  <c r="BK150"/>
  <c r="BK147"/>
  <c r="BK137"/>
  <c r="BK130"/>
  <c r="J171"/>
  <c r="BK168"/>
  <c r="BK160"/>
  <c r="J155"/>
  <c r="J150"/>
  <c r="J140"/>
  <c r="BK133"/>
  <c r="J148"/>
  <c r="J143"/>
  <c r="J134"/>
  <c i="3" r="J166"/>
  <c r="J157"/>
  <c r="J146"/>
  <c r="J141"/>
  <c r="J133"/>
  <c r="J175"/>
  <c r="J167"/>
  <c r="J158"/>
  <c r="J148"/>
  <c r="BK137"/>
  <c r="BK130"/>
  <c r="J173"/>
  <c r="BK156"/>
  <c r="BK144"/>
  <c r="J135"/>
  <c r="BK173"/>
  <c r="BK167"/>
  <c r="BK163"/>
  <c r="BK152"/>
  <c r="J140"/>
  <c r="BK132"/>
  <c i="4" r="BK187"/>
  <c r="BK176"/>
  <c r="BK169"/>
  <c r="J162"/>
  <c r="J155"/>
  <c r="J139"/>
  <c r="J192"/>
  <c r="BK185"/>
  <c r="BK174"/>
  <c r="J158"/>
  <c r="J147"/>
  <c r="J136"/>
  <c r="J185"/>
  <c r="J177"/>
  <c r="J168"/>
  <c r="BK155"/>
  <c r="J146"/>
  <c r="BK139"/>
  <c r="J133"/>
  <c r="BK186"/>
  <c r="BK175"/>
  <c r="J169"/>
  <c r="J157"/>
  <c r="J148"/>
  <c r="J135"/>
  <c i="2" l="1" r="BK129"/>
  <c r="J129"/>
  <c r="J98"/>
  <c r="BK138"/>
  <c r="J138"/>
  <c r="J99"/>
  <c r="BK145"/>
  <c r="J145"/>
  <c r="J100"/>
  <c r="BK151"/>
  <c r="J151"/>
  <c r="J101"/>
  <c r="BK154"/>
  <c r="J154"/>
  <c r="J102"/>
  <c r="BK162"/>
  <c r="J162"/>
  <c r="J105"/>
  <c r="BK174"/>
  <c r="J174"/>
  <c r="J106"/>
  <c i="3" r="P129"/>
  <c r="P138"/>
  <c r="T145"/>
  <c r="T151"/>
  <c r="P154"/>
  <c r="R162"/>
  <c r="P174"/>
  <c i="4" r="BK141"/>
  <c r="J141"/>
  <c r="J99"/>
  <c r="T141"/>
  <c r="P149"/>
  <c r="P156"/>
  <c r="P159"/>
  <c r="BK166"/>
  <c r="BK165"/>
  <c r="J165"/>
  <c r="J104"/>
  <c i="2" r="P129"/>
  <c r="P138"/>
  <c r="T145"/>
  <c r="R151"/>
  <c r="R154"/>
  <c r="R162"/>
  <c r="P174"/>
  <c i="3" r="R129"/>
  <c r="R138"/>
  <c r="R145"/>
  <c r="R151"/>
  <c r="R154"/>
  <c r="P162"/>
  <c r="P161"/>
  <c r="BK174"/>
  <c r="J174"/>
  <c r="J106"/>
  <c i="4" r="R130"/>
  <c r="R141"/>
  <c r="R149"/>
  <c r="BK159"/>
  <c r="J159"/>
  <c r="J102"/>
  <c r="R166"/>
  <c r="R165"/>
  <c i="2" r="T129"/>
  <c r="T138"/>
  <c r="R145"/>
  <c r="T151"/>
  <c r="T154"/>
  <c r="P162"/>
  <c r="P161"/>
  <c r="R174"/>
  <c i="3" r="BK129"/>
  <c r="J129"/>
  <c r="J98"/>
  <c r="BK138"/>
  <c r="J138"/>
  <c r="J99"/>
  <c r="BK145"/>
  <c r="J145"/>
  <c r="J100"/>
  <c r="P151"/>
  <c r="T154"/>
  <c r="T162"/>
  <c r="R174"/>
  <c i="4" r="P130"/>
  <c r="P129"/>
  <c r="P141"/>
  <c r="T149"/>
  <c r="R156"/>
  <c r="R159"/>
  <c r="T166"/>
  <c r="T165"/>
  <c r="R180"/>
  <c r="R179"/>
  <c i="2" r="R129"/>
  <c r="R128"/>
  <c r="R138"/>
  <c r="P145"/>
  <c r="P151"/>
  <c r="P154"/>
  <c r="T162"/>
  <c r="T161"/>
  <c r="T174"/>
  <c i="3" r="T129"/>
  <c r="T138"/>
  <c r="P145"/>
  <c r="BK151"/>
  <c r="J151"/>
  <c r="J101"/>
  <c r="BK154"/>
  <c r="J154"/>
  <c r="J102"/>
  <c r="BK162"/>
  <c r="BK161"/>
  <c r="J161"/>
  <c r="J104"/>
  <c r="T174"/>
  <c i="4" r="BK130"/>
  <c r="J130"/>
  <c r="J98"/>
  <c r="T130"/>
  <c r="BK149"/>
  <c r="J149"/>
  <c r="J100"/>
  <c r="BK156"/>
  <c r="J156"/>
  <c r="J101"/>
  <c r="T156"/>
  <c r="T159"/>
  <c r="P166"/>
  <c r="P165"/>
  <c r="BK180"/>
  <c r="J180"/>
  <c r="J107"/>
  <c r="P180"/>
  <c r="P179"/>
  <c r="T180"/>
  <c r="T179"/>
  <c i="3" r="BK159"/>
  <c r="J159"/>
  <c r="J103"/>
  <c r="BK178"/>
  <c r="J178"/>
  <c r="J107"/>
  <c i="4" r="BK163"/>
  <c r="J163"/>
  <c r="J103"/>
  <c i="2" r="BK178"/>
  <c r="J178"/>
  <c r="J107"/>
  <c r="BK159"/>
  <c r="J159"/>
  <c r="J103"/>
  <c i="4" r="BK191"/>
  <c r="J191"/>
  <c r="J108"/>
  <c i="3" r="J162"/>
  <c r="J105"/>
  <c i="4" r="E85"/>
  <c r="BF134"/>
  <c r="BF143"/>
  <c r="BF144"/>
  <c r="BF151"/>
  <c r="BF154"/>
  <c r="BF155"/>
  <c r="BF168"/>
  <c r="BF190"/>
  <c r="BF192"/>
  <c r="F125"/>
  <c r="BF132"/>
  <c r="BF133"/>
  <c r="BF136"/>
  <c r="BF137"/>
  <c r="BF138"/>
  <c r="BF139"/>
  <c r="BF140"/>
  <c r="BF145"/>
  <c r="BF150"/>
  <c r="BF153"/>
  <c r="BF158"/>
  <c r="BF167"/>
  <c r="BF169"/>
  <c r="BF170"/>
  <c r="BF175"/>
  <c r="BF176"/>
  <c r="BF178"/>
  <c r="BF184"/>
  <c r="BF189"/>
  <c r="J122"/>
  <c r="BF131"/>
  <c r="BF135"/>
  <c r="BF147"/>
  <c r="BF148"/>
  <c r="BF157"/>
  <c r="BF161"/>
  <c r="BF164"/>
  <c r="BF172"/>
  <c r="BF177"/>
  <c r="BF181"/>
  <c r="BF182"/>
  <c r="BF183"/>
  <c r="BF185"/>
  <c r="BF187"/>
  <c r="BF142"/>
  <c r="BF146"/>
  <c r="BF152"/>
  <c r="BF160"/>
  <c r="BF162"/>
  <c r="BF171"/>
  <c r="BF173"/>
  <c r="BF174"/>
  <c r="BF186"/>
  <c r="BF188"/>
  <c i="2" r="BK161"/>
  <c r="J161"/>
  <c r="J104"/>
  <c i="3" r="E85"/>
  <c r="J121"/>
  <c r="BF142"/>
  <c r="BF146"/>
  <c r="BF148"/>
  <c r="BF149"/>
  <c r="BF158"/>
  <c r="BF172"/>
  <c r="BF173"/>
  <c r="BF177"/>
  <c r="F92"/>
  <c r="BF134"/>
  <c r="BF135"/>
  <c r="BF137"/>
  <c r="BF139"/>
  <c r="BF150"/>
  <c r="BF160"/>
  <c r="BF175"/>
  <c r="BF176"/>
  <c r="BF131"/>
  <c r="BF133"/>
  <c r="BF136"/>
  <c r="BF147"/>
  <c r="BF153"/>
  <c r="BF155"/>
  <c r="BF157"/>
  <c r="BF164"/>
  <c r="BF166"/>
  <c r="BF168"/>
  <c r="BF170"/>
  <c r="BF171"/>
  <c r="BF130"/>
  <c r="BF132"/>
  <c r="BF140"/>
  <c r="BF141"/>
  <c r="BF143"/>
  <c r="BF144"/>
  <c r="BF152"/>
  <c r="BF156"/>
  <c r="BF163"/>
  <c r="BF165"/>
  <c r="BF167"/>
  <c r="BF169"/>
  <c r="BF179"/>
  <c i="2" r="F124"/>
  <c r="BF134"/>
  <c r="BF141"/>
  <c r="BF144"/>
  <c r="BF146"/>
  <c r="BF130"/>
  <c r="BF136"/>
  <c r="BF147"/>
  <c r="BF155"/>
  <c r="BF165"/>
  <c r="BF166"/>
  <c r="BF173"/>
  <c r="J121"/>
  <c r="BF132"/>
  <c r="BF135"/>
  <c r="BF137"/>
  <c r="BF139"/>
  <c r="BF142"/>
  <c r="BF149"/>
  <c r="BF152"/>
  <c r="BF156"/>
  <c r="BF158"/>
  <c r="BF163"/>
  <c r="BF164"/>
  <c r="BF168"/>
  <c r="BF169"/>
  <c r="BF170"/>
  <c r="BF171"/>
  <c r="BF176"/>
  <c r="BF177"/>
  <c r="BF179"/>
  <c r="E85"/>
  <c r="BF131"/>
  <c r="BF133"/>
  <c r="BF140"/>
  <c r="BF143"/>
  <c r="BF148"/>
  <c r="BF150"/>
  <c r="BF153"/>
  <c r="BF157"/>
  <c r="BF160"/>
  <c r="BF167"/>
  <c r="BF172"/>
  <c r="BF175"/>
  <c r="F36"/>
  <c i="1" r="BC95"/>
  <c i="3" r="F33"/>
  <c i="1" r="AZ96"/>
  <c i="4" r="F35"/>
  <c i="1" r="BB97"/>
  <c i="2" r="F33"/>
  <c i="1" r="AZ95"/>
  <c i="3" r="F35"/>
  <c i="1" r="BB96"/>
  <c i="4" r="F36"/>
  <c i="1" r="BC97"/>
  <c i="4" r="F37"/>
  <c i="1" r="BD97"/>
  <c i="2" r="F35"/>
  <c i="1" r="BB95"/>
  <c i="2" r="J33"/>
  <c i="1" r="AV95"/>
  <c i="3" r="J33"/>
  <c i="1" r="AV96"/>
  <c i="4" r="J33"/>
  <c i="1" r="AV97"/>
  <c i="2" r="F37"/>
  <c i="1" r="BD95"/>
  <c i="3" r="F36"/>
  <c i="1" r="BC96"/>
  <c i="3" r="F37"/>
  <c i="1" r="BD96"/>
  <c i="4" r="F33"/>
  <c i="1" r="AZ97"/>
  <c i="4" l="1" r="T129"/>
  <c r="T128"/>
  <c r="R129"/>
  <c r="R128"/>
  <c i="2" r="R161"/>
  <c r="P128"/>
  <c r="P127"/>
  <c i="1" r="AU95"/>
  <c i="3" r="T128"/>
  <c i="2" r="R127"/>
  <c i="4" r="P128"/>
  <c i="1" r="AU97"/>
  <c i="2" r="T128"/>
  <c r="T127"/>
  <c i="3" r="R128"/>
  <c r="R161"/>
  <c r="T161"/>
  <c r="P128"/>
  <c r="P127"/>
  <c i="1" r="AU96"/>
  <c i="4" r="BK129"/>
  <c r="J129"/>
  <c r="J97"/>
  <c r="J166"/>
  <c r="J105"/>
  <c r="BK179"/>
  <c r="J179"/>
  <c r="J106"/>
  <c i="3" r="BK128"/>
  <c r="J128"/>
  <c r="J97"/>
  <c i="2" r="BK128"/>
  <c r="J128"/>
  <c r="J97"/>
  <c r="F34"/>
  <c i="1" r="BA95"/>
  <c r="BD94"/>
  <c r="W33"/>
  <c i="4" r="F34"/>
  <c i="1" r="BA97"/>
  <c i="2" r="J34"/>
  <c i="1" r="AW95"/>
  <c r="AT95"/>
  <c r="AZ94"/>
  <c r="W29"/>
  <c r="BB94"/>
  <c r="W31"/>
  <c i="3" r="J34"/>
  <c i="1" r="AW96"/>
  <c r="AT96"/>
  <c r="BC94"/>
  <c r="AY94"/>
  <c i="3" r="F34"/>
  <c i="1" r="BA96"/>
  <c i="4" r="J34"/>
  <c i="1" r="AW97"/>
  <c r="AT97"/>
  <c i="3" l="1" r="R127"/>
  <c r="T127"/>
  <c i="2" r="BK127"/>
  <c r="J127"/>
  <c i="4" r="BK128"/>
  <c r="J128"/>
  <c r="J96"/>
  <c i="3" r="BK127"/>
  <c r="J127"/>
  <c r="J96"/>
  <c i="2" r="J30"/>
  <c i="1" r="AG95"/>
  <c r="AX94"/>
  <c r="AU94"/>
  <c r="BA94"/>
  <c r="W30"/>
  <c r="W32"/>
  <c r="AV94"/>
  <c r="AK29"/>
  <c i="2" l="1" r="J39"/>
  <c r="J96"/>
  <c i="1" r="AN95"/>
  <c i="4" r="J30"/>
  <c i="1" r="AG97"/>
  <c r="AW94"/>
  <c r="AK30"/>
  <c i="3" r="J30"/>
  <c i="1" r="AG96"/>
  <c r="AG94"/>
  <c r="AK26"/>
  <c l="1" r="AN96"/>
  <c i="3" r="J39"/>
  <c i="4" r="J39"/>
  <c i="1" r="AN97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<sst xmlns="http://schemas.openxmlformats.org/spreadsheetml/2006/main">
  <si>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</si>
  <si>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</si>
  <si>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</si>
  <si>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</si>
  <si>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</si>
  <si>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{aeaee00a-b95f-40fe-a60a-fe7ecd09bac2}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</si>
  <si>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</si>
  <si>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</si>
  <si>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</si>
  <si>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</si>
  <si>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</si>
  <si>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</si>
  <si>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40-23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</si>
  <si>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</si>
  <si>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</si>
  <si>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SKLADOVACIA NÁDRŽ NA HNOJOVICU A BUDOVA SEPARÁTORA HNOJOVICE</t>
  </si>
  <si>
    <t>JKSO:</t>
  </si>
  <si>
    <t>KS:</t>
  </si>
  <si>
    <t>Miesto:</t>
  </si>
  <si>
    <t>Dvor Mikuláš-Dubník,k.ú.Veľká Tabuľa,p.č.:93/2,3</t>
  </si>
  <si>
    <t>Dátum:</t>
  </si>
  <si>
    <t>13. 6. 2022</t>
  </si>
  <si>
    <t>Objednávateľ:</t>
  </si>
  <si>
    <t>IČO:</t>
  </si>
  <si>
    <t>36521094</t>
  </si>
  <si>
    <t>AGROCONTRACT Mikuláš a.s.</t>
  </si>
  <si>
    <t>IČ DPH:</t>
  </si>
  <si>
    <t>SK2020143312</t>
  </si>
  <si>
    <t>Zhotoviteľ:</t>
  </si>
  <si>
    <t>Vyplň údaj</t>
  </si>
  <si>
    <t>Projektant:</t>
  </si>
  <si>
    <t>Ing. arch. R. Hoferica</t>
  </si>
  <si>
    <t>True</t>
  </si>
  <si>
    <t>Spracovateľ:</t>
  </si>
  <si>
    <t>40062767</t>
  </si>
  <si>
    <t>Ingrid Szegheőová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</si>
  <si>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</si>
  <si>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</si>
  <si>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</si>
  <si>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</si>
  <si>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</si>
  <si>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</si>
  <si>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</si>
  <si>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</si>
  <si>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</si>
  <si>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</si>
  <si>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</si>
  <si>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</si>
  <si>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</si>
  <si>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</si>
  <si>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</si>
  <si>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</si>
  <si>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</si>
  <si>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</si>
  <si>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</si>
  <si>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</si>
  <si>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</si>
  <si>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</si>
  <si>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</si>
  <si>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</si>
  <si>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</si>
  <si>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</si>
  <si>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</si>
  <si>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</si>
  <si>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</si>
  <si>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</si>
  <si>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</si>
  <si>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</si>
  <si>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</si>
  <si>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</si>
  <si>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</si>
  <si>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</si>
  <si>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</si>
  <si>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</si>
  <si>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</si>
  <si>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</si>
  <si>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</si>
  <si>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</si>
  <si>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</si>
  <si>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</si>
  <si>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</si>
  <si>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</si>
  <si>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</si>
  <si>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SKLADOVÁ NÁDRŽ NA HNOJOVICU - A</t>
  </si>
  <si>
    <t>STA</t>
  </si>
  <si>
    <t>1</t>
  </si>
  <si>
    <t>{188c6ed3-9d5b-4502-9141-d3b4c293f9ab}</t>
  </si>
  <si>
    <t>SO 02</t>
  </si>
  <si>
    <t>SKLADOVÁ NÁDRŽ NA HNOJOVICU - B</t>
  </si>
  <si>
    <t>{bc6c4c13-f4ba-4b46-a910-18e89da6706a}</t>
  </si>
  <si>
    <t>SO 03</t>
  </si>
  <si>
    <t>BUDOVA SEPARÁTORA HNOJOVICE A PODZEMNEJ NÁDRŽE NA HNOJOVICU</t>
  </si>
  <si>
    <t>{6bfbccc1-098c-441b-a40d-f93fb5ac8411}</t>
  </si>
  <si>
    <t>KRYCÍ LIST ROZPOČTU</t>
  </si>
  <si>
    <t>Objekt:</t>
  </si>
  <si>
    <t>SO 01 - SKLADOVÁ NÁDRŽ NA HNOJOVICU - 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</si>
  <si>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</si>
  <si>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</si>
  <si>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</si>
  <si>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</si>
  <si>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</si>
  <si>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</si>
  <si>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</si>
  <si>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</si>
  <si>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</si>
  <si>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</si>
  <si>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</si>
  <si>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</si>
  <si>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</si>
  <si>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</si>
  <si>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</si>
  <si>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</si>
  <si>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</si>
  <si>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</si>
  <si>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</si>
  <si>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</si>
  <si>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</si>
  <si>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</si>
  <si>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</si>
  <si>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</si>
  <si>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</si>
  <si>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</si>
  <si>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</si>
  <si>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</si>
  <si>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</si>
  <si>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</si>
  <si>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</si>
  <si>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</si>
  <si>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</si>
  <si>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</si>
  <si>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</si>
  <si>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</si>
  <si>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</si>
  <si>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</si>
  <si>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-1321770855</t>
  </si>
  <si>
    <t>122201109.S</t>
  </si>
  <si>
    <t>Odkopávky a prekopávky nezapažené. Príplatok k cenám za lepivosť horniny 3</t>
  </si>
  <si>
    <t>-82590165</t>
  </si>
  <si>
    <t>3</t>
  </si>
  <si>
    <t>162501122.S</t>
  </si>
  <si>
    <t>Vodorovné premiestnenie výkopku po spevnenej ceste z horniny tr.1-4, nad 100 do 1000 m3 na vzdialenosť do 3000 m - zemina vytlačená</t>
  </si>
  <si>
    <t>-314307943</t>
  </si>
  <si>
    <t>167101102.S</t>
  </si>
  <si>
    <t>Nakladanie neuľahnutého výkopku z hornín tr.1-4 nad 100 do 1000 m3</t>
  </si>
  <si>
    <t>1234920095</t>
  </si>
  <si>
    <t>5</t>
  </si>
  <si>
    <t>171201202.S</t>
  </si>
  <si>
    <t>Uloženie sypaniny na skládky nad 100 do 1000 m3</t>
  </si>
  <si>
    <t>-1972939978</t>
  </si>
  <si>
    <t>6</t>
  </si>
  <si>
    <t>174101002.S</t>
  </si>
  <si>
    <t>Zásyp sypaninou so zhutnením jám, šachiet, rýh, zárezov alebo okolo objektov nad 100 do 1000 m3 - spätný okolo objektu</t>
  </si>
  <si>
    <t>453175257</t>
  </si>
  <si>
    <t>7</t>
  </si>
  <si>
    <t>181101102.S</t>
  </si>
  <si>
    <t>Úprava pláne v zárezoch v hornine 1-4 so zhutnením</t>
  </si>
  <si>
    <t>m2</t>
  </si>
  <si>
    <t>1595456685</t>
  </si>
  <si>
    <t>8</t>
  </si>
  <si>
    <t>181201101.S</t>
  </si>
  <si>
    <t>Úprava pláne v násypoch v hornine 1-4 bez zhutnenia</t>
  </si>
  <si>
    <t>-1348925318</t>
  </si>
  <si>
    <t>Zakladanie</t>
  </si>
  <si>
    <t>9</t>
  </si>
  <si>
    <t>271573001.S</t>
  </si>
  <si>
    <t>Násyp pod základové konštrukcie so zhutnením zo štrkopiesku</t>
  </si>
  <si>
    <t>1037120811</t>
  </si>
  <si>
    <t>10</t>
  </si>
  <si>
    <t>273313521.S</t>
  </si>
  <si>
    <t>Betón základových dosiek, prostý tr. C 12/15 - podkladový betón</t>
  </si>
  <si>
    <t>-2135862941</t>
  </si>
  <si>
    <t>11</t>
  </si>
  <si>
    <t>273326242.S1</t>
  </si>
  <si>
    <t>Základové dosky z betónu EN206-1 - C30/37 - XC4, XF3, XA1 (SK) - CI 0.4 - Dmax 16 - S3 - max. priesak 50mm PODĽA EN 12390-8.</t>
  </si>
  <si>
    <t>-480430500</t>
  </si>
  <si>
    <t>12</t>
  </si>
  <si>
    <t>273356031.S</t>
  </si>
  <si>
    <t>Debnenie základových dosiek pre plochy zaoblené zhotovenie</t>
  </si>
  <si>
    <t>1579234052</t>
  </si>
  <si>
    <t>13</t>
  </si>
  <si>
    <t>273356032.S</t>
  </si>
  <si>
    <t>Debnenie základových dosiek pre plochy zaoblené odstránenie</t>
  </si>
  <si>
    <t>559202308</t>
  </si>
  <si>
    <t>14</t>
  </si>
  <si>
    <t>273362021.S</t>
  </si>
  <si>
    <t>Výstuž základových dosiek zo zvár. sietí KARI</t>
  </si>
  <si>
    <t>t</t>
  </si>
  <si>
    <t>-296184178</t>
  </si>
  <si>
    <t>Zvislé a kompletné konštrukcie</t>
  </si>
  <si>
    <t>15</t>
  </si>
  <si>
    <t>382323910.S</t>
  </si>
  <si>
    <t>Steny výšk. objektov(síl,zásobníkov,veží,...), zhotovované do posuvného debnenia, z betónu železového tr C 30/37</t>
  </si>
  <si>
    <t>-276608488</t>
  </si>
  <si>
    <t>16</t>
  </si>
  <si>
    <t>382354501.S</t>
  </si>
  <si>
    <t>Debnenie posuvné obojstranné samostatných síl výšky do 50m- montáž</t>
  </si>
  <si>
    <t>m</t>
  </si>
  <si>
    <t>1230509406</t>
  </si>
  <si>
    <t>17</t>
  </si>
  <si>
    <t>382354502.S</t>
  </si>
  <si>
    <t>Debnenie posuvné obojstranné samostatných síl výšky do 50m- ťahanie</t>
  </si>
  <si>
    <t>-433831934</t>
  </si>
  <si>
    <t>18</t>
  </si>
  <si>
    <t>382354503.S</t>
  </si>
  <si>
    <t>Debnenie posuvné obojstranné samostatných síl výšky do 50m- demontáž</t>
  </si>
  <si>
    <t>595474850</t>
  </si>
  <si>
    <t>19</t>
  </si>
  <si>
    <t>382362821.S</t>
  </si>
  <si>
    <t>Výstuž stien výšk. objektov do posuvného debnenia z oc. B500 (10505)</t>
  </si>
  <si>
    <t>1509325553</t>
  </si>
  <si>
    <t>Úpravy povrchov, podlahy, osadenie</t>
  </si>
  <si>
    <t>632001011.S</t>
  </si>
  <si>
    <t xml:space="preserve">Zhotovenie separačnej fólie  z PE- vodorovne - 2 vrstvy</t>
  </si>
  <si>
    <t>110152125</t>
  </si>
  <si>
    <t>21</t>
  </si>
  <si>
    <t>M</t>
  </si>
  <si>
    <t>283230000800.S</t>
  </si>
  <si>
    <t>Fólia z PE pre spodnú stavbu</t>
  </si>
  <si>
    <t>32</t>
  </si>
  <si>
    <t>1902882699</t>
  </si>
  <si>
    <t>Ostatné konštrukcie a práce</t>
  </si>
  <si>
    <t>22</t>
  </si>
  <si>
    <t>931994105.S</t>
  </si>
  <si>
    <t xml:space="preserve">Tesnenie pracovnej škáry betónovej konštrukcia vnútorným pásom </t>
  </si>
  <si>
    <t>1368404016</t>
  </si>
  <si>
    <t>23</t>
  </si>
  <si>
    <t>941941031.S</t>
  </si>
  <si>
    <t>Montáž lešenia ľahkého pracovného radového s podlahami šírky od 0,80 do 1,00 m, výšky do 10 m</t>
  </si>
  <si>
    <t>1686843019</t>
  </si>
  <si>
    <t>24</t>
  </si>
  <si>
    <t>941941191.S</t>
  </si>
  <si>
    <t>Príplatok za prvý a každý ďalší i začatý mesiac použitia lešenia ľahkého pracovného radového s podlahami šírky od 0,80 do 1,00 m, výšky do 10 m</t>
  </si>
  <si>
    <t>-554175325</t>
  </si>
  <si>
    <t>25</t>
  </si>
  <si>
    <t>941941831.S</t>
  </si>
  <si>
    <t>Demontáž lešenia ľahkého pracovného radového s podlahami šírky nad 0,80 do 1,00 m, výšky do 10 m</t>
  </si>
  <si>
    <t>-2106230480</t>
  </si>
  <si>
    <t>99</t>
  </si>
  <si>
    <t>Presun hmôt HSV</t>
  </si>
  <si>
    <t>26</t>
  </si>
  <si>
    <t>998132211.S</t>
  </si>
  <si>
    <t>Presun hmôt pre obj.8132, 8133,8134,8144,zvis.konštr.monolit.,plášť betón.do posuv.debnenia,v.do 50 m</t>
  </si>
  <si>
    <t>-1102510509</t>
  </si>
  <si>
    <t>PSV</t>
  </si>
  <si>
    <t>Práce a dodávky PSV</t>
  </si>
  <si>
    <t>711</t>
  </si>
  <si>
    <t>Izolácie proti vode a vlhkosti</t>
  </si>
  <si>
    <t>27</t>
  </si>
  <si>
    <t>711112001.S</t>
  </si>
  <si>
    <t xml:space="preserve">Zhotovenie  izolácie proti zemnej vlhkosti zvislá penetračným náterom za studena</t>
  </si>
  <si>
    <t>-1876868205</t>
  </si>
  <si>
    <t>28</t>
  </si>
  <si>
    <t>246170000900.S</t>
  </si>
  <si>
    <t>Lak asfaltový penetračný</t>
  </si>
  <si>
    <t>-1368873917</t>
  </si>
  <si>
    <t>29</t>
  </si>
  <si>
    <t>711141559.S</t>
  </si>
  <si>
    <t xml:space="preserve">Zhotovenie  izolácie proti zemnej vlhkosti a tlakovej vode vodorovná NAIP pritavením</t>
  </si>
  <si>
    <t>1389782709</t>
  </si>
  <si>
    <t>30</t>
  </si>
  <si>
    <t>628310001000</t>
  </si>
  <si>
    <t xml:space="preserve">Pás asfaltový  pre spodné vrstvy hydroizolačných systémov</t>
  </si>
  <si>
    <t>-2108174994</t>
  </si>
  <si>
    <t>31</t>
  </si>
  <si>
    <t>711511101.S</t>
  </si>
  <si>
    <t xml:space="preserve">Zhotovenie  izolácie  náterom penetračným pod hydroizoláciu - dno nádrže</t>
  </si>
  <si>
    <t>1745288663</t>
  </si>
  <si>
    <t>111630002700.S</t>
  </si>
  <si>
    <t xml:space="preserve">Penetračný náter- dno nádrže </t>
  </si>
  <si>
    <t>-628872132</t>
  </si>
  <si>
    <t>33</t>
  </si>
  <si>
    <t>711511132.S</t>
  </si>
  <si>
    <t xml:space="preserve">Zhotovenie  izolácie na báze cementu - 2 vrstvy - dno nádrže</t>
  </si>
  <si>
    <t>1129261257</t>
  </si>
  <si>
    <t>34</t>
  </si>
  <si>
    <t>24561-hydroizol</t>
  </si>
  <si>
    <t>Tekutá hydroizolácia na báze cementu - 2 vrstvy - dno nádrže</t>
  </si>
  <si>
    <t>-1445204361</t>
  </si>
  <si>
    <t>35</t>
  </si>
  <si>
    <t>711541164.S</t>
  </si>
  <si>
    <t xml:space="preserve">Zhotovenie  izolácie zvislých stien nádrží</t>
  </si>
  <si>
    <t>-1251705736</t>
  </si>
  <si>
    <t>36</t>
  </si>
  <si>
    <t>283230-HDPE</t>
  </si>
  <si>
    <t>Fólia HDPE na ochranu betónu nádrže s hrčkami na zabetónovanie, hr.2mm</t>
  </si>
  <si>
    <t>1531340146</t>
  </si>
  <si>
    <t>37</t>
  </si>
  <si>
    <t>998711102.S</t>
  </si>
  <si>
    <t>Presun hmôt pre izoláciu proti vode v objektoch výšky nad 6 do 12 m</t>
  </si>
  <si>
    <t>539449970</t>
  </si>
  <si>
    <t>767</t>
  </si>
  <si>
    <t>Konštrukcie doplnkové kovové</t>
  </si>
  <si>
    <t>38</t>
  </si>
  <si>
    <t>767651210.S</t>
  </si>
  <si>
    <t xml:space="preserve">Montáž oceľ.nerezových vstupných dverí </t>
  </si>
  <si>
    <t>ks</t>
  </si>
  <si>
    <t>-1786276124</t>
  </si>
  <si>
    <t>39</t>
  </si>
  <si>
    <t>136110-dvere</t>
  </si>
  <si>
    <t>Dvere vstupné oceľ. nerezové šx v 1100 x 1100mm do nerezovej zárubne - atyp</t>
  </si>
  <si>
    <t>884441809</t>
  </si>
  <si>
    <t>40</t>
  </si>
  <si>
    <t>998767102.S</t>
  </si>
  <si>
    <t>Presun hmôt pre kovové stavebné doplnkové konštrukcie v objektoch výšky nad 6 do 12 m</t>
  </si>
  <si>
    <t>-143064371</t>
  </si>
  <si>
    <t>VRN</t>
  </si>
  <si>
    <t>Investičné náklady neobsiahnuté v cenách</t>
  </si>
  <si>
    <t>41</t>
  </si>
  <si>
    <t>000600013.S</t>
  </si>
  <si>
    <t xml:space="preserve">Zariadenie staveniska </t>
  </si>
  <si>
    <t>eur</t>
  </si>
  <si>
    <t>1024</t>
  </si>
  <si>
    <t>1792538669</t>
  </si>
  <si>
    <t>SO 02 - SKLADOVÁ NÁDRŽ NA HNOJOVICU - B</t>
  </si>
  <si>
    <t xml:space="preserve">    9 - Ostatné konštrukcie a práce-búranie</t>
  </si>
  <si>
    <t>Ostatné konštrukcie a práce-búranie</t>
  </si>
  <si>
    <t>-1206683061</t>
  </si>
  <si>
    <t>SO 03 - BUDOVA SEPARÁTORA HNOJOVICE A PODZEMNEJ NÁDRŽE NA HNOJOVICU</t>
  </si>
  <si>
    <t>Ostatné - Ostatné</t>
  </si>
  <si>
    <t xml:space="preserve">    TECH - Technológie</t>
  </si>
  <si>
    <t>-1033713462</t>
  </si>
  <si>
    <t>-950725857</t>
  </si>
  <si>
    <t>131201102.S</t>
  </si>
  <si>
    <t>Výkop nezapaženej jamy v hornine 3, nad 100 do 1000 m3</t>
  </si>
  <si>
    <t>-2042049564</t>
  </si>
  <si>
    <t>131201109.S</t>
  </si>
  <si>
    <t>Hĺbenie nezapažených jám a zárezov. Príplatok za lepivosť horniny 3</t>
  </si>
  <si>
    <t>1258095191</t>
  </si>
  <si>
    <t xml:space="preserve">Vodorovné premiestnenie výkopku po spevnenej ceste z horniny tr.1-4, nad 100 do 1000 m3 na vzdialenosť do 3000 m </t>
  </si>
  <si>
    <t>171201101.S</t>
  </si>
  <si>
    <t>Uloženie sypaniny do násypov s rozprestretím sypaniny vo vrstvách a s hrubým urovnaním nezhutnených</t>
  </si>
  <si>
    <t>273356021.S</t>
  </si>
  <si>
    <t>Debnenie základových konštrukcií pre plochy rovinné zhotovenie</t>
  </si>
  <si>
    <t>1876605676</t>
  </si>
  <si>
    <t>273356022.S</t>
  </si>
  <si>
    <t>Debnenie základových konštrukcií pre plochy rovinné odstránenie</t>
  </si>
  <si>
    <t>1583890413</t>
  </si>
  <si>
    <t>273362442.S</t>
  </si>
  <si>
    <t>Výstuž základových dosiek zo zvár. sietí KARI, priemer drôtu 8/8 mm, veľkosť oka 150x150 mm</t>
  </si>
  <si>
    <t>1891386703</t>
  </si>
  <si>
    <t>380326332.S</t>
  </si>
  <si>
    <t xml:space="preserve">Kompletné konštrukcie  zo železobetónu vodostavebného C 30/37, hr. 150-300 mm</t>
  </si>
  <si>
    <t>-586137379</t>
  </si>
  <si>
    <t>380356221.S</t>
  </si>
  <si>
    <t xml:space="preserve">Debnenie kompl. konštrukcií  z plôch zaoblených zhotovenie</t>
  </si>
  <si>
    <t>1053190333</t>
  </si>
  <si>
    <t>380356222.S</t>
  </si>
  <si>
    <t>Debnenie kompl. konštrukcií z plôch zaoblených odstránenie</t>
  </si>
  <si>
    <t>956473469</t>
  </si>
  <si>
    <t>380356241.S</t>
  </si>
  <si>
    <t xml:space="preserve">Debnenie komplet. konštruk.  neom. z bet. vodostav. plôch rovinných zhotovenie</t>
  </si>
  <si>
    <t>-809166850</t>
  </si>
  <si>
    <t>380356242.S</t>
  </si>
  <si>
    <t xml:space="preserve">Debnenie komplet. konštruk.  neom. z bet. vodostav. plôch rovinných odstránenie</t>
  </si>
  <si>
    <t>1404669896</t>
  </si>
  <si>
    <t>380361006.S</t>
  </si>
  <si>
    <t>Výstuž komplet. konstr. z ocele B500 (10505)</t>
  </si>
  <si>
    <t>1631785721</t>
  </si>
  <si>
    <t xml:space="preserve">Zhotovenie separačnej fólie  z PE- 2 vrstvy</t>
  </si>
  <si>
    <t>Presun hmôt pre obj.8132, 8133,8134,8144,zvis.konštr.monolit.,plášť betón,v.do 50 m</t>
  </si>
  <si>
    <t>767251125.S1</t>
  </si>
  <si>
    <t>Montáž oceľových schodísk a plošiny, vrátane zábradlia a nosnej konštrukcie</t>
  </si>
  <si>
    <t>1932564574</t>
  </si>
  <si>
    <t>553430010115.S</t>
  </si>
  <si>
    <t>Oceľové schody a plošina, vrátane zábradlia a nosnej konštrukcie - interiér</t>
  </si>
  <si>
    <t>2138541934</t>
  </si>
  <si>
    <t>553430010115.S2</t>
  </si>
  <si>
    <t>Oceľové schody - exteriér</t>
  </si>
  <si>
    <t>-1037027214</t>
  </si>
  <si>
    <t>767397102.S</t>
  </si>
  <si>
    <t>Montáž strešných sendvičových panelov na OK, hrúbky nad 80 do 120 mm</t>
  </si>
  <si>
    <t>80298303</t>
  </si>
  <si>
    <t>553260001800.S</t>
  </si>
  <si>
    <t>Panel sendvičový s polyuretánovým jadrom strešný oceľový plášť š. 1000 mm hr. jadra 120 mm</t>
  </si>
  <si>
    <t>1641156752</t>
  </si>
  <si>
    <t>767411101.S</t>
  </si>
  <si>
    <t xml:space="preserve">Montáž opláštenia sendvičovými stenovými panelmi  na OK, hrúbky do 100 mm</t>
  </si>
  <si>
    <t>629615185</t>
  </si>
  <si>
    <t>553250002300.S</t>
  </si>
  <si>
    <t xml:space="preserve">Panel sendvičový z tvrdej polyuretánovej peny stenový štandardný oceľový plášť  hr. jadra 60 mm</t>
  </si>
  <si>
    <t>-938379422</t>
  </si>
  <si>
    <t>767431002.S1</t>
  </si>
  <si>
    <t>Montáž oceľovej konštrukcie budovy separátora</t>
  </si>
  <si>
    <t>1037288253</t>
  </si>
  <si>
    <t>553240000800.S</t>
  </si>
  <si>
    <t>Oceľová konštrukcia budovy separátora</t>
  </si>
  <si>
    <t>1293550638</t>
  </si>
  <si>
    <t xml:space="preserve">Montáž  vstupných dverí </t>
  </si>
  <si>
    <t>Dvere vstupné šxv 3000x6000mm - atyp</t>
  </si>
  <si>
    <t>998767202.S</t>
  </si>
  <si>
    <t>%</t>
  </si>
  <si>
    <t>Ostatné</t>
  </si>
  <si>
    <t>TECH</t>
  </si>
  <si>
    <t>Technológie</t>
  </si>
  <si>
    <t>42</t>
  </si>
  <si>
    <t>T01</t>
  </si>
  <si>
    <t>Zakrivené sklonené separačné sito</t>
  </si>
  <si>
    <t>-1803024118</t>
  </si>
  <si>
    <t>43</t>
  </si>
  <si>
    <t>T02</t>
  </si>
  <si>
    <t>Vibrátor</t>
  </si>
  <si>
    <t>-1416593950</t>
  </si>
  <si>
    <t>44</t>
  </si>
  <si>
    <t>T03</t>
  </si>
  <si>
    <t>Stojan na sito</t>
  </si>
  <si>
    <t>582901755</t>
  </si>
  <si>
    <t>45</t>
  </si>
  <si>
    <t>T04</t>
  </si>
  <si>
    <t>Montážna sada</t>
  </si>
  <si>
    <t>-26577543</t>
  </si>
  <si>
    <t>46</t>
  </si>
  <si>
    <t>T05</t>
  </si>
  <si>
    <t>Elektrorozvody a riadiaci systém</t>
  </si>
  <si>
    <t>1314210725</t>
  </si>
  <si>
    <t>47</t>
  </si>
  <si>
    <t>T06</t>
  </si>
  <si>
    <t>Šnekový separátor</t>
  </si>
  <si>
    <t>-510247181</t>
  </si>
  <si>
    <t>48</t>
  </si>
  <si>
    <t>T07</t>
  </si>
  <si>
    <t>Vynášací dopravník</t>
  </si>
  <si>
    <t>-2114318629</t>
  </si>
  <si>
    <t>49</t>
  </si>
  <si>
    <t>T08</t>
  </si>
  <si>
    <t>Montáž technológie</t>
  </si>
  <si>
    <t>578063894</t>
  </si>
  <si>
    <t>50</t>
  </si>
  <si>
    <t>T09</t>
  </si>
  <si>
    <t>Spojovací materiál</t>
  </si>
  <si>
    <t>-1186602634</t>
  </si>
  <si>
    <t>51</t>
  </si>
  <si>
    <t>T010</t>
  </si>
  <si>
    <t>Doprava</t>
  </si>
  <si>
    <t>-335355127</t>
  </si>
  <si>
    <t>52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</si>
</sst>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4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4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24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27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34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45" t="s">
        <v>42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43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46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47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48</v>
      </c>
      <c r="U35" s="57"/>
      <c r="V35" s="57"/>
      <c r="W35" s="57"/>
      <c r="X35" s="59" t="s">
        <v>49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50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51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52</v>
      </c>
      <c r="AI60" s="39"/>
      <c r="AJ60" s="39"/>
      <c r="AK60" s="39"/>
      <c r="AL60" s="39"/>
      <c r="AM60" s="67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54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55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52</v>
      </c>
      <c r="AI75" s="39"/>
      <c r="AJ75" s="39"/>
      <c r="AK75" s="39"/>
      <c r="AL75" s="39"/>
      <c r="AM75" s="67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40-23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SKLADOVACIA NÁDRŽ NA HNOJOVICU A BUDOVA SEPARÁTORA HNOJOVICE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Dvor Mikuláš-Dubník,k.ú.Veľká Tabuľa,p.č.:93/2,3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13. 6. 2022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AGROCONTRACT Mikuláš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83" t="str">
        <f>IF(E17="","",E17)</f>
        <v>Ing. arch. R. Hoferica</v>
      </c>
      <c r="AN89" s="74"/>
      <c r="AO89" s="74"/>
      <c r="AP89" s="74"/>
      <c r="AQ89" s="37"/>
      <c r="AR89" s="41"/>
      <c r="AS89" s="84" t="s">
        <v>57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83" t="str">
        <f>IF(E20="","",E20)</f>
        <v>Ingrid Szegheőová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58</v>
      </c>
      <c r="D92" s="97"/>
      <c r="E92" s="97"/>
      <c r="F92" s="97"/>
      <c r="G92" s="97"/>
      <c r="H92" s="98"/>
      <c r="I92" s="99" t="s">
        <v>59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60</v>
      </c>
      <c r="AH92" s="97"/>
      <c r="AI92" s="97"/>
      <c r="AJ92" s="97"/>
      <c r="AK92" s="97"/>
      <c r="AL92" s="97"/>
      <c r="AM92" s="97"/>
      <c r="AN92" s="99" t="s">
        <v>61</v>
      </c>
      <c r="AO92" s="97"/>
      <c r="AP92" s="101"/>
      <c r="AQ92" s="102" t="s">
        <v>62</v>
      </c>
      <c r="AR92" s="41"/>
      <c r="AS92" s="103" t="s">
        <v>63</v>
      </c>
      <c r="AT92" s="104" t="s">
        <v>64</v>
      </c>
      <c r="AU92" s="104" t="s">
        <v>65</v>
      </c>
      <c r="AV92" s="104" t="s">
        <v>66</v>
      </c>
      <c r="AW92" s="104" t="s">
        <v>67</v>
      </c>
      <c r="AX92" s="104" t="s">
        <v>68</v>
      </c>
      <c r="AY92" s="104" t="s">
        <v>69</v>
      </c>
      <c r="AZ92" s="104" t="s">
        <v>70</v>
      </c>
      <c r="BA92" s="104" t="s">
        <v>71</v>
      </c>
      <c r="BB92" s="104" t="s">
        <v>72</v>
      </c>
      <c r="BC92" s="104" t="s">
        <v>73</v>
      </c>
      <c r="BD92" s="105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75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ROUND(SUM(AG95:AG97),2)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ROUND(SUM(AS95:AS97),2)</f>
        <v>0</v>
      </c>
      <c r="AT94" s="117">
        <f>ROUND(SUM(AV94:AW94),2)</f>
        <v>0</v>
      </c>
      <c r="AU94" s="118">
        <f>ROUND(SUM(AU95:AU97),5)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ROUND(SUM(AZ95:AZ97),2)</f>
        <v>0</v>
      </c>
      <c r="BA94" s="117">
        <f>ROUND(SUM(BA95:BA97),2)</f>
        <v>0</v>
      </c>
      <c r="BB94" s="117">
        <f>ROUND(SUM(BB95:BB97),2)</f>
        <v>0</v>
      </c>
      <c r="BC94" s="117">
        <f>ROUND(SUM(BC95:BC97),2)</f>
        <v>0</v>
      </c>
      <c r="BD94" s="119">
        <f>ROUND(SUM(BD95:BD97),2)</f>
        <v>0</v>
      </c>
      <c r="BE94" s="6"/>
      <c r="BS94" s="120" t="s">
        <v>76</v>
      </c>
      <c r="BT94" s="120" t="s">
        <v>77</v>
      </c>
      <c r="BU94" s="121" t="s">
        <v>78</v>
      </c>
      <c r="BV94" s="120" t="s">
        <v>79</v>
      </c>
      <c r="BW94" s="120" t="s">
        <v>5</v>
      </c>
      <c r="BX94" s="120" t="s">
        <v>80</v>
      </c>
      <c r="CL94" s="120" t="s">
        <v>1</v>
      </c>
    </row>
    <row r="95" s="7" customFormat="1" ht="24.75" customHeight="1">
      <c r="A95" s="122" t="s">
        <v>81</v>
      </c>
      <c r="B95" s="123"/>
      <c r="C95" s="124"/>
      <c r="D95" s="125" t="s">
        <v>82</v>
      </c>
      <c r="E95" s="125"/>
      <c r="F95" s="125"/>
      <c r="G95" s="125"/>
      <c r="H95" s="125"/>
      <c r="I95" s="126"/>
      <c r="J95" s="125" t="s">
        <v>83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 01 - SKLADOVÁ NÁDRŽ NA...'!J30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84</v>
      </c>
      <c r="AR95" s="129"/>
      <c r="AS95" s="130">
        <v>0</v>
      </c>
      <c r="AT95" s="131">
        <f>ROUND(SUM(AV95:AW95),2)</f>
        <v>0</v>
      </c>
      <c r="AU95" s="132">
        <f>'SO 01 - SKLADOVÁ NÁDRŽ NA...'!P127</f>
        <v>0</v>
      </c>
      <c r="AV95" s="131">
        <f>'SO 01 - SKLADOVÁ NÁDRŽ NA...'!J33</f>
        <v>0</v>
      </c>
      <c r="AW95" s="131">
        <f>'SO 01 - SKLADOVÁ NÁDRŽ NA...'!J34</f>
        <v>0</v>
      </c>
      <c r="AX95" s="131">
        <f>'SO 01 - SKLADOVÁ NÁDRŽ NA...'!J35</f>
        <v>0</v>
      </c>
      <c r="AY95" s="131">
        <f>'SO 01 - SKLADOVÁ NÁDRŽ NA...'!J36</f>
        <v>0</v>
      </c>
      <c r="AZ95" s="131">
        <f>'SO 01 - SKLADOVÁ NÁDRŽ NA...'!F33</f>
        <v>0</v>
      </c>
      <c r="BA95" s="131">
        <f>'SO 01 - SKLADOVÁ NÁDRŽ NA...'!F34</f>
        <v>0</v>
      </c>
      <c r="BB95" s="131">
        <f>'SO 01 - SKLADOVÁ NÁDRŽ NA...'!F35</f>
        <v>0</v>
      </c>
      <c r="BC95" s="131">
        <f>'SO 01 - SKLADOVÁ NÁDRŽ NA...'!F36</f>
        <v>0</v>
      </c>
      <c r="BD95" s="133">
        <f>'SO 01 - SKLADOVÁ NÁDRŽ NA...'!F37</f>
        <v>0</v>
      </c>
      <c r="BE95" s="7"/>
      <c r="BT95" s="134" t="s">
        <v>85</v>
      </c>
      <c r="BV95" s="134" t="s">
        <v>79</v>
      </c>
      <c r="BW95" s="134" t="s">
        <v>86</v>
      </c>
      <c r="BX95" s="134" t="s">
        <v>5</v>
      </c>
      <c r="CL95" s="134" t="s">
        <v>1</v>
      </c>
      <c r="CM95" s="134" t="s">
        <v>77</v>
      </c>
    </row>
    <row r="96" s="7" customFormat="1" ht="24.75" customHeight="1">
      <c r="A96" s="122" t="s">
        <v>81</v>
      </c>
      <c r="B96" s="123"/>
      <c r="C96" s="124"/>
      <c r="D96" s="125" t="s">
        <v>87</v>
      </c>
      <c r="E96" s="125"/>
      <c r="F96" s="125"/>
      <c r="G96" s="125"/>
      <c r="H96" s="125"/>
      <c r="I96" s="126"/>
      <c r="J96" s="125" t="s">
        <v>88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 02 - SKLADOVÁ NÁDRŽ NA...'!J30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84</v>
      </c>
      <c r="AR96" s="129"/>
      <c r="AS96" s="130">
        <v>0</v>
      </c>
      <c r="AT96" s="131">
        <f>ROUND(SUM(AV96:AW96),2)</f>
        <v>0</v>
      </c>
      <c r="AU96" s="132">
        <f>'SO 02 - SKLADOVÁ NÁDRŽ NA...'!P127</f>
        <v>0</v>
      </c>
      <c r="AV96" s="131">
        <f>'SO 02 - SKLADOVÁ NÁDRŽ NA...'!J33</f>
        <v>0</v>
      </c>
      <c r="AW96" s="131">
        <f>'SO 02 - SKLADOVÁ NÁDRŽ NA...'!J34</f>
        <v>0</v>
      </c>
      <c r="AX96" s="131">
        <f>'SO 02 - SKLADOVÁ NÁDRŽ NA...'!J35</f>
        <v>0</v>
      </c>
      <c r="AY96" s="131">
        <f>'SO 02 - SKLADOVÁ NÁDRŽ NA...'!J36</f>
        <v>0</v>
      </c>
      <c r="AZ96" s="131">
        <f>'SO 02 - SKLADOVÁ NÁDRŽ NA...'!F33</f>
        <v>0</v>
      </c>
      <c r="BA96" s="131">
        <f>'SO 02 - SKLADOVÁ NÁDRŽ NA...'!F34</f>
        <v>0</v>
      </c>
      <c r="BB96" s="131">
        <f>'SO 02 - SKLADOVÁ NÁDRŽ NA...'!F35</f>
        <v>0</v>
      </c>
      <c r="BC96" s="131">
        <f>'SO 02 - SKLADOVÁ NÁDRŽ NA...'!F36</f>
        <v>0</v>
      </c>
      <c r="BD96" s="133">
        <f>'SO 02 - SKLADOVÁ NÁDRŽ NA...'!F37</f>
        <v>0</v>
      </c>
      <c r="BE96" s="7"/>
      <c r="BT96" s="134" t="s">
        <v>85</v>
      </c>
      <c r="BV96" s="134" t="s">
        <v>79</v>
      </c>
      <c r="BW96" s="134" t="s">
        <v>89</v>
      </c>
      <c r="BX96" s="134" t="s">
        <v>5</v>
      </c>
      <c r="CL96" s="134" t="s">
        <v>1</v>
      </c>
      <c r="CM96" s="134" t="s">
        <v>77</v>
      </c>
    </row>
    <row r="97" s="7" customFormat="1" ht="24.75" customHeight="1">
      <c r="A97" s="122" t="s">
        <v>81</v>
      </c>
      <c r="B97" s="123"/>
      <c r="C97" s="124"/>
      <c r="D97" s="125" t="s">
        <v>90</v>
      </c>
      <c r="E97" s="125"/>
      <c r="F97" s="125"/>
      <c r="G97" s="125"/>
      <c r="H97" s="125"/>
      <c r="I97" s="126"/>
      <c r="J97" s="125" t="s">
        <v>91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'SO 03 - BUDOVA SEPARÁTORA...'!J30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84</v>
      </c>
      <c r="AR97" s="129"/>
      <c r="AS97" s="135">
        <v>0</v>
      </c>
      <c r="AT97" s="136">
        <f>ROUND(SUM(AV97:AW97),2)</f>
        <v>0</v>
      </c>
      <c r="AU97" s="137">
        <f>'SO 03 - BUDOVA SEPARÁTORA...'!P128</f>
        <v>0</v>
      </c>
      <c r="AV97" s="136">
        <f>'SO 03 - BUDOVA SEPARÁTORA...'!J33</f>
        <v>0</v>
      </c>
      <c r="AW97" s="136">
        <f>'SO 03 - BUDOVA SEPARÁTORA...'!J34</f>
        <v>0</v>
      </c>
      <c r="AX97" s="136">
        <f>'SO 03 - BUDOVA SEPARÁTORA...'!J35</f>
        <v>0</v>
      </c>
      <c r="AY97" s="136">
        <f>'SO 03 - BUDOVA SEPARÁTORA...'!J36</f>
        <v>0</v>
      </c>
      <c r="AZ97" s="136">
        <f>'SO 03 - BUDOVA SEPARÁTORA...'!F33</f>
        <v>0</v>
      </c>
      <c r="BA97" s="136">
        <f>'SO 03 - BUDOVA SEPARÁTORA...'!F34</f>
        <v>0</v>
      </c>
      <c r="BB97" s="136">
        <f>'SO 03 - BUDOVA SEPARÁTORA...'!F35</f>
        <v>0</v>
      </c>
      <c r="BC97" s="136">
        <f>'SO 03 - BUDOVA SEPARÁTORA...'!F36</f>
        <v>0</v>
      </c>
      <c r="BD97" s="138">
        <f>'SO 03 - BUDOVA SEPARÁTORA...'!F37</f>
        <v>0</v>
      </c>
      <c r="BE97" s="7"/>
      <c r="BT97" s="134" t="s">
        <v>85</v>
      </c>
      <c r="BV97" s="134" t="s">
        <v>79</v>
      </c>
      <c r="BW97" s="134" t="s">
        <v>92</v>
      </c>
      <c r="BX97" s="134" t="s">
        <v>5</v>
      </c>
      <c r="CL97" s="134" t="s">
        <v>1</v>
      </c>
      <c r="CM97" s="134" t="s">
        <v>77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TpfBk1mTZHe4C9xI1oPwixI4+asES68kfeM4/LS3GiOYM6OK2hWLtznExXpFXFPFFm+xgdTBircLymb/rsGOZQ==" hashValue="So0hyf0CmimWUqt6hFE8xMaSQ92RyoHArE99ICAVSecgScGKXurdsEqtwB/6b3thR7XI5GlZO8xMVOcztn14b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1 - SKLADOVÁ NÁDRŽ NA...'!C2" display="/"/>
    <hyperlink ref="A96" location="'SO 02 - SKLADOVÁ NÁDRŽ NA...'!C2" display="/"/>
    <hyperlink ref="A97" location="'SO 03 - BUDOVA SEPARÁTOR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77</v>
      </c>
    </row>
    <row r="4" s="1" customFormat="1" ht="24.96" customHeight="1">
      <c r="B4" s="17"/>
      <c r="D4" s="141" t="s">
        <v>93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SKLADOVACIA NÁDRŽ NA HNOJOVICU A BUDOVA SEPARÁTORA HNOJOVICE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94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13. 6. 2022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">
        <v>24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27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28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30</v>
      </c>
      <c r="E20" s="35"/>
      <c r="F20" s="35"/>
      <c r="G20" s="35"/>
      <c r="H20" s="35"/>
      <c r="I20" s="143" t="s">
        <v>23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31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33</v>
      </c>
      <c r="E23" s="35"/>
      <c r="F23" s="35"/>
      <c r="G23" s="35"/>
      <c r="H23" s="35"/>
      <c r="I23" s="143" t="s">
        <v>23</v>
      </c>
      <c r="J23" s="146" t="s">
        <v>34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">
        <v>35</v>
      </c>
      <c r="F24" s="35"/>
      <c r="G24" s="35"/>
      <c r="H24" s="35"/>
      <c r="I24" s="143" t="s">
        <v>26</v>
      </c>
      <c r="J24" s="146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36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37</v>
      </c>
      <c r="E30" s="35"/>
      <c r="F30" s="35"/>
      <c r="G30" s="35"/>
      <c r="H30" s="35"/>
      <c r="I30" s="35"/>
      <c r="J30" s="154">
        <f>ROUND(J127,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39</v>
      </c>
      <c r="G32" s="35"/>
      <c r="H32" s="35"/>
      <c r="I32" s="155" t="s">
        <v>38</v>
      </c>
      <c r="J32" s="155" t="s">
        <v>40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41</v>
      </c>
      <c r="E33" s="157" t="s">
        <v>42</v>
      </c>
      <c r="F33" s="158">
        <f>ROUND((SUM(BE127:BE179)),  2)</f>
        <v>0</v>
      </c>
      <c r="G33" s="159"/>
      <c r="H33" s="159"/>
      <c r="I33" s="160">
        <v>0.20000000000000001</v>
      </c>
      <c r="J33" s="158">
        <f>ROUND(((SUM(BE127:BE179))*I33),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43</v>
      </c>
      <c r="F34" s="158">
        <f>ROUND((SUM(BF127:BF179)),  2)</f>
        <v>0</v>
      </c>
      <c r="G34" s="159"/>
      <c r="H34" s="159"/>
      <c r="I34" s="160">
        <v>0.20000000000000001</v>
      </c>
      <c r="J34" s="158">
        <f>ROUND(((SUM(BF127:BF179))*I34),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44</v>
      </c>
      <c r="F35" s="161">
        <f>ROUND((SUM(BG127:BG179)),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45</v>
      </c>
      <c r="F36" s="161">
        <f>ROUND((SUM(BH127:BH179)),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46</v>
      </c>
      <c r="F37" s="158">
        <f>ROUND((SUM(BI127:BI179)),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47</v>
      </c>
      <c r="E39" s="165"/>
      <c r="F39" s="165"/>
      <c r="G39" s="166" t="s">
        <v>48</v>
      </c>
      <c r="H39" s="167" t="s">
        <v>49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50</v>
      </c>
      <c r="E50" s="171"/>
      <c r="F50" s="171"/>
      <c r="G50" s="170" t="s">
        <v>51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52</v>
      </c>
      <c r="E61" s="173"/>
      <c r="F61" s="174" t="s">
        <v>53</v>
      </c>
      <c r="G61" s="172" t="s">
        <v>52</v>
      </c>
      <c r="H61" s="173"/>
      <c r="I61" s="173"/>
      <c r="J61" s="175" t="s">
        <v>53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54</v>
      </c>
      <c r="E65" s="176"/>
      <c r="F65" s="176"/>
      <c r="G65" s="170" t="s">
        <v>55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52</v>
      </c>
      <c r="E76" s="173"/>
      <c r="F76" s="174" t="s">
        <v>53</v>
      </c>
      <c r="G76" s="172" t="s">
        <v>52</v>
      </c>
      <c r="H76" s="173"/>
      <c r="I76" s="173"/>
      <c r="J76" s="175" t="s">
        <v>53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96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81" t="str">
        <f>E7</f>
        <v>SKLADOVACIA NÁDRŽ NA HNOJOVICU A BUDOVA SEPARÁTORA HNOJOVICE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94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SO 01 - SKLADOVÁ NÁDRŽ NA HNOJOVICU - 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18</v>
      </c>
      <c r="D89" s="37"/>
      <c r="E89" s="37"/>
      <c r="F89" s="24" t="str">
        <f>F12</f>
        <v>Dvor Mikuláš-Dubník,k.ú.Veľká Tabuľa,p.č.:93/2,3</v>
      </c>
      <c r="G89" s="37"/>
      <c r="H89" s="37"/>
      <c r="I89" s="29" t="s">
        <v>20</v>
      </c>
      <c r="J89" s="82" t="str">
        <f>IF(J12="","",J12)</f>
        <v>13. 6. 2022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>AGROCONTRACT Mikuláš a.s.</v>
      </c>
      <c r="G91" s="37"/>
      <c r="H91" s="37"/>
      <c r="I91" s="29" t="s">
        <v>30</v>
      </c>
      <c r="J91" s="33" t="str">
        <f>E21</f>
        <v>Ing. arch. R. Hoferica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Ingrid Szegheőová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97</v>
      </c>
      <c r="D94" s="183"/>
      <c r="E94" s="183"/>
      <c r="F94" s="183"/>
      <c r="G94" s="183"/>
      <c r="H94" s="183"/>
      <c r="I94" s="183"/>
      <c r="J94" s="184" t="s">
        <v>98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99</v>
      </c>
      <c r="D96" s="37"/>
      <c r="E96" s="37"/>
      <c r="F96" s="37"/>
      <c r="G96" s="37"/>
      <c r="H96" s="37"/>
      <c r="I96" s="37"/>
      <c r="J96" s="113">
        <f>J127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100</v>
      </c>
    </row>
    <row r="97" hidden="1" s="9" customFormat="1" ht="24.96" customHeight="1">
      <c r="A97" s="9"/>
      <c r="B97" s="186"/>
      <c r="C97" s="187"/>
      <c r="D97" s="188" t="s">
        <v>101</v>
      </c>
      <c r="E97" s="189"/>
      <c r="F97" s="189"/>
      <c r="G97" s="189"/>
      <c r="H97" s="189"/>
      <c r="I97" s="189"/>
      <c r="J97" s="190">
        <f>J128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102</v>
      </c>
      <c r="E98" s="195"/>
      <c r="F98" s="195"/>
      <c r="G98" s="195"/>
      <c r="H98" s="195"/>
      <c r="I98" s="195"/>
      <c r="J98" s="196">
        <f>J129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103</v>
      </c>
      <c r="E99" s="195"/>
      <c r="F99" s="195"/>
      <c r="G99" s="195"/>
      <c r="H99" s="195"/>
      <c r="I99" s="195"/>
      <c r="J99" s="196">
        <f>J138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104</v>
      </c>
      <c r="E100" s="195"/>
      <c r="F100" s="195"/>
      <c r="G100" s="195"/>
      <c r="H100" s="195"/>
      <c r="I100" s="195"/>
      <c r="J100" s="196">
        <f>J145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105</v>
      </c>
      <c r="E101" s="195"/>
      <c r="F101" s="195"/>
      <c r="G101" s="195"/>
      <c r="H101" s="195"/>
      <c r="I101" s="195"/>
      <c r="J101" s="196">
        <f>J151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106</v>
      </c>
      <c r="E102" s="195"/>
      <c r="F102" s="195"/>
      <c r="G102" s="195"/>
      <c r="H102" s="195"/>
      <c r="I102" s="195"/>
      <c r="J102" s="196">
        <f>J154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107</v>
      </c>
      <c r="E103" s="195"/>
      <c r="F103" s="195"/>
      <c r="G103" s="195"/>
      <c r="H103" s="195"/>
      <c r="I103" s="195"/>
      <c r="J103" s="196">
        <f>J159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J161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92"/>
      <c r="C105" s="193"/>
      <c r="D105" s="194" t="s">
        <v>109</v>
      </c>
      <c r="E105" s="195"/>
      <c r="F105" s="195"/>
      <c r="G105" s="195"/>
      <c r="H105" s="195"/>
      <c r="I105" s="195"/>
      <c r="J105" s="196">
        <f>J162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2"/>
      <c r="C106" s="193"/>
      <c r="D106" s="194" t="s">
        <v>110</v>
      </c>
      <c r="E106" s="195"/>
      <c r="F106" s="195"/>
      <c r="G106" s="195"/>
      <c r="H106" s="195"/>
      <c r="I106" s="195"/>
      <c r="J106" s="196">
        <f>J174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6"/>
      <c r="C107" s="187"/>
      <c r="D107" s="188" t="s">
        <v>111</v>
      </c>
      <c r="E107" s="189"/>
      <c r="F107" s="189"/>
      <c r="G107" s="189"/>
      <c r="H107" s="189"/>
      <c r="I107" s="189"/>
      <c r="J107" s="190">
        <f>J178</f>
        <v>0</v>
      </c>
      <c r="K107" s="187"/>
      <c r="L107" s="19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112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81" t="str">
        <f>E7</f>
        <v>SKLADOVACIA NÁDRŽ NA HNOJOVICU A BUDOVA SEPARÁTORA HNOJOVICE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94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9" t="str">
        <f>E9</f>
        <v>SO 01 - SKLADOVÁ NÁDRŽ NA HNOJOVICU - A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18</v>
      </c>
      <c r="D121" s="37"/>
      <c r="E121" s="37"/>
      <c r="F121" s="24" t="str">
        <f>F12</f>
        <v>Dvor Mikuláš-Dubník,k.ú.Veľká Tabuľa,p.č.:93/2,3</v>
      </c>
      <c r="G121" s="37"/>
      <c r="H121" s="37"/>
      <c r="I121" s="29" t="s">
        <v>20</v>
      </c>
      <c r="J121" s="82" t="str">
        <f>IF(J12="","",J12)</f>
        <v>13. 6. 2022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22</v>
      </c>
      <c r="D123" s="37"/>
      <c r="E123" s="37"/>
      <c r="F123" s="24" t="str">
        <f>E15</f>
        <v>AGROCONTRACT Mikuláš a.s.</v>
      </c>
      <c r="G123" s="37"/>
      <c r="H123" s="37"/>
      <c r="I123" s="29" t="s">
        <v>30</v>
      </c>
      <c r="J123" s="33" t="str">
        <f>E21</f>
        <v>Ing. arch. R. Hoferica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29" t="s">
        <v>33</v>
      </c>
      <c r="J124" s="33" t="str">
        <f>E24</f>
        <v>Ingrid Szegheőová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98"/>
      <c r="B126" s="199"/>
      <c r="C126" s="200" t="s">
        <v>113</v>
      </c>
      <c r="D126" s="201" t="s">
        <v>62</v>
      </c>
      <c r="E126" s="201" t="s">
        <v>58</v>
      </c>
      <c r="F126" s="201" t="s">
        <v>59</v>
      </c>
      <c r="G126" s="201" t="s">
        <v>114</v>
      </c>
      <c r="H126" s="201" t="s">
        <v>115</v>
      </c>
      <c r="I126" s="201" t="s">
        <v>116</v>
      </c>
      <c r="J126" s="202" t="s">
        <v>98</v>
      </c>
      <c r="K126" s="203" t="s">
        <v>117</v>
      </c>
      <c r="L126" s="204"/>
      <c r="M126" s="103" t="s">
        <v>1</v>
      </c>
      <c r="N126" s="104" t="s">
        <v>41</v>
      </c>
      <c r="O126" s="104" t="s">
        <v>118</v>
      </c>
      <c r="P126" s="104" t="s">
        <v>119</v>
      </c>
      <c r="Q126" s="104" t="s">
        <v>120</v>
      </c>
      <c r="R126" s="104" t="s">
        <v>121</v>
      </c>
      <c r="S126" s="104" t="s">
        <v>122</v>
      </c>
      <c r="T126" s="105" t="s">
        <v>123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5"/>
      <c r="B127" s="36"/>
      <c r="C127" s="110" t="s">
        <v>99</v>
      </c>
      <c r="D127" s="37"/>
      <c r="E127" s="37"/>
      <c r="F127" s="37"/>
      <c r="G127" s="37"/>
      <c r="H127" s="37"/>
      <c r="I127" s="37"/>
      <c r="J127" s="205">
        <f>BK127</f>
        <v>0</v>
      </c>
      <c r="K127" s="37"/>
      <c r="L127" s="41"/>
      <c r="M127" s="106"/>
      <c r="N127" s="206"/>
      <c r="O127" s="107"/>
      <c r="P127" s="207">
        <f>P128+P161+P178</f>
        <v>0</v>
      </c>
      <c r="Q127" s="107"/>
      <c r="R127" s="207">
        <f>R128+R161+R178</f>
        <v>2224.9382348999998</v>
      </c>
      <c r="S127" s="107"/>
      <c r="T127" s="208">
        <f>T128+T161+T178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76</v>
      </c>
      <c r="AU127" s="14" t="s">
        <v>100</v>
      </c>
      <c r="BK127" s="209">
        <f>BK128+BK161+BK178</f>
        <v>0</v>
      </c>
    </row>
    <row r="128" s="12" customFormat="1" ht="25.92" customHeight="1">
      <c r="A128" s="12"/>
      <c r="B128" s="210"/>
      <c r="C128" s="211"/>
      <c r="D128" s="212" t="s">
        <v>76</v>
      </c>
      <c r="E128" s="213" t="s">
        <v>124</v>
      </c>
      <c r="F128" s="213" t="s">
        <v>125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P129+P138+P145+P151+P154+P159</f>
        <v>0</v>
      </c>
      <c r="Q128" s="218"/>
      <c r="R128" s="219">
        <f>R129+R138+R145+R151+R154+R159</f>
        <v>2220.4873946999996</v>
      </c>
      <c r="S128" s="218"/>
      <c r="T128" s="220">
        <f>T129+T138+T145+T151+T154+T159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85</v>
      </c>
      <c r="AT128" s="222" t="s">
        <v>76</v>
      </c>
      <c r="AU128" s="222" t="s">
        <v>77</v>
      </c>
      <c r="AY128" s="221" t="s">
        <v>126</v>
      </c>
      <c r="BK128" s="223">
        <f>BK129+BK138+BK145+BK151+BK154+BK159</f>
        <v>0</v>
      </c>
    </row>
    <row r="129" s="12" customFormat="1" ht="22.8" customHeight="1">
      <c r="A129" s="12"/>
      <c r="B129" s="210"/>
      <c r="C129" s="211"/>
      <c r="D129" s="212" t="s">
        <v>76</v>
      </c>
      <c r="E129" s="224" t="s">
        <v>85</v>
      </c>
      <c r="F129" s="224" t="s">
        <v>127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SUM(P130:P137)</f>
        <v>0</v>
      </c>
      <c r="Q129" s="218"/>
      <c r="R129" s="219">
        <f>SUM(R130:R137)</f>
        <v>0</v>
      </c>
      <c r="S129" s="218"/>
      <c r="T129" s="220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85</v>
      </c>
      <c r="AT129" s="222" t="s">
        <v>76</v>
      </c>
      <c r="AU129" s="222" t="s">
        <v>85</v>
      </c>
      <c r="AY129" s="221" t="s">
        <v>126</v>
      </c>
      <c r="BK129" s="223">
        <f>SUM(BK130:BK137)</f>
        <v>0</v>
      </c>
    </row>
    <row r="130" s="2" customFormat="1" ht="24.15" customHeight="1">
      <c r="A130" s="35"/>
      <c r="B130" s="36"/>
      <c r="C130" s="226" t="s">
        <v>85</v>
      </c>
      <c r="D130" s="226" t="s">
        <v>128</v>
      </c>
      <c r="E130" s="227" t="s">
        <v>129</v>
      </c>
      <c r="F130" s="228" t="s">
        <v>130</v>
      </c>
      <c r="G130" s="229" t="s">
        <v>131</v>
      </c>
      <c r="H130" s="230">
        <v>769.45000000000005</v>
      </c>
      <c r="I130" s="231"/>
      <c r="J130" s="230">
        <f>ROUND(I130*H130,2)</f>
        <v>0</v>
      </c>
      <c r="K130" s="232"/>
      <c r="L130" s="41"/>
      <c r="M130" s="233" t="s">
        <v>1</v>
      </c>
      <c r="N130" s="234" t="s">
        <v>43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132</v>
      </c>
      <c r="AT130" s="237" t="s">
        <v>128</v>
      </c>
      <c r="AU130" s="237" t="s">
        <v>133</v>
      </c>
      <c r="AY130" s="14" t="s">
        <v>126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133</v>
      </c>
      <c r="BK130" s="238">
        <f>ROUND(I130*H130,2)</f>
        <v>0</v>
      </c>
      <c r="BL130" s="14" t="s">
        <v>132</v>
      </c>
      <c r="BM130" s="237" t="s">
        <v>134</v>
      </c>
    </row>
    <row r="131" s="2" customFormat="1" ht="24.15" customHeight="1">
      <c r="A131" s="35"/>
      <c r="B131" s="36"/>
      <c r="C131" s="226" t="s">
        <v>133</v>
      </c>
      <c r="D131" s="226" t="s">
        <v>128</v>
      </c>
      <c r="E131" s="227" t="s">
        <v>135</v>
      </c>
      <c r="F131" s="228" t="s">
        <v>136</v>
      </c>
      <c r="G131" s="229" t="s">
        <v>131</v>
      </c>
      <c r="H131" s="230">
        <v>230.84</v>
      </c>
      <c r="I131" s="231"/>
      <c r="J131" s="230">
        <f>ROUND(I131*H131,2)</f>
        <v>0</v>
      </c>
      <c r="K131" s="232"/>
      <c r="L131" s="41"/>
      <c r="M131" s="233" t="s">
        <v>1</v>
      </c>
      <c r="N131" s="234" t="s">
        <v>43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132</v>
      </c>
      <c r="AT131" s="237" t="s">
        <v>128</v>
      </c>
      <c r="AU131" s="237" t="s">
        <v>133</v>
      </c>
      <c r="AY131" s="14" t="s">
        <v>126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133</v>
      </c>
      <c r="BK131" s="238">
        <f>ROUND(I131*H131,2)</f>
        <v>0</v>
      </c>
      <c r="BL131" s="14" t="s">
        <v>132</v>
      </c>
      <c r="BM131" s="237" t="s">
        <v>137</v>
      </c>
    </row>
    <row r="132" s="2" customFormat="1" ht="37.8" customHeight="1">
      <c r="A132" s="35"/>
      <c r="B132" s="36"/>
      <c r="C132" s="226" t="s">
        <v>138</v>
      </c>
      <c r="D132" s="226" t="s">
        <v>128</v>
      </c>
      <c r="E132" s="227" t="s">
        <v>139</v>
      </c>
      <c r="F132" s="228" t="s">
        <v>140</v>
      </c>
      <c r="G132" s="229" t="s">
        <v>131</v>
      </c>
      <c r="H132" s="230">
        <v>760.83000000000004</v>
      </c>
      <c r="I132" s="231"/>
      <c r="J132" s="230">
        <f>ROUND(I132*H132,2)</f>
        <v>0</v>
      </c>
      <c r="K132" s="232"/>
      <c r="L132" s="41"/>
      <c r="M132" s="233" t="s">
        <v>1</v>
      </c>
      <c r="N132" s="234" t="s">
        <v>43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132</v>
      </c>
      <c r="AT132" s="237" t="s">
        <v>128</v>
      </c>
      <c r="AU132" s="237" t="s">
        <v>133</v>
      </c>
      <c r="AY132" s="14" t="s">
        <v>126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133</v>
      </c>
      <c r="BK132" s="238">
        <f>ROUND(I132*H132,2)</f>
        <v>0</v>
      </c>
      <c r="BL132" s="14" t="s">
        <v>132</v>
      </c>
      <c r="BM132" s="237" t="s">
        <v>141</v>
      </c>
    </row>
    <row r="133" s="2" customFormat="1" ht="24.15" customHeight="1">
      <c r="A133" s="35"/>
      <c r="B133" s="36"/>
      <c r="C133" s="226" t="s">
        <v>132</v>
      </c>
      <c r="D133" s="226" t="s">
        <v>128</v>
      </c>
      <c r="E133" s="227" t="s">
        <v>142</v>
      </c>
      <c r="F133" s="228" t="s">
        <v>143</v>
      </c>
      <c r="G133" s="229" t="s">
        <v>131</v>
      </c>
      <c r="H133" s="230">
        <v>760.83000000000004</v>
      </c>
      <c r="I133" s="231"/>
      <c r="J133" s="230">
        <f>ROUND(I133*H133,2)</f>
        <v>0</v>
      </c>
      <c r="K133" s="232"/>
      <c r="L133" s="41"/>
      <c r="M133" s="233" t="s">
        <v>1</v>
      </c>
      <c r="N133" s="234" t="s">
        <v>43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132</v>
      </c>
      <c r="AT133" s="237" t="s">
        <v>128</v>
      </c>
      <c r="AU133" s="237" t="s">
        <v>133</v>
      </c>
      <c r="AY133" s="14" t="s">
        <v>126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133</v>
      </c>
      <c r="BK133" s="238">
        <f>ROUND(I133*H133,2)</f>
        <v>0</v>
      </c>
      <c r="BL133" s="14" t="s">
        <v>132</v>
      </c>
      <c r="BM133" s="237" t="s">
        <v>144</v>
      </c>
    </row>
    <row r="134" s="2" customFormat="1" ht="21.75" customHeight="1">
      <c r="A134" s="35"/>
      <c r="B134" s="36"/>
      <c r="C134" s="226" t="s">
        <v>145</v>
      </c>
      <c r="D134" s="226" t="s">
        <v>128</v>
      </c>
      <c r="E134" s="227" t="s">
        <v>146</v>
      </c>
      <c r="F134" s="228" t="s">
        <v>147</v>
      </c>
      <c r="G134" s="229" t="s">
        <v>131</v>
      </c>
      <c r="H134" s="230">
        <v>760.83000000000004</v>
      </c>
      <c r="I134" s="231"/>
      <c r="J134" s="230">
        <f>ROUND(I134*H134,2)</f>
        <v>0</v>
      </c>
      <c r="K134" s="232"/>
      <c r="L134" s="41"/>
      <c r="M134" s="233" t="s">
        <v>1</v>
      </c>
      <c r="N134" s="234" t="s">
        <v>43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132</v>
      </c>
      <c r="AT134" s="237" t="s">
        <v>128</v>
      </c>
      <c r="AU134" s="237" t="s">
        <v>133</v>
      </c>
      <c r="AY134" s="14" t="s">
        <v>126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133</v>
      </c>
      <c r="BK134" s="238">
        <f>ROUND(I134*H134,2)</f>
        <v>0</v>
      </c>
      <c r="BL134" s="14" t="s">
        <v>132</v>
      </c>
      <c r="BM134" s="237" t="s">
        <v>148</v>
      </c>
    </row>
    <row r="135" s="2" customFormat="1" ht="37.8" customHeight="1">
      <c r="A135" s="35"/>
      <c r="B135" s="36"/>
      <c r="C135" s="226" t="s">
        <v>149</v>
      </c>
      <c r="D135" s="226" t="s">
        <v>128</v>
      </c>
      <c r="E135" s="227" t="s">
        <v>150</v>
      </c>
      <c r="F135" s="228" t="s">
        <v>151</v>
      </c>
      <c r="G135" s="229" t="s">
        <v>131</v>
      </c>
      <c r="H135" s="230">
        <v>8.6199999999999992</v>
      </c>
      <c r="I135" s="231"/>
      <c r="J135" s="230">
        <f>ROUND(I135*H135,2)</f>
        <v>0</v>
      </c>
      <c r="K135" s="232"/>
      <c r="L135" s="41"/>
      <c r="M135" s="233" t="s">
        <v>1</v>
      </c>
      <c r="N135" s="234" t="s">
        <v>43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132</v>
      </c>
      <c r="AT135" s="237" t="s">
        <v>128</v>
      </c>
      <c r="AU135" s="237" t="s">
        <v>133</v>
      </c>
      <c r="AY135" s="14" t="s">
        <v>126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133</v>
      </c>
      <c r="BK135" s="238">
        <f>ROUND(I135*H135,2)</f>
        <v>0</v>
      </c>
      <c r="BL135" s="14" t="s">
        <v>132</v>
      </c>
      <c r="BM135" s="237" t="s">
        <v>152</v>
      </c>
    </row>
    <row r="136" s="2" customFormat="1" ht="21.75" customHeight="1">
      <c r="A136" s="35"/>
      <c r="B136" s="36"/>
      <c r="C136" s="226" t="s">
        <v>153</v>
      </c>
      <c r="D136" s="226" t="s">
        <v>128</v>
      </c>
      <c r="E136" s="227" t="s">
        <v>154</v>
      </c>
      <c r="F136" s="228" t="s">
        <v>155</v>
      </c>
      <c r="G136" s="229" t="s">
        <v>156</v>
      </c>
      <c r="H136" s="230">
        <v>770</v>
      </c>
      <c r="I136" s="231"/>
      <c r="J136" s="230">
        <f>ROUND(I136*H136,2)</f>
        <v>0</v>
      </c>
      <c r="K136" s="232"/>
      <c r="L136" s="41"/>
      <c r="M136" s="233" t="s">
        <v>1</v>
      </c>
      <c r="N136" s="234" t="s">
        <v>43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132</v>
      </c>
      <c r="AT136" s="237" t="s">
        <v>128</v>
      </c>
      <c r="AU136" s="237" t="s">
        <v>133</v>
      </c>
      <c r="AY136" s="14" t="s">
        <v>126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133</v>
      </c>
      <c r="BK136" s="238">
        <f>ROUND(I136*H136,2)</f>
        <v>0</v>
      </c>
      <c r="BL136" s="14" t="s">
        <v>132</v>
      </c>
      <c r="BM136" s="237" t="s">
        <v>157</v>
      </c>
    </row>
    <row r="137" s="2" customFormat="1" ht="21.75" customHeight="1">
      <c r="A137" s="35"/>
      <c r="B137" s="36"/>
      <c r="C137" s="226" t="s">
        <v>158</v>
      </c>
      <c r="D137" s="226" t="s">
        <v>128</v>
      </c>
      <c r="E137" s="227" t="s">
        <v>159</v>
      </c>
      <c r="F137" s="228" t="s">
        <v>160</v>
      </c>
      <c r="G137" s="229" t="s">
        <v>156</v>
      </c>
      <c r="H137" s="230">
        <v>99</v>
      </c>
      <c r="I137" s="231"/>
      <c r="J137" s="230">
        <f>ROUND(I137*H137,2)</f>
        <v>0</v>
      </c>
      <c r="K137" s="232"/>
      <c r="L137" s="41"/>
      <c r="M137" s="233" t="s">
        <v>1</v>
      </c>
      <c r="N137" s="234" t="s">
        <v>43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132</v>
      </c>
      <c r="AT137" s="237" t="s">
        <v>128</v>
      </c>
      <c r="AU137" s="237" t="s">
        <v>133</v>
      </c>
      <c r="AY137" s="14" t="s">
        <v>126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133</v>
      </c>
      <c r="BK137" s="238">
        <f>ROUND(I137*H137,2)</f>
        <v>0</v>
      </c>
      <c r="BL137" s="14" t="s">
        <v>132</v>
      </c>
      <c r="BM137" s="237" t="s">
        <v>161</v>
      </c>
    </row>
    <row r="138" s="12" customFormat="1" ht="22.8" customHeight="1">
      <c r="A138" s="12"/>
      <c r="B138" s="210"/>
      <c r="C138" s="211"/>
      <c r="D138" s="212" t="s">
        <v>76</v>
      </c>
      <c r="E138" s="224" t="s">
        <v>133</v>
      </c>
      <c r="F138" s="224" t="s">
        <v>162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SUM(P139:P144)</f>
        <v>0</v>
      </c>
      <c r="Q138" s="218"/>
      <c r="R138" s="219">
        <f>SUM(R139:R144)</f>
        <v>1318.7802938</v>
      </c>
      <c r="S138" s="218"/>
      <c r="T138" s="220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85</v>
      </c>
      <c r="AT138" s="222" t="s">
        <v>76</v>
      </c>
      <c r="AU138" s="222" t="s">
        <v>85</v>
      </c>
      <c r="AY138" s="221" t="s">
        <v>126</v>
      </c>
      <c r="BK138" s="223">
        <f>SUM(BK139:BK144)</f>
        <v>0</v>
      </c>
    </row>
    <row r="139" s="2" customFormat="1" ht="24.15" customHeight="1">
      <c r="A139" s="35"/>
      <c r="B139" s="36"/>
      <c r="C139" s="226" t="s">
        <v>163</v>
      </c>
      <c r="D139" s="226" t="s">
        <v>128</v>
      </c>
      <c r="E139" s="227" t="s">
        <v>164</v>
      </c>
      <c r="F139" s="228" t="s">
        <v>165</v>
      </c>
      <c r="G139" s="229" t="s">
        <v>131</v>
      </c>
      <c r="H139" s="230">
        <v>230.83000000000001</v>
      </c>
      <c r="I139" s="231"/>
      <c r="J139" s="230">
        <f>ROUND(I139*H139,2)</f>
        <v>0</v>
      </c>
      <c r="K139" s="232"/>
      <c r="L139" s="41"/>
      <c r="M139" s="233" t="s">
        <v>1</v>
      </c>
      <c r="N139" s="234" t="s">
        <v>43</v>
      </c>
      <c r="O139" s="94"/>
      <c r="P139" s="235">
        <f>O139*H139</f>
        <v>0</v>
      </c>
      <c r="Q139" s="235">
        <v>2.0699999999999998</v>
      </c>
      <c r="R139" s="235">
        <f>Q139*H139</f>
        <v>477.81810000000002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132</v>
      </c>
      <c r="AT139" s="237" t="s">
        <v>128</v>
      </c>
      <c r="AU139" s="237" t="s">
        <v>133</v>
      </c>
      <c r="AY139" s="14" t="s">
        <v>126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133</v>
      </c>
      <c r="BK139" s="238">
        <f>ROUND(I139*H139,2)</f>
        <v>0</v>
      </c>
      <c r="BL139" s="14" t="s">
        <v>132</v>
      </c>
      <c r="BM139" s="237" t="s">
        <v>166</v>
      </c>
    </row>
    <row r="140" s="2" customFormat="1" ht="24.15" customHeight="1">
      <c r="A140" s="35"/>
      <c r="B140" s="36"/>
      <c r="C140" s="226" t="s">
        <v>167</v>
      </c>
      <c r="D140" s="226" t="s">
        <v>128</v>
      </c>
      <c r="E140" s="227" t="s">
        <v>168</v>
      </c>
      <c r="F140" s="228" t="s">
        <v>169</v>
      </c>
      <c r="G140" s="229" t="s">
        <v>131</v>
      </c>
      <c r="H140" s="230">
        <v>78.129999999999995</v>
      </c>
      <c r="I140" s="231"/>
      <c r="J140" s="230">
        <f>ROUND(I140*H140,2)</f>
        <v>0</v>
      </c>
      <c r="K140" s="232"/>
      <c r="L140" s="41"/>
      <c r="M140" s="233" t="s">
        <v>1</v>
      </c>
      <c r="N140" s="234" t="s">
        <v>43</v>
      </c>
      <c r="O140" s="94"/>
      <c r="P140" s="235">
        <f>O140*H140</f>
        <v>0</v>
      </c>
      <c r="Q140" s="235">
        <v>2.23543</v>
      </c>
      <c r="R140" s="235">
        <f>Q140*H140</f>
        <v>174.6541459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132</v>
      </c>
      <c r="AT140" s="237" t="s">
        <v>128</v>
      </c>
      <c r="AU140" s="237" t="s">
        <v>133</v>
      </c>
      <c r="AY140" s="14" t="s">
        <v>126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133</v>
      </c>
      <c r="BK140" s="238">
        <f>ROUND(I140*H140,2)</f>
        <v>0</v>
      </c>
      <c r="BL140" s="14" t="s">
        <v>132</v>
      </c>
      <c r="BM140" s="237" t="s">
        <v>170</v>
      </c>
    </row>
    <row r="141" s="2" customFormat="1" ht="37.8" customHeight="1">
      <c r="A141" s="35"/>
      <c r="B141" s="36"/>
      <c r="C141" s="226" t="s">
        <v>171</v>
      </c>
      <c r="D141" s="226" t="s">
        <v>128</v>
      </c>
      <c r="E141" s="227" t="s">
        <v>172</v>
      </c>
      <c r="F141" s="228" t="s">
        <v>173</v>
      </c>
      <c r="G141" s="229" t="s">
        <v>131</v>
      </c>
      <c r="H141" s="230">
        <v>266.81</v>
      </c>
      <c r="I141" s="231"/>
      <c r="J141" s="230">
        <f>ROUND(I141*H141,2)</f>
        <v>0</v>
      </c>
      <c r="K141" s="232"/>
      <c r="L141" s="41"/>
      <c r="M141" s="233" t="s">
        <v>1</v>
      </c>
      <c r="N141" s="234" t="s">
        <v>43</v>
      </c>
      <c r="O141" s="94"/>
      <c r="P141" s="235">
        <f>O141*H141</f>
        <v>0</v>
      </c>
      <c r="Q141" s="235">
        <v>2.3919100000000002</v>
      </c>
      <c r="R141" s="235">
        <f>Q141*H141</f>
        <v>638.18550710000011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132</v>
      </c>
      <c r="AT141" s="237" t="s">
        <v>128</v>
      </c>
      <c r="AU141" s="237" t="s">
        <v>133</v>
      </c>
      <c r="AY141" s="14" t="s">
        <v>126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133</v>
      </c>
      <c r="BK141" s="238">
        <f>ROUND(I141*H141,2)</f>
        <v>0</v>
      </c>
      <c r="BL141" s="14" t="s">
        <v>132</v>
      </c>
      <c r="BM141" s="237" t="s">
        <v>174</v>
      </c>
    </row>
    <row r="142" s="2" customFormat="1" ht="24.15" customHeight="1">
      <c r="A142" s="35"/>
      <c r="B142" s="36"/>
      <c r="C142" s="226" t="s">
        <v>175</v>
      </c>
      <c r="D142" s="226" t="s">
        <v>128</v>
      </c>
      <c r="E142" s="227" t="s">
        <v>176</v>
      </c>
      <c r="F142" s="228" t="s">
        <v>177</v>
      </c>
      <c r="G142" s="229" t="s">
        <v>156</v>
      </c>
      <c r="H142" s="230">
        <v>43.899999999999999</v>
      </c>
      <c r="I142" s="231"/>
      <c r="J142" s="230">
        <f>ROUND(I142*H142,2)</f>
        <v>0</v>
      </c>
      <c r="K142" s="232"/>
      <c r="L142" s="41"/>
      <c r="M142" s="233" t="s">
        <v>1</v>
      </c>
      <c r="N142" s="234" t="s">
        <v>43</v>
      </c>
      <c r="O142" s="94"/>
      <c r="P142" s="235">
        <f>O142*H142</f>
        <v>0</v>
      </c>
      <c r="Q142" s="235">
        <v>0.0081600000000000006</v>
      </c>
      <c r="R142" s="235">
        <f>Q142*H142</f>
        <v>0.35822399999999999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132</v>
      </c>
      <c r="AT142" s="237" t="s">
        <v>128</v>
      </c>
      <c r="AU142" s="237" t="s">
        <v>133</v>
      </c>
      <c r="AY142" s="14" t="s">
        <v>126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133</v>
      </c>
      <c r="BK142" s="238">
        <f>ROUND(I142*H142,2)</f>
        <v>0</v>
      </c>
      <c r="BL142" s="14" t="s">
        <v>132</v>
      </c>
      <c r="BM142" s="237" t="s">
        <v>178</v>
      </c>
    </row>
    <row r="143" s="2" customFormat="1" ht="24.15" customHeight="1">
      <c r="A143" s="35"/>
      <c r="B143" s="36"/>
      <c r="C143" s="226" t="s">
        <v>179</v>
      </c>
      <c r="D143" s="226" t="s">
        <v>128</v>
      </c>
      <c r="E143" s="227" t="s">
        <v>180</v>
      </c>
      <c r="F143" s="228" t="s">
        <v>181</v>
      </c>
      <c r="G143" s="229" t="s">
        <v>156</v>
      </c>
      <c r="H143" s="230">
        <v>43.899999999999999</v>
      </c>
      <c r="I143" s="231"/>
      <c r="J143" s="230">
        <f>ROUND(I143*H143,2)</f>
        <v>0</v>
      </c>
      <c r="K143" s="232"/>
      <c r="L143" s="41"/>
      <c r="M143" s="233" t="s">
        <v>1</v>
      </c>
      <c r="N143" s="234" t="s">
        <v>43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132</v>
      </c>
      <c r="AT143" s="237" t="s">
        <v>128</v>
      </c>
      <c r="AU143" s="237" t="s">
        <v>133</v>
      </c>
      <c r="AY143" s="14" t="s">
        <v>126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133</v>
      </c>
      <c r="BK143" s="238">
        <f>ROUND(I143*H143,2)</f>
        <v>0</v>
      </c>
      <c r="BL143" s="14" t="s">
        <v>132</v>
      </c>
      <c r="BM143" s="237" t="s">
        <v>182</v>
      </c>
    </row>
    <row r="144" s="2" customFormat="1" ht="16.5" customHeight="1">
      <c r="A144" s="35"/>
      <c r="B144" s="36"/>
      <c r="C144" s="226" t="s">
        <v>183</v>
      </c>
      <c r="D144" s="226" t="s">
        <v>128</v>
      </c>
      <c r="E144" s="227" t="s">
        <v>184</v>
      </c>
      <c r="F144" s="228" t="s">
        <v>185</v>
      </c>
      <c r="G144" s="229" t="s">
        <v>186</v>
      </c>
      <c r="H144" s="230">
        <v>23.079999999999998</v>
      </c>
      <c r="I144" s="231"/>
      <c r="J144" s="230">
        <f>ROUND(I144*H144,2)</f>
        <v>0</v>
      </c>
      <c r="K144" s="232"/>
      <c r="L144" s="41"/>
      <c r="M144" s="233" t="s">
        <v>1</v>
      </c>
      <c r="N144" s="234" t="s">
        <v>43</v>
      </c>
      <c r="O144" s="94"/>
      <c r="P144" s="235">
        <f>O144*H144</f>
        <v>0</v>
      </c>
      <c r="Q144" s="235">
        <v>1.20296</v>
      </c>
      <c r="R144" s="235">
        <f>Q144*H144</f>
        <v>27.7643168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132</v>
      </c>
      <c r="AT144" s="237" t="s">
        <v>128</v>
      </c>
      <c r="AU144" s="237" t="s">
        <v>133</v>
      </c>
      <c r="AY144" s="14" t="s">
        <v>126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133</v>
      </c>
      <c r="BK144" s="238">
        <f>ROUND(I144*H144,2)</f>
        <v>0</v>
      </c>
      <c r="BL144" s="14" t="s">
        <v>132</v>
      </c>
      <c r="BM144" s="237" t="s">
        <v>187</v>
      </c>
    </row>
    <row r="145" s="12" customFormat="1" ht="22.8" customHeight="1">
      <c r="A145" s="12"/>
      <c r="B145" s="210"/>
      <c r="C145" s="211"/>
      <c r="D145" s="212" t="s">
        <v>76</v>
      </c>
      <c r="E145" s="224" t="s">
        <v>138</v>
      </c>
      <c r="F145" s="224" t="s">
        <v>188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SUM(P146:P150)</f>
        <v>0</v>
      </c>
      <c r="Q145" s="218"/>
      <c r="R145" s="219">
        <f>SUM(R146:R150)</f>
        <v>851.38966989999983</v>
      </c>
      <c r="S145" s="218"/>
      <c r="T145" s="220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85</v>
      </c>
      <c r="AT145" s="222" t="s">
        <v>76</v>
      </c>
      <c r="AU145" s="222" t="s">
        <v>85</v>
      </c>
      <c r="AY145" s="221" t="s">
        <v>126</v>
      </c>
      <c r="BK145" s="223">
        <f>SUM(BK146:BK150)</f>
        <v>0</v>
      </c>
    </row>
    <row r="146" s="2" customFormat="1" ht="37.8" customHeight="1">
      <c r="A146" s="35"/>
      <c r="B146" s="36"/>
      <c r="C146" s="226" t="s">
        <v>189</v>
      </c>
      <c r="D146" s="226" t="s">
        <v>128</v>
      </c>
      <c r="E146" s="227" t="s">
        <v>190</v>
      </c>
      <c r="F146" s="228" t="s">
        <v>191</v>
      </c>
      <c r="G146" s="229" t="s">
        <v>131</v>
      </c>
      <c r="H146" s="230">
        <v>347.19999999999999</v>
      </c>
      <c r="I146" s="231"/>
      <c r="J146" s="230">
        <f>ROUND(I146*H146,2)</f>
        <v>0</v>
      </c>
      <c r="K146" s="232"/>
      <c r="L146" s="41"/>
      <c r="M146" s="233" t="s">
        <v>1</v>
      </c>
      <c r="N146" s="234" t="s">
        <v>43</v>
      </c>
      <c r="O146" s="94"/>
      <c r="P146" s="235">
        <f>O146*H146</f>
        <v>0</v>
      </c>
      <c r="Q146" s="235">
        <v>2.38828</v>
      </c>
      <c r="R146" s="235">
        <f>Q146*H146</f>
        <v>829.21081599999991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132</v>
      </c>
      <c r="AT146" s="237" t="s">
        <v>128</v>
      </c>
      <c r="AU146" s="237" t="s">
        <v>133</v>
      </c>
      <c r="AY146" s="14" t="s">
        <v>126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133</v>
      </c>
      <c r="BK146" s="238">
        <f>ROUND(I146*H146,2)</f>
        <v>0</v>
      </c>
      <c r="BL146" s="14" t="s">
        <v>132</v>
      </c>
      <c r="BM146" s="237" t="s">
        <v>192</v>
      </c>
    </row>
    <row r="147" s="2" customFormat="1" ht="24.15" customHeight="1">
      <c r="A147" s="35"/>
      <c r="B147" s="36"/>
      <c r="C147" s="226" t="s">
        <v>193</v>
      </c>
      <c r="D147" s="226" t="s">
        <v>128</v>
      </c>
      <c r="E147" s="227" t="s">
        <v>194</v>
      </c>
      <c r="F147" s="228" t="s">
        <v>195</v>
      </c>
      <c r="G147" s="229" t="s">
        <v>196</v>
      </c>
      <c r="H147" s="230">
        <v>96.400000000000006</v>
      </c>
      <c r="I147" s="231"/>
      <c r="J147" s="230">
        <f>ROUND(I147*H147,2)</f>
        <v>0</v>
      </c>
      <c r="K147" s="232"/>
      <c r="L147" s="41"/>
      <c r="M147" s="233" t="s">
        <v>1</v>
      </c>
      <c r="N147" s="234" t="s">
        <v>43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132</v>
      </c>
      <c r="AT147" s="237" t="s">
        <v>128</v>
      </c>
      <c r="AU147" s="237" t="s">
        <v>133</v>
      </c>
      <c r="AY147" s="14" t="s">
        <v>126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133</v>
      </c>
      <c r="BK147" s="238">
        <f>ROUND(I147*H147,2)</f>
        <v>0</v>
      </c>
      <c r="BL147" s="14" t="s">
        <v>132</v>
      </c>
      <c r="BM147" s="237" t="s">
        <v>197</v>
      </c>
    </row>
    <row r="148" s="2" customFormat="1" ht="24.15" customHeight="1">
      <c r="A148" s="35"/>
      <c r="B148" s="36"/>
      <c r="C148" s="226" t="s">
        <v>198</v>
      </c>
      <c r="D148" s="226" t="s">
        <v>128</v>
      </c>
      <c r="E148" s="227" t="s">
        <v>199</v>
      </c>
      <c r="F148" s="228" t="s">
        <v>200</v>
      </c>
      <c r="G148" s="229" t="s">
        <v>156</v>
      </c>
      <c r="H148" s="230">
        <v>983.25999999999999</v>
      </c>
      <c r="I148" s="231"/>
      <c r="J148" s="230">
        <f>ROUND(I148*H148,2)</f>
        <v>0</v>
      </c>
      <c r="K148" s="232"/>
      <c r="L148" s="41"/>
      <c r="M148" s="233" t="s">
        <v>1</v>
      </c>
      <c r="N148" s="234" t="s">
        <v>43</v>
      </c>
      <c r="O148" s="94"/>
      <c r="P148" s="235">
        <f>O148*H148</f>
        <v>0</v>
      </c>
      <c r="Q148" s="235">
        <v>0.0015399999999999999</v>
      </c>
      <c r="R148" s="235">
        <f>Q148*H148</f>
        <v>1.5142203999999999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132</v>
      </c>
      <c r="AT148" s="237" t="s">
        <v>128</v>
      </c>
      <c r="AU148" s="237" t="s">
        <v>133</v>
      </c>
      <c r="AY148" s="14" t="s">
        <v>126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133</v>
      </c>
      <c r="BK148" s="238">
        <f>ROUND(I148*H148,2)</f>
        <v>0</v>
      </c>
      <c r="BL148" s="14" t="s">
        <v>132</v>
      </c>
      <c r="BM148" s="237" t="s">
        <v>201</v>
      </c>
    </row>
    <row r="149" s="2" customFormat="1" ht="24.15" customHeight="1">
      <c r="A149" s="35"/>
      <c r="B149" s="36"/>
      <c r="C149" s="226" t="s">
        <v>202</v>
      </c>
      <c r="D149" s="226" t="s">
        <v>128</v>
      </c>
      <c r="E149" s="227" t="s">
        <v>203</v>
      </c>
      <c r="F149" s="228" t="s">
        <v>204</v>
      </c>
      <c r="G149" s="229" t="s">
        <v>196</v>
      </c>
      <c r="H149" s="230">
        <v>96.400000000000006</v>
      </c>
      <c r="I149" s="231"/>
      <c r="J149" s="230">
        <f>ROUND(I149*H149,2)</f>
        <v>0</v>
      </c>
      <c r="K149" s="232"/>
      <c r="L149" s="41"/>
      <c r="M149" s="233" t="s">
        <v>1</v>
      </c>
      <c r="N149" s="234" t="s">
        <v>43</v>
      </c>
      <c r="O149" s="94"/>
      <c r="P149" s="235">
        <f>O149*H149</f>
        <v>0</v>
      </c>
      <c r="Q149" s="235">
        <v>0.00062</v>
      </c>
      <c r="R149" s="235">
        <f>Q149*H149</f>
        <v>0.059768000000000002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132</v>
      </c>
      <c r="AT149" s="237" t="s">
        <v>128</v>
      </c>
      <c r="AU149" s="237" t="s">
        <v>133</v>
      </c>
      <c r="AY149" s="14" t="s">
        <v>126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133</v>
      </c>
      <c r="BK149" s="238">
        <f>ROUND(I149*H149,2)</f>
        <v>0</v>
      </c>
      <c r="BL149" s="14" t="s">
        <v>132</v>
      </c>
      <c r="BM149" s="237" t="s">
        <v>205</v>
      </c>
    </row>
    <row r="150" s="2" customFormat="1" ht="24.15" customHeight="1">
      <c r="A150" s="35"/>
      <c r="B150" s="36"/>
      <c r="C150" s="226" t="s">
        <v>206</v>
      </c>
      <c r="D150" s="226" t="s">
        <v>128</v>
      </c>
      <c r="E150" s="227" t="s">
        <v>207</v>
      </c>
      <c r="F150" s="228" t="s">
        <v>208</v>
      </c>
      <c r="G150" s="229" t="s">
        <v>186</v>
      </c>
      <c r="H150" s="230">
        <v>20.07</v>
      </c>
      <c r="I150" s="231"/>
      <c r="J150" s="230">
        <f>ROUND(I150*H150,2)</f>
        <v>0</v>
      </c>
      <c r="K150" s="232"/>
      <c r="L150" s="41"/>
      <c r="M150" s="233" t="s">
        <v>1</v>
      </c>
      <c r="N150" s="234" t="s">
        <v>43</v>
      </c>
      <c r="O150" s="94"/>
      <c r="P150" s="235">
        <f>O150*H150</f>
        <v>0</v>
      </c>
      <c r="Q150" s="235">
        <v>1.0266500000000001</v>
      </c>
      <c r="R150" s="235">
        <f>Q150*H150</f>
        <v>20.604865500000002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132</v>
      </c>
      <c r="AT150" s="237" t="s">
        <v>128</v>
      </c>
      <c r="AU150" s="237" t="s">
        <v>133</v>
      </c>
      <c r="AY150" s="14" t="s">
        <v>126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133</v>
      </c>
      <c r="BK150" s="238">
        <f>ROUND(I150*H150,2)</f>
        <v>0</v>
      </c>
      <c r="BL150" s="14" t="s">
        <v>132</v>
      </c>
      <c r="BM150" s="237" t="s">
        <v>209</v>
      </c>
    </row>
    <row r="151" s="12" customFormat="1" ht="22.8" customHeight="1">
      <c r="A151" s="12"/>
      <c r="B151" s="210"/>
      <c r="C151" s="211"/>
      <c r="D151" s="212" t="s">
        <v>76</v>
      </c>
      <c r="E151" s="224" t="s">
        <v>149</v>
      </c>
      <c r="F151" s="224" t="s">
        <v>210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SUM(P152:P153)</f>
        <v>0</v>
      </c>
      <c r="Q151" s="218"/>
      <c r="R151" s="219">
        <f>SUM(R152:R153)</f>
        <v>0.72387899999999994</v>
      </c>
      <c r="S151" s="218"/>
      <c r="T151" s="220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85</v>
      </c>
      <c r="AT151" s="222" t="s">
        <v>76</v>
      </c>
      <c r="AU151" s="222" t="s">
        <v>85</v>
      </c>
      <c r="AY151" s="221" t="s">
        <v>126</v>
      </c>
      <c r="BK151" s="223">
        <f>SUM(BK152:BK153)</f>
        <v>0</v>
      </c>
    </row>
    <row r="152" s="2" customFormat="1" ht="21.75" customHeight="1">
      <c r="A152" s="35"/>
      <c r="B152" s="36"/>
      <c r="C152" s="226" t="s">
        <v>7</v>
      </c>
      <c r="D152" s="226" t="s">
        <v>128</v>
      </c>
      <c r="E152" s="227" t="s">
        <v>211</v>
      </c>
      <c r="F152" s="228" t="s">
        <v>212</v>
      </c>
      <c r="G152" s="229" t="s">
        <v>156</v>
      </c>
      <c r="H152" s="230">
        <v>1608.6199999999999</v>
      </c>
      <c r="I152" s="231"/>
      <c r="J152" s="230">
        <f>ROUND(I152*H152,2)</f>
        <v>0</v>
      </c>
      <c r="K152" s="232"/>
      <c r="L152" s="41"/>
      <c r="M152" s="233" t="s">
        <v>1</v>
      </c>
      <c r="N152" s="234" t="s">
        <v>43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132</v>
      </c>
      <c r="AT152" s="237" t="s">
        <v>128</v>
      </c>
      <c r="AU152" s="237" t="s">
        <v>133</v>
      </c>
      <c r="AY152" s="14" t="s">
        <v>126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133</v>
      </c>
      <c r="BK152" s="238">
        <f>ROUND(I152*H152,2)</f>
        <v>0</v>
      </c>
      <c r="BL152" s="14" t="s">
        <v>132</v>
      </c>
      <c r="BM152" s="237" t="s">
        <v>213</v>
      </c>
    </row>
    <row r="153" s="2" customFormat="1" ht="16.5" customHeight="1">
      <c r="A153" s="35"/>
      <c r="B153" s="36"/>
      <c r="C153" s="239" t="s">
        <v>214</v>
      </c>
      <c r="D153" s="239" t="s">
        <v>215</v>
      </c>
      <c r="E153" s="240" t="s">
        <v>216</v>
      </c>
      <c r="F153" s="241" t="s">
        <v>217</v>
      </c>
      <c r="G153" s="242" t="s">
        <v>156</v>
      </c>
      <c r="H153" s="243">
        <v>1608.6199999999999</v>
      </c>
      <c r="I153" s="244"/>
      <c r="J153" s="243">
        <f>ROUND(I153*H153,2)</f>
        <v>0</v>
      </c>
      <c r="K153" s="245"/>
      <c r="L153" s="246"/>
      <c r="M153" s="247" t="s">
        <v>1</v>
      </c>
      <c r="N153" s="248" t="s">
        <v>43</v>
      </c>
      <c r="O153" s="94"/>
      <c r="P153" s="235">
        <f>O153*H153</f>
        <v>0</v>
      </c>
      <c r="Q153" s="235">
        <v>0.00044999999999999999</v>
      </c>
      <c r="R153" s="235">
        <f>Q153*H153</f>
        <v>0.72387899999999994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218</v>
      </c>
      <c r="AT153" s="237" t="s">
        <v>215</v>
      </c>
      <c r="AU153" s="237" t="s">
        <v>133</v>
      </c>
      <c r="AY153" s="14" t="s">
        <v>126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133</v>
      </c>
      <c r="BK153" s="238">
        <f>ROUND(I153*H153,2)</f>
        <v>0</v>
      </c>
      <c r="BL153" s="14" t="s">
        <v>193</v>
      </c>
      <c r="BM153" s="237" t="s">
        <v>219</v>
      </c>
    </row>
    <row r="154" s="12" customFormat="1" ht="22.8" customHeight="1">
      <c r="A154" s="12"/>
      <c r="B154" s="210"/>
      <c r="C154" s="211"/>
      <c r="D154" s="212" t="s">
        <v>76</v>
      </c>
      <c r="E154" s="224" t="s">
        <v>163</v>
      </c>
      <c r="F154" s="224" t="s">
        <v>220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SUM(P155:P158)</f>
        <v>0</v>
      </c>
      <c r="Q154" s="218"/>
      <c r="R154" s="219">
        <f>SUM(R155:R158)</f>
        <v>49.593552000000003</v>
      </c>
      <c r="S154" s="218"/>
      <c r="T154" s="220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85</v>
      </c>
      <c r="AT154" s="222" t="s">
        <v>76</v>
      </c>
      <c r="AU154" s="222" t="s">
        <v>85</v>
      </c>
      <c r="AY154" s="221" t="s">
        <v>126</v>
      </c>
      <c r="BK154" s="223">
        <f>SUM(BK155:BK158)</f>
        <v>0</v>
      </c>
    </row>
    <row r="155" s="2" customFormat="1" ht="24.15" customHeight="1">
      <c r="A155" s="35"/>
      <c r="B155" s="36"/>
      <c r="C155" s="226" t="s">
        <v>221</v>
      </c>
      <c r="D155" s="226" t="s">
        <v>128</v>
      </c>
      <c r="E155" s="227" t="s">
        <v>222</v>
      </c>
      <c r="F155" s="228" t="s">
        <v>223</v>
      </c>
      <c r="G155" s="229" t="s">
        <v>196</v>
      </c>
      <c r="H155" s="230">
        <v>506.10000000000002</v>
      </c>
      <c r="I155" s="231"/>
      <c r="J155" s="230">
        <f>ROUND(I155*H155,2)</f>
        <v>0</v>
      </c>
      <c r="K155" s="232"/>
      <c r="L155" s="41"/>
      <c r="M155" s="233" t="s">
        <v>1</v>
      </c>
      <c r="N155" s="234" t="s">
        <v>43</v>
      </c>
      <c r="O155" s="94"/>
      <c r="P155" s="235">
        <f>O155*H155</f>
        <v>0</v>
      </c>
      <c r="Q155" s="235">
        <v>0.00027999999999999998</v>
      </c>
      <c r="R155" s="235">
        <f>Q155*H155</f>
        <v>0.141708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132</v>
      </c>
      <c r="AT155" s="237" t="s">
        <v>128</v>
      </c>
      <c r="AU155" s="237" t="s">
        <v>133</v>
      </c>
      <c r="AY155" s="14" t="s">
        <v>126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133</v>
      </c>
      <c r="BK155" s="238">
        <f>ROUND(I155*H155,2)</f>
        <v>0</v>
      </c>
      <c r="BL155" s="14" t="s">
        <v>132</v>
      </c>
      <c r="BM155" s="237" t="s">
        <v>224</v>
      </c>
    </row>
    <row r="156" s="2" customFormat="1" ht="33" customHeight="1">
      <c r="A156" s="35"/>
      <c r="B156" s="36"/>
      <c r="C156" s="226" t="s">
        <v>225</v>
      </c>
      <c r="D156" s="226" t="s">
        <v>128</v>
      </c>
      <c r="E156" s="227" t="s">
        <v>226</v>
      </c>
      <c r="F156" s="228" t="s">
        <v>227</v>
      </c>
      <c r="G156" s="229" t="s">
        <v>156</v>
      </c>
      <c r="H156" s="230">
        <v>961.35000000000002</v>
      </c>
      <c r="I156" s="231"/>
      <c r="J156" s="230">
        <f>ROUND(I156*H156,2)</f>
        <v>0</v>
      </c>
      <c r="K156" s="232"/>
      <c r="L156" s="41"/>
      <c r="M156" s="233" t="s">
        <v>1</v>
      </c>
      <c r="N156" s="234" t="s">
        <v>43</v>
      </c>
      <c r="O156" s="94"/>
      <c r="P156" s="235">
        <f>O156*H156</f>
        <v>0</v>
      </c>
      <c r="Q156" s="235">
        <v>0.02572</v>
      </c>
      <c r="R156" s="235">
        <f>Q156*H156</f>
        <v>24.725922000000001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132</v>
      </c>
      <c r="AT156" s="237" t="s">
        <v>128</v>
      </c>
      <c r="AU156" s="237" t="s">
        <v>133</v>
      </c>
      <c r="AY156" s="14" t="s">
        <v>126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133</v>
      </c>
      <c r="BK156" s="238">
        <f>ROUND(I156*H156,2)</f>
        <v>0</v>
      </c>
      <c r="BL156" s="14" t="s">
        <v>132</v>
      </c>
      <c r="BM156" s="237" t="s">
        <v>228</v>
      </c>
    </row>
    <row r="157" s="2" customFormat="1" ht="44.25" customHeight="1">
      <c r="A157" s="35"/>
      <c r="B157" s="36"/>
      <c r="C157" s="226" t="s">
        <v>229</v>
      </c>
      <c r="D157" s="226" t="s">
        <v>128</v>
      </c>
      <c r="E157" s="227" t="s">
        <v>230</v>
      </c>
      <c r="F157" s="228" t="s">
        <v>231</v>
      </c>
      <c r="G157" s="229" t="s">
        <v>156</v>
      </c>
      <c r="H157" s="230">
        <v>2884.0500000000002</v>
      </c>
      <c r="I157" s="231"/>
      <c r="J157" s="230">
        <f>ROUND(I157*H157,2)</f>
        <v>0</v>
      </c>
      <c r="K157" s="232"/>
      <c r="L157" s="41"/>
      <c r="M157" s="233" t="s">
        <v>1</v>
      </c>
      <c r="N157" s="234" t="s">
        <v>43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132</v>
      </c>
      <c r="AT157" s="237" t="s">
        <v>128</v>
      </c>
      <c r="AU157" s="237" t="s">
        <v>133</v>
      </c>
      <c r="AY157" s="14" t="s">
        <v>126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133</v>
      </c>
      <c r="BK157" s="238">
        <f>ROUND(I157*H157,2)</f>
        <v>0</v>
      </c>
      <c r="BL157" s="14" t="s">
        <v>132</v>
      </c>
      <c r="BM157" s="237" t="s">
        <v>232</v>
      </c>
    </row>
    <row r="158" s="2" customFormat="1" ht="33" customHeight="1">
      <c r="A158" s="35"/>
      <c r="B158" s="36"/>
      <c r="C158" s="226" t="s">
        <v>233</v>
      </c>
      <c r="D158" s="226" t="s">
        <v>128</v>
      </c>
      <c r="E158" s="227" t="s">
        <v>234</v>
      </c>
      <c r="F158" s="228" t="s">
        <v>235</v>
      </c>
      <c r="G158" s="229" t="s">
        <v>156</v>
      </c>
      <c r="H158" s="230">
        <v>961.35000000000002</v>
      </c>
      <c r="I158" s="231"/>
      <c r="J158" s="230">
        <f>ROUND(I158*H158,2)</f>
        <v>0</v>
      </c>
      <c r="K158" s="232"/>
      <c r="L158" s="41"/>
      <c r="M158" s="233" t="s">
        <v>1</v>
      </c>
      <c r="N158" s="234" t="s">
        <v>43</v>
      </c>
      <c r="O158" s="94"/>
      <c r="P158" s="235">
        <f>O158*H158</f>
        <v>0</v>
      </c>
      <c r="Q158" s="235">
        <v>0.02572</v>
      </c>
      <c r="R158" s="235">
        <f>Q158*H158</f>
        <v>24.725922000000001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132</v>
      </c>
      <c r="AT158" s="237" t="s">
        <v>128</v>
      </c>
      <c r="AU158" s="237" t="s">
        <v>133</v>
      </c>
      <c r="AY158" s="14" t="s">
        <v>126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133</v>
      </c>
      <c r="BK158" s="238">
        <f>ROUND(I158*H158,2)</f>
        <v>0</v>
      </c>
      <c r="BL158" s="14" t="s">
        <v>132</v>
      </c>
      <c r="BM158" s="237" t="s">
        <v>236</v>
      </c>
    </row>
    <row r="159" s="12" customFormat="1" ht="22.8" customHeight="1">
      <c r="A159" s="12"/>
      <c r="B159" s="210"/>
      <c r="C159" s="211"/>
      <c r="D159" s="212" t="s">
        <v>76</v>
      </c>
      <c r="E159" s="224" t="s">
        <v>237</v>
      </c>
      <c r="F159" s="224" t="s">
        <v>238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P160</f>
        <v>0</v>
      </c>
      <c r="Q159" s="218"/>
      <c r="R159" s="219">
        <f>R160</f>
        <v>0</v>
      </c>
      <c r="S159" s="218"/>
      <c r="T159" s="22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85</v>
      </c>
      <c r="AT159" s="222" t="s">
        <v>76</v>
      </c>
      <c r="AU159" s="222" t="s">
        <v>85</v>
      </c>
      <c r="AY159" s="221" t="s">
        <v>126</v>
      </c>
      <c r="BK159" s="223">
        <f>BK160</f>
        <v>0</v>
      </c>
    </row>
    <row r="160" s="2" customFormat="1" ht="37.8" customHeight="1">
      <c r="A160" s="35"/>
      <c r="B160" s="36"/>
      <c r="C160" s="226" t="s">
        <v>239</v>
      </c>
      <c r="D160" s="226" t="s">
        <v>128</v>
      </c>
      <c r="E160" s="227" t="s">
        <v>240</v>
      </c>
      <c r="F160" s="228" t="s">
        <v>241</v>
      </c>
      <c r="G160" s="229" t="s">
        <v>186</v>
      </c>
      <c r="H160" s="230">
        <v>2220.48</v>
      </c>
      <c r="I160" s="231"/>
      <c r="J160" s="230">
        <f>ROUND(I160*H160,2)</f>
        <v>0</v>
      </c>
      <c r="K160" s="232"/>
      <c r="L160" s="41"/>
      <c r="M160" s="233" t="s">
        <v>1</v>
      </c>
      <c r="N160" s="234" t="s">
        <v>43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132</v>
      </c>
      <c r="AT160" s="237" t="s">
        <v>128</v>
      </c>
      <c r="AU160" s="237" t="s">
        <v>133</v>
      </c>
      <c r="AY160" s="14" t="s">
        <v>126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133</v>
      </c>
      <c r="BK160" s="238">
        <f>ROUND(I160*H160,2)</f>
        <v>0</v>
      </c>
      <c r="BL160" s="14" t="s">
        <v>132</v>
      </c>
      <c r="BM160" s="237" t="s">
        <v>242</v>
      </c>
    </row>
    <row r="161" s="12" customFormat="1" ht="25.92" customHeight="1">
      <c r="A161" s="12"/>
      <c r="B161" s="210"/>
      <c r="C161" s="211"/>
      <c r="D161" s="212" t="s">
        <v>76</v>
      </c>
      <c r="E161" s="213" t="s">
        <v>243</v>
      </c>
      <c r="F161" s="213" t="s">
        <v>244</v>
      </c>
      <c r="G161" s="211"/>
      <c r="H161" s="211"/>
      <c r="I161" s="214"/>
      <c r="J161" s="215">
        <f>BK161</f>
        <v>0</v>
      </c>
      <c r="K161" s="211"/>
      <c r="L161" s="216"/>
      <c r="M161" s="217"/>
      <c r="N161" s="218"/>
      <c r="O161" s="218"/>
      <c r="P161" s="219">
        <f>P162+P174</f>
        <v>0</v>
      </c>
      <c r="Q161" s="218"/>
      <c r="R161" s="219">
        <f>R162+R174</f>
        <v>4.4508402</v>
      </c>
      <c r="S161" s="218"/>
      <c r="T161" s="220">
        <f>T162+T174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133</v>
      </c>
      <c r="AT161" s="222" t="s">
        <v>76</v>
      </c>
      <c r="AU161" s="222" t="s">
        <v>77</v>
      </c>
      <c r="AY161" s="221" t="s">
        <v>126</v>
      </c>
      <c r="BK161" s="223">
        <f>BK162+BK174</f>
        <v>0</v>
      </c>
    </row>
    <row r="162" s="12" customFormat="1" ht="22.8" customHeight="1">
      <c r="A162" s="12"/>
      <c r="B162" s="210"/>
      <c r="C162" s="211"/>
      <c r="D162" s="212" t="s">
        <v>76</v>
      </c>
      <c r="E162" s="224" t="s">
        <v>245</v>
      </c>
      <c r="F162" s="224" t="s">
        <v>246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SUM(P163:P173)</f>
        <v>0</v>
      </c>
      <c r="Q162" s="218"/>
      <c r="R162" s="219">
        <f>SUM(R163:R173)</f>
        <v>4.3375202000000002</v>
      </c>
      <c r="S162" s="218"/>
      <c r="T162" s="220">
        <f>SUM(T163:T173)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133</v>
      </c>
      <c r="AT162" s="222" t="s">
        <v>76</v>
      </c>
      <c r="AU162" s="222" t="s">
        <v>85</v>
      </c>
      <c r="AY162" s="221" t="s">
        <v>126</v>
      </c>
      <c r="BK162" s="223">
        <f>SUM(BK163:BK173)</f>
        <v>0</v>
      </c>
    </row>
    <row r="163" s="2" customFormat="1" ht="24.15" customHeight="1">
      <c r="A163" s="35"/>
      <c r="B163" s="36"/>
      <c r="C163" s="226" t="s">
        <v>247</v>
      </c>
      <c r="D163" s="226" t="s">
        <v>128</v>
      </c>
      <c r="E163" s="227" t="s">
        <v>248</v>
      </c>
      <c r="F163" s="228" t="s">
        <v>249</v>
      </c>
      <c r="G163" s="229" t="s">
        <v>156</v>
      </c>
      <c r="H163" s="230">
        <v>68.680000000000007</v>
      </c>
      <c r="I163" s="231"/>
      <c r="J163" s="230">
        <f>ROUND(I163*H163,2)</f>
        <v>0</v>
      </c>
      <c r="K163" s="232"/>
      <c r="L163" s="41"/>
      <c r="M163" s="233" t="s">
        <v>1</v>
      </c>
      <c r="N163" s="234" t="s">
        <v>43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193</v>
      </c>
      <c r="AT163" s="237" t="s">
        <v>128</v>
      </c>
      <c r="AU163" s="237" t="s">
        <v>133</v>
      </c>
      <c r="AY163" s="14" t="s">
        <v>126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133</v>
      </c>
      <c r="BK163" s="238">
        <f>ROUND(I163*H163,2)</f>
        <v>0</v>
      </c>
      <c r="BL163" s="14" t="s">
        <v>193</v>
      </c>
      <c r="BM163" s="237" t="s">
        <v>250</v>
      </c>
    </row>
    <row r="164" s="2" customFormat="1" ht="16.5" customHeight="1">
      <c r="A164" s="35"/>
      <c r="B164" s="36"/>
      <c r="C164" s="239" t="s">
        <v>251</v>
      </c>
      <c r="D164" s="239" t="s">
        <v>215</v>
      </c>
      <c r="E164" s="240" t="s">
        <v>252</v>
      </c>
      <c r="F164" s="241" t="s">
        <v>253</v>
      </c>
      <c r="G164" s="242" t="s">
        <v>186</v>
      </c>
      <c r="H164" s="243">
        <v>0.02</v>
      </c>
      <c r="I164" s="244"/>
      <c r="J164" s="243">
        <f>ROUND(I164*H164,2)</f>
        <v>0</v>
      </c>
      <c r="K164" s="245"/>
      <c r="L164" s="246"/>
      <c r="M164" s="247" t="s">
        <v>1</v>
      </c>
      <c r="N164" s="248" t="s">
        <v>43</v>
      </c>
      <c r="O164" s="94"/>
      <c r="P164" s="235">
        <f>O164*H164</f>
        <v>0</v>
      </c>
      <c r="Q164" s="235">
        <v>1</v>
      </c>
      <c r="R164" s="235">
        <f>Q164*H164</f>
        <v>0.02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218</v>
      </c>
      <c r="AT164" s="237" t="s">
        <v>215</v>
      </c>
      <c r="AU164" s="237" t="s">
        <v>133</v>
      </c>
      <c r="AY164" s="14" t="s">
        <v>126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133</v>
      </c>
      <c r="BK164" s="238">
        <f>ROUND(I164*H164,2)</f>
        <v>0</v>
      </c>
      <c r="BL164" s="14" t="s">
        <v>193</v>
      </c>
      <c r="BM164" s="237" t="s">
        <v>254</v>
      </c>
    </row>
    <row r="165" s="2" customFormat="1" ht="24.15" customHeight="1">
      <c r="A165" s="35"/>
      <c r="B165" s="36"/>
      <c r="C165" s="226" t="s">
        <v>255</v>
      </c>
      <c r="D165" s="226" t="s">
        <v>128</v>
      </c>
      <c r="E165" s="227" t="s">
        <v>256</v>
      </c>
      <c r="F165" s="228" t="s">
        <v>257</v>
      </c>
      <c r="G165" s="229" t="s">
        <v>156</v>
      </c>
      <c r="H165" s="230">
        <v>68.680000000000007</v>
      </c>
      <c r="I165" s="231"/>
      <c r="J165" s="230">
        <f>ROUND(I165*H165,2)</f>
        <v>0</v>
      </c>
      <c r="K165" s="232"/>
      <c r="L165" s="41"/>
      <c r="M165" s="233" t="s">
        <v>1</v>
      </c>
      <c r="N165" s="234" t="s">
        <v>43</v>
      </c>
      <c r="O165" s="94"/>
      <c r="P165" s="235">
        <f>O165*H165</f>
        <v>0</v>
      </c>
      <c r="Q165" s="235">
        <v>0.00054000000000000001</v>
      </c>
      <c r="R165" s="235">
        <f>Q165*H165</f>
        <v>0.037087200000000001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193</v>
      </c>
      <c r="AT165" s="237" t="s">
        <v>128</v>
      </c>
      <c r="AU165" s="237" t="s">
        <v>133</v>
      </c>
      <c r="AY165" s="14" t="s">
        <v>126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133</v>
      </c>
      <c r="BK165" s="238">
        <f>ROUND(I165*H165,2)</f>
        <v>0</v>
      </c>
      <c r="BL165" s="14" t="s">
        <v>193</v>
      </c>
      <c r="BM165" s="237" t="s">
        <v>258</v>
      </c>
    </row>
    <row r="166" s="2" customFormat="1" ht="24.15" customHeight="1">
      <c r="A166" s="35"/>
      <c r="B166" s="36"/>
      <c r="C166" s="239" t="s">
        <v>259</v>
      </c>
      <c r="D166" s="239" t="s">
        <v>215</v>
      </c>
      <c r="E166" s="240" t="s">
        <v>260</v>
      </c>
      <c r="F166" s="241" t="s">
        <v>261</v>
      </c>
      <c r="G166" s="242" t="s">
        <v>156</v>
      </c>
      <c r="H166" s="243">
        <v>78.980000000000004</v>
      </c>
      <c r="I166" s="244"/>
      <c r="J166" s="243">
        <f>ROUND(I166*H166,2)</f>
        <v>0</v>
      </c>
      <c r="K166" s="245"/>
      <c r="L166" s="246"/>
      <c r="M166" s="247" t="s">
        <v>1</v>
      </c>
      <c r="N166" s="248" t="s">
        <v>43</v>
      </c>
      <c r="O166" s="94"/>
      <c r="P166" s="235">
        <f>O166*H166</f>
        <v>0</v>
      </c>
      <c r="Q166" s="235">
        <v>0.0042500000000000003</v>
      </c>
      <c r="R166" s="235">
        <f>Q166*H166</f>
        <v>0.33566500000000005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218</v>
      </c>
      <c r="AT166" s="237" t="s">
        <v>215</v>
      </c>
      <c r="AU166" s="237" t="s">
        <v>133</v>
      </c>
      <c r="AY166" s="14" t="s">
        <v>126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133</v>
      </c>
      <c r="BK166" s="238">
        <f>ROUND(I166*H166,2)</f>
        <v>0</v>
      </c>
      <c r="BL166" s="14" t="s">
        <v>193</v>
      </c>
      <c r="BM166" s="237" t="s">
        <v>262</v>
      </c>
    </row>
    <row r="167" s="2" customFormat="1" ht="24.15" customHeight="1">
      <c r="A167" s="35"/>
      <c r="B167" s="36"/>
      <c r="C167" s="226" t="s">
        <v>263</v>
      </c>
      <c r="D167" s="226" t="s">
        <v>128</v>
      </c>
      <c r="E167" s="227" t="s">
        <v>264</v>
      </c>
      <c r="F167" s="228" t="s">
        <v>265</v>
      </c>
      <c r="G167" s="229" t="s">
        <v>156</v>
      </c>
      <c r="H167" s="230">
        <v>706.86000000000001</v>
      </c>
      <c r="I167" s="231"/>
      <c r="J167" s="230">
        <f>ROUND(I167*H167,2)</f>
        <v>0</v>
      </c>
      <c r="K167" s="232"/>
      <c r="L167" s="41"/>
      <c r="M167" s="233" t="s">
        <v>1</v>
      </c>
      <c r="N167" s="234" t="s">
        <v>43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193</v>
      </c>
      <c r="AT167" s="237" t="s">
        <v>128</v>
      </c>
      <c r="AU167" s="237" t="s">
        <v>133</v>
      </c>
      <c r="AY167" s="14" t="s">
        <v>126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133</v>
      </c>
      <c r="BK167" s="238">
        <f>ROUND(I167*H167,2)</f>
        <v>0</v>
      </c>
      <c r="BL167" s="14" t="s">
        <v>193</v>
      </c>
      <c r="BM167" s="237" t="s">
        <v>266</v>
      </c>
    </row>
    <row r="168" s="2" customFormat="1" ht="16.5" customHeight="1">
      <c r="A168" s="35"/>
      <c r="B168" s="36"/>
      <c r="C168" s="239" t="s">
        <v>218</v>
      </c>
      <c r="D168" s="239" t="s">
        <v>215</v>
      </c>
      <c r="E168" s="240" t="s">
        <v>267</v>
      </c>
      <c r="F168" s="241" t="s">
        <v>268</v>
      </c>
      <c r="G168" s="242" t="s">
        <v>156</v>
      </c>
      <c r="H168" s="243">
        <v>706.86000000000001</v>
      </c>
      <c r="I168" s="244"/>
      <c r="J168" s="243">
        <f>ROUND(I168*H168,2)</f>
        <v>0</v>
      </c>
      <c r="K168" s="245"/>
      <c r="L168" s="246"/>
      <c r="M168" s="247" t="s">
        <v>1</v>
      </c>
      <c r="N168" s="248" t="s">
        <v>43</v>
      </c>
      <c r="O168" s="94"/>
      <c r="P168" s="235">
        <f>O168*H168</f>
        <v>0</v>
      </c>
      <c r="Q168" s="235">
        <v>0.001</v>
      </c>
      <c r="R168" s="235">
        <f>Q168*H168</f>
        <v>0.70686000000000004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218</v>
      </c>
      <c r="AT168" s="237" t="s">
        <v>215</v>
      </c>
      <c r="AU168" s="237" t="s">
        <v>133</v>
      </c>
      <c r="AY168" s="14" t="s">
        <v>126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133</v>
      </c>
      <c r="BK168" s="238">
        <f>ROUND(I168*H168,2)</f>
        <v>0</v>
      </c>
      <c r="BL168" s="14" t="s">
        <v>193</v>
      </c>
      <c r="BM168" s="237" t="s">
        <v>269</v>
      </c>
    </row>
    <row r="169" s="2" customFormat="1" ht="24.15" customHeight="1">
      <c r="A169" s="35"/>
      <c r="B169" s="36"/>
      <c r="C169" s="226" t="s">
        <v>270</v>
      </c>
      <c r="D169" s="226" t="s">
        <v>128</v>
      </c>
      <c r="E169" s="227" t="s">
        <v>271</v>
      </c>
      <c r="F169" s="228" t="s">
        <v>272</v>
      </c>
      <c r="G169" s="229" t="s">
        <v>156</v>
      </c>
      <c r="H169" s="230">
        <v>1413.72</v>
      </c>
      <c r="I169" s="231"/>
      <c r="J169" s="230">
        <f>ROUND(I169*H169,2)</f>
        <v>0</v>
      </c>
      <c r="K169" s="232"/>
      <c r="L169" s="41"/>
      <c r="M169" s="233" t="s">
        <v>1</v>
      </c>
      <c r="N169" s="234" t="s">
        <v>43</v>
      </c>
      <c r="O169" s="94"/>
      <c r="P169" s="235">
        <f>O169*H169</f>
        <v>0</v>
      </c>
      <c r="Q169" s="235">
        <v>0.00022000000000000001</v>
      </c>
      <c r="R169" s="235">
        <f>Q169*H169</f>
        <v>0.31101840000000003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193</v>
      </c>
      <c r="AT169" s="237" t="s">
        <v>128</v>
      </c>
      <c r="AU169" s="237" t="s">
        <v>133</v>
      </c>
      <c r="AY169" s="14" t="s">
        <v>126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133</v>
      </c>
      <c r="BK169" s="238">
        <f>ROUND(I169*H169,2)</f>
        <v>0</v>
      </c>
      <c r="BL169" s="14" t="s">
        <v>193</v>
      </c>
      <c r="BM169" s="237" t="s">
        <v>273</v>
      </c>
    </row>
    <row r="170" s="2" customFormat="1" ht="24.15" customHeight="1">
      <c r="A170" s="35"/>
      <c r="B170" s="36"/>
      <c r="C170" s="239" t="s">
        <v>274</v>
      </c>
      <c r="D170" s="239" t="s">
        <v>215</v>
      </c>
      <c r="E170" s="240" t="s">
        <v>275</v>
      </c>
      <c r="F170" s="241" t="s">
        <v>276</v>
      </c>
      <c r="G170" s="242" t="s">
        <v>156</v>
      </c>
      <c r="H170" s="243">
        <v>1413.72</v>
      </c>
      <c r="I170" s="244"/>
      <c r="J170" s="243">
        <f>ROUND(I170*H170,2)</f>
        <v>0</v>
      </c>
      <c r="K170" s="245"/>
      <c r="L170" s="246"/>
      <c r="M170" s="247" t="s">
        <v>1</v>
      </c>
      <c r="N170" s="248" t="s">
        <v>43</v>
      </c>
      <c r="O170" s="94"/>
      <c r="P170" s="235">
        <f>O170*H170</f>
        <v>0</v>
      </c>
      <c r="Q170" s="235">
        <v>0.001</v>
      </c>
      <c r="R170" s="235">
        <f>Q170*H170</f>
        <v>1.4137200000000001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218</v>
      </c>
      <c r="AT170" s="237" t="s">
        <v>215</v>
      </c>
      <c r="AU170" s="237" t="s">
        <v>133</v>
      </c>
      <c r="AY170" s="14" t="s">
        <v>126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133</v>
      </c>
      <c r="BK170" s="238">
        <f>ROUND(I170*H170,2)</f>
        <v>0</v>
      </c>
      <c r="BL170" s="14" t="s">
        <v>193</v>
      </c>
      <c r="BM170" s="237" t="s">
        <v>277</v>
      </c>
    </row>
    <row r="171" s="2" customFormat="1" ht="16.5" customHeight="1">
      <c r="A171" s="35"/>
      <c r="B171" s="36"/>
      <c r="C171" s="226" t="s">
        <v>278</v>
      </c>
      <c r="D171" s="226" t="s">
        <v>128</v>
      </c>
      <c r="E171" s="227" t="s">
        <v>279</v>
      </c>
      <c r="F171" s="228" t="s">
        <v>280</v>
      </c>
      <c r="G171" s="229" t="s">
        <v>156</v>
      </c>
      <c r="H171" s="230">
        <v>961.35000000000002</v>
      </c>
      <c r="I171" s="231"/>
      <c r="J171" s="230">
        <f>ROUND(I171*H171,2)</f>
        <v>0</v>
      </c>
      <c r="K171" s="232"/>
      <c r="L171" s="41"/>
      <c r="M171" s="233" t="s">
        <v>1</v>
      </c>
      <c r="N171" s="234" t="s">
        <v>43</v>
      </c>
      <c r="O171" s="94"/>
      <c r="P171" s="235">
        <f>O171*H171</f>
        <v>0</v>
      </c>
      <c r="Q171" s="235">
        <v>0.00054000000000000001</v>
      </c>
      <c r="R171" s="235">
        <f>Q171*H171</f>
        <v>0.51912900000000006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193</v>
      </c>
      <c r="AT171" s="237" t="s">
        <v>128</v>
      </c>
      <c r="AU171" s="237" t="s">
        <v>133</v>
      </c>
      <c r="AY171" s="14" t="s">
        <v>126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133</v>
      </c>
      <c r="BK171" s="238">
        <f>ROUND(I171*H171,2)</f>
        <v>0</v>
      </c>
      <c r="BL171" s="14" t="s">
        <v>193</v>
      </c>
      <c r="BM171" s="237" t="s">
        <v>281</v>
      </c>
    </row>
    <row r="172" s="2" customFormat="1" ht="24.15" customHeight="1">
      <c r="A172" s="35"/>
      <c r="B172" s="36"/>
      <c r="C172" s="239" t="s">
        <v>282</v>
      </c>
      <c r="D172" s="239" t="s">
        <v>215</v>
      </c>
      <c r="E172" s="240" t="s">
        <v>283</v>
      </c>
      <c r="F172" s="241" t="s">
        <v>284</v>
      </c>
      <c r="G172" s="242" t="s">
        <v>156</v>
      </c>
      <c r="H172" s="243">
        <v>1057.49</v>
      </c>
      <c r="I172" s="244"/>
      <c r="J172" s="243">
        <f>ROUND(I172*H172,2)</f>
        <v>0</v>
      </c>
      <c r="K172" s="245"/>
      <c r="L172" s="246"/>
      <c r="M172" s="247" t="s">
        <v>1</v>
      </c>
      <c r="N172" s="248" t="s">
        <v>43</v>
      </c>
      <c r="O172" s="94"/>
      <c r="P172" s="235">
        <f>O172*H172</f>
        <v>0</v>
      </c>
      <c r="Q172" s="235">
        <v>0.00093999999999999997</v>
      </c>
      <c r="R172" s="235">
        <f>Q172*H172</f>
        <v>0.99404059999999994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218</v>
      </c>
      <c r="AT172" s="237" t="s">
        <v>215</v>
      </c>
      <c r="AU172" s="237" t="s">
        <v>133</v>
      </c>
      <c r="AY172" s="14" t="s">
        <v>126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133</v>
      </c>
      <c r="BK172" s="238">
        <f>ROUND(I172*H172,2)</f>
        <v>0</v>
      </c>
      <c r="BL172" s="14" t="s">
        <v>193</v>
      </c>
      <c r="BM172" s="237" t="s">
        <v>285</v>
      </c>
    </row>
    <row r="173" s="2" customFormat="1" ht="24.15" customHeight="1">
      <c r="A173" s="35"/>
      <c r="B173" s="36"/>
      <c r="C173" s="226" t="s">
        <v>286</v>
      </c>
      <c r="D173" s="226" t="s">
        <v>128</v>
      </c>
      <c r="E173" s="227" t="s">
        <v>287</v>
      </c>
      <c r="F173" s="228" t="s">
        <v>288</v>
      </c>
      <c r="G173" s="229" t="s">
        <v>186</v>
      </c>
      <c r="H173" s="230">
        <v>4.3399999999999999</v>
      </c>
      <c r="I173" s="231"/>
      <c r="J173" s="230">
        <f>ROUND(I173*H173,2)</f>
        <v>0</v>
      </c>
      <c r="K173" s="232"/>
      <c r="L173" s="41"/>
      <c r="M173" s="233" t="s">
        <v>1</v>
      </c>
      <c r="N173" s="234" t="s">
        <v>43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193</v>
      </c>
      <c r="AT173" s="237" t="s">
        <v>128</v>
      </c>
      <c r="AU173" s="237" t="s">
        <v>133</v>
      </c>
      <c r="AY173" s="14" t="s">
        <v>126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133</v>
      </c>
      <c r="BK173" s="238">
        <f>ROUND(I173*H173,2)</f>
        <v>0</v>
      </c>
      <c r="BL173" s="14" t="s">
        <v>193</v>
      </c>
      <c r="BM173" s="237" t="s">
        <v>289</v>
      </c>
    </row>
    <row r="174" s="12" customFormat="1" ht="22.8" customHeight="1">
      <c r="A174" s="12"/>
      <c r="B174" s="210"/>
      <c r="C174" s="211"/>
      <c r="D174" s="212" t="s">
        <v>76</v>
      </c>
      <c r="E174" s="224" t="s">
        <v>290</v>
      </c>
      <c r="F174" s="224" t="s">
        <v>291</v>
      </c>
      <c r="G174" s="211"/>
      <c r="H174" s="211"/>
      <c r="I174" s="214"/>
      <c r="J174" s="225">
        <f>BK174</f>
        <v>0</v>
      </c>
      <c r="K174" s="211"/>
      <c r="L174" s="216"/>
      <c r="M174" s="217"/>
      <c r="N174" s="218"/>
      <c r="O174" s="218"/>
      <c r="P174" s="219">
        <f>SUM(P175:P177)</f>
        <v>0</v>
      </c>
      <c r="Q174" s="218"/>
      <c r="R174" s="219">
        <f>SUM(R175:R177)</f>
        <v>0.11332</v>
      </c>
      <c r="S174" s="218"/>
      <c r="T174" s="220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1" t="s">
        <v>133</v>
      </c>
      <c r="AT174" s="222" t="s">
        <v>76</v>
      </c>
      <c r="AU174" s="222" t="s">
        <v>85</v>
      </c>
      <c r="AY174" s="221" t="s">
        <v>126</v>
      </c>
      <c r="BK174" s="223">
        <f>SUM(BK175:BK177)</f>
        <v>0</v>
      </c>
    </row>
    <row r="175" s="2" customFormat="1" ht="16.5" customHeight="1">
      <c r="A175" s="35"/>
      <c r="B175" s="36"/>
      <c r="C175" s="226" t="s">
        <v>292</v>
      </c>
      <c r="D175" s="226" t="s">
        <v>128</v>
      </c>
      <c r="E175" s="227" t="s">
        <v>293</v>
      </c>
      <c r="F175" s="228" t="s">
        <v>294</v>
      </c>
      <c r="G175" s="229" t="s">
        <v>295</v>
      </c>
      <c r="H175" s="230">
        <v>1</v>
      </c>
      <c r="I175" s="231"/>
      <c r="J175" s="230">
        <f>ROUND(I175*H175,2)</f>
        <v>0</v>
      </c>
      <c r="K175" s="232"/>
      <c r="L175" s="41"/>
      <c r="M175" s="233" t="s">
        <v>1</v>
      </c>
      <c r="N175" s="234" t="s">
        <v>43</v>
      </c>
      <c r="O175" s="94"/>
      <c r="P175" s="235">
        <f>O175*H175</f>
        <v>0</v>
      </c>
      <c r="Q175" s="235">
        <v>0.00032000000000000003</v>
      </c>
      <c r="R175" s="235">
        <f>Q175*H175</f>
        <v>0.00032000000000000003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193</v>
      </c>
      <c r="AT175" s="237" t="s">
        <v>128</v>
      </c>
      <c r="AU175" s="237" t="s">
        <v>133</v>
      </c>
      <c r="AY175" s="14" t="s">
        <v>126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133</v>
      </c>
      <c r="BK175" s="238">
        <f>ROUND(I175*H175,2)</f>
        <v>0</v>
      </c>
      <c r="BL175" s="14" t="s">
        <v>193</v>
      </c>
      <c r="BM175" s="237" t="s">
        <v>296</v>
      </c>
    </row>
    <row r="176" s="2" customFormat="1" ht="24.15" customHeight="1">
      <c r="A176" s="35"/>
      <c r="B176" s="36"/>
      <c r="C176" s="239" t="s">
        <v>297</v>
      </c>
      <c r="D176" s="239" t="s">
        <v>215</v>
      </c>
      <c r="E176" s="240" t="s">
        <v>298</v>
      </c>
      <c r="F176" s="241" t="s">
        <v>299</v>
      </c>
      <c r="G176" s="242" t="s">
        <v>295</v>
      </c>
      <c r="H176" s="243">
        <v>1</v>
      </c>
      <c r="I176" s="244"/>
      <c r="J176" s="243">
        <f>ROUND(I176*H176,2)</f>
        <v>0</v>
      </c>
      <c r="K176" s="245"/>
      <c r="L176" s="246"/>
      <c r="M176" s="247" t="s">
        <v>1</v>
      </c>
      <c r="N176" s="248" t="s">
        <v>43</v>
      </c>
      <c r="O176" s="94"/>
      <c r="P176" s="235">
        <f>O176*H176</f>
        <v>0</v>
      </c>
      <c r="Q176" s="235">
        <v>0.113</v>
      </c>
      <c r="R176" s="235">
        <f>Q176*H176</f>
        <v>0.113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218</v>
      </c>
      <c r="AT176" s="237" t="s">
        <v>215</v>
      </c>
      <c r="AU176" s="237" t="s">
        <v>133</v>
      </c>
      <c r="AY176" s="14" t="s">
        <v>126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133</v>
      </c>
      <c r="BK176" s="238">
        <f>ROUND(I176*H176,2)</f>
        <v>0</v>
      </c>
      <c r="BL176" s="14" t="s">
        <v>193</v>
      </c>
      <c r="BM176" s="237" t="s">
        <v>300</v>
      </c>
    </row>
    <row r="177" s="2" customFormat="1" ht="24.15" customHeight="1">
      <c r="A177" s="35"/>
      <c r="B177" s="36"/>
      <c r="C177" s="226" t="s">
        <v>301</v>
      </c>
      <c r="D177" s="226" t="s">
        <v>128</v>
      </c>
      <c r="E177" s="227" t="s">
        <v>302</v>
      </c>
      <c r="F177" s="228" t="s">
        <v>303</v>
      </c>
      <c r="G177" s="229" t="s">
        <v>186</v>
      </c>
      <c r="H177" s="230">
        <v>0.13</v>
      </c>
      <c r="I177" s="231"/>
      <c r="J177" s="230">
        <f>ROUND(I177*H177,2)</f>
        <v>0</v>
      </c>
      <c r="K177" s="232"/>
      <c r="L177" s="41"/>
      <c r="M177" s="233" t="s">
        <v>1</v>
      </c>
      <c r="N177" s="234" t="s">
        <v>43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193</v>
      </c>
      <c r="AT177" s="237" t="s">
        <v>128</v>
      </c>
      <c r="AU177" s="237" t="s">
        <v>133</v>
      </c>
      <c r="AY177" s="14" t="s">
        <v>126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133</v>
      </c>
      <c r="BK177" s="238">
        <f>ROUND(I177*H177,2)</f>
        <v>0</v>
      </c>
      <c r="BL177" s="14" t="s">
        <v>193</v>
      </c>
      <c r="BM177" s="237" t="s">
        <v>304</v>
      </c>
    </row>
    <row r="178" s="12" customFormat="1" ht="25.92" customHeight="1">
      <c r="A178" s="12"/>
      <c r="B178" s="210"/>
      <c r="C178" s="211"/>
      <c r="D178" s="212" t="s">
        <v>76</v>
      </c>
      <c r="E178" s="213" t="s">
        <v>305</v>
      </c>
      <c r="F178" s="213" t="s">
        <v>306</v>
      </c>
      <c r="G178" s="211"/>
      <c r="H178" s="211"/>
      <c r="I178" s="214"/>
      <c r="J178" s="215">
        <f>BK178</f>
        <v>0</v>
      </c>
      <c r="K178" s="211"/>
      <c r="L178" s="216"/>
      <c r="M178" s="217"/>
      <c r="N178" s="218"/>
      <c r="O178" s="218"/>
      <c r="P178" s="219">
        <f>P179</f>
        <v>0</v>
      </c>
      <c r="Q178" s="218"/>
      <c r="R178" s="219">
        <f>R179</f>
        <v>0</v>
      </c>
      <c r="S178" s="218"/>
      <c r="T178" s="220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1" t="s">
        <v>145</v>
      </c>
      <c r="AT178" s="222" t="s">
        <v>76</v>
      </c>
      <c r="AU178" s="222" t="s">
        <v>77</v>
      </c>
      <c r="AY178" s="221" t="s">
        <v>126</v>
      </c>
      <c r="BK178" s="223">
        <f>BK179</f>
        <v>0</v>
      </c>
    </row>
    <row r="179" s="2" customFormat="1" ht="16.5" customHeight="1">
      <c r="A179" s="35"/>
      <c r="B179" s="36"/>
      <c r="C179" s="226" t="s">
        <v>307</v>
      </c>
      <c r="D179" s="226" t="s">
        <v>128</v>
      </c>
      <c r="E179" s="227" t="s">
        <v>308</v>
      </c>
      <c r="F179" s="228" t="s">
        <v>309</v>
      </c>
      <c r="G179" s="229" t="s">
        <v>310</v>
      </c>
      <c r="H179" s="230">
        <v>1</v>
      </c>
      <c r="I179" s="231"/>
      <c r="J179" s="230">
        <f>ROUND(I179*H179,2)</f>
        <v>0</v>
      </c>
      <c r="K179" s="232"/>
      <c r="L179" s="41"/>
      <c r="M179" s="249" t="s">
        <v>1</v>
      </c>
      <c r="N179" s="250" t="s">
        <v>43</v>
      </c>
      <c r="O179" s="251"/>
      <c r="P179" s="252">
        <f>O179*H179</f>
        <v>0</v>
      </c>
      <c r="Q179" s="252">
        <v>0</v>
      </c>
      <c r="R179" s="252">
        <f>Q179*H179</f>
        <v>0</v>
      </c>
      <c r="S179" s="252">
        <v>0</v>
      </c>
      <c r="T179" s="25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311</v>
      </c>
      <c r="AT179" s="237" t="s">
        <v>128</v>
      </c>
      <c r="AU179" s="237" t="s">
        <v>85</v>
      </c>
      <c r="AY179" s="14" t="s">
        <v>126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133</v>
      </c>
      <c r="BK179" s="238">
        <f>ROUND(I179*H179,2)</f>
        <v>0</v>
      </c>
      <c r="BL179" s="14" t="s">
        <v>311</v>
      </c>
      <c r="BM179" s="237" t="s">
        <v>312</v>
      </c>
    </row>
    <row r="180" s="2" customFormat="1" ht="6.96" customHeight="1">
      <c r="A180" s="35"/>
      <c r="B180" s="69"/>
      <c r="C180" s="70"/>
      <c r="D180" s="70"/>
      <c r="E180" s="70"/>
      <c r="F180" s="70"/>
      <c r="G180" s="70"/>
      <c r="H180" s="70"/>
      <c r="I180" s="70"/>
      <c r="J180" s="70"/>
      <c r="K180" s="70"/>
      <c r="L180" s="41"/>
      <c r="M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</sheetData>
  <sheetProtection sheet="1" autoFilter="0" formatColumns="0" formatRows="0" objects="1" scenarios="1" spinCount="100000" saltValue="3w7g8u88gnl+9hvuo5AeuGe32tqlofvBBaLXYtSP/Z6CMiH1XRs6PtXZEEKcUoLMJYxFfUgpsfgy03S5rhqLNg==" hashValue="3A93tMXnq6OkHbBFU1fU9uiDq10IGC805xUav/h8z6aaisvwLpM2HDIa9lUDGt8xkx4L8BfK3Bq3Tso7sDtIcQ==" algorithmName="SHA-512" password="CC35"/>
  <autoFilter ref="C126:K17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77</v>
      </c>
    </row>
    <row r="4" s="1" customFormat="1" ht="24.96" customHeight="1">
      <c r="B4" s="17"/>
      <c r="D4" s="141" t="s">
        <v>93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SKLADOVACIA NÁDRŽ NA HNOJOVICU A BUDOVA SEPARÁTORA HNOJOVICE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94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313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13. 6. 2022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">
        <v>24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27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28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30</v>
      </c>
      <c r="E20" s="35"/>
      <c r="F20" s="35"/>
      <c r="G20" s="35"/>
      <c r="H20" s="35"/>
      <c r="I20" s="143" t="s">
        <v>23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31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33</v>
      </c>
      <c r="E23" s="35"/>
      <c r="F23" s="35"/>
      <c r="G23" s="35"/>
      <c r="H23" s="35"/>
      <c r="I23" s="143" t="s">
        <v>23</v>
      </c>
      <c r="J23" s="146" t="s">
        <v>34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">
        <v>35</v>
      </c>
      <c r="F24" s="35"/>
      <c r="G24" s="35"/>
      <c r="H24" s="35"/>
      <c r="I24" s="143" t="s">
        <v>26</v>
      </c>
      <c r="J24" s="146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36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37</v>
      </c>
      <c r="E30" s="35"/>
      <c r="F30" s="35"/>
      <c r="G30" s="35"/>
      <c r="H30" s="35"/>
      <c r="I30" s="35"/>
      <c r="J30" s="154">
        <f>ROUND(J127,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39</v>
      </c>
      <c r="G32" s="35"/>
      <c r="H32" s="35"/>
      <c r="I32" s="155" t="s">
        <v>38</v>
      </c>
      <c r="J32" s="155" t="s">
        <v>40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41</v>
      </c>
      <c r="E33" s="157" t="s">
        <v>42</v>
      </c>
      <c r="F33" s="158">
        <f>ROUND((SUM(BE127:BE179)),  2)</f>
        <v>0</v>
      </c>
      <c r="G33" s="159"/>
      <c r="H33" s="159"/>
      <c r="I33" s="160">
        <v>0.20000000000000001</v>
      </c>
      <c r="J33" s="158">
        <f>ROUND(((SUM(BE127:BE179))*I33),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43</v>
      </c>
      <c r="F34" s="158">
        <f>ROUND((SUM(BF127:BF179)),  2)</f>
        <v>0</v>
      </c>
      <c r="G34" s="159"/>
      <c r="H34" s="159"/>
      <c r="I34" s="160">
        <v>0.20000000000000001</v>
      </c>
      <c r="J34" s="158">
        <f>ROUND(((SUM(BF127:BF179))*I34),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44</v>
      </c>
      <c r="F35" s="161">
        <f>ROUND((SUM(BG127:BG179)),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45</v>
      </c>
      <c r="F36" s="161">
        <f>ROUND((SUM(BH127:BH179)),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46</v>
      </c>
      <c r="F37" s="158">
        <f>ROUND((SUM(BI127:BI179)),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47</v>
      </c>
      <c r="E39" s="165"/>
      <c r="F39" s="165"/>
      <c r="G39" s="166" t="s">
        <v>48</v>
      </c>
      <c r="H39" s="167" t="s">
        <v>49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50</v>
      </c>
      <c r="E50" s="171"/>
      <c r="F50" s="171"/>
      <c r="G50" s="170" t="s">
        <v>51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52</v>
      </c>
      <c r="E61" s="173"/>
      <c r="F61" s="174" t="s">
        <v>53</v>
      </c>
      <c r="G61" s="172" t="s">
        <v>52</v>
      </c>
      <c r="H61" s="173"/>
      <c r="I61" s="173"/>
      <c r="J61" s="175" t="s">
        <v>53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54</v>
      </c>
      <c r="E65" s="176"/>
      <c r="F65" s="176"/>
      <c r="G65" s="170" t="s">
        <v>55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52</v>
      </c>
      <c r="E76" s="173"/>
      <c r="F76" s="174" t="s">
        <v>53</v>
      </c>
      <c r="G76" s="172" t="s">
        <v>52</v>
      </c>
      <c r="H76" s="173"/>
      <c r="I76" s="173"/>
      <c r="J76" s="175" t="s">
        <v>53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96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81" t="str">
        <f>E7</f>
        <v>SKLADOVACIA NÁDRŽ NA HNOJOVICU A BUDOVA SEPARÁTORA HNOJOVICE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94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SO 02 - SKLADOVÁ NÁDRŽ NA HNOJOVICU - B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18</v>
      </c>
      <c r="D89" s="37"/>
      <c r="E89" s="37"/>
      <c r="F89" s="24" t="str">
        <f>F12</f>
        <v>Dvor Mikuláš-Dubník,k.ú.Veľká Tabuľa,p.č.:93/2,3</v>
      </c>
      <c r="G89" s="37"/>
      <c r="H89" s="37"/>
      <c r="I89" s="29" t="s">
        <v>20</v>
      </c>
      <c r="J89" s="82" t="str">
        <f>IF(J12="","",J12)</f>
        <v>13. 6. 2022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>AGROCONTRACT Mikuláš a.s.</v>
      </c>
      <c r="G91" s="37"/>
      <c r="H91" s="37"/>
      <c r="I91" s="29" t="s">
        <v>30</v>
      </c>
      <c r="J91" s="33" t="str">
        <f>E21</f>
        <v>Ing. arch. R. Hoferica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Ingrid Szegheőová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97</v>
      </c>
      <c r="D94" s="183"/>
      <c r="E94" s="183"/>
      <c r="F94" s="183"/>
      <c r="G94" s="183"/>
      <c r="H94" s="183"/>
      <c r="I94" s="183"/>
      <c r="J94" s="184" t="s">
        <v>98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99</v>
      </c>
      <c r="D96" s="37"/>
      <c r="E96" s="37"/>
      <c r="F96" s="37"/>
      <c r="G96" s="37"/>
      <c r="H96" s="37"/>
      <c r="I96" s="37"/>
      <c r="J96" s="113">
        <f>J127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100</v>
      </c>
    </row>
    <row r="97" hidden="1" s="9" customFormat="1" ht="24.96" customHeight="1">
      <c r="A97" s="9"/>
      <c r="B97" s="186"/>
      <c r="C97" s="187"/>
      <c r="D97" s="188" t="s">
        <v>101</v>
      </c>
      <c r="E97" s="189"/>
      <c r="F97" s="189"/>
      <c r="G97" s="189"/>
      <c r="H97" s="189"/>
      <c r="I97" s="189"/>
      <c r="J97" s="190">
        <f>J128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102</v>
      </c>
      <c r="E98" s="195"/>
      <c r="F98" s="195"/>
      <c r="G98" s="195"/>
      <c r="H98" s="195"/>
      <c r="I98" s="195"/>
      <c r="J98" s="196">
        <f>J129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103</v>
      </c>
      <c r="E99" s="195"/>
      <c r="F99" s="195"/>
      <c r="G99" s="195"/>
      <c r="H99" s="195"/>
      <c r="I99" s="195"/>
      <c r="J99" s="196">
        <f>J138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104</v>
      </c>
      <c r="E100" s="195"/>
      <c r="F100" s="195"/>
      <c r="G100" s="195"/>
      <c r="H100" s="195"/>
      <c r="I100" s="195"/>
      <c r="J100" s="196">
        <f>J145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105</v>
      </c>
      <c r="E101" s="195"/>
      <c r="F101" s="195"/>
      <c r="G101" s="195"/>
      <c r="H101" s="195"/>
      <c r="I101" s="195"/>
      <c r="J101" s="196">
        <f>J151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314</v>
      </c>
      <c r="E102" s="195"/>
      <c r="F102" s="195"/>
      <c r="G102" s="195"/>
      <c r="H102" s="195"/>
      <c r="I102" s="195"/>
      <c r="J102" s="196">
        <f>J154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107</v>
      </c>
      <c r="E103" s="195"/>
      <c r="F103" s="195"/>
      <c r="G103" s="195"/>
      <c r="H103" s="195"/>
      <c r="I103" s="195"/>
      <c r="J103" s="196">
        <f>J159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J161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92"/>
      <c r="C105" s="193"/>
      <c r="D105" s="194" t="s">
        <v>109</v>
      </c>
      <c r="E105" s="195"/>
      <c r="F105" s="195"/>
      <c r="G105" s="195"/>
      <c r="H105" s="195"/>
      <c r="I105" s="195"/>
      <c r="J105" s="196">
        <f>J162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2"/>
      <c r="C106" s="193"/>
      <c r="D106" s="194" t="s">
        <v>110</v>
      </c>
      <c r="E106" s="195"/>
      <c r="F106" s="195"/>
      <c r="G106" s="195"/>
      <c r="H106" s="195"/>
      <c r="I106" s="195"/>
      <c r="J106" s="196">
        <f>J174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6"/>
      <c r="C107" s="187"/>
      <c r="D107" s="188" t="s">
        <v>111</v>
      </c>
      <c r="E107" s="189"/>
      <c r="F107" s="189"/>
      <c r="G107" s="189"/>
      <c r="H107" s="189"/>
      <c r="I107" s="189"/>
      <c r="J107" s="190">
        <f>J178</f>
        <v>0</v>
      </c>
      <c r="K107" s="187"/>
      <c r="L107" s="19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112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81" t="str">
        <f>E7</f>
        <v>SKLADOVACIA NÁDRŽ NA HNOJOVICU A BUDOVA SEPARÁTORA HNOJOVICE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94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9" t="str">
        <f>E9</f>
        <v>SO 02 - SKLADOVÁ NÁDRŽ NA HNOJOVICU - B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18</v>
      </c>
      <c r="D121" s="37"/>
      <c r="E121" s="37"/>
      <c r="F121" s="24" t="str">
        <f>F12</f>
        <v>Dvor Mikuláš-Dubník,k.ú.Veľká Tabuľa,p.č.:93/2,3</v>
      </c>
      <c r="G121" s="37"/>
      <c r="H121" s="37"/>
      <c r="I121" s="29" t="s">
        <v>20</v>
      </c>
      <c r="J121" s="82" t="str">
        <f>IF(J12="","",J12)</f>
        <v>13. 6. 2022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22</v>
      </c>
      <c r="D123" s="37"/>
      <c r="E123" s="37"/>
      <c r="F123" s="24" t="str">
        <f>E15</f>
        <v>AGROCONTRACT Mikuláš a.s.</v>
      </c>
      <c r="G123" s="37"/>
      <c r="H123" s="37"/>
      <c r="I123" s="29" t="s">
        <v>30</v>
      </c>
      <c r="J123" s="33" t="str">
        <f>E21</f>
        <v>Ing. arch. R. Hoferica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29" t="s">
        <v>33</v>
      </c>
      <c r="J124" s="33" t="str">
        <f>E24</f>
        <v>Ingrid Szegheőová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98"/>
      <c r="B126" s="199"/>
      <c r="C126" s="200" t="s">
        <v>113</v>
      </c>
      <c r="D126" s="201" t="s">
        <v>62</v>
      </c>
      <c r="E126" s="201" t="s">
        <v>58</v>
      </c>
      <c r="F126" s="201" t="s">
        <v>59</v>
      </c>
      <c r="G126" s="201" t="s">
        <v>114</v>
      </c>
      <c r="H126" s="201" t="s">
        <v>115</v>
      </c>
      <c r="I126" s="201" t="s">
        <v>116</v>
      </c>
      <c r="J126" s="202" t="s">
        <v>98</v>
      </c>
      <c r="K126" s="203" t="s">
        <v>117</v>
      </c>
      <c r="L126" s="204"/>
      <c r="M126" s="103" t="s">
        <v>1</v>
      </c>
      <c r="N126" s="104" t="s">
        <v>41</v>
      </c>
      <c r="O126" s="104" t="s">
        <v>118</v>
      </c>
      <c r="P126" s="104" t="s">
        <v>119</v>
      </c>
      <c r="Q126" s="104" t="s">
        <v>120</v>
      </c>
      <c r="R126" s="104" t="s">
        <v>121</v>
      </c>
      <c r="S126" s="104" t="s">
        <v>122</v>
      </c>
      <c r="T126" s="105" t="s">
        <v>123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5"/>
      <c r="B127" s="36"/>
      <c r="C127" s="110" t="s">
        <v>99</v>
      </c>
      <c r="D127" s="37"/>
      <c r="E127" s="37"/>
      <c r="F127" s="37"/>
      <c r="G127" s="37"/>
      <c r="H127" s="37"/>
      <c r="I127" s="37"/>
      <c r="J127" s="205">
        <f>BK127</f>
        <v>0</v>
      </c>
      <c r="K127" s="37"/>
      <c r="L127" s="41"/>
      <c r="M127" s="106"/>
      <c r="N127" s="206"/>
      <c r="O127" s="107"/>
      <c r="P127" s="207">
        <f>P128+P161+P178</f>
        <v>0</v>
      </c>
      <c r="Q127" s="107"/>
      <c r="R127" s="207">
        <f>R128+R161+R178</f>
        <v>2224.9382348999998</v>
      </c>
      <c r="S127" s="107"/>
      <c r="T127" s="208">
        <f>T128+T161+T178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76</v>
      </c>
      <c r="AU127" s="14" t="s">
        <v>100</v>
      </c>
      <c r="BK127" s="209">
        <f>BK128+BK161+BK178</f>
        <v>0</v>
      </c>
    </row>
    <row r="128" s="12" customFormat="1" ht="25.92" customHeight="1">
      <c r="A128" s="12"/>
      <c r="B128" s="210"/>
      <c r="C128" s="211"/>
      <c r="D128" s="212" t="s">
        <v>76</v>
      </c>
      <c r="E128" s="213" t="s">
        <v>124</v>
      </c>
      <c r="F128" s="213" t="s">
        <v>125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P129+P138+P145+P151+P154+P159</f>
        <v>0</v>
      </c>
      <c r="Q128" s="218"/>
      <c r="R128" s="219">
        <f>R129+R138+R145+R151+R154+R159</f>
        <v>2220.4873946999996</v>
      </c>
      <c r="S128" s="218"/>
      <c r="T128" s="220">
        <f>T129+T138+T145+T151+T154+T159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85</v>
      </c>
      <c r="AT128" s="222" t="s">
        <v>76</v>
      </c>
      <c r="AU128" s="222" t="s">
        <v>77</v>
      </c>
      <c r="AY128" s="221" t="s">
        <v>126</v>
      </c>
      <c r="BK128" s="223">
        <f>BK129+BK138+BK145+BK151+BK154+BK159</f>
        <v>0</v>
      </c>
    </row>
    <row r="129" s="12" customFormat="1" ht="22.8" customHeight="1">
      <c r="A129" s="12"/>
      <c r="B129" s="210"/>
      <c r="C129" s="211"/>
      <c r="D129" s="212" t="s">
        <v>76</v>
      </c>
      <c r="E129" s="224" t="s">
        <v>85</v>
      </c>
      <c r="F129" s="224" t="s">
        <v>127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SUM(P130:P137)</f>
        <v>0</v>
      </c>
      <c r="Q129" s="218"/>
      <c r="R129" s="219">
        <f>SUM(R130:R137)</f>
        <v>0</v>
      </c>
      <c r="S129" s="218"/>
      <c r="T129" s="220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85</v>
      </c>
      <c r="AT129" s="222" t="s">
        <v>76</v>
      </c>
      <c r="AU129" s="222" t="s">
        <v>85</v>
      </c>
      <c r="AY129" s="221" t="s">
        <v>126</v>
      </c>
      <c r="BK129" s="223">
        <f>SUM(BK130:BK137)</f>
        <v>0</v>
      </c>
    </row>
    <row r="130" s="2" customFormat="1" ht="24.15" customHeight="1">
      <c r="A130" s="35"/>
      <c r="B130" s="36"/>
      <c r="C130" s="226" t="s">
        <v>85</v>
      </c>
      <c r="D130" s="226" t="s">
        <v>128</v>
      </c>
      <c r="E130" s="227" t="s">
        <v>129</v>
      </c>
      <c r="F130" s="228" t="s">
        <v>130</v>
      </c>
      <c r="G130" s="229" t="s">
        <v>131</v>
      </c>
      <c r="H130" s="230">
        <v>769.45000000000005</v>
      </c>
      <c r="I130" s="231"/>
      <c r="J130" s="230">
        <f>ROUND(I130*H130,2)</f>
        <v>0</v>
      </c>
      <c r="K130" s="232"/>
      <c r="L130" s="41"/>
      <c r="M130" s="233" t="s">
        <v>1</v>
      </c>
      <c r="N130" s="234" t="s">
        <v>43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132</v>
      </c>
      <c r="AT130" s="237" t="s">
        <v>128</v>
      </c>
      <c r="AU130" s="237" t="s">
        <v>133</v>
      </c>
      <c r="AY130" s="14" t="s">
        <v>126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133</v>
      </c>
      <c r="BK130" s="238">
        <f>ROUND(I130*H130,2)</f>
        <v>0</v>
      </c>
      <c r="BL130" s="14" t="s">
        <v>132</v>
      </c>
      <c r="BM130" s="237" t="s">
        <v>134</v>
      </c>
    </row>
    <row r="131" s="2" customFormat="1" ht="24.15" customHeight="1">
      <c r="A131" s="35"/>
      <c r="B131" s="36"/>
      <c r="C131" s="226" t="s">
        <v>133</v>
      </c>
      <c r="D131" s="226" t="s">
        <v>128</v>
      </c>
      <c r="E131" s="227" t="s">
        <v>135</v>
      </c>
      <c r="F131" s="228" t="s">
        <v>136</v>
      </c>
      <c r="G131" s="229" t="s">
        <v>131</v>
      </c>
      <c r="H131" s="230">
        <v>230.84</v>
      </c>
      <c r="I131" s="231"/>
      <c r="J131" s="230">
        <f>ROUND(I131*H131,2)</f>
        <v>0</v>
      </c>
      <c r="K131" s="232"/>
      <c r="L131" s="41"/>
      <c r="M131" s="233" t="s">
        <v>1</v>
      </c>
      <c r="N131" s="234" t="s">
        <v>43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132</v>
      </c>
      <c r="AT131" s="237" t="s">
        <v>128</v>
      </c>
      <c r="AU131" s="237" t="s">
        <v>133</v>
      </c>
      <c r="AY131" s="14" t="s">
        <v>126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133</v>
      </c>
      <c r="BK131" s="238">
        <f>ROUND(I131*H131,2)</f>
        <v>0</v>
      </c>
      <c r="BL131" s="14" t="s">
        <v>132</v>
      </c>
      <c r="BM131" s="237" t="s">
        <v>137</v>
      </c>
    </row>
    <row r="132" s="2" customFormat="1" ht="37.8" customHeight="1">
      <c r="A132" s="35"/>
      <c r="B132" s="36"/>
      <c r="C132" s="226" t="s">
        <v>138</v>
      </c>
      <c r="D132" s="226" t="s">
        <v>128</v>
      </c>
      <c r="E132" s="227" t="s">
        <v>139</v>
      </c>
      <c r="F132" s="228" t="s">
        <v>140</v>
      </c>
      <c r="G132" s="229" t="s">
        <v>131</v>
      </c>
      <c r="H132" s="230">
        <v>760.83000000000004</v>
      </c>
      <c r="I132" s="231"/>
      <c r="J132" s="230">
        <f>ROUND(I132*H132,2)</f>
        <v>0</v>
      </c>
      <c r="K132" s="232"/>
      <c r="L132" s="41"/>
      <c r="M132" s="233" t="s">
        <v>1</v>
      </c>
      <c r="N132" s="234" t="s">
        <v>43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132</v>
      </c>
      <c r="AT132" s="237" t="s">
        <v>128</v>
      </c>
      <c r="AU132" s="237" t="s">
        <v>133</v>
      </c>
      <c r="AY132" s="14" t="s">
        <v>126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133</v>
      </c>
      <c r="BK132" s="238">
        <f>ROUND(I132*H132,2)</f>
        <v>0</v>
      </c>
      <c r="BL132" s="14" t="s">
        <v>132</v>
      </c>
      <c r="BM132" s="237" t="s">
        <v>141</v>
      </c>
    </row>
    <row r="133" s="2" customFormat="1" ht="24.15" customHeight="1">
      <c r="A133" s="35"/>
      <c r="B133" s="36"/>
      <c r="C133" s="226" t="s">
        <v>132</v>
      </c>
      <c r="D133" s="226" t="s">
        <v>128</v>
      </c>
      <c r="E133" s="227" t="s">
        <v>142</v>
      </c>
      <c r="F133" s="228" t="s">
        <v>143</v>
      </c>
      <c r="G133" s="229" t="s">
        <v>131</v>
      </c>
      <c r="H133" s="230">
        <v>760.83000000000004</v>
      </c>
      <c r="I133" s="231"/>
      <c r="J133" s="230">
        <f>ROUND(I133*H133,2)</f>
        <v>0</v>
      </c>
      <c r="K133" s="232"/>
      <c r="L133" s="41"/>
      <c r="M133" s="233" t="s">
        <v>1</v>
      </c>
      <c r="N133" s="234" t="s">
        <v>43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132</v>
      </c>
      <c r="AT133" s="237" t="s">
        <v>128</v>
      </c>
      <c r="AU133" s="237" t="s">
        <v>133</v>
      </c>
      <c r="AY133" s="14" t="s">
        <v>126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133</v>
      </c>
      <c r="BK133" s="238">
        <f>ROUND(I133*H133,2)</f>
        <v>0</v>
      </c>
      <c r="BL133" s="14" t="s">
        <v>132</v>
      </c>
      <c r="BM133" s="237" t="s">
        <v>144</v>
      </c>
    </row>
    <row r="134" s="2" customFormat="1" ht="21.75" customHeight="1">
      <c r="A134" s="35"/>
      <c r="B134" s="36"/>
      <c r="C134" s="226" t="s">
        <v>145</v>
      </c>
      <c r="D134" s="226" t="s">
        <v>128</v>
      </c>
      <c r="E134" s="227" t="s">
        <v>146</v>
      </c>
      <c r="F134" s="228" t="s">
        <v>147</v>
      </c>
      <c r="G134" s="229" t="s">
        <v>131</v>
      </c>
      <c r="H134" s="230">
        <v>760.83000000000004</v>
      </c>
      <c r="I134" s="231"/>
      <c r="J134" s="230">
        <f>ROUND(I134*H134,2)</f>
        <v>0</v>
      </c>
      <c r="K134" s="232"/>
      <c r="L134" s="41"/>
      <c r="M134" s="233" t="s">
        <v>1</v>
      </c>
      <c r="N134" s="234" t="s">
        <v>43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132</v>
      </c>
      <c r="AT134" s="237" t="s">
        <v>128</v>
      </c>
      <c r="AU134" s="237" t="s">
        <v>133</v>
      </c>
      <c r="AY134" s="14" t="s">
        <v>126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133</v>
      </c>
      <c r="BK134" s="238">
        <f>ROUND(I134*H134,2)</f>
        <v>0</v>
      </c>
      <c r="BL134" s="14" t="s">
        <v>132</v>
      </c>
      <c r="BM134" s="237" t="s">
        <v>148</v>
      </c>
    </row>
    <row r="135" s="2" customFormat="1" ht="37.8" customHeight="1">
      <c r="A135" s="35"/>
      <c r="B135" s="36"/>
      <c r="C135" s="226" t="s">
        <v>149</v>
      </c>
      <c r="D135" s="226" t="s">
        <v>128</v>
      </c>
      <c r="E135" s="227" t="s">
        <v>150</v>
      </c>
      <c r="F135" s="228" t="s">
        <v>151</v>
      </c>
      <c r="G135" s="229" t="s">
        <v>131</v>
      </c>
      <c r="H135" s="230">
        <v>8.6199999999999992</v>
      </c>
      <c r="I135" s="231"/>
      <c r="J135" s="230">
        <f>ROUND(I135*H135,2)</f>
        <v>0</v>
      </c>
      <c r="K135" s="232"/>
      <c r="L135" s="41"/>
      <c r="M135" s="233" t="s">
        <v>1</v>
      </c>
      <c r="N135" s="234" t="s">
        <v>43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132</v>
      </c>
      <c r="AT135" s="237" t="s">
        <v>128</v>
      </c>
      <c r="AU135" s="237" t="s">
        <v>133</v>
      </c>
      <c r="AY135" s="14" t="s">
        <v>126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133</v>
      </c>
      <c r="BK135" s="238">
        <f>ROUND(I135*H135,2)</f>
        <v>0</v>
      </c>
      <c r="BL135" s="14" t="s">
        <v>132</v>
      </c>
      <c r="BM135" s="237" t="s">
        <v>152</v>
      </c>
    </row>
    <row r="136" s="2" customFormat="1" ht="21.75" customHeight="1">
      <c r="A136" s="35"/>
      <c r="B136" s="36"/>
      <c r="C136" s="226" t="s">
        <v>153</v>
      </c>
      <c r="D136" s="226" t="s">
        <v>128</v>
      </c>
      <c r="E136" s="227" t="s">
        <v>154</v>
      </c>
      <c r="F136" s="228" t="s">
        <v>155</v>
      </c>
      <c r="G136" s="229" t="s">
        <v>156</v>
      </c>
      <c r="H136" s="230">
        <v>770</v>
      </c>
      <c r="I136" s="231"/>
      <c r="J136" s="230">
        <f>ROUND(I136*H136,2)</f>
        <v>0</v>
      </c>
      <c r="K136" s="232"/>
      <c r="L136" s="41"/>
      <c r="M136" s="233" t="s">
        <v>1</v>
      </c>
      <c r="N136" s="234" t="s">
        <v>43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132</v>
      </c>
      <c r="AT136" s="237" t="s">
        <v>128</v>
      </c>
      <c r="AU136" s="237" t="s">
        <v>133</v>
      </c>
      <c r="AY136" s="14" t="s">
        <v>126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133</v>
      </c>
      <c r="BK136" s="238">
        <f>ROUND(I136*H136,2)</f>
        <v>0</v>
      </c>
      <c r="BL136" s="14" t="s">
        <v>132</v>
      </c>
      <c r="BM136" s="237" t="s">
        <v>157</v>
      </c>
    </row>
    <row r="137" s="2" customFormat="1" ht="21.75" customHeight="1">
      <c r="A137" s="35"/>
      <c r="B137" s="36"/>
      <c r="C137" s="226" t="s">
        <v>158</v>
      </c>
      <c r="D137" s="226" t="s">
        <v>128</v>
      </c>
      <c r="E137" s="227" t="s">
        <v>159</v>
      </c>
      <c r="F137" s="228" t="s">
        <v>160</v>
      </c>
      <c r="G137" s="229" t="s">
        <v>156</v>
      </c>
      <c r="H137" s="230">
        <v>99</v>
      </c>
      <c r="I137" s="231"/>
      <c r="J137" s="230">
        <f>ROUND(I137*H137,2)</f>
        <v>0</v>
      </c>
      <c r="K137" s="232"/>
      <c r="L137" s="41"/>
      <c r="M137" s="233" t="s">
        <v>1</v>
      </c>
      <c r="N137" s="234" t="s">
        <v>43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132</v>
      </c>
      <c r="AT137" s="237" t="s">
        <v>128</v>
      </c>
      <c r="AU137" s="237" t="s">
        <v>133</v>
      </c>
      <c r="AY137" s="14" t="s">
        <v>126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133</v>
      </c>
      <c r="BK137" s="238">
        <f>ROUND(I137*H137,2)</f>
        <v>0</v>
      </c>
      <c r="BL137" s="14" t="s">
        <v>132</v>
      </c>
      <c r="BM137" s="237" t="s">
        <v>161</v>
      </c>
    </row>
    <row r="138" s="12" customFormat="1" ht="22.8" customHeight="1">
      <c r="A138" s="12"/>
      <c r="B138" s="210"/>
      <c r="C138" s="211"/>
      <c r="D138" s="212" t="s">
        <v>76</v>
      </c>
      <c r="E138" s="224" t="s">
        <v>133</v>
      </c>
      <c r="F138" s="224" t="s">
        <v>162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SUM(P139:P144)</f>
        <v>0</v>
      </c>
      <c r="Q138" s="218"/>
      <c r="R138" s="219">
        <f>SUM(R139:R144)</f>
        <v>1318.7802938</v>
      </c>
      <c r="S138" s="218"/>
      <c r="T138" s="220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85</v>
      </c>
      <c r="AT138" s="222" t="s">
        <v>76</v>
      </c>
      <c r="AU138" s="222" t="s">
        <v>85</v>
      </c>
      <c r="AY138" s="221" t="s">
        <v>126</v>
      </c>
      <c r="BK138" s="223">
        <f>SUM(BK139:BK144)</f>
        <v>0</v>
      </c>
    </row>
    <row r="139" s="2" customFormat="1" ht="24.15" customHeight="1">
      <c r="A139" s="35"/>
      <c r="B139" s="36"/>
      <c r="C139" s="226" t="s">
        <v>163</v>
      </c>
      <c r="D139" s="226" t="s">
        <v>128</v>
      </c>
      <c r="E139" s="227" t="s">
        <v>164</v>
      </c>
      <c r="F139" s="228" t="s">
        <v>165</v>
      </c>
      <c r="G139" s="229" t="s">
        <v>131</v>
      </c>
      <c r="H139" s="230">
        <v>230.83000000000001</v>
      </c>
      <c r="I139" s="231"/>
      <c r="J139" s="230">
        <f>ROUND(I139*H139,2)</f>
        <v>0</v>
      </c>
      <c r="K139" s="232"/>
      <c r="L139" s="41"/>
      <c r="M139" s="233" t="s">
        <v>1</v>
      </c>
      <c r="N139" s="234" t="s">
        <v>43</v>
      </c>
      <c r="O139" s="94"/>
      <c r="P139" s="235">
        <f>O139*H139</f>
        <v>0</v>
      </c>
      <c r="Q139" s="235">
        <v>2.0699999999999998</v>
      </c>
      <c r="R139" s="235">
        <f>Q139*H139</f>
        <v>477.81810000000002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132</v>
      </c>
      <c r="AT139" s="237" t="s">
        <v>128</v>
      </c>
      <c r="AU139" s="237" t="s">
        <v>133</v>
      </c>
      <c r="AY139" s="14" t="s">
        <v>126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133</v>
      </c>
      <c r="BK139" s="238">
        <f>ROUND(I139*H139,2)</f>
        <v>0</v>
      </c>
      <c r="BL139" s="14" t="s">
        <v>132</v>
      </c>
      <c r="BM139" s="237" t="s">
        <v>166</v>
      </c>
    </row>
    <row r="140" s="2" customFormat="1" ht="24.15" customHeight="1">
      <c r="A140" s="35"/>
      <c r="B140" s="36"/>
      <c r="C140" s="226" t="s">
        <v>167</v>
      </c>
      <c r="D140" s="226" t="s">
        <v>128</v>
      </c>
      <c r="E140" s="227" t="s">
        <v>168</v>
      </c>
      <c r="F140" s="228" t="s">
        <v>169</v>
      </c>
      <c r="G140" s="229" t="s">
        <v>131</v>
      </c>
      <c r="H140" s="230">
        <v>78.129999999999995</v>
      </c>
      <c r="I140" s="231"/>
      <c r="J140" s="230">
        <f>ROUND(I140*H140,2)</f>
        <v>0</v>
      </c>
      <c r="K140" s="232"/>
      <c r="L140" s="41"/>
      <c r="M140" s="233" t="s">
        <v>1</v>
      </c>
      <c r="N140" s="234" t="s">
        <v>43</v>
      </c>
      <c r="O140" s="94"/>
      <c r="P140" s="235">
        <f>O140*H140</f>
        <v>0</v>
      </c>
      <c r="Q140" s="235">
        <v>2.23543</v>
      </c>
      <c r="R140" s="235">
        <f>Q140*H140</f>
        <v>174.6541459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132</v>
      </c>
      <c r="AT140" s="237" t="s">
        <v>128</v>
      </c>
      <c r="AU140" s="237" t="s">
        <v>133</v>
      </c>
      <c r="AY140" s="14" t="s">
        <v>126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133</v>
      </c>
      <c r="BK140" s="238">
        <f>ROUND(I140*H140,2)</f>
        <v>0</v>
      </c>
      <c r="BL140" s="14" t="s">
        <v>132</v>
      </c>
      <c r="BM140" s="237" t="s">
        <v>170</v>
      </c>
    </row>
    <row r="141" s="2" customFormat="1" ht="37.8" customHeight="1">
      <c r="A141" s="35"/>
      <c r="B141" s="36"/>
      <c r="C141" s="226" t="s">
        <v>171</v>
      </c>
      <c r="D141" s="226" t="s">
        <v>128</v>
      </c>
      <c r="E141" s="227" t="s">
        <v>172</v>
      </c>
      <c r="F141" s="228" t="s">
        <v>173</v>
      </c>
      <c r="G141" s="229" t="s">
        <v>131</v>
      </c>
      <c r="H141" s="230">
        <v>266.81</v>
      </c>
      <c r="I141" s="231"/>
      <c r="J141" s="230">
        <f>ROUND(I141*H141,2)</f>
        <v>0</v>
      </c>
      <c r="K141" s="232"/>
      <c r="L141" s="41"/>
      <c r="M141" s="233" t="s">
        <v>1</v>
      </c>
      <c r="N141" s="234" t="s">
        <v>43</v>
      </c>
      <c r="O141" s="94"/>
      <c r="P141" s="235">
        <f>O141*H141</f>
        <v>0</v>
      </c>
      <c r="Q141" s="235">
        <v>2.3919100000000002</v>
      </c>
      <c r="R141" s="235">
        <f>Q141*H141</f>
        <v>638.18550710000011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132</v>
      </c>
      <c r="AT141" s="237" t="s">
        <v>128</v>
      </c>
      <c r="AU141" s="237" t="s">
        <v>133</v>
      </c>
      <c r="AY141" s="14" t="s">
        <v>126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133</v>
      </c>
      <c r="BK141" s="238">
        <f>ROUND(I141*H141,2)</f>
        <v>0</v>
      </c>
      <c r="BL141" s="14" t="s">
        <v>132</v>
      </c>
      <c r="BM141" s="237" t="s">
        <v>174</v>
      </c>
    </row>
    <row r="142" s="2" customFormat="1" ht="24.15" customHeight="1">
      <c r="A142" s="35"/>
      <c r="B142" s="36"/>
      <c r="C142" s="226" t="s">
        <v>175</v>
      </c>
      <c r="D142" s="226" t="s">
        <v>128</v>
      </c>
      <c r="E142" s="227" t="s">
        <v>176</v>
      </c>
      <c r="F142" s="228" t="s">
        <v>177</v>
      </c>
      <c r="G142" s="229" t="s">
        <v>156</v>
      </c>
      <c r="H142" s="230">
        <v>43.899999999999999</v>
      </c>
      <c r="I142" s="231"/>
      <c r="J142" s="230">
        <f>ROUND(I142*H142,2)</f>
        <v>0</v>
      </c>
      <c r="K142" s="232"/>
      <c r="L142" s="41"/>
      <c r="M142" s="233" t="s">
        <v>1</v>
      </c>
      <c r="N142" s="234" t="s">
        <v>43</v>
      </c>
      <c r="O142" s="94"/>
      <c r="P142" s="235">
        <f>O142*H142</f>
        <v>0</v>
      </c>
      <c r="Q142" s="235">
        <v>0.0081600000000000006</v>
      </c>
      <c r="R142" s="235">
        <f>Q142*H142</f>
        <v>0.35822399999999999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132</v>
      </c>
      <c r="AT142" s="237" t="s">
        <v>128</v>
      </c>
      <c r="AU142" s="237" t="s">
        <v>133</v>
      </c>
      <c r="AY142" s="14" t="s">
        <v>126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133</v>
      </c>
      <c r="BK142" s="238">
        <f>ROUND(I142*H142,2)</f>
        <v>0</v>
      </c>
      <c r="BL142" s="14" t="s">
        <v>132</v>
      </c>
      <c r="BM142" s="237" t="s">
        <v>178</v>
      </c>
    </row>
    <row r="143" s="2" customFormat="1" ht="24.15" customHeight="1">
      <c r="A143" s="35"/>
      <c r="B143" s="36"/>
      <c r="C143" s="226" t="s">
        <v>179</v>
      </c>
      <c r="D143" s="226" t="s">
        <v>128</v>
      </c>
      <c r="E143" s="227" t="s">
        <v>180</v>
      </c>
      <c r="F143" s="228" t="s">
        <v>181</v>
      </c>
      <c r="G143" s="229" t="s">
        <v>156</v>
      </c>
      <c r="H143" s="230">
        <v>43.899999999999999</v>
      </c>
      <c r="I143" s="231"/>
      <c r="J143" s="230">
        <f>ROUND(I143*H143,2)</f>
        <v>0</v>
      </c>
      <c r="K143" s="232"/>
      <c r="L143" s="41"/>
      <c r="M143" s="233" t="s">
        <v>1</v>
      </c>
      <c r="N143" s="234" t="s">
        <v>43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132</v>
      </c>
      <c r="AT143" s="237" t="s">
        <v>128</v>
      </c>
      <c r="AU143" s="237" t="s">
        <v>133</v>
      </c>
      <c r="AY143" s="14" t="s">
        <v>126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133</v>
      </c>
      <c r="BK143" s="238">
        <f>ROUND(I143*H143,2)</f>
        <v>0</v>
      </c>
      <c r="BL143" s="14" t="s">
        <v>132</v>
      </c>
      <c r="BM143" s="237" t="s">
        <v>182</v>
      </c>
    </row>
    <row r="144" s="2" customFormat="1" ht="16.5" customHeight="1">
      <c r="A144" s="35"/>
      <c r="B144" s="36"/>
      <c r="C144" s="226" t="s">
        <v>183</v>
      </c>
      <c r="D144" s="226" t="s">
        <v>128</v>
      </c>
      <c r="E144" s="227" t="s">
        <v>184</v>
      </c>
      <c r="F144" s="228" t="s">
        <v>185</v>
      </c>
      <c r="G144" s="229" t="s">
        <v>186</v>
      </c>
      <c r="H144" s="230">
        <v>23.079999999999998</v>
      </c>
      <c r="I144" s="231"/>
      <c r="J144" s="230">
        <f>ROUND(I144*H144,2)</f>
        <v>0</v>
      </c>
      <c r="K144" s="232"/>
      <c r="L144" s="41"/>
      <c r="M144" s="233" t="s">
        <v>1</v>
      </c>
      <c r="N144" s="234" t="s">
        <v>43</v>
      </c>
      <c r="O144" s="94"/>
      <c r="P144" s="235">
        <f>O144*H144</f>
        <v>0</v>
      </c>
      <c r="Q144" s="235">
        <v>1.20296</v>
      </c>
      <c r="R144" s="235">
        <f>Q144*H144</f>
        <v>27.7643168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132</v>
      </c>
      <c r="AT144" s="237" t="s">
        <v>128</v>
      </c>
      <c r="AU144" s="237" t="s">
        <v>133</v>
      </c>
      <c r="AY144" s="14" t="s">
        <v>126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133</v>
      </c>
      <c r="BK144" s="238">
        <f>ROUND(I144*H144,2)</f>
        <v>0</v>
      </c>
      <c r="BL144" s="14" t="s">
        <v>132</v>
      </c>
      <c r="BM144" s="237" t="s">
        <v>187</v>
      </c>
    </row>
    <row r="145" s="12" customFormat="1" ht="22.8" customHeight="1">
      <c r="A145" s="12"/>
      <c r="B145" s="210"/>
      <c r="C145" s="211"/>
      <c r="D145" s="212" t="s">
        <v>76</v>
      </c>
      <c r="E145" s="224" t="s">
        <v>138</v>
      </c>
      <c r="F145" s="224" t="s">
        <v>188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SUM(P146:P150)</f>
        <v>0</v>
      </c>
      <c r="Q145" s="218"/>
      <c r="R145" s="219">
        <f>SUM(R146:R150)</f>
        <v>851.38966989999983</v>
      </c>
      <c r="S145" s="218"/>
      <c r="T145" s="220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85</v>
      </c>
      <c r="AT145" s="222" t="s">
        <v>76</v>
      </c>
      <c r="AU145" s="222" t="s">
        <v>85</v>
      </c>
      <c r="AY145" s="221" t="s">
        <v>126</v>
      </c>
      <c r="BK145" s="223">
        <f>SUM(BK146:BK150)</f>
        <v>0</v>
      </c>
    </row>
    <row r="146" s="2" customFormat="1" ht="37.8" customHeight="1">
      <c r="A146" s="35"/>
      <c r="B146" s="36"/>
      <c r="C146" s="226" t="s">
        <v>189</v>
      </c>
      <c r="D146" s="226" t="s">
        <v>128</v>
      </c>
      <c r="E146" s="227" t="s">
        <v>190</v>
      </c>
      <c r="F146" s="228" t="s">
        <v>191</v>
      </c>
      <c r="G146" s="229" t="s">
        <v>131</v>
      </c>
      <c r="H146" s="230">
        <v>347.19999999999999</v>
      </c>
      <c r="I146" s="231"/>
      <c r="J146" s="230">
        <f>ROUND(I146*H146,2)</f>
        <v>0</v>
      </c>
      <c r="K146" s="232"/>
      <c r="L146" s="41"/>
      <c r="M146" s="233" t="s">
        <v>1</v>
      </c>
      <c r="N146" s="234" t="s">
        <v>43</v>
      </c>
      <c r="O146" s="94"/>
      <c r="P146" s="235">
        <f>O146*H146</f>
        <v>0</v>
      </c>
      <c r="Q146" s="235">
        <v>2.38828</v>
      </c>
      <c r="R146" s="235">
        <f>Q146*H146</f>
        <v>829.21081599999991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132</v>
      </c>
      <c r="AT146" s="237" t="s">
        <v>128</v>
      </c>
      <c r="AU146" s="237" t="s">
        <v>133</v>
      </c>
      <c r="AY146" s="14" t="s">
        <v>126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133</v>
      </c>
      <c r="BK146" s="238">
        <f>ROUND(I146*H146,2)</f>
        <v>0</v>
      </c>
      <c r="BL146" s="14" t="s">
        <v>132</v>
      </c>
      <c r="BM146" s="237" t="s">
        <v>192</v>
      </c>
    </row>
    <row r="147" s="2" customFormat="1" ht="24.15" customHeight="1">
      <c r="A147" s="35"/>
      <c r="B147" s="36"/>
      <c r="C147" s="226" t="s">
        <v>193</v>
      </c>
      <c r="D147" s="226" t="s">
        <v>128</v>
      </c>
      <c r="E147" s="227" t="s">
        <v>194</v>
      </c>
      <c r="F147" s="228" t="s">
        <v>195</v>
      </c>
      <c r="G147" s="229" t="s">
        <v>196</v>
      </c>
      <c r="H147" s="230">
        <v>96.400000000000006</v>
      </c>
      <c r="I147" s="231"/>
      <c r="J147" s="230">
        <f>ROUND(I147*H147,2)</f>
        <v>0</v>
      </c>
      <c r="K147" s="232"/>
      <c r="L147" s="41"/>
      <c r="M147" s="233" t="s">
        <v>1</v>
      </c>
      <c r="N147" s="234" t="s">
        <v>43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132</v>
      </c>
      <c r="AT147" s="237" t="s">
        <v>128</v>
      </c>
      <c r="AU147" s="237" t="s">
        <v>133</v>
      </c>
      <c r="AY147" s="14" t="s">
        <v>126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133</v>
      </c>
      <c r="BK147" s="238">
        <f>ROUND(I147*H147,2)</f>
        <v>0</v>
      </c>
      <c r="BL147" s="14" t="s">
        <v>132</v>
      </c>
      <c r="BM147" s="237" t="s">
        <v>197</v>
      </c>
    </row>
    <row r="148" s="2" customFormat="1" ht="24.15" customHeight="1">
      <c r="A148" s="35"/>
      <c r="B148" s="36"/>
      <c r="C148" s="226" t="s">
        <v>198</v>
      </c>
      <c r="D148" s="226" t="s">
        <v>128</v>
      </c>
      <c r="E148" s="227" t="s">
        <v>199</v>
      </c>
      <c r="F148" s="228" t="s">
        <v>200</v>
      </c>
      <c r="G148" s="229" t="s">
        <v>156</v>
      </c>
      <c r="H148" s="230">
        <v>983.25999999999999</v>
      </c>
      <c r="I148" s="231"/>
      <c r="J148" s="230">
        <f>ROUND(I148*H148,2)</f>
        <v>0</v>
      </c>
      <c r="K148" s="232"/>
      <c r="L148" s="41"/>
      <c r="M148" s="233" t="s">
        <v>1</v>
      </c>
      <c r="N148" s="234" t="s">
        <v>43</v>
      </c>
      <c r="O148" s="94"/>
      <c r="P148" s="235">
        <f>O148*H148</f>
        <v>0</v>
      </c>
      <c r="Q148" s="235">
        <v>0.0015399999999999999</v>
      </c>
      <c r="R148" s="235">
        <f>Q148*H148</f>
        <v>1.5142203999999999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132</v>
      </c>
      <c r="AT148" s="237" t="s">
        <v>128</v>
      </c>
      <c r="AU148" s="237" t="s">
        <v>133</v>
      </c>
      <c r="AY148" s="14" t="s">
        <v>126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133</v>
      </c>
      <c r="BK148" s="238">
        <f>ROUND(I148*H148,2)</f>
        <v>0</v>
      </c>
      <c r="BL148" s="14" t="s">
        <v>132</v>
      </c>
      <c r="BM148" s="237" t="s">
        <v>201</v>
      </c>
    </row>
    <row r="149" s="2" customFormat="1" ht="24.15" customHeight="1">
      <c r="A149" s="35"/>
      <c r="B149" s="36"/>
      <c r="C149" s="226" t="s">
        <v>202</v>
      </c>
      <c r="D149" s="226" t="s">
        <v>128</v>
      </c>
      <c r="E149" s="227" t="s">
        <v>203</v>
      </c>
      <c r="F149" s="228" t="s">
        <v>204</v>
      </c>
      <c r="G149" s="229" t="s">
        <v>196</v>
      </c>
      <c r="H149" s="230">
        <v>96.400000000000006</v>
      </c>
      <c r="I149" s="231"/>
      <c r="J149" s="230">
        <f>ROUND(I149*H149,2)</f>
        <v>0</v>
      </c>
      <c r="K149" s="232"/>
      <c r="L149" s="41"/>
      <c r="M149" s="233" t="s">
        <v>1</v>
      </c>
      <c r="N149" s="234" t="s">
        <v>43</v>
      </c>
      <c r="O149" s="94"/>
      <c r="P149" s="235">
        <f>O149*H149</f>
        <v>0</v>
      </c>
      <c r="Q149" s="235">
        <v>0.00062</v>
      </c>
      <c r="R149" s="235">
        <f>Q149*H149</f>
        <v>0.059768000000000002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132</v>
      </c>
      <c r="AT149" s="237" t="s">
        <v>128</v>
      </c>
      <c r="AU149" s="237" t="s">
        <v>133</v>
      </c>
      <c r="AY149" s="14" t="s">
        <v>126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133</v>
      </c>
      <c r="BK149" s="238">
        <f>ROUND(I149*H149,2)</f>
        <v>0</v>
      </c>
      <c r="BL149" s="14" t="s">
        <v>132</v>
      </c>
      <c r="BM149" s="237" t="s">
        <v>205</v>
      </c>
    </row>
    <row r="150" s="2" customFormat="1" ht="24.15" customHeight="1">
      <c r="A150" s="35"/>
      <c r="B150" s="36"/>
      <c r="C150" s="226" t="s">
        <v>206</v>
      </c>
      <c r="D150" s="226" t="s">
        <v>128</v>
      </c>
      <c r="E150" s="227" t="s">
        <v>207</v>
      </c>
      <c r="F150" s="228" t="s">
        <v>208</v>
      </c>
      <c r="G150" s="229" t="s">
        <v>186</v>
      </c>
      <c r="H150" s="230">
        <v>20.07</v>
      </c>
      <c r="I150" s="231"/>
      <c r="J150" s="230">
        <f>ROUND(I150*H150,2)</f>
        <v>0</v>
      </c>
      <c r="K150" s="232"/>
      <c r="L150" s="41"/>
      <c r="M150" s="233" t="s">
        <v>1</v>
      </c>
      <c r="N150" s="234" t="s">
        <v>43</v>
      </c>
      <c r="O150" s="94"/>
      <c r="P150" s="235">
        <f>O150*H150</f>
        <v>0</v>
      </c>
      <c r="Q150" s="235">
        <v>1.0266500000000001</v>
      </c>
      <c r="R150" s="235">
        <f>Q150*H150</f>
        <v>20.604865500000002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132</v>
      </c>
      <c r="AT150" s="237" t="s">
        <v>128</v>
      </c>
      <c r="AU150" s="237" t="s">
        <v>133</v>
      </c>
      <c r="AY150" s="14" t="s">
        <v>126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133</v>
      </c>
      <c r="BK150" s="238">
        <f>ROUND(I150*H150,2)</f>
        <v>0</v>
      </c>
      <c r="BL150" s="14" t="s">
        <v>132</v>
      </c>
      <c r="BM150" s="237" t="s">
        <v>209</v>
      </c>
    </row>
    <row r="151" s="12" customFormat="1" ht="22.8" customHeight="1">
      <c r="A151" s="12"/>
      <c r="B151" s="210"/>
      <c r="C151" s="211"/>
      <c r="D151" s="212" t="s">
        <v>76</v>
      </c>
      <c r="E151" s="224" t="s">
        <v>149</v>
      </c>
      <c r="F151" s="224" t="s">
        <v>210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SUM(P152:P153)</f>
        <v>0</v>
      </c>
      <c r="Q151" s="218"/>
      <c r="R151" s="219">
        <f>SUM(R152:R153)</f>
        <v>0.72387899999999994</v>
      </c>
      <c r="S151" s="218"/>
      <c r="T151" s="220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85</v>
      </c>
      <c r="AT151" s="222" t="s">
        <v>76</v>
      </c>
      <c r="AU151" s="222" t="s">
        <v>85</v>
      </c>
      <c r="AY151" s="221" t="s">
        <v>126</v>
      </c>
      <c r="BK151" s="223">
        <f>SUM(BK152:BK153)</f>
        <v>0</v>
      </c>
    </row>
    <row r="152" s="2" customFormat="1" ht="21.75" customHeight="1">
      <c r="A152" s="35"/>
      <c r="B152" s="36"/>
      <c r="C152" s="226" t="s">
        <v>7</v>
      </c>
      <c r="D152" s="226" t="s">
        <v>128</v>
      </c>
      <c r="E152" s="227" t="s">
        <v>211</v>
      </c>
      <c r="F152" s="228" t="s">
        <v>212</v>
      </c>
      <c r="G152" s="229" t="s">
        <v>156</v>
      </c>
      <c r="H152" s="230">
        <v>1608.6199999999999</v>
      </c>
      <c r="I152" s="231"/>
      <c r="J152" s="230">
        <f>ROUND(I152*H152,2)</f>
        <v>0</v>
      </c>
      <c r="K152" s="232"/>
      <c r="L152" s="41"/>
      <c r="M152" s="233" t="s">
        <v>1</v>
      </c>
      <c r="N152" s="234" t="s">
        <v>43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132</v>
      </c>
      <c r="AT152" s="237" t="s">
        <v>128</v>
      </c>
      <c r="AU152" s="237" t="s">
        <v>133</v>
      </c>
      <c r="AY152" s="14" t="s">
        <v>126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133</v>
      </c>
      <c r="BK152" s="238">
        <f>ROUND(I152*H152,2)</f>
        <v>0</v>
      </c>
      <c r="BL152" s="14" t="s">
        <v>132</v>
      </c>
      <c r="BM152" s="237" t="s">
        <v>213</v>
      </c>
    </row>
    <row r="153" s="2" customFormat="1" ht="16.5" customHeight="1">
      <c r="A153" s="35"/>
      <c r="B153" s="36"/>
      <c r="C153" s="239" t="s">
        <v>214</v>
      </c>
      <c r="D153" s="239" t="s">
        <v>215</v>
      </c>
      <c r="E153" s="240" t="s">
        <v>216</v>
      </c>
      <c r="F153" s="241" t="s">
        <v>217</v>
      </c>
      <c r="G153" s="242" t="s">
        <v>156</v>
      </c>
      <c r="H153" s="243">
        <v>1608.6199999999999</v>
      </c>
      <c r="I153" s="244"/>
      <c r="J153" s="243">
        <f>ROUND(I153*H153,2)</f>
        <v>0</v>
      </c>
      <c r="K153" s="245"/>
      <c r="L153" s="246"/>
      <c r="M153" s="247" t="s">
        <v>1</v>
      </c>
      <c r="N153" s="248" t="s">
        <v>43</v>
      </c>
      <c r="O153" s="94"/>
      <c r="P153" s="235">
        <f>O153*H153</f>
        <v>0</v>
      </c>
      <c r="Q153" s="235">
        <v>0.00044999999999999999</v>
      </c>
      <c r="R153" s="235">
        <f>Q153*H153</f>
        <v>0.72387899999999994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218</v>
      </c>
      <c r="AT153" s="237" t="s">
        <v>215</v>
      </c>
      <c r="AU153" s="237" t="s">
        <v>133</v>
      </c>
      <c r="AY153" s="14" t="s">
        <v>126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133</v>
      </c>
      <c r="BK153" s="238">
        <f>ROUND(I153*H153,2)</f>
        <v>0</v>
      </c>
      <c r="BL153" s="14" t="s">
        <v>193</v>
      </c>
      <c r="BM153" s="237" t="s">
        <v>219</v>
      </c>
    </row>
    <row r="154" s="12" customFormat="1" ht="22.8" customHeight="1">
      <c r="A154" s="12"/>
      <c r="B154" s="210"/>
      <c r="C154" s="211"/>
      <c r="D154" s="212" t="s">
        <v>76</v>
      </c>
      <c r="E154" s="224" t="s">
        <v>163</v>
      </c>
      <c r="F154" s="224" t="s">
        <v>315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SUM(P155:P158)</f>
        <v>0</v>
      </c>
      <c r="Q154" s="218"/>
      <c r="R154" s="219">
        <f>SUM(R155:R158)</f>
        <v>49.593552000000003</v>
      </c>
      <c r="S154" s="218"/>
      <c r="T154" s="220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85</v>
      </c>
      <c r="AT154" s="222" t="s">
        <v>76</v>
      </c>
      <c r="AU154" s="222" t="s">
        <v>85</v>
      </c>
      <c r="AY154" s="221" t="s">
        <v>126</v>
      </c>
      <c r="BK154" s="223">
        <f>SUM(BK155:BK158)</f>
        <v>0</v>
      </c>
    </row>
    <row r="155" s="2" customFormat="1" ht="24.15" customHeight="1">
      <c r="A155" s="35"/>
      <c r="B155" s="36"/>
      <c r="C155" s="226" t="s">
        <v>221</v>
      </c>
      <c r="D155" s="226" t="s">
        <v>128</v>
      </c>
      <c r="E155" s="227" t="s">
        <v>222</v>
      </c>
      <c r="F155" s="228" t="s">
        <v>223</v>
      </c>
      <c r="G155" s="229" t="s">
        <v>196</v>
      </c>
      <c r="H155" s="230">
        <v>506.10000000000002</v>
      </c>
      <c r="I155" s="231"/>
      <c r="J155" s="230">
        <f>ROUND(I155*H155,2)</f>
        <v>0</v>
      </c>
      <c r="K155" s="232"/>
      <c r="L155" s="41"/>
      <c r="M155" s="233" t="s">
        <v>1</v>
      </c>
      <c r="N155" s="234" t="s">
        <v>43</v>
      </c>
      <c r="O155" s="94"/>
      <c r="P155" s="235">
        <f>O155*H155</f>
        <v>0</v>
      </c>
      <c r="Q155" s="235">
        <v>0.00027999999999999998</v>
      </c>
      <c r="R155" s="235">
        <f>Q155*H155</f>
        <v>0.141708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132</v>
      </c>
      <c r="AT155" s="237" t="s">
        <v>128</v>
      </c>
      <c r="AU155" s="237" t="s">
        <v>133</v>
      </c>
      <c r="AY155" s="14" t="s">
        <v>126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133</v>
      </c>
      <c r="BK155" s="238">
        <f>ROUND(I155*H155,2)</f>
        <v>0</v>
      </c>
      <c r="BL155" s="14" t="s">
        <v>132</v>
      </c>
      <c r="BM155" s="237" t="s">
        <v>224</v>
      </c>
    </row>
    <row r="156" s="2" customFormat="1" ht="33" customHeight="1">
      <c r="A156" s="35"/>
      <c r="B156" s="36"/>
      <c r="C156" s="226" t="s">
        <v>225</v>
      </c>
      <c r="D156" s="226" t="s">
        <v>128</v>
      </c>
      <c r="E156" s="227" t="s">
        <v>226</v>
      </c>
      <c r="F156" s="228" t="s">
        <v>227</v>
      </c>
      <c r="G156" s="229" t="s">
        <v>156</v>
      </c>
      <c r="H156" s="230">
        <v>961.35000000000002</v>
      </c>
      <c r="I156" s="231"/>
      <c r="J156" s="230">
        <f>ROUND(I156*H156,2)</f>
        <v>0</v>
      </c>
      <c r="K156" s="232"/>
      <c r="L156" s="41"/>
      <c r="M156" s="233" t="s">
        <v>1</v>
      </c>
      <c r="N156" s="234" t="s">
        <v>43</v>
      </c>
      <c r="O156" s="94"/>
      <c r="P156" s="235">
        <f>O156*H156</f>
        <v>0</v>
      </c>
      <c r="Q156" s="235">
        <v>0.02572</v>
      </c>
      <c r="R156" s="235">
        <f>Q156*H156</f>
        <v>24.725922000000001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132</v>
      </c>
      <c r="AT156" s="237" t="s">
        <v>128</v>
      </c>
      <c r="AU156" s="237" t="s">
        <v>133</v>
      </c>
      <c r="AY156" s="14" t="s">
        <v>126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133</v>
      </c>
      <c r="BK156" s="238">
        <f>ROUND(I156*H156,2)</f>
        <v>0</v>
      </c>
      <c r="BL156" s="14" t="s">
        <v>132</v>
      </c>
      <c r="BM156" s="237" t="s">
        <v>228</v>
      </c>
    </row>
    <row r="157" s="2" customFormat="1" ht="44.25" customHeight="1">
      <c r="A157" s="35"/>
      <c r="B157" s="36"/>
      <c r="C157" s="226" t="s">
        <v>229</v>
      </c>
      <c r="D157" s="226" t="s">
        <v>128</v>
      </c>
      <c r="E157" s="227" t="s">
        <v>230</v>
      </c>
      <c r="F157" s="228" t="s">
        <v>231</v>
      </c>
      <c r="G157" s="229" t="s">
        <v>156</v>
      </c>
      <c r="H157" s="230">
        <v>2884.0500000000002</v>
      </c>
      <c r="I157" s="231"/>
      <c r="J157" s="230">
        <f>ROUND(I157*H157,2)</f>
        <v>0</v>
      </c>
      <c r="K157" s="232"/>
      <c r="L157" s="41"/>
      <c r="M157" s="233" t="s">
        <v>1</v>
      </c>
      <c r="N157" s="234" t="s">
        <v>43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132</v>
      </c>
      <c r="AT157" s="237" t="s">
        <v>128</v>
      </c>
      <c r="AU157" s="237" t="s">
        <v>133</v>
      </c>
      <c r="AY157" s="14" t="s">
        <v>126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133</v>
      </c>
      <c r="BK157" s="238">
        <f>ROUND(I157*H157,2)</f>
        <v>0</v>
      </c>
      <c r="BL157" s="14" t="s">
        <v>132</v>
      </c>
      <c r="BM157" s="237" t="s">
        <v>232</v>
      </c>
    </row>
    <row r="158" s="2" customFormat="1" ht="33" customHeight="1">
      <c r="A158" s="35"/>
      <c r="B158" s="36"/>
      <c r="C158" s="226" t="s">
        <v>233</v>
      </c>
      <c r="D158" s="226" t="s">
        <v>128</v>
      </c>
      <c r="E158" s="227" t="s">
        <v>234</v>
      </c>
      <c r="F158" s="228" t="s">
        <v>235</v>
      </c>
      <c r="G158" s="229" t="s">
        <v>156</v>
      </c>
      <c r="H158" s="230">
        <v>961.35000000000002</v>
      </c>
      <c r="I158" s="231"/>
      <c r="J158" s="230">
        <f>ROUND(I158*H158,2)</f>
        <v>0</v>
      </c>
      <c r="K158" s="232"/>
      <c r="L158" s="41"/>
      <c r="M158" s="233" t="s">
        <v>1</v>
      </c>
      <c r="N158" s="234" t="s">
        <v>43</v>
      </c>
      <c r="O158" s="94"/>
      <c r="P158" s="235">
        <f>O158*H158</f>
        <v>0</v>
      </c>
      <c r="Q158" s="235">
        <v>0.02572</v>
      </c>
      <c r="R158" s="235">
        <f>Q158*H158</f>
        <v>24.725922000000001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132</v>
      </c>
      <c r="AT158" s="237" t="s">
        <v>128</v>
      </c>
      <c r="AU158" s="237" t="s">
        <v>133</v>
      </c>
      <c r="AY158" s="14" t="s">
        <v>126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133</v>
      </c>
      <c r="BK158" s="238">
        <f>ROUND(I158*H158,2)</f>
        <v>0</v>
      </c>
      <c r="BL158" s="14" t="s">
        <v>132</v>
      </c>
      <c r="BM158" s="237" t="s">
        <v>236</v>
      </c>
    </row>
    <row r="159" s="12" customFormat="1" ht="22.8" customHeight="1">
      <c r="A159" s="12"/>
      <c r="B159" s="210"/>
      <c r="C159" s="211"/>
      <c r="D159" s="212" t="s">
        <v>76</v>
      </c>
      <c r="E159" s="224" t="s">
        <v>237</v>
      </c>
      <c r="F159" s="224" t="s">
        <v>238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P160</f>
        <v>0</v>
      </c>
      <c r="Q159" s="218"/>
      <c r="R159" s="219">
        <f>R160</f>
        <v>0</v>
      </c>
      <c r="S159" s="218"/>
      <c r="T159" s="22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85</v>
      </c>
      <c r="AT159" s="222" t="s">
        <v>76</v>
      </c>
      <c r="AU159" s="222" t="s">
        <v>85</v>
      </c>
      <c r="AY159" s="221" t="s">
        <v>126</v>
      </c>
      <c r="BK159" s="223">
        <f>BK160</f>
        <v>0</v>
      </c>
    </row>
    <row r="160" s="2" customFormat="1" ht="37.8" customHeight="1">
      <c r="A160" s="35"/>
      <c r="B160" s="36"/>
      <c r="C160" s="226" t="s">
        <v>239</v>
      </c>
      <c r="D160" s="226" t="s">
        <v>128</v>
      </c>
      <c r="E160" s="227" t="s">
        <v>240</v>
      </c>
      <c r="F160" s="228" t="s">
        <v>241</v>
      </c>
      <c r="G160" s="229" t="s">
        <v>186</v>
      </c>
      <c r="H160" s="230">
        <v>2220.48</v>
      </c>
      <c r="I160" s="231"/>
      <c r="J160" s="230">
        <f>ROUND(I160*H160,2)</f>
        <v>0</v>
      </c>
      <c r="K160" s="232"/>
      <c r="L160" s="41"/>
      <c r="M160" s="233" t="s">
        <v>1</v>
      </c>
      <c r="N160" s="234" t="s">
        <v>43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132</v>
      </c>
      <c r="AT160" s="237" t="s">
        <v>128</v>
      </c>
      <c r="AU160" s="237" t="s">
        <v>133</v>
      </c>
      <c r="AY160" s="14" t="s">
        <v>126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133</v>
      </c>
      <c r="BK160" s="238">
        <f>ROUND(I160*H160,2)</f>
        <v>0</v>
      </c>
      <c r="BL160" s="14" t="s">
        <v>132</v>
      </c>
      <c r="BM160" s="237" t="s">
        <v>242</v>
      </c>
    </row>
    <row r="161" s="12" customFormat="1" ht="25.92" customHeight="1">
      <c r="A161" s="12"/>
      <c r="B161" s="210"/>
      <c r="C161" s="211"/>
      <c r="D161" s="212" t="s">
        <v>76</v>
      </c>
      <c r="E161" s="213" t="s">
        <v>243</v>
      </c>
      <c r="F161" s="213" t="s">
        <v>244</v>
      </c>
      <c r="G161" s="211"/>
      <c r="H161" s="211"/>
      <c r="I161" s="214"/>
      <c r="J161" s="215">
        <f>BK161</f>
        <v>0</v>
      </c>
      <c r="K161" s="211"/>
      <c r="L161" s="216"/>
      <c r="M161" s="217"/>
      <c r="N161" s="218"/>
      <c r="O161" s="218"/>
      <c r="P161" s="219">
        <f>P162+P174</f>
        <v>0</v>
      </c>
      <c r="Q161" s="218"/>
      <c r="R161" s="219">
        <f>R162+R174</f>
        <v>4.4508402</v>
      </c>
      <c r="S161" s="218"/>
      <c r="T161" s="220">
        <f>T162+T174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133</v>
      </c>
      <c r="AT161" s="222" t="s">
        <v>76</v>
      </c>
      <c r="AU161" s="222" t="s">
        <v>77</v>
      </c>
      <c r="AY161" s="221" t="s">
        <v>126</v>
      </c>
      <c r="BK161" s="223">
        <f>BK162+BK174</f>
        <v>0</v>
      </c>
    </row>
    <row r="162" s="12" customFormat="1" ht="22.8" customHeight="1">
      <c r="A162" s="12"/>
      <c r="B162" s="210"/>
      <c r="C162" s="211"/>
      <c r="D162" s="212" t="s">
        <v>76</v>
      </c>
      <c r="E162" s="224" t="s">
        <v>245</v>
      </c>
      <c r="F162" s="224" t="s">
        <v>246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SUM(P163:P173)</f>
        <v>0</v>
      </c>
      <c r="Q162" s="218"/>
      <c r="R162" s="219">
        <f>SUM(R163:R173)</f>
        <v>4.3375202000000002</v>
      </c>
      <c r="S162" s="218"/>
      <c r="T162" s="220">
        <f>SUM(T163:T173)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133</v>
      </c>
      <c r="AT162" s="222" t="s">
        <v>76</v>
      </c>
      <c r="AU162" s="222" t="s">
        <v>85</v>
      </c>
      <c r="AY162" s="221" t="s">
        <v>126</v>
      </c>
      <c r="BK162" s="223">
        <f>SUM(BK163:BK173)</f>
        <v>0</v>
      </c>
    </row>
    <row r="163" s="2" customFormat="1" ht="24.15" customHeight="1">
      <c r="A163" s="35"/>
      <c r="B163" s="36"/>
      <c r="C163" s="226" t="s">
        <v>247</v>
      </c>
      <c r="D163" s="226" t="s">
        <v>128</v>
      </c>
      <c r="E163" s="227" t="s">
        <v>248</v>
      </c>
      <c r="F163" s="228" t="s">
        <v>249</v>
      </c>
      <c r="G163" s="229" t="s">
        <v>156</v>
      </c>
      <c r="H163" s="230">
        <v>68.680000000000007</v>
      </c>
      <c r="I163" s="231"/>
      <c r="J163" s="230">
        <f>ROUND(I163*H163,2)</f>
        <v>0</v>
      </c>
      <c r="K163" s="232"/>
      <c r="L163" s="41"/>
      <c r="M163" s="233" t="s">
        <v>1</v>
      </c>
      <c r="N163" s="234" t="s">
        <v>43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193</v>
      </c>
      <c r="AT163" s="237" t="s">
        <v>128</v>
      </c>
      <c r="AU163" s="237" t="s">
        <v>133</v>
      </c>
      <c r="AY163" s="14" t="s">
        <v>126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133</v>
      </c>
      <c r="BK163" s="238">
        <f>ROUND(I163*H163,2)</f>
        <v>0</v>
      </c>
      <c r="BL163" s="14" t="s">
        <v>193</v>
      </c>
      <c r="BM163" s="237" t="s">
        <v>250</v>
      </c>
    </row>
    <row r="164" s="2" customFormat="1" ht="16.5" customHeight="1">
      <c r="A164" s="35"/>
      <c r="B164" s="36"/>
      <c r="C164" s="239" t="s">
        <v>251</v>
      </c>
      <c r="D164" s="239" t="s">
        <v>215</v>
      </c>
      <c r="E164" s="240" t="s">
        <v>252</v>
      </c>
      <c r="F164" s="241" t="s">
        <v>253</v>
      </c>
      <c r="G164" s="242" t="s">
        <v>186</v>
      </c>
      <c r="H164" s="243">
        <v>0.02</v>
      </c>
      <c r="I164" s="244"/>
      <c r="J164" s="243">
        <f>ROUND(I164*H164,2)</f>
        <v>0</v>
      </c>
      <c r="K164" s="245"/>
      <c r="L164" s="246"/>
      <c r="M164" s="247" t="s">
        <v>1</v>
      </c>
      <c r="N164" s="248" t="s">
        <v>43</v>
      </c>
      <c r="O164" s="94"/>
      <c r="P164" s="235">
        <f>O164*H164</f>
        <v>0</v>
      </c>
      <c r="Q164" s="235">
        <v>1</v>
      </c>
      <c r="R164" s="235">
        <f>Q164*H164</f>
        <v>0.02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218</v>
      </c>
      <c r="AT164" s="237" t="s">
        <v>215</v>
      </c>
      <c r="AU164" s="237" t="s">
        <v>133</v>
      </c>
      <c r="AY164" s="14" t="s">
        <v>126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133</v>
      </c>
      <c r="BK164" s="238">
        <f>ROUND(I164*H164,2)</f>
        <v>0</v>
      </c>
      <c r="BL164" s="14" t="s">
        <v>193</v>
      </c>
      <c r="BM164" s="237" t="s">
        <v>254</v>
      </c>
    </row>
    <row r="165" s="2" customFormat="1" ht="24.15" customHeight="1">
      <c r="A165" s="35"/>
      <c r="B165" s="36"/>
      <c r="C165" s="226" t="s">
        <v>255</v>
      </c>
      <c r="D165" s="226" t="s">
        <v>128</v>
      </c>
      <c r="E165" s="227" t="s">
        <v>256</v>
      </c>
      <c r="F165" s="228" t="s">
        <v>257</v>
      </c>
      <c r="G165" s="229" t="s">
        <v>156</v>
      </c>
      <c r="H165" s="230">
        <v>68.680000000000007</v>
      </c>
      <c r="I165" s="231"/>
      <c r="J165" s="230">
        <f>ROUND(I165*H165,2)</f>
        <v>0</v>
      </c>
      <c r="K165" s="232"/>
      <c r="L165" s="41"/>
      <c r="M165" s="233" t="s">
        <v>1</v>
      </c>
      <c r="N165" s="234" t="s">
        <v>43</v>
      </c>
      <c r="O165" s="94"/>
      <c r="P165" s="235">
        <f>O165*H165</f>
        <v>0</v>
      </c>
      <c r="Q165" s="235">
        <v>0.00054000000000000001</v>
      </c>
      <c r="R165" s="235">
        <f>Q165*H165</f>
        <v>0.037087200000000001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193</v>
      </c>
      <c r="AT165" s="237" t="s">
        <v>128</v>
      </c>
      <c r="AU165" s="237" t="s">
        <v>133</v>
      </c>
      <c r="AY165" s="14" t="s">
        <v>126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133</v>
      </c>
      <c r="BK165" s="238">
        <f>ROUND(I165*H165,2)</f>
        <v>0</v>
      </c>
      <c r="BL165" s="14" t="s">
        <v>193</v>
      </c>
      <c r="BM165" s="237" t="s">
        <v>258</v>
      </c>
    </row>
    <row r="166" s="2" customFormat="1" ht="24.15" customHeight="1">
      <c r="A166" s="35"/>
      <c r="B166" s="36"/>
      <c r="C166" s="239" t="s">
        <v>259</v>
      </c>
      <c r="D166" s="239" t="s">
        <v>215</v>
      </c>
      <c r="E166" s="240" t="s">
        <v>260</v>
      </c>
      <c r="F166" s="241" t="s">
        <v>261</v>
      </c>
      <c r="G166" s="242" t="s">
        <v>156</v>
      </c>
      <c r="H166" s="243">
        <v>78.980000000000004</v>
      </c>
      <c r="I166" s="244"/>
      <c r="J166" s="243">
        <f>ROUND(I166*H166,2)</f>
        <v>0</v>
      </c>
      <c r="K166" s="245"/>
      <c r="L166" s="246"/>
      <c r="M166" s="247" t="s">
        <v>1</v>
      </c>
      <c r="N166" s="248" t="s">
        <v>43</v>
      </c>
      <c r="O166" s="94"/>
      <c r="P166" s="235">
        <f>O166*H166</f>
        <v>0</v>
      </c>
      <c r="Q166" s="235">
        <v>0.0042500000000000003</v>
      </c>
      <c r="R166" s="235">
        <f>Q166*H166</f>
        <v>0.33566500000000005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218</v>
      </c>
      <c r="AT166" s="237" t="s">
        <v>215</v>
      </c>
      <c r="AU166" s="237" t="s">
        <v>133</v>
      </c>
      <c r="AY166" s="14" t="s">
        <v>126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133</v>
      </c>
      <c r="BK166" s="238">
        <f>ROUND(I166*H166,2)</f>
        <v>0</v>
      </c>
      <c r="BL166" s="14" t="s">
        <v>193</v>
      </c>
      <c r="BM166" s="237" t="s">
        <v>262</v>
      </c>
    </row>
    <row r="167" s="2" customFormat="1" ht="24.15" customHeight="1">
      <c r="A167" s="35"/>
      <c r="B167" s="36"/>
      <c r="C167" s="226" t="s">
        <v>263</v>
      </c>
      <c r="D167" s="226" t="s">
        <v>128</v>
      </c>
      <c r="E167" s="227" t="s">
        <v>264</v>
      </c>
      <c r="F167" s="228" t="s">
        <v>265</v>
      </c>
      <c r="G167" s="229" t="s">
        <v>156</v>
      </c>
      <c r="H167" s="230">
        <v>706.86000000000001</v>
      </c>
      <c r="I167" s="231"/>
      <c r="J167" s="230">
        <f>ROUND(I167*H167,2)</f>
        <v>0</v>
      </c>
      <c r="K167" s="232"/>
      <c r="L167" s="41"/>
      <c r="M167" s="233" t="s">
        <v>1</v>
      </c>
      <c r="N167" s="234" t="s">
        <v>43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193</v>
      </c>
      <c r="AT167" s="237" t="s">
        <v>128</v>
      </c>
      <c r="AU167" s="237" t="s">
        <v>133</v>
      </c>
      <c r="AY167" s="14" t="s">
        <v>126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133</v>
      </c>
      <c r="BK167" s="238">
        <f>ROUND(I167*H167,2)</f>
        <v>0</v>
      </c>
      <c r="BL167" s="14" t="s">
        <v>193</v>
      </c>
      <c r="BM167" s="237" t="s">
        <v>266</v>
      </c>
    </row>
    <row r="168" s="2" customFormat="1" ht="16.5" customHeight="1">
      <c r="A168" s="35"/>
      <c r="B168" s="36"/>
      <c r="C168" s="239" t="s">
        <v>218</v>
      </c>
      <c r="D168" s="239" t="s">
        <v>215</v>
      </c>
      <c r="E168" s="240" t="s">
        <v>267</v>
      </c>
      <c r="F168" s="241" t="s">
        <v>268</v>
      </c>
      <c r="G168" s="242" t="s">
        <v>156</v>
      </c>
      <c r="H168" s="243">
        <v>706.86000000000001</v>
      </c>
      <c r="I168" s="244"/>
      <c r="J168" s="243">
        <f>ROUND(I168*H168,2)</f>
        <v>0</v>
      </c>
      <c r="K168" s="245"/>
      <c r="L168" s="246"/>
      <c r="M168" s="247" t="s">
        <v>1</v>
      </c>
      <c r="N168" s="248" t="s">
        <v>43</v>
      </c>
      <c r="O168" s="94"/>
      <c r="P168" s="235">
        <f>O168*H168</f>
        <v>0</v>
      </c>
      <c r="Q168" s="235">
        <v>0.001</v>
      </c>
      <c r="R168" s="235">
        <f>Q168*H168</f>
        <v>0.70686000000000004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218</v>
      </c>
      <c r="AT168" s="237" t="s">
        <v>215</v>
      </c>
      <c r="AU168" s="237" t="s">
        <v>133</v>
      </c>
      <c r="AY168" s="14" t="s">
        <v>126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133</v>
      </c>
      <c r="BK168" s="238">
        <f>ROUND(I168*H168,2)</f>
        <v>0</v>
      </c>
      <c r="BL168" s="14" t="s">
        <v>193</v>
      </c>
      <c r="BM168" s="237" t="s">
        <v>269</v>
      </c>
    </row>
    <row r="169" s="2" customFormat="1" ht="24.15" customHeight="1">
      <c r="A169" s="35"/>
      <c r="B169" s="36"/>
      <c r="C169" s="226" t="s">
        <v>270</v>
      </c>
      <c r="D169" s="226" t="s">
        <v>128</v>
      </c>
      <c r="E169" s="227" t="s">
        <v>271</v>
      </c>
      <c r="F169" s="228" t="s">
        <v>272</v>
      </c>
      <c r="G169" s="229" t="s">
        <v>156</v>
      </c>
      <c r="H169" s="230">
        <v>1413.72</v>
      </c>
      <c r="I169" s="231"/>
      <c r="J169" s="230">
        <f>ROUND(I169*H169,2)</f>
        <v>0</v>
      </c>
      <c r="K169" s="232"/>
      <c r="L169" s="41"/>
      <c r="M169" s="233" t="s">
        <v>1</v>
      </c>
      <c r="N169" s="234" t="s">
        <v>43</v>
      </c>
      <c r="O169" s="94"/>
      <c r="P169" s="235">
        <f>O169*H169</f>
        <v>0</v>
      </c>
      <c r="Q169" s="235">
        <v>0.00022000000000000001</v>
      </c>
      <c r="R169" s="235">
        <f>Q169*H169</f>
        <v>0.31101840000000003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193</v>
      </c>
      <c r="AT169" s="237" t="s">
        <v>128</v>
      </c>
      <c r="AU169" s="237" t="s">
        <v>133</v>
      </c>
      <c r="AY169" s="14" t="s">
        <v>126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133</v>
      </c>
      <c r="BK169" s="238">
        <f>ROUND(I169*H169,2)</f>
        <v>0</v>
      </c>
      <c r="BL169" s="14" t="s">
        <v>193</v>
      </c>
      <c r="BM169" s="237" t="s">
        <v>273</v>
      </c>
    </row>
    <row r="170" s="2" customFormat="1" ht="24.15" customHeight="1">
      <c r="A170" s="35"/>
      <c r="B170" s="36"/>
      <c r="C170" s="239" t="s">
        <v>274</v>
      </c>
      <c r="D170" s="239" t="s">
        <v>215</v>
      </c>
      <c r="E170" s="240" t="s">
        <v>275</v>
      </c>
      <c r="F170" s="241" t="s">
        <v>276</v>
      </c>
      <c r="G170" s="242" t="s">
        <v>156</v>
      </c>
      <c r="H170" s="243">
        <v>1413.72</v>
      </c>
      <c r="I170" s="244"/>
      <c r="J170" s="243">
        <f>ROUND(I170*H170,2)</f>
        <v>0</v>
      </c>
      <c r="K170" s="245"/>
      <c r="L170" s="246"/>
      <c r="M170" s="247" t="s">
        <v>1</v>
      </c>
      <c r="N170" s="248" t="s">
        <v>43</v>
      </c>
      <c r="O170" s="94"/>
      <c r="P170" s="235">
        <f>O170*H170</f>
        <v>0</v>
      </c>
      <c r="Q170" s="235">
        <v>0.001</v>
      </c>
      <c r="R170" s="235">
        <f>Q170*H170</f>
        <v>1.4137200000000001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218</v>
      </c>
      <c r="AT170" s="237" t="s">
        <v>215</v>
      </c>
      <c r="AU170" s="237" t="s">
        <v>133</v>
      </c>
      <c r="AY170" s="14" t="s">
        <v>126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133</v>
      </c>
      <c r="BK170" s="238">
        <f>ROUND(I170*H170,2)</f>
        <v>0</v>
      </c>
      <c r="BL170" s="14" t="s">
        <v>193</v>
      </c>
      <c r="BM170" s="237" t="s">
        <v>277</v>
      </c>
    </row>
    <row r="171" s="2" customFormat="1" ht="16.5" customHeight="1">
      <c r="A171" s="35"/>
      <c r="B171" s="36"/>
      <c r="C171" s="226" t="s">
        <v>278</v>
      </c>
      <c r="D171" s="226" t="s">
        <v>128</v>
      </c>
      <c r="E171" s="227" t="s">
        <v>279</v>
      </c>
      <c r="F171" s="228" t="s">
        <v>280</v>
      </c>
      <c r="G171" s="229" t="s">
        <v>156</v>
      </c>
      <c r="H171" s="230">
        <v>961.35000000000002</v>
      </c>
      <c r="I171" s="231"/>
      <c r="J171" s="230">
        <f>ROUND(I171*H171,2)</f>
        <v>0</v>
      </c>
      <c r="K171" s="232"/>
      <c r="L171" s="41"/>
      <c r="M171" s="233" t="s">
        <v>1</v>
      </c>
      <c r="N171" s="234" t="s">
        <v>43</v>
      </c>
      <c r="O171" s="94"/>
      <c r="P171" s="235">
        <f>O171*H171</f>
        <v>0</v>
      </c>
      <c r="Q171" s="235">
        <v>0.00054000000000000001</v>
      </c>
      <c r="R171" s="235">
        <f>Q171*H171</f>
        <v>0.51912900000000006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193</v>
      </c>
      <c r="AT171" s="237" t="s">
        <v>128</v>
      </c>
      <c r="AU171" s="237" t="s">
        <v>133</v>
      </c>
      <c r="AY171" s="14" t="s">
        <v>126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133</v>
      </c>
      <c r="BK171" s="238">
        <f>ROUND(I171*H171,2)</f>
        <v>0</v>
      </c>
      <c r="BL171" s="14" t="s">
        <v>193</v>
      </c>
      <c r="BM171" s="237" t="s">
        <v>281</v>
      </c>
    </row>
    <row r="172" s="2" customFormat="1" ht="24.15" customHeight="1">
      <c r="A172" s="35"/>
      <c r="B172" s="36"/>
      <c r="C172" s="239" t="s">
        <v>282</v>
      </c>
      <c r="D172" s="239" t="s">
        <v>215</v>
      </c>
      <c r="E172" s="240" t="s">
        <v>283</v>
      </c>
      <c r="F172" s="241" t="s">
        <v>284</v>
      </c>
      <c r="G172" s="242" t="s">
        <v>156</v>
      </c>
      <c r="H172" s="243">
        <v>1057.49</v>
      </c>
      <c r="I172" s="244"/>
      <c r="J172" s="243">
        <f>ROUND(I172*H172,2)</f>
        <v>0</v>
      </c>
      <c r="K172" s="245"/>
      <c r="L172" s="246"/>
      <c r="M172" s="247" t="s">
        <v>1</v>
      </c>
      <c r="N172" s="248" t="s">
        <v>43</v>
      </c>
      <c r="O172" s="94"/>
      <c r="P172" s="235">
        <f>O172*H172</f>
        <v>0</v>
      </c>
      <c r="Q172" s="235">
        <v>0.00093999999999999997</v>
      </c>
      <c r="R172" s="235">
        <f>Q172*H172</f>
        <v>0.99404059999999994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218</v>
      </c>
      <c r="AT172" s="237" t="s">
        <v>215</v>
      </c>
      <c r="AU172" s="237" t="s">
        <v>133</v>
      </c>
      <c r="AY172" s="14" t="s">
        <v>126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133</v>
      </c>
      <c r="BK172" s="238">
        <f>ROUND(I172*H172,2)</f>
        <v>0</v>
      </c>
      <c r="BL172" s="14" t="s">
        <v>193</v>
      </c>
      <c r="BM172" s="237" t="s">
        <v>285</v>
      </c>
    </row>
    <row r="173" s="2" customFormat="1" ht="24.15" customHeight="1">
      <c r="A173" s="35"/>
      <c r="B173" s="36"/>
      <c r="C173" s="226" t="s">
        <v>286</v>
      </c>
      <c r="D173" s="226" t="s">
        <v>128</v>
      </c>
      <c r="E173" s="227" t="s">
        <v>287</v>
      </c>
      <c r="F173" s="228" t="s">
        <v>288</v>
      </c>
      <c r="G173" s="229" t="s">
        <v>186</v>
      </c>
      <c r="H173" s="230">
        <v>4.3399999999999999</v>
      </c>
      <c r="I173" s="231"/>
      <c r="J173" s="230">
        <f>ROUND(I173*H173,2)</f>
        <v>0</v>
      </c>
      <c r="K173" s="232"/>
      <c r="L173" s="41"/>
      <c r="M173" s="233" t="s">
        <v>1</v>
      </c>
      <c r="N173" s="234" t="s">
        <v>43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193</v>
      </c>
      <c r="AT173" s="237" t="s">
        <v>128</v>
      </c>
      <c r="AU173" s="237" t="s">
        <v>133</v>
      </c>
      <c r="AY173" s="14" t="s">
        <v>126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133</v>
      </c>
      <c r="BK173" s="238">
        <f>ROUND(I173*H173,2)</f>
        <v>0</v>
      </c>
      <c r="BL173" s="14" t="s">
        <v>193</v>
      </c>
      <c r="BM173" s="237" t="s">
        <v>289</v>
      </c>
    </row>
    <row r="174" s="12" customFormat="1" ht="22.8" customHeight="1">
      <c r="A174" s="12"/>
      <c r="B174" s="210"/>
      <c r="C174" s="211"/>
      <c r="D174" s="212" t="s">
        <v>76</v>
      </c>
      <c r="E174" s="224" t="s">
        <v>290</v>
      </c>
      <c r="F174" s="224" t="s">
        <v>291</v>
      </c>
      <c r="G174" s="211"/>
      <c r="H174" s="211"/>
      <c r="I174" s="214"/>
      <c r="J174" s="225">
        <f>BK174</f>
        <v>0</v>
      </c>
      <c r="K174" s="211"/>
      <c r="L174" s="216"/>
      <c r="M174" s="217"/>
      <c r="N174" s="218"/>
      <c r="O174" s="218"/>
      <c r="P174" s="219">
        <f>SUM(P175:P177)</f>
        <v>0</v>
      </c>
      <c r="Q174" s="218"/>
      <c r="R174" s="219">
        <f>SUM(R175:R177)</f>
        <v>0.11332</v>
      </c>
      <c r="S174" s="218"/>
      <c r="T174" s="220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1" t="s">
        <v>133</v>
      </c>
      <c r="AT174" s="222" t="s">
        <v>76</v>
      </c>
      <c r="AU174" s="222" t="s">
        <v>85</v>
      </c>
      <c r="AY174" s="221" t="s">
        <v>126</v>
      </c>
      <c r="BK174" s="223">
        <f>SUM(BK175:BK177)</f>
        <v>0</v>
      </c>
    </row>
    <row r="175" s="2" customFormat="1" ht="16.5" customHeight="1">
      <c r="A175" s="35"/>
      <c r="B175" s="36"/>
      <c r="C175" s="226" t="s">
        <v>292</v>
      </c>
      <c r="D175" s="226" t="s">
        <v>128</v>
      </c>
      <c r="E175" s="227" t="s">
        <v>293</v>
      </c>
      <c r="F175" s="228" t="s">
        <v>294</v>
      </c>
      <c r="G175" s="229" t="s">
        <v>295</v>
      </c>
      <c r="H175" s="230">
        <v>1</v>
      </c>
      <c r="I175" s="231"/>
      <c r="J175" s="230">
        <f>ROUND(I175*H175,2)</f>
        <v>0</v>
      </c>
      <c r="K175" s="232"/>
      <c r="L175" s="41"/>
      <c r="M175" s="233" t="s">
        <v>1</v>
      </c>
      <c r="N175" s="234" t="s">
        <v>43</v>
      </c>
      <c r="O175" s="94"/>
      <c r="P175" s="235">
        <f>O175*H175</f>
        <v>0</v>
      </c>
      <c r="Q175" s="235">
        <v>0.00032000000000000003</v>
      </c>
      <c r="R175" s="235">
        <f>Q175*H175</f>
        <v>0.00032000000000000003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193</v>
      </c>
      <c r="AT175" s="237" t="s">
        <v>128</v>
      </c>
      <c r="AU175" s="237" t="s">
        <v>133</v>
      </c>
      <c r="AY175" s="14" t="s">
        <v>126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133</v>
      </c>
      <c r="BK175" s="238">
        <f>ROUND(I175*H175,2)</f>
        <v>0</v>
      </c>
      <c r="BL175" s="14" t="s">
        <v>193</v>
      </c>
      <c r="BM175" s="237" t="s">
        <v>296</v>
      </c>
    </row>
    <row r="176" s="2" customFormat="1" ht="24.15" customHeight="1">
      <c r="A176" s="35"/>
      <c r="B176" s="36"/>
      <c r="C176" s="239" t="s">
        <v>297</v>
      </c>
      <c r="D176" s="239" t="s">
        <v>215</v>
      </c>
      <c r="E176" s="240" t="s">
        <v>298</v>
      </c>
      <c r="F176" s="241" t="s">
        <v>299</v>
      </c>
      <c r="G176" s="242" t="s">
        <v>295</v>
      </c>
      <c r="H176" s="243">
        <v>1</v>
      </c>
      <c r="I176" s="244"/>
      <c r="J176" s="243">
        <f>ROUND(I176*H176,2)</f>
        <v>0</v>
      </c>
      <c r="K176" s="245"/>
      <c r="L176" s="246"/>
      <c r="M176" s="247" t="s">
        <v>1</v>
      </c>
      <c r="N176" s="248" t="s">
        <v>43</v>
      </c>
      <c r="O176" s="94"/>
      <c r="P176" s="235">
        <f>O176*H176</f>
        <v>0</v>
      </c>
      <c r="Q176" s="235">
        <v>0.113</v>
      </c>
      <c r="R176" s="235">
        <f>Q176*H176</f>
        <v>0.113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218</v>
      </c>
      <c r="AT176" s="237" t="s">
        <v>215</v>
      </c>
      <c r="AU176" s="237" t="s">
        <v>133</v>
      </c>
      <c r="AY176" s="14" t="s">
        <v>126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133</v>
      </c>
      <c r="BK176" s="238">
        <f>ROUND(I176*H176,2)</f>
        <v>0</v>
      </c>
      <c r="BL176" s="14" t="s">
        <v>193</v>
      </c>
      <c r="BM176" s="237" t="s">
        <v>300</v>
      </c>
    </row>
    <row r="177" s="2" customFormat="1" ht="24.15" customHeight="1">
      <c r="A177" s="35"/>
      <c r="B177" s="36"/>
      <c r="C177" s="226" t="s">
        <v>301</v>
      </c>
      <c r="D177" s="226" t="s">
        <v>128</v>
      </c>
      <c r="E177" s="227" t="s">
        <v>302</v>
      </c>
      <c r="F177" s="228" t="s">
        <v>303</v>
      </c>
      <c r="G177" s="229" t="s">
        <v>186</v>
      </c>
      <c r="H177" s="230">
        <v>0.13</v>
      </c>
      <c r="I177" s="231"/>
      <c r="J177" s="230">
        <f>ROUND(I177*H177,2)</f>
        <v>0</v>
      </c>
      <c r="K177" s="232"/>
      <c r="L177" s="41"/>
      <c r="M177" s="233" t="s">
        <v>1</v>
      </c>
      <c r="N177" s="234" t="s">
        <v>43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193</v>
      </c>
      <c r="AT177" s="237" t="s">
        <v>128</v>
      </c>
      <c r="AU177" s="237" t="s">
        <v>133</v>
      </c>
      <c r="AY177" s="14" t="s">
        <v>126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133</v>
      </c>
      <c r="BK177" s="238">
        <f>ROUND(I177*H177,2)</f>
        <v>0</v>
      </c>
      <c r="BL177" s="14" t="s">
        <v>193</v>
      </c>
      <c r="BM177" s="237" t="s">
        <v>304</v>
      </c>
    </row>
    <row r="178" s="12" customFormat="1" ht="25.92" customHeight="1">
      <c r="A178" s="12"/>
      <c r="B178" s="210"/>
      <c r="C178" s="211"/>
      <c r="D178" s="212" t="s">
        <v>76</v>
      </c>
      <c r="E178" s="213" t="s">
        <v>305</v>
      </c>
      <c r="F178" s="213" t="s">
        <v>306</v>
      </c>
      <c r="G178" s="211"/>
      <c r="H178" s="211"/>
      <c r="I178" s="214"/>
      <c r="J178" s="215">
        <f>BK178</f>
        <v>0</v>
      </c>
      <c r="K178" s="211"/>
      <c r="L178" s="216"/>
      <c r="M178" s="217"/>
      <c r="N178" s="218"/>
      <c r="O178" s="218"/>
      <c r="P178" s="219">
        <f>P179</f>
        <v>0</v>
      </c>
      <c r="Q178" s="218"/>
      <c r="R178" s="219">
        <f>R179</f>
        <v>0</v>
      </c>
      <c r="S178" s="218"/>
      <c r="T178" s="220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1" t="s">
        <v>145</v>
      </c>
      <c r="AT178" s="222" t="s">
        <v>76</v>
      </c>
      <c r="AU178" s="222" t="s">
        <v>77</v>
      </c>
      <c r="AY178" s="221" t="s">
        <v>126</v>
      </c>
      <c r="BK178" s="223">
        <f>BK179</f>
        <v>0</v>
      </c>
    </row>
    <row r="179" s="2" customFormat="1" ht="16.5" customHeight="1">
      <c r="A179" s="35"/>
      <c r="B179" s="36"/>
      <c r="C179" s="226" t="s">
        <v>307</v>
      </c>
      <c r="D179" s="226" t="s">
        <v>128</v>
      </c>
      <c r="E179" s="227" t="s">
        <v>308</v>
      </c>
      <c r="F179" s="228" t="s">
        <v>309</v>
      </c>
      <c r="G179" s="229" t="s">
        <v>310</v>
      </c>
      <c r="H179" s="230">
        <v>1</v>
      </c>
      <c r="I179" s="231"/>
      <c r="J179" s="230">
        <f>ROUND(I179*H179,2)</f>
        <v>0</v>
      </c>
      <c r="K179" s="232"/>
      <c r="L179" s="41"/>
      <c r="M179" s="249" t="s">
        <v>1</v>
      </c>
      <c r="N179" s="250" t="s">
        <v>43</v>
      </c>
      <c r="O179" s="251"/>
      <c r="P179" s="252">
        <f>O179*H179</f>
        <v>0</v>
      </c>
      <c r="Q179" s="252">
        <v>0</v>
      </c>
      <c r="R179" s="252">
        <f>Q179*H179</f>
        <v>0</v>
      </c>
      <c r="S179" s="252">
        <v>0</v>
      </c>
      <c r="T179" s="25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311</v>
      </c>
      <c r="AT179" s="237" t="s">
        <v>128</v>
      </c>
      <c r="AU179" s="237" t="s">
        <v>85</v>
      </c>
      <c r="AY179" s="14" t="s">
        <v>126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133</v>
      </c>
      <c r="BK179" s="238">
        <f>ROUND(I179*H179,2)</f>
        <v>0</v>
      </c>
      <c r="BL179" s="14" t="s">
        <v>311</v>
      </c>
      <c r="BM179" s="237" t="s">
        <v>316</v>
      </c>
    </row>
    <row r="180" s="2" customFormat="1" ht="6.96" customHeight="1">
      <c r="A180" s="35"/>
      <c r="B180" s="69"/>
      <c r="C180" s="70"/>
      <c r="D180" s="70"/>
      <c r="E180" s="70"/>
      <c r="F180" s="70"/>
      <c r="G180" s="70"/>
      <c r="H180" s="70"/>
      <c r="I180" s="70"/>
      <c r="J180" s="70"/>
      <c r="K180" s="70"/>
      <c r="L180" s="41"/>
      <c r="M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</sheetData>
  <sheetProtection sheet="1" autoFilter="0" formatColumns="0" formatRows="0" objects="1" scenarios="1" spinCount="100000" saltValue="e+zv4Vm1aH/PnnvfjalwtYBGsU4nNEqLaeyWzzpYbo+NhHQ9zcaHzCAski2U9cGXDECwhKfhVvJG/Xkb945A6Q==" hashValue="W4u1WdlpkJLaJM1DCh/n+iZlkCChWtMSPm0c2ATNVTafZ1yQ2OegqvwMI1gK6Qp8EZM3FD2pXqlidway7B+9hQ==" algorithmName="SHA-512" password="CC35"/>
  <autoFilter ref="C126:K17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77</v>
      </c>
    </row>
    <row r="4" s="1" customFormat="1" ht="24.96" customHeight="1">
      <c r="B4" s="17"/>
      <c r="D4" s="141" t="s">
        <v>93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26.25" customHeight="1">
      <c r="B7" s="17"/>
      <c r="E7" s="144" t="str">
        <f>'Rekapitulácia stavby'!K6</f>
        <v>SKLADOVACIA NÁDRŽ NA HNOJOVICU A BUDOVA SEPARÁTORA HNOJOVICE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94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41"/>
      <c r="C9" s="35"/>
      <c r="D9" s="35"/>
      <c r="E9" s="145" t="s">
        <v>317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13. 6. 2022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">
        <v>24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27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28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30</v>
      </c>
      <c r="E20" s="35"/>
      <c r="F20" s="35"/>
      <c r="G20" s="35"/>
      <c r="H20" s="35"/>
      <c r="I20" s="143" t="s">
        <v>23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31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33</v>
      </c>
      <c r="E23" s="35"/>
      <c r="F23" s="35"/>
      <c r="G23" s="35"/>
      <c r="H23" s="35"/>
      <c r="I23" s="143" t="s">
        <v>23</v>
      </c>
      <c r="J23" s="146" t="s">
        <v>34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">
        <v>35</v>
      </c>
      <c r="F24" s="35"/>
      <c r="G24" s="35"/>
      <c r="H24" s="35"/>
      <c r="I24" s="143" t="s">
        <v>26</v>
      </c>
      <c r="J24" s="146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36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37</v>
      </c>
      <c r="E30" s="35"/>
      <c r="F30" s="35"/>
      <c r="G30" s="35"/>
      <c r="H30" s="35"/>
      <c r="I30" s="35"/>
      <c r="J30" s="154">
        <f>ROUND(J128,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39</v>
      </c>
      <c r="G32" s="35"/>
      <c r="H32" s="35"/>
      <c r="I32" s="155" t="s">
        <v>38</v>
      </c>
      <c r="J32" s="155" t="s">
        <v>40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41</v>
      </c>
      <c r="E33" s="157" t="s">
        <v>42</v>
      </c>
      <c r="F33" s="158">
        <f>ROUND((SUM(BE128:BE192)),  2)</f>
        <v>0</v>
      </c>
      <c r="G33" s="159"/>
      <c r="H33" s="159"/>
      <c r="I33" s="160">
        <v>0.20000000000000001</v>
      </c>
      <c r="J33" s="158">
        <f>ROUND(((SUM(BE128:BE192))*I33),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43</v>
      </c>
      <c r="F34" s="158">
        <f>ROUND((SUM(BF128:BF192)),  2)</f>
        <v>0</v>
      </c>
      <c r="G34" s="159"/>
      <c r="H34" s="159"/>
      <c r="I34" s="160">
        <v>0.20000000000000001</v>
      </c>
      <c r="J34" s="158">
        <f>ROUND(((SUM(BF128:BF192))*I34),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44</v>
      </c>
      <c r="F35" s="161">
        <f>ROUND((SUM(BG128:BG192)),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45</v>
      </c>
      <c r="F36" s="161">
        <f>ROUND((SUM(BH128:BH192)),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46</v>
      </c>
      <c r="F37" s="158">
        <f>ROUND((SUM(BI128:BI192)),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47</v>
      </c>
      <c r="E39" s="165"/>
      <c r="F39" s="165"/>
      <c r="G39" s="166" t="s">
        <v>48</v>
      </c>
      <c r="H39" s="167" t="s">
        <v>49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50</v>
      </c>
      <c r="E50" s="171"/>
      <c r="F50" s="171"/>
      <c r="G50" s="170" t="s">
        <v>51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52</v>
      </c>
      <c r="E61" s="173"/>
      <c r="F61" s="174" t="s">
        <v>53</v>
      </c>
      <c r="G61" s="172" t="s">
        <v>52</v>
      </c>
      <c r="H61" s="173"/>
      <c r="I61" s="173"/>
      <c r="J61" s="175" t="s">
        <v>53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54</v>
      </c>
      <c r="E65" s="176"/>
      <c r="F65" s="176"/>
      <c r="G65" s="170" t="s">
        <v>55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52</v>
      </c>
      <c r="E76" s="173"/>
      <c r="F76" s="174" t="s">
        <v>53</v>
      </c>
      <c r="G76" s="172" t="s">
        <v>52</v>
      </c>
      <c r="H76" s="173"/>
      <c r="I76" s="173"/>
      <c r="J76" s="175" t="s">
        <v>53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96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81" t="str">
        <f>E7</f>
        <v>SKLADOVACIA NÁDRŽ NA HNOJOVICU A BUDOVA SEPARÁTORA HNOJOVICE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94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30" customHeight="1">
      <c r="A87" s="35"/>
      <c r="B87" s="36"/>
      <c r="C87" s="37"/>
      <c r="D87" s="37"/>
      <c r="E87" s="79" t="str">
        <f>E9</f>
        <v>SO 03 - BUDOVA SEPARÁTORA HNOJOVICE A PODZEMNEJ NÁDRŽE NA HNOJOVICU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18</v>
      </c>
      <c r="D89" s="37"/>
      <c r="E89" s="37"/>
      <c r="F89" s="24" t="str">
        <f>F12</f>
        <v>Dvor Mikuláš-Dubník,k.ú.Veľká Tabuľa,p.č.:93/2,3</v>
      </c>
      <c r="G89" s="37"/>
      <c r="H89" s="37"/>
      <c r="I89" s="29" t="s">
        <v>20</v>
      </c>
      <c r="J89" s="82" t="str">
        <f>IF(J12="","",J12)</f>
        <v>13. 6. 2022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>AGROCONTRACT Mikuláš a.s.</v>
      </c>
      <c r="G91" s="37"/>
      <c r="H91" s="37"/>
      <c r="I91" s="29" t="s">
        <v>30</v>
      </c>
      <c r="J91" s="33" t="str">
        <f>E21</f>
        <v>Ing. arch. R. Hoferica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>Ingrid Szegheőová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97</v>
      </c>
      <c r="D94" s="183"/>
      <c r="E94" s="183"/>
      <c r="F94" s="183"/>
      <c r="G94" s="183"/>
      <c r="H94" s="183"/>
      <c r="I94" s="183"/>
      <c r="J94" s="184" t="s">
        <v>98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99</v>
      </c>
      <c r="D96" s="37"/>
      <c r="E96" s="37"/>
      <c r="F96" s="37"/>
      <c r="G96" s="37"/>
      <c r="H96" s="37"/>
      <c r="I96" s="37"/>
      <c r="J96" s="113">
        <f>J128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100</v>
      </c>
    </row>
    <row r="97" hidden="1" s="9" customFormat="1" ht="24.96" customHeight="1">
      <c r="A97" s="9"/>
      <c r="B97" s="186"/>
      <c r="C97" s="187"/>
      <c r="D97" s="188" t="s">
        <v>101</v>
      </c>
      <c r="E97" s="189"/>
      <c r="F97" s="189"/>
      <c r="G97" s="189"/>
      <c r="H97" s="189"/>
      <c r="I97" s="189"/>
      <c r="J97" s="190">
        <f>J129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102</v>
      </c>
      <c r="E98" s="195"/>
      <c r="F98" s="195"/>
      <c r="G98" s="195"/>
      <c r="H98" s="195"/>
      <c r="I98" s="195"/>
      <c r="J98" s="196">
        <f>J130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103</v>
      </c>
      <c r="E99" s="195"/>
      <c r="F99" s="195"/>
      <c r="G99" s="195"/>
      <c r="H99" s="195"/>
      <c r="I99" s="195"/>
      <c r="J99" s="196">
        <f>J141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104</v>
      </c>
      <c r="E100" s="195"/>
      <c r="F100" s="195"/>
      <c r="G100" s="195"/>
      <c r="H100" s="195"/>
      <c r="I100" s="195"/>
      <c r="J100" s="196">
        <f>J149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105</v>
      </c>
      <c r="E101" s="195"/>
      <c r="F101" s="195"/>
      <c r="G101" s="195"/>
      <c r="H101" s="195"/>
      <c r="I101" s="195"/>
      <c r="J101" s="196">
        <f>J156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314</v>
      </c>
      <c r="E102" s="195"/>
      <c r="F102" s="195"/>
      <c r="G102" s="195"/>
      <c r="H102" s="195"/>
      <c r="I102" s="195"/>
      <c r="J102" s="196">
        <f>J159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2"/>
      <c r="C103" s="193"/>
      <c r="D103" s="194" t="s">
        <v>107</v>
      </c>
      <c r="E103" s="195"/>
      <c r="F103" s="195"/>
      <c r="G103" s="195"/>
      <c r="H103" s="195"/>
      <c r="I103" s="195"/>
      <c r="J103" s="196">
        <f>J163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J165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92"/>
      <c r="C105" s="193"/>
      <c r="D105" s="194" t="s">
        <v>110</v>
      </c>
      <c r="E105" s="195"/>
      <c r="F105" s="195"/>
      <c r="G105" s="195"/>
      <c r="H105" s="195"/>
      <c r="I105" s="195"/>
      <c r="J105" s="196">
        <f>J166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6"/>
      <c r="C106" s="187"/>
      <c r="D106" s="188" t="s">
        <v>318</v>
      </c>
      <c r="E106" s="189"/>
      <c r="F106" s="189"/>
      <c r="G106" s="189"/>
      <c r="H106" s="189"/>
      <c r="I106" s="189"/>
      <c r="J106" s="190">
        <f>J179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92"/>
      <c r="C107" s="193"/>
      <c r="D107" s="194" t="s">
        <v>319</v>
      </c>
      <c r="E107" s="195"/>
      <c r="F107" s="195"/>
      <c r="G107" s="195"/>
      <c r="H107" s="195"/>
      <c r="I107" s="195"/>
      <c r="J107" s="196">
        <f>J180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86"/>
      <c r="C108" s="187"/>
      <c r="D108" s="188" t="s">
        <v>111</v>
      </c>
      <c r="E108" s="189"/>
      <c r="F108" s="189"/>
      <c r="G108" s="189"/>
      <c r="H108" s="189"/>
      <c r="I108" s="189"/>
      <c r="J108" s="190">
        <f>J191</f>
        <v>0</v>
      </c>
      <c r="K108" s="187"/>
      <c r="L108" s="19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 s="2" customFormat="1" ht="6.96" customHeight="1">
      <c r="A110" s="35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/>
    <row r="112" hidden="1"/>
    <row r="113" hidden="1"/>
    <row r="114" s="2" customFormat="1" ht="6.96" customHeight="1">
      <c r="A114" s="35"/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112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14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6.25" customHeight="1">
      <c r="A118" s="35"/>
      <c r="B118" s="36"/>
      <c r="C118" s="37"/>
      <c r="D118" s="37"/>
      <c r="E118" s="181" t="str">
        <f>E7</f>
        <v>SKLADOVACIA NÁDRŽ NA HNOJOVICU A BUDOVA SEPARÁTORA HNOJOVICE</v>
      </c>
      <c r="F118" s="29"/>
      <c r="G118" s="29"/>
      <c r="H118" s="29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94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30" customHeight="1">
      <c r="A120" s="35"/>
      <c r="B120" s="36"/>
      <c r="C120" s="37"/>
      <c r="D120" s="37"/>
      <c r="E120" s="79" t="str">
        <f>E9</f>
        <v>SO 03 - BUDOVA SEPARÁTORA HNOJOVICE A PODZEMNEJ NÁDRŽE NA HNOJOVICU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F12</f>
        <v>Dvor Mikuláš-Dubník,k.ú.Veľká Tabuľa,p.č.:93/2,3</v>
      </c>
      <c r="G122" s="37"/>
      <c r="H122" s="37"/>
      <c r="I122" s="29" t="s">
        <v>20</v>
      </c>
      <c r="J122" s="82" t="str">
        <f>IF(J12="","",J12)</f>
        <v>13. 6. 2022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22</v>
      </c>
      <c r="D124" s="37"/>
      <c r="E124" s="37"/>
      <c r="F124" s="24" t="str">
        <f>E15</f>
        <v>AGROCONTRACT Mikuláš a.s.</v>
      </c>
      <c r="G124" s="37"/>
      <c r="H124" s="37"/>
      <c r="I124" s="29" t="s">
        <v>30</v>
      </c>
      <c r="J124" s="33" t="str">
        <f>E21</f>
        <v>Ing. arch. R. Hoferica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28</v>
      </c>
      <c r="D125" s="37"/>
      <c r="E125" s="37"/>
      <c r="F125" s="24" t="str">
        <f>IF(E18="","",E18)</f>
        <v>Vyplň údaj</v>
      </c>
      <c r="G125" s="37"/>
      <c r="H125" s="37"/>
      <c r="I125" s="29" t="s">
        <v>33</v>
      </c>
      <c r="J125" s="33" t="str">
        <f>E24</f>
        <v>Ingrid Szegheőová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98"/>
      <c r="B127" s="199"/>
      <c r="C127" s="200" t="s">
        <v>113</v>
      </c>
      <c r="D127" s="201" t="s">
        <v>62</v>
      </c>
      <c r="E127" s="201" t="s">
        <v>58</v>
      </c>
      <c r="F127" s="201" t="s">
        <v>59</v>
      </c>
      <c r="G127" s="201" t="s">
        <v>114</v>
      </c>
      <c r="H127" s="201" t="s">
        <v>115</v>
      </c>
      <c r="I127" s="201" t="s">
        <v>116</v>
      </c>
      <c r="J127" s="202" t="s">
        <v>98</v>
      </c>
      <c r="K127" s="203" t="s">
        <v>117</v>
      </c>
      <c r="L127" s="204"/>
      <c r="M127" s="103" t="s">
        <v>1</v>
      </c>
      <c r="N127" s="104" t="s">
        <v>41</v>
      </c>
      <c r="O127" s="104" t="s">
        <v>118</v>
      </c>
      <c r="P127" s="104" t="s">
        <v>119</v>
      </c>
      <c r="Q127" s="104" t="s">
        <v>120</v>
      </c>
      <c r="R127" s="104" t="s">
        <v>121</v>
      </c>
      <c r="S127" s="104" t="s">
        <v>122</v>
      </c>
      <c r="T127" s="105" t="s">
        <v>123</v>
      </c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</row>
    <row r="128" s="2" customFormat="1" ht="22.8" customHeight="1">
      <c r="A128" s="35"/>
      <c r="B128" s="36"/>
      <c r="C128" s="110" t="s">
        <v>99</v>
      </c>
      <c r="D128" s="37"/>
      <c r="E128" s="37"/>
      <c r="F128" s="37"/>
      <c r="G128" s="37"/>
      <c r="H128" s="37"/>
      <c r="I128" s="37"/>
      <c r="J128" s="205">
        <f>BK128</f>
        <v>0</v>
      </c>
      <c r="K128" s="37"/>
      <c r="L128" s="41"/>
      <c r="M128" s="106"/>
      <c r="N128" s="206"/>
      <c r="O128" s="107"/>
      <c r="P128" s="207">
        <f>P129+P165+P179+P191</f>
        <v>0</v>
      </c>
      <c r="Q128" s="107"/>
      <c r="R128" s="207">
        <f>R129+R165+R179+R191</f>
        <v>816.37966325060017</v>
      </c>
      <c r="S128" s="107"/>
      <c r="T128" s="208">
        <f>T129+T165+T179+T191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76</v>
      </c>
      <c r="AU128" s="14" t="s">
        <v>100</v>
      </c>
      <c r="BK128" s="209">
        <f>BK129+BK165+BK179+BK191</f>
        <v>0</v>
      </c>
    </row>
    <row r="129" s="12" customFormat="1" ht="25.92" customHeight="1">
      <c r="A129" s="12"/>
      <c r="B129" s="210"/>
      <c r="C129" s="211"/>
      <c r="D129" s="212" t="s">
        <v>76</v>
      </c>
      <c r="E129" s="213" t="s">
        <v>124</v>
      </c>
      <c r="F129" s="213" t="s">
        <v>125</v>
      </c>
      <c r="G129" s="211"/>
      <c r="H129" s="211"/>
      <c r="I129" s="214"/>
      <c r="J129" s="215">
        <f>BK129</f>
        <v>0</v>
      </c>
      <c r="K129" s="211"/>
      <c r="L129" s="216"/>
      <c r="M129" s="217"/>
      <c r="N129" s="218"/>
      <c r="O129" s="218"/>
      <c r="P129" s="219">
        <f>P130+P141+P149+P156+P159+P163</f>
        <v>0</v>
      </c>
      <c r="Q129" s="218"/>
      <c r="R129" s="219">
        <f>R130+R141+R149+R156+R159+R163</f>
        <v>806.60524695060019</v>
      </c>
      <c r="S129" s="218"/>
      <c r="T129" s="220">
        <f>T130+T141+T149+T156+T159+T163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85</v>
      </c>
      <c r="AT129" s="222" t="s">
        <v>76</v>
      </c>
      <c r="AU129" s="222" t="s">
        <v>77</v>
      </c>
      <c r="AY129" s="221" t="s">
        <v>126</v>
      </c>
      <c r="BK129" s="223">
        <f>BK130+BK141+BK149+BK156+BK159+BK163</f>
        <v>0</v>
      </c>
    </row>
    <row r="130" s="12" customFormat="1" ht="22.8" customHeight="1">
      <c r="A130" s="12"/>
      <c r="B130" s="210"/>
      <c r="C130" s="211"/>
      <c r="D130" s="212" t="s">
        <v>76</v>
      </c>
      <c r="E130" s="224" t="s">
        <v>85</v>
      </c>
      <c r="F130" s="224" t="s">
        <v>127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SUM(P131:P140)</f>
        <v>0</v>
      </c>
      <c r="Q130" s="218"/>
      <c r="R130" s="219">
        <f>SUM(R131:R140)</f>
        <v>0</v>
      </c>
      <c r="S130" s="218"/>
      <c r="T130" s="220">
        <f>SUM(T131:T140)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85</v>
      </c>
      <c r="AT130" s="222" t="s">
        <v>76</v>
      </c>
      <c r="AU130" s="222" t="s">
        <v>85</v>
      </c>
      <c r="AY130" s="221" t="s">
        <v>126</v>
      </c>
      <c r="BK130" s="223">
        <f>SUM(BK131:BK140)</f>
        <v>0</v>
      </c>
    </row>
    <row r="131" s="2" customFormat="1" ht="24.15" customHeight="1">
      <c r="A131" s="35"/>
      <c r="B131" s="36"/>
      <c r="C131" s="226" t="s">
        <v>85</v>
      </c>
      <c r="D131" s="226" t="s">
        <v>128</v>
      </c>
      <c r="E131" s="227" t="s">
        <v>129</v>
      </c>
      <c r="F131" s="228" t="s">
        <v>130</v>
      </c>
      <c r="G131" s="229" t="s">
        <v>131</v>
      </c>
      <c r="H131" s="230">
        <v>162.28999999999999</v>
      </c>
      <c r="I131" s="231"/>
      <c r="J131" s="230">
        <f>ROUND(I131*H131,2)</f>
        <v>0</v>
      </c>
      <c r="K131" s="232"/>
      <c r="L131" s="41"/>
      <c r="M131" s="233" t="s">
        <v>1</v>
      </c>
      <c r="N131" s="234" t="s">
        <v>43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132</v>
      </c>
      <c r="AT131" s="237" t="s">
        <v>128</v>
      </c>
      <c r="AU131" s="237" t="s">
        <v>133</v>
      </c>
      <c r="AY131" s="14" t="s">
        <v>126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133</v>
      </c>
      <c r="BK131" s="238">
        <f>ROUND(I131*H131,2)</f>
        <v>0</v>
      </c>
      <c r="BL131" s="14" t="s">
        <v>132</v>
      </c>
      <c r="BM131" s="237" t="s">
        <v>320</v>
      </c>
    </row>
    <row r="132" s="2" customFormat="1" ht="24.15" customHeight="1">
      <c r="A132" s="35"/>
      <c r="B132" s="36"/>
      <c r="C132" s="226" t="s">
        <v>133</v>
      </c>
      <c r="D132" s="226" t="s">
        <v>128</v>
      </c>
      <c r="E132" s="227" t="s">
        <v>135</v>
      </c>
      <c r="F132" s="228" t="s">
        <v>136</v>
      </c>
      <c r="G132" s="229" t="s">
        <v>131</v>
      </c>
      <c r="H132" s="230">
        <v>162.28999999999999</v>
      </c>
      <c r="I132" s="231"/>
      <c r="J132" s="230">
        <f>ROUND(I132*H132,2)</f>
        <v>0</v>
      </c>
      <c r="K132" s="232"/>
      <c r="L132" s="41"/>
      <c r="M132" s="233" t="s">
        <v>1</v>
      </c>
      <c r="N132" s="234" t="s">
        <v>43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132</v>
      </c>
      <c r="AT132" s="237" t="s">
        <v>128</v>
      </c>
      <c r="AU132" s="237" t="s">
        <v>133</v>
      </c>
      <c r="AY132" s="14" t="s">
        <v>126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133</v>
      </c>
      <c r="BK132" s="238">
        <f>ROUND(I132*H132,2)</f>
        <v>0</v>
      </c>
      <c r="BL132" s="14" t="s">
        <v>132</v>
      </c>
      <c r="BM132" s="237" t="s">
        <v>321</v>
      </c>
    </row>
    <row r="133" s="2" customFormat="1" ht="24.15" customHeight="1">
      <c r="A133" s="35"/>
      <c r="B133" s="36"/>
      <c r="C133" s="226" t="s">
        <v>138</v>
      </c>
      <c r="D133" s="226" t="s">
        <v>128</v>
      </c>
      <c r="E133" s="227" t="s">
        <v>322</v>
      </c>
      <c r="F133" s="228" t="s">
        <v>323</v>
      </c>
      <c r="G133" s="229" t="s">
        <v>131</v>
      </c>
      <c r="H133" s="230">
        <v>486.39999999999998</v>
      </c>
      <c r="I133" s="231"/>
      <c r="J133" s="230">
        <f>ROUND(I133*H133,2)</f>
        <v>0</v>
      </c>
      <c r="K133" s="232"/>
      <c r="L133" s="41"/>
      <c r="M133" s="233" t="s">
        <v>1</v>
      </c>
      <c r="N133" s="234" t="s">
        <v>43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132</v>
      </c>
      <c r="AT133" s="237" t="s">
        <v>128</v>
      </c>
      <c r="AU133" s="237" t="s">
        <v>133</v>
      </c>
      <c r="AY133" s="14" t="s">
        <v>126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133</v>
      </c>
      <c r="BK133" s="238">
        <f>ROUND(I133*H133,2)</f>
        <v>0</v>
      </c>
      <c r="BL133" s="14" t="s">
        <v>132</v>
      </c>
      <c r="BM133" s="237" t="s">
        <v>324</v>
      </c>
    </row>
    <row r="134" s="2" customFormat="1" ht="24.15" customHeight="1">
      <c r="A134" s="35"/>
      <c r="B134" s="36"/>
      <c r="C134" s="226" t="s">
        <v>132</v>
      </c>
      <c r="D134" s="226" t="s">
        <v>128</v>
      </c>
      <c r="E134" s="227" t="s">
        <v>325</v>
      </c>
      <c r="F134" s="228" t="s">
        <v>326</v>
      </c>
      <c r="G134" s="229" t="s">
        <v>131</v>
      </c>
      <c r="H134" s="230">
        <v>486.39999999999998</v>
      </c>
      <c r="I134" s="231"/>
      <c r="J134" s="230">
        <f>ROUND(I134*H134,2)</f>
        <v>0</v>
      </c>
      <c r="K134" s="232"/>
      <c r="L134" s="41"/>
      <c r="M134" s="233" t="s">
        <v>1</v>
      </c>
      <c r="N134" s="234" t="s">
        <v>43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132</v>
      </c>
      <c r="AT134" s="237" t="s">
        <v>128</v>
      </c>
      <c r="AU134" s="237" t="s">
        <v>133</v>
      </c>
      <c r="AY134" s="14" t="s">
        <v>126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133</v>
      </c>
      <c r="BK134" s="238">
        <f>ROUND(I134*H134,2)</f>
        <v>0</v>
      </c>
      <c r="BL134" s="14" t="s">
        <v>132</v>
      </c>
      <c r="BM134" s="237" t="s">
        <v>327</v>
      </c>
    </row>
    <row r="135" s="2" customFormat="1" ht="37.8" customHeight="1">
      <c r="A135" s="35"/>
      <c r="B135" s="36"/>
      <c r="C135" s="226" t="s">
        <v>145</v>
      </c>
      <c r="D135" s="226" t="s">
        <v>128</v>
      </c>
      <c r="E135" s="227" t="s">
        <v>139</v>
      </c>
      <c r="F135" s="228" t="s">
        <v>328</v>
      </c>
      <c r="G135" s="229" t="s">
        <v>131</v>
      </c>
      <c r="H135" s="230">
        <v>505.23000000000002</v>
      </c>
      <c r="I135" s="231"/>
      <c r="J135" s="230">
        <f>ROUND(I135*H135,2)</f>
        <v>0</v>
      </c>
      <c r="K135" s="232"/>
      <c r="L135" s="41"/>
      <c r="M135" s="233" t="s">
        <v>1</v>
      </c>
      <c r="N135" s="234" t="s">
        <v>43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132</v>
      </c>
      <c r="AT135" s="237" t="s">
        <v>128</v>
      </c>
      <c r="AU135" s="237" t="s">
        <v>133</v>
      </c>
      <c r="AY135" s="14" t="s">
        <v>126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133</v>
      </c>
      <c r="BK135" s="238">
        <f>ROUND(I135*H135,2)</f>
        <v>0</v>
      </c>
      <c r="BL135" s="14" t="s">
        <v>132</v>
      </c>
      <c r="BM135" s="237" t="s">
        <v>141</v>
      </c>
    </row>
    <row r="136" s="2" customFormat="1" ht="24.15" customHeight="1">
      <c r="A136" s="35"/>
      <c r="B136" s="36"/>
      <c r="C136" s="226" t="s">
        <v>149</v>
      </c>
      <c r="D136" s="226" t="s">
        <v>128</v>
      </c>
      <c r="E136" s="227" t="s">
        <v>142</v>
      </c>
      <c r="F136" s="228" t="s">
        <v>143</v>
      </c>
      <c r="G136" s="229" t="s">
        <v>131</v>
      </c>
      <c r="H136" s="230">
        <v>505.23000000000002</v>
      </c>
      <c r="I136" s="231"/>
      <c r="J136" s="230">
        <f>ROUND(I136*H136,2)</f>
        <v>0</v>
      </c>
      <c r="K136" s="232"/>
      <c r="L136" s="41"/>
      <c r="M136" s="233" t="s">
        <v>1</v>
      </c>
      <c r="N136" s="234" t="s">
        <v>43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132</v>
      </c>
      <c r="AT136" s="237" t="s">
        <v>128</v>
      </c>
      <c r="AU136" s="237" t="s">
        <v>133</v>
      </c>
      <c r="AY136" s="14" t="s">
        <v>126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133</v>
      </c>
      <c r="BK136" s="238">
        <f>ROUND(I136*H136,2)</f>
        <v>0</v>
      </c>
      <c r="BL136" s="14" t="s">
        <v>132</v>
      </c>
      <c r="BM136" s="237" t="s">
        <v>144</v>
      </c>
    </row>
    <row r="137" s="2" customFormat="1" ht="33" customHeight="1">
      <c r="A137" s="35"/>
      <c r="B137" s="36"/>
      <c r="C137" s="226" t="s">
        <v>153</v>
      </c>
      <c r="D137" s="226" t="s">
        <v>128</v>
      </c>
      <c r="E137" s="227" t="s">
        <v>329</v>
      </c>
      <c r="F137" s="228" t="s">
        <v>330</v>
      </c>
      <c r="G137" s="229" t="s">
        <v>131</v>
      </c>
      <c r="H137" s="230">
        <v>505.23000000000002</v>
      </c>
      <c r="I137" s="231"/>
      <c r="J137" s="230">
        <f>ROUND(I137*H137,2)</f>
        <v>0</v>
      </c>
      <c r="K137" s="232"/>
      <c r="L137" s="41"/>
      <c r="M137" s="233" t="s">
        <v>1</v>
      </c>
      <c r="N137" s="234" t="s">
        <v>43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132</v>
      </c>
      <c r="AT137" s="237" t="s">
        <v>128</v>
      </c>
      <c r="AU137" s="237" t="s">
        <v>133</v>
      </c>
      <c r="AY137" s="14" t="s">
        <v>126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133</v>
      </c>
      <c r="BK137" s="238">
        <f>ROUND(I137*H137,2)</f>
        <v>0</v>
      </c>
      <c r="BL137" s="14" t="s">
        <v>132</v>
      </c>
      <c r="BM137" s="237" t="s">
        <v>148</v>
      </c>
    </row>
    <row r="138" s="2" customFormat="1" ht="37.8" customHeight="1">
      <c r="A138" s="35"/>
      <c r="B138" s="36"/>
      <c r="C138" s="226" t="s">
        <v>158</v>
      </c>
      <c r="D138" s="226" t="s">
        <v>128</v>
      </c>
      <c r="E138" s="227" t="s">
        <v>150</v>
      </c>
      <c r="F138" s="228" t="s">
        <v>151</v>
      </c>
      <c r="G138" s="229" t="s">
        <v>131</v>
      </c>
      <c r="H138" s="230">
        <v>143.46000000000001</v>
      </c>
      <c r="I138" s="231"/>
      <c r="J138" s="230">
        <f>ROUND(I138*H138,2)</f>
        <v>0</v>
      </c>
      <c r="K138" s="232"/>
      <c r="L138" s="41"/>
      <c r="M138" s="233" t="s">
        <v>1</v>
      </c>
      <c r="N138" s="234" t="s">
        <v>43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132</v>
      </c>
      <c r="AT138" s="237" t="s">
        <v>128</v>
      </c>
      <c r="AU138" s="237" t="s">
        <v>133</v>
      </c>
      <c r="AY138" s="14" t="s">
        <v>126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133</v>
      </c>
      <c r="BK138" s="238">
        <f>ROUND(I138*H138,2)</f>
        <v>0</v>
      </c>
      <c r="BL138" s="14" t="s">
        <v>132</v>
      </c>
      <c r="BM138" s="237" t="s">
        <v>152</v>
      </c>
    </row>
    <row r="139" s="2" customFormat="1" ht="21.75" customHeight="1">
      <c r="A139" s="35"/>
      <c r="B139" s="36"/>
      <c r="C139" s="226" t="s">
        <v>163</v>
      </c>
      <c r="D139" s="226" t="s">
        <v>128</v>
      </c>
      <c r="E139" s="227" t="s">
        <v>154</v>
      </c>
      <c r="F139" s="228" t="s">
        <v>155</v>
      </c>
      <c r="G139" s="229" t="s">
        <v>156</v>
      </c>
      <c r="H139" s="230">
        <v>462.64999999999998</v>
      </c>
      <c r="I139" s="231"/>
      <c r="J139" s="230">
        <f>ROUND(I139*H139,2)</f>
        <v>0</v>
      </c>
      <c r="K139" s="232"/>
      <c r="L139" s="41"/>
      <c r="M139" s="233" t="s">
        <v>1</v>
      </c>
      <c r="N139" s="234" t="s">
        <v>43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132</v>
      </c>
      <c r="AT139" s="237" t="s">
        <v>128</v>
      </c>
      <c r="AU139" s="237" t="s">
        <v>133</v>
      </c>
      <c r="AY139" s="14" t="s">
        <v>126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133</v>
      </c>
      <c r="BK139" s="238">
        <f>ROUND(I139*H139,2)</f>
        <v>0</v>
      </c>
      <c r="BL139" s="14" t="s">
        <v>132</v>
      </c>
      <c r="BM139" s="237" t="s">
        <v>157</v>
      </c>
    </row>
    <row r="140" s="2" customFormat="1" ht="21.75" customHeight="1">
      <c r="A140" s="35"/>
      <c r="B140" s="36"/>
      <c r="C140" s="226" t="s">
        <v>167</v>
      </c>
      <c r="D140" s="226" t="s">
        <v>128</v>
      </c>
      <c r="E140" s="227" t="s">
        <v>159</v>
      </c>
      <c r="F140" s="228" t="s">
        <v>160</v>
      </c>
      <c r="G140" s="229" t="s">
        <v>156</v>
      </c>
      <c r="H140" s="230">
        <v>206.84</v>
      </c>
      <c r="I140" s="231"/>
      <c r="J140" s="230">
        <f>ROUND(I140*H140,2)</f>
        <v>0</v>
      </c>
      <c r="K140" s="232"/>
      <c r="L140" s="41"/>
      <c r="M140" s="233" t="s">
        <v>1</v>
      </c>
      <c r="N140" s="234" t="s">
        <v>43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132</v>
      </c>
      <c r="AT140" s="237" t="s">
        <v>128</v>
      </c>
      <c r="AU140" s="237" t="s">
        <v>133</v>
      </c>
      <c r="AY140" s="14" t="s">
        <v>126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133</v>
      </c>
      <c r="BK140" s="238">
        <f>ROUND(I140*H140,2)</f>
        <v>0</v>
      </c>
      <c r="BL140" s="14" t="s">
        <v>132</v>
      </c>
      <c r="BM140" s="237" t="s">
        <v>161</v>
      </c>
    </row>
    <row r="141" s="12" customFormat="1" ht="22.8" customHeight="1">
      <c r="A141" s="12"/>
      <c r="B141" s="210"/>
      <c r="C141" s="211"/>
      <c r="D141" s="212" t="s">
        <v>76</v>
      </c>
      <c r="E141" s="224" t="s">
        <v>133</v>
      </c>
      <c r="F141" s="224" t="s">
        <v>162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SUM(P142:P148)</f>
        <v>0</v>
      </c>
      <c r="Q141" s="218"/>
      <c r="R141" s="219">
        <f>SUM(R142:R148)</f>
        <v>546.05078591960012</v>
      </c>
      <c r="S141" s="218"/>
      <c r="T141" s="220">
        <f>SUM(T142:T148)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85</v>
      </c>
      <c r="AT141" s="222" t="s">
        <v>76</v>
      </c>
      <c r="AU141" s="222" t="s">
        <v>85</v>
      </c>
      <c r="AY141" s="221" t="s">
        <v>126</v>
      </c>
      <c r="BK141" s="223">
        <f>SUM(BK142:BK148)</f>
        <v>0</v>
      </c>
    </row>
    <row r="142" s="2" customFormat="1" ht="24.15" customHeight="1">
      <c r="A142" s="35"/>
      <c r="B142" s="36"/>
      <c r="C142" s="226" t="s">
        <v>171</v>
      </c>
      <c r="D142" s="226" t="s">
        <v>128</v>
      </c>
      <c r="E142" s="227" t="s">
        <v>164</v>
      </c>
      <c r="F142" s="228" t="s">
        <v>165</v>
      </c>
      <c r="G142" s="229" t="s">
        <v>131</v>
      </c>
      <c r="H142" s="230">
        <v>132.84</v>
      </c>
      <c r="I142" s="231"/>
      <c r="J142" s="230">
        <f>ROUND(I142*H142,2)</f>
        <v>0</v>
      </c>
      <c r="K142" s="232"/>
      <c r="L142" s="41"/>
      <c r="M142" s="233" t="s">
        <v>1</v>
      </c>
      <c r="N142" s="234" t="s">
        <v>43</v>
      </c>
      <c r="O142" s="94"/>
      <c r="P142" s="235">
        <f>O142*H142</f>
        <v>0</v>
      </c>
      <c r="Q142" s="235">
        <v>2.0699999999999998</v>
      </c>
      <c r="R142" s="235">
        <f>Q142*H142</f>
        <v>274.97879999999998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132</v>
      </c>
      <c r="AT142" s="237" t="s">
        <v>128</v>
      </c>
      <c r="AU142" s="237" t="s">
        <v>133</v>
      </c>
      <c r="AY142" s="14" t="s">
        <v>126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133</v>
      </c>
      <c r="BK142" s="238">
        <f>ROUND(I142*H142,2)</f>
        <v>0</v>
      </c>
      <c r="BL142" s="14" t="s">
        <v>132</v>
      </c>
      <c r="BM142" s="237" t="s">
        <v>166</v>
      </c>
    </row>
    <row r="143" s="2" customFormat="1" ht="37.8" customHeight="1">
      <c r="A143" s="35"/>
      <c r="B143" s="36"/>
      <c r="C143" s="226" t="s">
        <v>175</v>
      </c>
      <c r="D143" s="226" t="s">
        <v>128</v>
      </c>
      <c r="E143" s="227" t="s">
        <v>172</v>
      </c>
      <c r="F143" s="228" t="s">
        <v>173</v>
      </c>
      <c r="G143" s="229" t="s">
        <v>131</v>
      </c>
      <c r="H143" s="230">
        <v>110.7</v>
      </c>
      <c r="I143" s="231"/>
      <c r="J143" s="230">
        <f>ROUND(I143*H143,2)</f>
        <v>0</v>
      </c>
      <c r="K143" s="232"/>
      <c r="L143" s="41"/>
      <c r="M143" s="233" t="s">
        <v>1</v>
      </c>
      <c r="N143" s="234" t="s">
        <v>43</v>
      </c>
      <c r="O143" s="94"/>
      <c r="P143" s="235">
        <f>O143*H143</f>
        <v>0</v>
      </c>
      <c r="Q143" s="235">
        <v>2.3919100000000002</v>
      </c>
      <c r="R143" s="235">
        <f>Q143*H143</f>
        <v>264.78443700000003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132</v>
      </c>
      <c r="AT143" s="237" t="s">
        <v>128</v>
      </c>
      <c r="AU143" s="237" t="s">
        <v>133</v>
      </c>
      <c r="AY143" s="14" t="s">
        <v>126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133</v>
      </c>
      <c r="BK143" s="238">
        <f>ROUND(I143*H143,2)</f>
        <v>0</v>
      </c>
      <c r="BL143" s="14" t="s">
        <v>132</v>
      </c>
      <c r="BM143" s="237" t="s">
        <v>174</v>
      </c>
    </row>
    <row r="144" s="2" customFormat="1" ht="24.15" customHeight="1">
      <c r="A144" s="35"/>
      <c r="B144" s="36"/>
      <c r="C144" s="226" t="s">
        <v>179</v>
      </c>
      <c r="D144" s="226" t="s">
        <v>128</v>
      </c>
      <c r="E144" s="227" t="s">
        <v>331</v>
      </c>
      <c r="F144" s="228" t="s">
        <v>332</v>
      </c>
      <c r="G144" s="229" t="s">
        <v>156</v>
      </c>
      <c r="H144" s="230">
        <v>24.859999999999999</v>
      </c>
      <c r="I144" s="231"/>
      <c r="J144" s="230">
        <f>ROUND(I144*H144,2)</f>
        <v>0</v>
      </c>
      <c r="K144" s="232"/>
      <c r="L144" s="41"/>
      <c r="M144" s="233" t="s">
        <v>1</v>
      </c>
      <c r="N144" s="234" t="s">
        <v>43</v>
      </c>
      <c r="O144" s="94"/>
      <c r="P144" s="235">
        <f>O144*H144</f>
        <v>0</v>
      </c>
      <c r="Q144" s="235">
        <v>0.0041098599999999999</v>
      </c>
      <c r="R144" s="235">
        <f>Q144*H144</f>
        <v>0.1021711196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132</v>
      </c>
      <c r="AT144" s="237" t="s">
        <v>128</v>
      </c>
      <c r="AU144" s="237" t="s">
        <v>133</v>
      </c>
      <c r="AY144" s="14" t="s">
        <v>126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133</v>
      </c>
      <c r="BK144" s="238">
        <f>ROUND(I144*H144,2)</f>
        <v>0</v>
      </c>
      <c r="BL144" s="14" t="s">
        <v>132</v>
      </c>
      <c r="BM144" s="237" t="s">
        <v>333</v>
      </c>
    </row>
    <row r="145" s="2" customFormat="1" ht="24.15" customHeight="1">
      <c r="A145" s="35"/>
      <c r="B145" s="36"/>
      <c r="C145" s="226" t="s">
        <v>183</v>
      </c>
      <c r="D145" s="226" t="s">
        <v>128</v>
      </c>
      <c r="E145" s="227" t="s">
        <v>334</v>
      </c>
      <c r="F145" s="228" t="s">
        <v>335</v>
      </c>
      <c r="G145" s="229" t="s">
        <v>156</v>
      </c>
      <c r="H145" s="230">
        <v>24.859999999999999</v>
      </c>
      <c r="I145" s="231"/>
      <c r="J145" s="230">
        <f>ROUND(I145*H145,2)</f>
        <v>0</v>
      </c>
      <c r="K145" s="232"/>
      <c r="L145" s="41"/>
      <c r="M145" s="233" t="s">
        <v>1</v>
      </c>
      <c r="N145" s="234" t="s">
        <v>43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132</v>
      </c>
      <c r="AT145" s="237" t="s">
        <v>128</v>
      </c>
      <c r="AU145" s="237" t="s">
        <v>133</v>
      </c>
      <c r="AY145" s="14" t="s">
        <v>126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133</v>
      </c>
      <c r="BK145" s="238">
        <f>ROUND(I145*H145,2)</f>
        <v>0</v>
      </c>
      <c r="BL145" s="14" t="s">
        <v>132</v>
      </c>
      <c r="BM145" s="237" t="s">
        <v>336</v>
      </c>
    </row>
    <row r="146" s="2" customFormat="1" ht="24.15" customHeight="1">
      <c r="A146" s="35"/>
      <c r="B146" s="36"/>
      <c r="C146" s="226" t="s">
        <v>189</v>
      </c>
      <c r="D146" s="226" t="s">
        <v>128</v>
      </c>
      <c r="E146" s="227" t="s">
        <v>176</v>
      </c>
      <c r="F146" s="228" t="s">
        <v>177</v>
      </c>
      <c r="G146" s="229" t="s">
        <v>156</v>
      </c>
      <c r="H146" s="230">
        <v>9.5</v>
      </c>
      <c r="I146" s="231"/>
      <c r="J146" s="230">
        <f>ROUND(I146*H146,2)</f>
        <v>0</v>
      </c>
      <c r="K146" s="232"/>
      <c r="L146" s="41"/>
      <c r="M146" s="233" t="s">
        <v>1</v>
      </c>
      <c r="N146" s="234" t="s">
        <v>43</v>
      </c>
      <c r="O146" s="94"/>
      <c r="P146" s="235">
        <f>O146*H146</f>
        <v>0</v>
      </c>
      <c r="Q146" s="235">
        <v>0.0081600000000000006</v>
      </c>
      <c r="R146" s="235">
        <f>Q146*H146</f>
        <v>0.077520000000000006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132</v>
      </c>
      <c r="AT146" s="237" t="s">
        <v>128</v>
      </c>
      <c r="AU146" s="237" t="s">
        <v>133</v>
      </c>
      <c r="AY146" s="14" t="s">
        <v>126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133</v>
      </c>
      <c r="BK146" s="238">
        <f>ROUND(I146*H146,2)</f>
        <v>0</v>
      </c>
      <c r="BL146" s="14" t="s">
        <v>132</v>
      </c>
      <c r="BM146" s="237" t="s">
        <v>178</v>
      </c>
    </row>
    <row r="147" s="2" customFormat="1" ht="24.15" customHeight="1">
      <c r="A147" s="35"/>
      <c r="B147" s="36"/>
      <c r="C147" s="226" t="s">
        <v>193</v>
      </c>
      <c r="D147" s="226" t="s">
        <v>128</v>
      </c>
      <c r="E147" s="227" t="s">
        <v>180</v>
      </c>
      <c r="F147" s="228" t="s">
        <v>181</v>
      </c>
      <c r="G147" s="229" t="s">
        <v>156</v>
      </c>
      <c r="H147" s="230">
        <v>9.5</v>
      </c>
      <c r="I147" s="231"/>
      <c r="J147" s="230">
        <f>ROUND(I147*H147,2)</f>
        <v>0</v>
      </c>
      <c r="K147" s="232"/>
      <c r="L147" s="41"/>
      <c r="M147" s="233" t="s">
        <v>1</v>
      </c>
      <c r="N147" s="234" t="s">
        <v>43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132</v>
      </c>
      <c r="AT147" s="237" t="s">
        <v>128</v>
      </c>
      <c r="AU147" s="237" t="s">
        <v>133</v>
      </c>
      <c r="AY147" s="14" t="s">
        <v>126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133</v>
      </c>
      <c r="BK147" s="238">
        <f>ROUND(I147*H147,2)</f>
        <v>0</v>
      </c>
      <c r="BL147" s="14" t="s">
        <v>132</v>
      </c>
      <c r="BM147" s="237" t="s">
        <v>182</v>
      </c>
    </row>
    <row r="148" s="2" customFormat="1" ht="33" customHeight="1">
      <c r="A148" s="35"/>
      <c r="B148" s="36"/>
      <c r="C148" s="226" t="s">
        <v>198</v>
      </c>
      <c r="D148" s="226" t="s">
        <v>128</v>
      </c>
      <c r="E148" s="227" t="s">
        <v>337</v>
      </c>
      <c r="F148" s="228" t="s">
        <v>338</v>
      </c>
      <c r="G148" s="229" t="s">
        <v>156</v>
      </c>
      <c r="H148" s="230">
        <v>974.13999999999999</v>
      </c>
      <c r="I148" s="231"/>
      <c r="J148" s="230">
        <f>ROUND(I148*H148,2)</f>
        <v>0</v>
      </c>
      <c r="K148" s="232"/>
      <c r="L148" s="41"/>
      <c r="M148" s="233" t="s">
        <v>1</v>
      </c>
      <c r="N148" s="234" t="s">
        <v>43</v>
      </c>
      <c r="O148" s="94"/>
      <c r="P148" s="235">
        <f>O148*H148</f>
        <v>0</v>
      </c>
      <c r="Q148" s="235">
        <v>0.0062700000000000004</v>
      </c>
      <c r="R148" s="235">
        <f>Q148*H148</f>
        <v>6.1078578000000006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132</v>
      </c>
      <c r="AT148" s="237" t="s">
        <v>128</v>
      </c>
      <c r="AU148" s="237" t="s">
        <v>133</v>
      </c>
      <c r="AY148" s="14" t="s">
        <v>126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133</v>
      </c>
      <c r="BK148" s="238">
        <f>ROUND(I148*H148,2)</f>
        <v>0</v>
      </c>
      <c r="BL148" s="14" t="s">
        <v>132</v>
      </c>
      <c r="BM148" s="237" t="s">
        <v>339</v>
      </c>
    </row>
    <row r="149" s="12" customFormat="1" ht="22.8" customHeight="1">
      <c r="A149" s="12"/>
      <c r="B149" s="210"/>
      <c r="C149" s="211"/>
      <c r="D149" s="212" t="s">
        <v>76</v>
      </c>
      <c r="E149" s="224" t="s">
        <v>138</v>
      </c>
      <c r="F149" s="224" t="s">
        <v>188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SUM(P150:P155)</f>
        <v>0</v>
      </c>
      <c r="Q149" s="218"/>
      <c r="R149" s="219">
        <f>SUM(R150:R155)</f>
        <v>241.77341373100006</v>
      </c>
      <c r="S149" s="218"/>
      <c r="T149" s="220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85</v>
      </c>
      <c r="AT149" s="222" t="s">
        <v>76</v>
      </c>
      <c r="AU149" s="222" t="s">
        <v>85</v>
      </c>
      <c r="AY149" s="221" t="s">
        <v>126</v>
      </c>
      <c r="BK149" s="223">
        <f>SUM(BK150:BK155)</f>
        <v>0</v>
      </c>
    </row>
    <row r="150" s="2" customFormat="1" ht="24.15" customHeight="1">
      <c r="A150" s="35"/>
      <c r="B150" s="36"/>
      <c r="C150" s="226" t="s">
        <v>202</v>
      </c>
      <c r="D150" s="226" t="s">
        <v>128</v>
      </c>
      <c r="E150" s="227" t="s">
        <v>340</v>
      </c>
      <c r="F150" s="228" t="s">
        <v>341</v>
      </c>
      <c r="G150" s="229" t="s">
        <v>131</v>
      </c>
      <c r="H150" s="230">
        <v>95.540000000000006</v>
      </c>
      <c r="I150" s="231"/>
      <c r="J150" s="230">
        <f>ROUND(I150*H150,2)</f>
        <v>0</v>
      </c>
      <c r="K150" s="232"/>
      <c r="L150" s="41"/>
      <c r="M150" s="233" t="s">
        <v>1</v>
      </c>
      <c r="N150" s="234" t="s">
        <v>43</v>
      </c>
      <c r="O150" s="94"/>
      <c r="P150" s="235">
        <f>O150*H150</f>
        <v>0</v>
      </c>
      <c r="Q150" s="235">
        <v>2.4022000000000001</v>
      </c>
      <c r="R150" s="235">
        <f>Q150*H150</f>
        <v>229.50618800000004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132</v>
      </c>
      <c r="AT150" s="237" t="s">
        <v>128</v>
      </c>
      <c r="AU150" s="237" t="s">
        <v>133</v>
      </c>
      <c r="AY150" s="14" t="s">
        <v>126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133</v>
      </c>
      <c r="BK150" s="238">
        <f>ROUND(I150*H150,2)</f>
        <v>0</v>
      </c>
      <c r="BL150" s="14" t="s">
        <v>132</v>
      </c>
      <c r="BM150" s="237" t="s">
        <v>342</v>
      </c>
    </row>
    <row r="151" s="2" customFormat="1" ht="24.15" customHeight="1">
      <c r="A151" s="35"/>
      <c r="B151" s="36"/>
      <c r="C151" s="226" t="s">
        <v>206</v>
      </c>
      <c r="D151" s="226" t="s">
        <v>128</v>
      </c>
      <c r="E151" s="227" t="s">
        <v>343</v>
      </c>
      <c r="F151" s="228" t="s">
        <v>344</v>
      </c>
      <c r="G151" s="229" t="s">
        <v>156</v>
      </c>
      <c r="H151" s="230">
        <v>152.09999999999999</v>
      </c>
      <c r="I151" s="231"/>
      <c r="J151" s="230">
        <f>ROUND(I151*H151,2)</f>
        <v>0</v>
      </c>
      <c r="K151" s="232"/>
      <c r="L151" s="41"/>
      <c r="M151" s="233" t="s">
        <v>1</v>
      </c>
      <c r="N151" s="234" t="s">
        <v>43</v>
      </c>
      <c r="O151" s="94"/>
      <c r="P151" s="235">
        <f>O151*H151</f>
        <v>0</v>
      </c>
      <c r="Q151" s="235">
        <v>0.01090811</v>
      </c>
      <c r="R151" s="235">
        <f>Q151*H151</f>
        <v>1.6591235310000001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132</v>
      </c>
      <c r="AT151" s="237" t="s">
        <v>128</v>
      </c>
      <c r="AU151" s="237" t="s">
        <v>133</v>
      </c>
      <c r="AY151" s="14" t="s">
        <v>126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133</v>
      </c>
      <c r="BK151" s="238">
        <f>ROUND(I151*H151,2)</f>
        <v>0</v>
      </c>
      <c r="BL151" s="14" t="s">
        <v>132</v>
      </c>
      <c r="BM151" s="237" t="s">
        <v>345</v>
      </c>
    </row>
    <row r="152" s="2" customFormat="1" ht="24.15" customHeight="1">
      <c r="A152" s="35"/>
      <c r="B152" s="36"/>
      <c r="C152" s="226" t="s">
        <v>7</v>
      </c>
      <c r="D152" s="226" t="s">
        <v>128</v>
      </c>
      <c r="E152" s="227" t="s">
        <v>346</v>
      </c>
      <c r="F152" s="228" t="s">
        <v>347</v>
      </c>
      <c r="G152" s="229" t="s">
        <v>156</v>
      </c>
      <c r="H152" s="230">
        <v>152.09999999999999</v>
      </c>
      <c r="I152" s="231"/>
      <c r="J152" s="230">
        <f>ROUND(I152*H152,2)</f>
        <v>0</v>
      </c>
      <c r="K152" s="232"/>
      <c r="L152" s="41"/>
      <c r="M152" s="233" t="s">
        <v>1</v>
      </c>
      <c r="N152" s="234" t="s">
        <v>43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132</v>
      </c>
      <c r="AT152" s="237" t="s">
        <v>128</v>
      </c>
      <c r="AU152" s="237" t="s">
        <v>133</v>
      </c>
      <c r="AY152" s="14" t="s">
        <v>126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133</v>
      </c>
      <c r="BK152" s="238">
        <f>ROUND(I152*H152,2)</f>
        <v>0</v>
      </c>
      <c r="BL152" s="14" t="s">
        <v>132</v>
      </c>
      <c r="BM152" s="237" t="s">
        <v>348</v>
      </c>
    </row>
    <row r="153" s="2" customFormat="1" ht="24.15" customHeight="1">
      <c r="A153" s="35"/>
      <c r="B153" s="36"/>
      <c r="C153" s="226" t="s">
        <v>214</v>
      </c>
      <c r="D153" s="226" t="s">
        <v>128</v>
      </c>
      <c r="E153" s="227" t="s">
        <v>349</v>
      </c>
      <c r="F153" s="228" t="s">
        <v>350</v>
      </c>
      <c r="G153" s="229" t="s">
        <v>156</v>
      </c>
      <c r="H153" s="230">
        <v>234.83000000000001</v>
      </c>
      <c r="I153" s="231"/>
      <c r="J153" s="230">
        <f>ROUND(I153*H153,2)</f>
        <v>0</v>
      </c>
      <c r="K153" s="232"/>
      <c r="L153" s="41"/>
      <c r="M153" s="233" t="s">
        <v>1</v>
      </c>
      <c r="N153" s="234" t="s">
        <v>43</v>
      </c>
      <c r="O153" s="94"/>
      <c r="P153" s="235">
        <f>O153*H153</f>
        <v>0</v>
      </c>
      <c r="Q153" s="235">
        <v>0.01222</v>
      </c>
      <c r="R153" s="235">
        <f>Q153*H153</f>
        <v>2.8696226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132</v>
      </c>
      <c r="AT153" s="237" t="s">
        <v>128</v>
      </c>
      <c r="AU153" s="237" t="s">
        <v>133</v>
      </c>
      <c r="AY153" s="14" t="s">
        <v>126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133</v>
      </c>
      <c r="BK153" s="238">
        <f>ROUND(I153*H153,2)</f>
        <v>0</v>
      </c>
      <c r="BL153" s="14" t="s">
        <v>132</v>
      </c>
      <c r="BM153" s="237" t="s">
        <v>351</v>
      </c>
    </row>
    <row r="154" s="2" customFormat="1" ht="24.15" customHeight="1">
      <c r="A154" s="35"/>
      <c r="B154" s="36"/>
      <c r="C154" s="226" t="s">
        <v>221</v>
      </c>
      <c r="D154" s="226" t="s">
        <v>128</v>
      </c>
      <c r="E154" s="227" t="s">
        <v>352</v>
      </c>
      <c r="F154" s="228" t="s">
        <v>353</v>
      </c>
      <c r="G154" s="229" t="s">
        <v>156</v>
      </c>
      <c r="H154" s="230">
        <v>132.83000000000001</v>
      </c>
      <c r="I154" s="231"/>
      <c r="J154" s="230">
        <f>ROUND(I154*H154,2)</f>
        <v>0</v>
      </c>
      <c r="K154" s="232"/>
      <c r="L154" s="41"/>
      <c r="M154" s="233" t="s">
        <v>1</v>
      </c>
      <c r="N154" s="234" t="s">
        <v>43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132</v>
      </c>
      <c r="AT154" s="237" t="s">
        <v>128</v>
      </c>
      <c r="AU154" s="237" t="s">
        <v>133</v>
      </c>
      <c r="AY154" s="14" t="s">
        <v>126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133</v>
      </c>
      <c r="BK154" s="238">
        <f>ROUND(I154*H154,2)</f>
        <v>0</v>
      </c>
      <c r="BL154" s="14" t="s">
        <v>132</v>
      </c>
      <c r="BM154" s="237" t="s">
        <v>354</v>
      </c>
    </row>
    <row r="155" s="2" customFormat="1" ht="16.5" customHeight="1">
      <c r="A155" s="35"/>
      <c r="B155" s="36"/>
      <c r="C155" s="226" t="s">
        <v>225</v>
      </c>
      <c r="D155" s="226" t="s">
        <v>128</v>
      </c>
      <c r="E155" s="227" t="s">
        <v>355</v>
      </c>
      <c r="F155" s="228" t="s">
        <v>356</v>
      </c>
      <c r="G155" s="229" t="s">
        <v>186</v>
      </c>
      <c r="H155" s="230">
        <v>7.6399999999999997</v>
      </c>
      <c r="I155" s="231"/>
      <c r="J155" s="230">
        <f>ROUND(I155*H155,2)</f>
        <v>0</v>
      </c>
      <c r="K155" s="232"/>
      <c r="L155" s="41"/>
      <c r="M155" s="233" t="s">
        <v>1</v>
      </c>
      <c r="N155" s="234" t="s">
        <v>43</v>
      </c>
      <c r="O155" s="94"/>
      <c r="P155" s="235">
        <f>O155*H155</f>
        <v>0</v>
      </c>
      <c r="Q155" s="235">
        <v>1.0128900000000001</v>
      </c>
      <c r="R155" s="235">
        <f>Q155*H155</f>
        <v>7.7384795999999998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132</v>
      </c>
      <c r="AT155" s="237" t="s">
        <v>128</v>
      </c>
      <c r="AU155" s="237" t="s">
        <v>133</v>
      </c>
      <c r="AY155" s="14" t="s">
        <v>126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133</v>
      </c>
      <c r="BK155" s="238">
        <f>ROUND(I155*H155,2)</f>
        <v>0</v>
      </c>
      <c r="BL155" s="14" t="s">
        <v>132</v>
      </c>
      <c r="BM155" s="237" t="s">
        <v>357</v>
      </c>
    </row>
    <row r="156" s="12" customFormat="1" ht="22.8" customHeight="1">
      <c r="A156" s="12"/>
      <c r="B156" s="210"/>
      <c r="C156" s="211"/>
      <c r="D156" s="212" t="s">
        <v>76</v>
      </c>
      <c r="E156" s="224" t="s">
        <v>149</v>
      </c>
      <c r="F156" s="224" t="s">
        <v>210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SUM(P157:P158)</f>
        <v>0</v>
      </c>
      <c r="Q156" s="218"/>
      <c r="R156" s="219">
        <f>SUM(R157:R158)</f>
        <v>0.63455850000000003</v>
      </c>
      <c r="S156" s="218"/>
      <c r="T156" s="220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85</v>
      </c>
      <c r="AT156" s="222" t="s">
        <v>76</v>
      </c>
      <c r="AU156" s="222" t="s">
        <v>85</v>
      </c>
      <c r="AY156" s="221" t="s">
        <v>126</v>
      </c>
      <c r="BK156" s="223">
        <f>SUM(BK157:BK158)</f>
        <v>0</v>
      </c>
    </row>
    <row r="157" s="2" customFormat="1" ht="16.5" customHeight="1">
      <c r="A157" s="35"/>
      <c r="B157" s="36"/>
      <c r="C157" s="226" t="s">
        <v>229</v>
      </c>
      <c r="D157" s="226" t="s">
        <v>128</v>
      </c>
      <c r="E157" s="227" t="s">
        <v>211</v>
      </c>
      <c r="F157" s="228" t="s">
        <v>358</v>
      </c>
      <c r="G157" s="229" t="s">
        <v>156</v>
      </c>
      <c r="H157" s="230">
        <v>1281.9400000000001</v>
      </c>
      <c r="I157" s="231"/>
      <c r="J157" s="230">
        <f>ROUND(I157*H157,2)</f>
        <v>0</v>
      </c>
      <c r="K157" s="232"/>
      <c r="L157" s="41"/>
      <c r="M157" s="233" t="s">
        <v>1</v>
      </c>
      <c r="N157" s="234" t="s">
        <v>43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132</v>
      </c>
      <c r="AT157" s="237" t="s">
        <v>128</v>
      </c>
      <c r="AU157" s="237" t="s">
        <v>133</v>
      </c>
      <c r="AY157" s="14" t="s">
        <v>126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133</v>
      </c>
      <c r="BK157" s="238">
        <f>ROUND(I157*H157,2)</f>
        <v>0</v>
      </c>
      <c r="BL157" s="14" t="s">
        <v>132</v>
      </c>
      <c r="BM157" s="237" t="s">
        <v>213</v>
      </c>
    </row>
    <row r="158" s="2" customFormat="1" ht="16.5" customHeight="1">
      <c r="A158" s="35"/>
      <c r="B158" s="36"/>
      <c r="C158" s="239" t="s">
        <v>233</v>
      </c>
      <c r="D158" s="239" t="s">
        <v>215</v>
      </c>
      <c r="E158" s="240" t="s">
        <v>216</v>
      </c>
      <c r="F158" s="241" t="s">
        <v>217</v>
      </c>
      <c r="G158" s="242" t="s">
        <v>156</v>
      </c>
      <c r="H158" s="243">
        <v>1410.1300000000001</v>
      </c>
      <c r="I158" s="244"/>
      <c r="J158" s="243">
        <f>ROUND(I158*H158,2)</f>
        <v>0</v>
      </c>
      <c r="K158" s="245"/>
      <c r="L158" s="246"/>
      <c r="M158" s="247" t="s">
        <v>1</v>
      </c>
      <c r="N158" s="248" t="s">
        <v>43</v>
      </c>
      <c r="O158" s="94"/>
      <c r="P158" s="235">
        <f>O158*H158</f>
        <v>0</v>
      </c>
      <c r="Q158" s="235">
        <v>0.00044999999999999999</v>
      </c>
      <c r="R158" s="235">
        <f>Q158*H158</f>
        <v>0.63455850000000003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218</v>
      </c>
      <c r="AT158" s="237" t="s">
        <v>215</v>
      </c>
      <c r="AU158" s="237" t="s">
        <v>133</v>
      </c>
      <c r="AY158" s="14" t="s">
        <v>126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133</v>
      </c>
      <c r="BK158" s="238">
        <f>ROUND(I158*H158,2)</f>
        <v>0</v>
      </c>
      <c r="BL158" s="14" t="s">
        <v>193</v>
      </c>
      <c r="BM158" s="237" t="s">
        <v>219</v>
      </c>
    </row>
    <row r="159" s="12" customFormat="1" ht="22.8" customHeight="1">
      <c r="A159" s="12"/>
      <c r="B159" s="210"/>
      <c r="C159" s="211"/>
      <c r="D159" s="212" t="s">
        <v>76</v>
      </c>
      <c r="E159" s="224" t="s">
        <v>163</v>
      </c>
      <c r="F159" s="224" t="s">
        <v>315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SUM(P160:P162)</f>
        <v>0</v>
      </c>
      <c r="Q159" s="218"/>
      <c r="R159" s="219">
        <f>SUM(R160:R162)</f>
        <v>18.1464888</v>
      </c>
      <c r="S159" s="218"/>
      <c r="T159" s="220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85</v>
      </c>
      <c r="AT159" s="222" t="s">
        <v>76</v>
      </c>
      <c r="AU159" s="222" t="s">
        <v>85</v>
      </c>
      <c r="AY159" s="221" t="s">
        <v>126</v>
      </c>
      <c r="BK159" s="223">
        <f>SUM(BK160:BK162)</f>
        <v>0</v>
      </c>
    </row>
    <row r="160" s="2" customFormat="1" ht="33" customHeight="1">
      <c r="A160" s="35"/>
      <c r="B160" s="36"/>
      <c r="C160" s="226" t="s">
        <v>239</v>
      </c>
      <c r="D160" s="226" t="s">
        <v>128</v>
      </c>
      <c r="E160" s="227" t="s">
        <v>226</v>
      </c>
      <c r="F160" s="228" t="s">
        <v>227</v>
      </c>
      <c r="G160" s="229" t="s">
        <v>156</v>
      </c>
      <c r="H160" s="230">
        <v>352.76999999999998</v>
      </c>
      <c r="I160" s="231"/>
      <c r="J160" s="230">
        <f>ROUND(I160*H160,2)</f>
        <v>0</v>
      </c>
      <c r="K160" s="232"/>
      <c r="L160" s="41"/>
      <c r="M160" s="233" t="s">
        <v>1</v>
      </c>
      <c r="N160" s="234" t="s">
        <v>43</v>
      </c>
      <c r="O160" s="94"/>
      <c r="P160" s="235">
        <f>O160*H160</f>
        <v>0</v>
      </c>
      <c r="Q160" s="235">
        <v>0.02572</v>
      </c>
      <c r="R160" s="235">
        <f>Q160*H160</f>
        <v>9.0732444000000001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132</v>
      </c>
      <c r="AT160" s="237" t="s">
        <v>128</v>
      </c>
      <c r="AU160" s="237" t="s">
        <v>133</v>
      </c>
      <c r="AY160" s="14" t="s">
        <v>126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133</v>
      </c>
      <c r="BK160" s="238">
        <f>ROUND(I160*H160,2)</f>
        <v>0</v>
      </c>
      <c r="BL160" s="14" t="s">
        <v>132</v>
      </c>
      <c r="BM160" s="237" t="s">
        <v>228</v>
      </c>
    </row>
    <row r="161" s="2" customFormat="1" ht="44.25" customHeight="1">
      <c r="A161" s="35"/>
      <c r="B161" s="36"/>
      <c r="C161" s="226" t="s">
        <v>247</v>
      </c>
      <c r="D161" s="226" t="s">
        <v>128</v>
      </c>
      <c r="E161" s="227" t="s">
        <v>230</v>
      </c>
      <c r="F161" s="228" t="s">
        <v>231</v>
      </c>
      <c r="G161" s="229" t="s">
        <v>156</v>
      </c>
      <c r="H161" s="230">
        <v>705.53999999999996</v>
      </c>
      <c r="I161" s="231"/>
      <c r="J161" s="230">
        <f>ROUND(I161*H161,2)</f>
        <v>0</v>
      </c>
      <c r="K161" s="232"/>
      <c r="L161" s="41"/>
      <c r="M161" s="233" t="s">
        <v>1</v>
      </c>
      <c r="N161" s="234" t="s">
        <v>43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132</v>
      </c>
      <c r="AT161" s="237" t="s">
        <v>128</v>
      </c>
      <c r="AU161" s="237" t="s">
        <v>133</v>
      </c>
      <c r="AY161" s="14" t="s">
        <v>126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133</v>
      </c>
      <c r="BK161" s="238">
        <f>ROUND(I161*H161,2)</f>
        <v>0</v>
      </c>
      <c r="BL161" s="14" t="s">
        <v>132</v>
      </c>
      <c r="BM161" s="237" t="s">
        <v>232</v>
      </c>
    </row>
    <row r="162" s="2" customFormat="1" ht="33" customHeight="1">
      <c r="A162" s="35"/>
      <c r="B162" s="36"/>
      <c r="C162" s="226" t="s">
        <v>251</v>
      </c>
      <c r="D162" s="226" t="s">
        <v>128</v>
      </c>
      <c r="E162" s="227" t="s">
        <v>234</v>
      </c>
      <c r="F162" s="228" t="s">
        <v>235</v>
      </c>
      <c r="G162" s="229" t="s">
        <v>156</v>
      </c>
      <c r="H162" s="230">
        <v>352.76999999999998</v>
      </c>
      <c r="I162" s="231"/>
      <c r="J162" s="230">
        <f>ROUND(I162*H162,2)</f>
        <v>0</v>
      </c>
      <c r="K162" s="232"/>
      <c r="L162" s="41"/>
      <c r="M162" s="233" t="s">
        <v>1</v>
      </c>
      <c r="N162" s="234" t="s">
        <v>43</v>
      </c>
      <c r="O162" s="94"/>
      <c r="P162" s="235">
        <f>O162*H162</f>
        <v>0</v>
      </c>
      <c r="Q162" s="235">
        <v>0.02572</v>
      </c>
      <c r="R162" s="235">
        <f>Q162*H162</f>
        <v>9.0732444000000001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132</v>
      </c>
      <c r="AT162" s="237" t="s">
        <v>128</v>
      </c>
      <c r="AU162" s="237" t="s">
        <v>133</v>
      </c>
      <c r="AY162" s="14" t="s">
        <v>126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133</v>
      </c>
      <c r="BK162" s="238">
        <f>ROUND(I162*H162,2)</f>
        <v>0</v>
      </c>
      <c r="BL162" s="14" t="s">
        <v>132</v>
      </c>
      <c r="BM162" s="237" t="s">
        <v>236</v>
      </c>
    </row>
    <row r="163" s="12" customFormat="1" ht="22.8" customHeight="1">
      <c r="A163" s="12"/>
      <c r="B163" s="210"/>
      <c r="C163" s="211"/>
      <c r="D163" s="212" t="s">
        <v>76</v>
      </c>
      <c r="E163" s="224" t="s">
        <v>237</v>
      </c>
      <c r="F163" s="224" t="s">
        <v>238</v>
      </c>
      <c r="G163" s="211"/>
      <c r="H163" s="211"/>
      <c r="I163" s="214"/>
      <c r="J163" s="225">
        <f>BK163</f>
        <v>0</v>
      </c>
      <c r="K163" s="211"/>
      <c r="L163" s="216"/>
      <c r="M163" s="217"/>
      <c r="N163" s="218"/>
      <c r="O163" s="218"/>
      <c r="P163" s="219">
        <f>P164</f>
        <v>0</v>
      </c>
      <c r="Q163" s="218"/>
      <c r="R163" s="219">
        <f>R164</f>
        <v>0</v>
      </c>
      <c r="S163" s="218"/>
      <c r="T163" s="220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85</v>
      </c>
      <c r="AT163" s="222" t="s">
        <v>76</v>
      </c>
      <c r="AU163" s="222" t="s">
        <v>85</v>
      </c>
      <c r="AY163" s="221" t="s">
        <v>126</v>
      </c>
      <c r="BK163" s="223">
        <f>BK164</f>
        <v>0</v>
      </c>
    </row>
    <row r="164" s="2" customFormat="1" ht="37.8" customHeight="1">
      <c r="A164" s="35"/>
      <c r="B164" s="36"/>
      <c r="C164" s="226" t="s">
        <v>255</v>
      </c>
      <c r="D164" s="226" t="s">
        <v>128</v>
      </c>
      <c r="E164" s="227" t="s">
        <v>240</v>
      </c>
      <c r="F164" s="228" t="s">
        <v>359</v>
      </c>
      <c r="G164" s="229" t="s">
        <v>186</v>
      </c>
      <c r="H164" s="230">
        <v>806.60000000000002</v>
      </c>
      <c r="I164" s="231"/>
      <c r="J164" s="230">
        <f>ROUND(I164*H164,2)</f>
        <v>0</v>
      </c>
      <c r="K164" s="232"/>
      <c r="L164" s="41"/>
      <c r="M164" s="233" t="s">
        <v>1</v>
      </c>
      <c r="N164" s="234" t="s">
        <v>43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132</v>
      </c>
      <c r="AT164" s="237" t="s">
        <v>128</v>
      </c>
      <c r="AU164" s="237" t="s">
        <v>133</v>
      </c>
      <c r="AY164" s="14" t="s">
        <v>126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133</v>
      </c>
      <c r="BK164" s="238">
        <f>ROUND(I164*H164,2)</f>
        <v>0</v>
      </c>
      <c r="BL164" s="14" t="s">
        <v>132</v>
      </c>
      <c r="BM164" s="237" t="s">
        <v>242</v>
      </c>
    </row>
    <row r="165" s="12" customFormat="1" ht="25.92" customHeight="1">
      <c r="A165" s="12"/>
      <c r="B165" s="210"/>
      <c r="C165" s="211"/>
      <c r="D165" s="212" t="s">
        <v>76</v>
      </c>
      <c r="E165" s="213" t="s">
        <v>243</v>
      </c>
      <c r="F165" s="213" t="s">
        <v>244</v>
      </c>
      <c r="G165" s="211"/>
      <c r="H165" s="211"/>
      <c r="I165" s="214"/>
      <c r="J165" s="215">
        <f>BK165</f>
        <v>0</v>
      </c>
      <c r="K165" s="211"/>
      <c r="L165" s="216"/>
      <c r="M165" s="217"/>
      <c r="N165" s="218"/>
      <c r="O165" s="218"/>
      <c r="P165" s="219">
        <f>P166</f>
        <v>0</v>
      </c>
      <c r="Q165" s="218"/>
      <c r="R165" s="219">
        <f>R166</f>
        <v>9.771116300000001</v>
      </c>
      <c r="S165" s="218"/>
      <c r="T165" s="220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133</v>
      </c>
      <c r="AT165" s="222" t="s">
        <v>76</v>
      </c>
      <c r="AU165" s="222" t="s">
        <v>77</v>
      </c>
      <c r="AY165" s="221" t="s">
        <v>126</v>
      </c>
      <c r="BK165" s="223">
        <f>BK166</f>
        <v>0</v>
      </c>
    </row>
    <row r="166" s="12" customFormat="1" ht="22.8" customHeight="1">
      <c r="A166" s="12"/>
      <c r="B166" s="210"/>
      <c r="C166" s="211"/>
      <c r="D166" s="212" t="s">
        <v>76</v>
      </c>
      <c r="E166" s="224" t="s">
        <v>290</v>
      </c>
      <c r="F166" s="224" t="s">
        <v>291</v>
      </c>
      <c r="G166" s="211"/>
      <c r="H166" s="211"/>
      <c r="I166" s="214"/>
      <c r="J166" s="225">
        <f>BK166</f>
        <v>0</v>
      </c>
      <c r="K166" s="211"/>
      <c r="L166" s="216"/>
      <c r="M166" s="217"/>
      <c r="N166" s="218"/>
      <c r="O166" s="218"/>
      <c r="P166" s="219">
        <f>SUM(P167:P178)</f>
        <v>0</v>
      </c>
      <c r="Q166" s="218"/>
      <c r="R166" s="219">
        <f>SUM(R167:R178)</f>
        <v>9.771116300000001</v>
      </c>
      <c r="S166" s="218"/>
      <c r="T166" s="220">
        <f>SUM(T167:T178)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1" t="s">
        <v>133</v>
      </c>
      <c r="AT166" s="222" t="s">
        <v>76</v>
      </c>
      <c r="AU166" s="222" t="s">
        <v>85</v>
      </c>
      <c r="AY166" s="221" t="s">
        <v>126</v>
      </c>
      <c r="BK166" s="223">
        <f>SUM(BK167:BK178)</f>
        <v>0</v>
      </c>
    </row>
    <row r="167" s="2" customFormat="1" ht="24.15" customHeight="1">
      <c r="A167" s="35"/>
      <c r="B167" s="36"/>
      <c r="C167" s="226" t="s">
        <v>259</v>
      </c>
      <c r="D167" s="226" t="s">
        <v>128</v>
      </c>
      <c r="E167" s="227" t="s">
        <v>360</v>
      </c>
      <c r="F167" s="228" t="s">
        <v>361</v>
      </c>
      <c r="G167" s="229" t="s">
        <v>156</v>
      </c>
      <c r="H167" s="230">
        <v>31.300000000000001</v>
      </c>
      <c r="I167" s="231"/>
      <c r="J167" s="230">
        <f>ROUND(I167*H167,2)</f>
        <v>0</v>
      </c>
      <c r="K167" s="232"/>
      <c r="L167" s="41"/>
      <c r="M167" s="233" t="s">
        <v>1</v>
      </c>
      <c r="N167" s="234" t="s">
        <v>43</v>
      </c>
      <c r="O167" s="94"/>
      <c r="P167" s="235">
        <f>O167*H167</f>
        <v>0</v>
      </c>
      <c r="Q167" s="235">
        <v>6.9999999999999994E-05</v>
      </c>
      <c r="R167" s="235">
        <f>Q167*H167</f>
        <v>0.0021909999999999998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193</v>
      </c>
      <c r="AT167" s="237" t="s">
        <v>128</v>
      </c>
      <c r="AU167" s="237" t="s">
        <v>133</v>
      </c>
      <c r="AY167" s="14" t="s">
        <v>126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133</v>
      </c>
      <c r="BK167" s="238">
        <f>ROUND(I167*H167,2)</f>
        <v>0</v>
      </c>
      <c r="BL167" s="14" t="s">
        <v>193</v>
      </c>
      <c r="BM167" s="237" t="s">
        <v>362</v>
      </c>
    </row>
    <row r="168" s="2" customFormat="1" ht="24.15" customHeight="1">
      <c r="A168" s="35"/>
      <c r="B168" s="36"/>
      <c r="C168" s="239" t="s">
        <v>263</v>
      </c>
      <c r="D168" s="239" t="s">
        <v>215</v>
      </c>
      <c r="E168" s="240" t="s">
        <v>363</v>
      </c>
      <c r="F168" s="241" t="s">
        <v>364</v>
      </c>
      <c r="G168" s="242" t="s">
        <v>156</v>
      </c>
      <c r="H168" s="243">
        <v>26.800000000000001</v>
      </c>
      <c r="I168" s="244"/>
      <c r="J168" s="243">
        <f>ROUND(I168*H168,2)</f>
        <v>0</v>
      </c>
      <c r="K168" s="245"/>
      <c r="L168" s="246"/>
      <c r="M168" s="247" t="s">
        <v>1</v>
      </c>
      <c r="N168" s="248" t="s">
        <v>43</v>
      </c>
      <c r="O168" s="94"/>
      <c r="P168" s="235">
        <f>O168*H168</f>
        <v>0</v>
      </c>
      <c r="Q168" s="235">
        <v>0.032399999999999998</v>
      </c>
      <c r="R168" s="235">
        <f>Q168*H168</f>
        <v>0.86831999999999998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218</v>
      </c>
      <c r="AT168" s="237" t="s">
        <v>215</v>
      </c>
      <c r="AU168" s="237" t="s">
        <v>133</v>
      </c>
      <c r="AY168" s="14" t="s">
        <v>126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133</v>
      </c>
      <c r="BK168" s="238">
        <f>ROUND(I168*H168,2)</f>
        <v>0</v>
      </c>
      <c r="BL168" s="14" t="s">
        <v>193</v>
      </c>
      <c r="BM168" s="237" t="s">
        <v>365</v>
      </c>
    </row>
    <row r="169" s="2" customFormat="1" ht="24.15" customHeight="1">
      <c r="A169" s="35"/>
      <c r="B169" s="36"/>
      <c r="C169" s="239" t="s">
        <v>218</v>
      </c>
      <c r="D169" s="239" t="s">
        <v>215</v>
      </c>
      <c r="E169" s="240" t="s">
        <v>366</v>
      </c>
      <c r="F169" s="241" t="s">
        <v>367</v>
      </c>
      <c r="G169" s="242" t="s">
        <v>156</v>
      </c>
      <c r="H169" s="243">
        <v>4.5</v>
      </c>
      <c r="I169" s="244"/>
      <c r="J169" s="243">
        <f>ROUND(I169*H169,2)</f>
        <v>0</v>
      </c>
      <c r="K169" s="245"/>
      <c r="L169" s="246"/>
      <c r="M169" s="247" t="s">
        <v>1</v>
      </c>
      <c r="N169" s="248" t="s">
        <v>43</v>
      </c>
      <c r="O169" s="94"/>
      <c r="P169" s="235">
        <f>O169*H169</f>
        <v>0</v>
      </c>
      <c r="Q169" s="235">
        <v>0.032399999999999998</v>
      </c>
      <c r="R169" s="235">
        <f>Q169*H169</f>
        <v>0.14579999999999999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218</v>
      </c>
      <c r="AT169" s="237" t="s">
        <v>215</v>
      </c>
      <c r="AU169" s="237" t="s">
        <v>133</v>
      </c>
      <c r="AY169" s="14" t="s">
        <v>126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133</v>
      </c>
      <c r="BK169" s="238">
        <f>ROUND(I169*H169,2)</f>
        <v>0</v>
      </c>
      <c r="BL169" s="14" t="s">
        <v>193</v>
      </c>
      <c r="BM169" s="237" t="s">
        <v>368</v>
      </c>
    </row>
    <row r="170" s="2" customFormat="1" ht="24.15" customHeight="1">
      <c r="A170" s="35"/>
      <c r="B170" s="36"/>
      <c r="C170" s="226" t="s">
        <v>270</v>
      </c>
      <c r="D170" s="226" t="s">
        <v>128</v>
      </c>
      <c r="E170" s="227" t="s">
        <v>369</v>
      </c>
      <c r="F170" s="228" t="s">
        <v>370</v>
      </c>
      <c r="G170" s="229" t="s">
        <v>156</v>
      </c>
      <c r="H170" s="230">
        <v>133.09</v>
      </c>
      <c r="I170" s="231"/>
      <c r="J170" s="230">
        <f>ROUND(I170*H170,2)</f>
        <v>0</v>
      </c>
      <c r="K170" s="232"/>
      <c r="L170" s="41"/>
      <c r="M170" s="233" t="s">
        <v>1</v>
      </c>
      <c r="N170" s="234" t="s">
        <v>43</v>
      </c>
      <c r="O170" s="94"/>
      <c r="P170" s="235">
        <f>O170*H170</f>
        <v>0</v>
      </c>
      <c r="Q170" s="235">
        <v>0.00044000000000000002</v>
      </c>
      <c r="R170" s="235">
        <f>Q170*H170</f>
        <v>0.058559600000000003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193</v>
      </c>
      <c r="AT170" s="237" t="s">
        <v>128</v>
      </c>
      <c r="AU170" s="237" t="s">
        <v>133</v>
      </c>
      <c r="AY170" s="14" t="s">
        <v>126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133</v>
      </c>
      <c r="BK170" s="238">
        <f>ROUND(I170*H170,2)</f>
        <v>0</v>
      </c>
      <c r="BL170" s="14" t="s">
        <v>193</v>
      </c>
      <c r="BM170" s="237" t="s">
        <v>371</v>
      </c>
    </row>
    <row r="171" s="2" customFormat="1" ht="33" customHeight="1">
      <c r="A171" s="35"/>
      <c r="B171" s="36"/>
      <c r="C171" s="239" t="s">
        <v>274</v>
      </c>
      <c r="D171" s="239" t="s">
        <v>215</v>
      </c>
      <c r="E171" s="240" t="s">
        <v>372</v>
      </c>
      <c r="F171" s="241" t="s">
        <v>373</v>
      </c>
      <c r="G171" s="242" t="s">
        <v>156</v>
      </c>
      <c r="H171" s="243">
        <v>133.09</v>
      </c>
      <c r="I171" s="244"/>
      <c r="J171" s="243">
        <f>ROUND(I171*H171,2)</f>
        <v>0</v>
      </c>
      <c r="K171" s="245"/>
      <c r="L171" s="246"/>
      <c r="M171" s="247" t="s">
        <v>1</v>
      </c>
      <c r="N171" s="248" t="s">
        <v>43</v>
      </c>
      <c r="O171" s="94"/>
      <c r="P171" s="235">
        <f>O171*H171</f>
        <v>0</v>
      </c>
      <c r="Q171" s="235">
        <v>0.01405</v>
      </c>
      <c r="R171" s="235">
        <f>Q171*H171</f>
        <v>1.8699145000000002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218</v>
      </c>
      <c r="AT171" s="237" t="s">
        <v>215</v>
      </c>
      <c r="AU171" s="237" t="s">
        <v>133</v>
      </c>
      <c r="AY171" s="14" t="s">
        <v>126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133</v>
      </c>
      <c r="BK171" s="238">
        <f>ROUND(I171*H171,2)</f>
        <v>0</v>
      </c>
      <c r="BL171" s="14" t="s">
        <v>193</v>
      </c>
      <c r="BM171" s="237" t="s">
        <v>374</v>
      </c>
    </row>
    <row r="172" s="2" customFormat="1" ht="24.15" customHeight="1">
      <c r="A172" s="35"/>
      <c r="B172" s="36"/>
      <c r="C172" s="226" t="s">
        <v>278</v>
      </c>
      <c r="D172" s="226" t="s">
        <v>128</v>
      </c>
      <c r="E172" s="227" t="s">
        <v>375</v>
      </c>
      <c r="F172" s="228" t="s">
        <v>376</v>
      </c>
      <c r="G172" s="229" t="s">
        <v>156</v>
      </c>
      <c r="H172" s="230">
        <v>300.12</v>
      </c>
      <c r="I172" s="231"/>
      <c r="J172" s="230">
        <f>ROUND(I172*H172,2)</f>
        <v>0</v>
      </c>
      <c r="K172" s="232"/>
      <c r="L172" s="41"/>
      <c r="M172" s="233" t="s">
        <v>1</v>
      </c>
      <c r="N172" s="234" t="s">
        <v>43</v>
      </c>
      <c r="O172" s="94"/>
      <c r="P172" s="235">
        <f>O172*H172</f>
        <v>0</v>
      </c>
      <c r="Q172" s="235">
        <v>0.00040000000000000002</v>
      </c>
      <c r="R172" s="235">
        <f>Q172*H172</f>
        <v>0.120048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193</v>
      </c>
      <c r="AT172" s="237" t="s">
        <v>128</v>
      </c>
      <c r="AU172" s="237" t="s">
        <v>133</v>
      </c>
      <c r="AY172" s="14" t="s">
        <v>126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133</v>
      </c>
      <c r="BK172" s="238">
        <f>ROUND(I172*H172,2)</f>
        <v>0</v>
      </c>
      <c r="BL172" s="14" t="s">
        <v>193</v>
      </c>
      <c r="BM172" s="237" t="s">
        <v>377</v>
      </c>
    </row>
    <row r="173" s="2" customFormat="1" ht="33" customHeight="1">
      <c r="A173" s="35"/>
      <c r="B173" s="36"/>
      <c r="C173" s="239" t="s">
        <v>282</v>
      </c>
      <c r="D173" s="239" t="s">
        <v>215</v>
      </c>
      <c r="E173" s="240" t="s">
        <v>378</v>
      </c>
      <c r="F173" s="241" t="s">
        <v>379</v>
      </c>
      <c r="G173" s="242" t="s">
        <v>156</v>
      </c>
      <c r="H173" s="243">
        <v>300.12</v>
      </c>
      <c r="I173" s="244"/>
      <c r="J173" s="243">
        <f>ROUND(I173*H173,2)</f>
        <v>0</v>
      </c>
      <c r="K173" s="245"/>
      <c r="L173" s="246"/>
      <c r="M173" s="247" t="s">
        <v>1</v>
      </c>
      <c r="N173" s="248" t="s">
        <v>43</v>
      </c>
      <c r="O173" s="94"/>
      <c r="P173" s="235">
        <f>O173*H173</f>
        <v>0</v>
      </c>
      <c r="Q173" s="235">
        <v>0.01108</v>
      </c>
      <c r="R173" s="235">
        <f>Q173*H173</f>
        <v>3.3253295999999999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218</v>
      </c>
      <c r="AT173" s="237" t="s">
        <v>215</v>
      </c>
      <c r="AU173" s="237" t="s">
        <v>133</v>
      </c>
      <c r="AY173" s="14" t="s">
        <v>126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133</v>
      </c>
      <c r="BK173" s="238">
        <f>ROUND(I173*H173,2)</f>
        <v>0</v>
      </c>
      <c r="BL173" s="14" t="s">
        <v>193</v>
      </c>
      <c r="BM173" s="237" t="s">
        <v>380</v>
      </c>
    </row>
    <row r="174" s="2" customFormat="1" ht="16.5" customHeight="1">
      <c r="A174" s="35"/>
      <c r="B174" s="36"/>
      <c r="C174" s="226" t="s">
        <v>286</v>
      </c>
      <c r="D174" s="226" t="s">
        <v>128</v>
      </c>
      <c r="E174" s="227" t="s">
        <v>381</v>
      </c>
      <c r="F174" s="228" t="s">
        <v>382</v>
      </c>
      <c r="G174" s="229" t="s">
        <v>156</v>
      </c>
      <c r="H174" s="230">
        <v>412.57999999999998</v>
      </c>
      <c r="I174" s="231"/>
      <c r="J174" s="230">
        <f>ROUND(I174*H174,2)</f>
        <v>0</v>
      </c>
      <c r="K174" s="232"/>
      <c r="L174" s="41"/>
      <c r="M174" s="233" t="s">
        <v>1</v>
      </c>
      <c r="N174" s="234" t="s">
        <v>43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193</v>
      </c>
      <c r="AT174" s="237" t="s">
        <v>128</v>
      </c>
      <c r="AU174" s="237" t="s">
        <v>133</v>
      </c>
      <c r="AY174" s="14" t="s">
        <v>126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133</v>
      </c>
      <c r="BK174" s="238">
        <f>ROUND(I174*H174,2)</f>
        <v>0</v>
      </c>
      <c r="BL174" s="14" t="s">
        <v>193</v>
      </c>
      <c r="BM174" s="237" t="s">
        <v>383</v>
      </c>
    </row>
    <row r="175" s="2" customFormat="1" ht="16.5" customHeight="1">
      <c r="A175" s="35"/>
      <c r="B175" s="36"/>
      <c r="C175" s="239" t="s">
        <v>292</v>
      </c>
      <c r="D175" s="239" t="s">
        <v>215</v>
      </c>
      <c r="E175" s="240" t="s">
        <v>384</v>
      </c>
      <c r="F175" s="241" t="s">
        <v>385</v>
      </c>
      <c r="G175" s="242" t="s">
        <v>156</v>
      </c>
      <c r="H175" s="243">
        <v>412.57999999999998</v>
      </c>
      <c r="I175" s="244"/>
      <c r="J175" s="243">
        <f>ROUND(I175*H175,2)</f>
        <v>0</v>
      </c>
      <c r="K175" s="245"/>
      <c r="L175" s="246"/>
      <c r="M175" s="247" t="s">
        <v>1</v>
      </c>
      <c r="N175" s="248" t="s">
        <v>43</v>
      </c>
      <c r="O175" s="94"/>
      <c r="P175" s="235">
        <f>O175*H175</f>
        <v>0</v>
      </c>
      <c r="Q175" s="235">
        <v>0.00792</v>
      </c>
      <c r="R175" s="235">
        <f>Q175*H175</f>
        <v>3.2676335999999999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218</v>
      </c>
      <c r="AT175" s="237" t="s">
        <v>215</v>
      </c>
      <c r="AU175" s="237" t="s">
        <v>133</v>
      </c>
      <c r="AY175" s="14" t="s">
        <v>126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133</v>
      </c>
      <c r="BK175" s="238">
        <f>ROUND(I175*H175,2)</f>
        <v>0</v>
      </c>
      <c r="BL175" s="14" t="s">
        <v>193</v>
      </c>
      <c r="BM175" s="237" t="s">
        <v>386</v>
      </c>
    </row>
    <row r="176" s="2" customFormat="1" ht="16.5" customHeight="1">
      <c r="A176" s="35"/>
      <c r="B176" s="36"/>
      <c r="C176" s="226" t="s">
        <v>297</v>
      </c>
      <c r="D176" s="226" t="s">
        <v>128</v>
      </c>
      <c r="E176" s="227" t="s">
        <v>293</v>
      </c>
      <c r="F176" s="228" t="s">
        <v>387</v>
      </c>
      <c r="G176" s="229" t="s">
        <v>295</v>
      </c>
      <c r="H176" s="230">
        <v>1</v>
      </c>
      <c r="I176" s="231"/>
      <c r="J176" s="230">
        <f>ROUND(I176*H176,2)</f>
        <v>0</v>
      </c>
      <c r="K176" s="232"/>
      <c r="L176" s="41"/>
      <c r="M176" s="233" t="s">
        <v>1</v>
      </c>
      <c r="N176" s="234" t="s">
        <v>43</v>
      </c>
      <c r="O176" s="94"/>
      <c r="P176" s="235">
        <f>O176*H176</f>
        <v>0</v>
      </c>
      <c r="Q176" s="235">
        <v>0.00032000000000000003</v>
      </c>
      <c r="R176" s="235">
        <f>Q176*H176</f>
        <v>0.00032000000000000003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193</v>
      </c>
      <c r="AT176" s="237" t="s">
        <v>128</v>
      </c>
      <c r="AU176" s="237" t="s">
        <v>133</v>
      </c>
      <c r="AY176" s="14" t="s">
        <v>126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133</v>
      </c>
      <c r="BK176" s="238">
        <f>ROUND(I176*H176,2)</f>
        <v>0</v>
      </c>
      <c r="BL176" s="14" t="s">
        <v>193</v>
      </c>
      <c r="BM176" s="237" t="s">
        <v>296</v>
      </c>
    </row>
    <row r="177" s="2" customFormat="1" ht="16.5" customHeight="1">
      <c r="A177" s="35"/>
      <c r="B177" s="36"/>
      <c r="C177" s="239" t="s">
        <v>301</v>
      </c>
      <c r="D177" s="239" t="s">
        <v>215</v>
      </c>
      <c r="E177" s="240" t="s">
        <v>298</v>
      </c>
      <c r="F177" s="241" t="s">
        <v>388</v>
      </c>
      <c r="G177" s="242" t="s">
        <v>295</v>
      </c>
      <c r="H177" s="243">
        <v>1</v>
      </c>
      <c r="I177" s="244"/>
      <c r="J177" s="243">
        <f>ROUND(I177*H177,2)</f>
        <v>0</v>
      </c>
      <c r="K177" s="245"/>
      <c r="L177" s="246"/>
      <c r="M177" s="247" t="s">
        <v>1</v>
      </c>
      <c r="N177" s="248" t="s">
        <v>43</v>
      </c>
      <c r="O177" s="94"/>
      <c r="P177" s="235">
        <f>O177*H177</f>
        <v>0</v>
      </c>
      <c r="Q177" s="235">
        <v>0.113</v>
      </c>
      <c r="R177" s="235">
        <f>Q177*H177</f>
        <v>0.113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218</v>
      </c>
      <c r="AT177" s="237" t="s">
        <v>215</v>
      </c>
      <c r="AU177" s="237" t="s">
        <v>133</v>
      </c>
      <c r="AY177" s="14" t="s">
        <v>126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133</v>
      </c>
      <c r="BK177" s="238">
        <f>ROUND(I177*H177,2)</f>
        <v>0</v>
      </c>
      <c r="BL177" s="14" t="s">
        <v>193</v>
      </c>
      <c r="BM177" s="237" t="s">
        <v>300</v>
      </c>
    </row>
    <row r="178" s="2" customFormat="1" ht="24.15" customHeight="1">
      <c r="A178" s="35"/>
      <c r="B178" s="36"/>
      <c r="C178" s="226" t="s">
        <v>307</v>
      </c>
      <c r="D178" s="226" t="s">
        <v>128</v>
      </c>
      <c r="E178" s="227" t="s">
        <v>389</v>
      </c>
      <c r="F178" s="228" t="s">
        <v>303</v>
      </c>
      <c r="G178" s="229" t="s">
        <v>390</v>
      </c>
      <c r="H178" s="231"/>
      <c r="I178" s="231"/>
      <c r="J178" s="230">
        <f>ROUND(I178*H178,2)</f>
        <v>0</v>
      </c>
      <c r="K178" s="232"/>
      <c r="L178" s="41"/>
      <c r="M178" s="233" t="s">
        <v>1</v>
      </c>
      <c r="N178" s="234" t="s">
        <v>43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193</v>
      </c>
      <c r="AT178" s="237" t="s">
        <v>128</v>
      </c>
      <c r="AU178" s="237" t="s">
        <v>133</v>
      </c>
      <c r="AY178" s="14" t="s">
        <v>126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133</v>
      </c>
      <c r="BK178" s="238">
        <f>ROUND(I178*H178,2)</f>
        <v>0</v>
      </c>
      <c r="BL178" s="14" t="s">
        <v>193</v>
      </c>
      <c r="BM178" s="237" t="s">
        <v>304</v>
      </c>
    </row>
    <row r="179" s="12" customFormat="1" ht="25.92" customHeight="1">
      <c r="A179" s="12"/>
      <c r="B179" s="210"/>
      <c r="C179" s="211"/>
      <c r="D179" s="212" t="s">
        <v>76</v>
      </c>
      <c r="E179" s="213" t="s">
        <v>391</v>
      </c>
      <c r="F179" s="213" t="s">
        <v>391</v>
      </c>
      <c r="G179" s="211"/>
      <c r="H179" s="211"/>
      <c r="I179" s="214"/>
      <c r="J179" s="215">
        <f>BK179</f>
        <v>0</v>
      </c>
      <c r="K179" s="211"/>
      <c r="L179" s="216"/>
      <c r="M179" s="217"/>
      <c r="N179" s="218"/>
      <c r="O179" s="218"/>
      <c r="P179" s="219">
        <f>P180</f>
        <v>0</v>
      </c>
      <c r="Q179" s="218"/>
      <c r="R179" s="219">
        <f>R180</f>
        <v>0.0033</v>
      </c>
      <c r="S179" s="218"/>
      <c r="T179" s="220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132</v>
      </c>
      <c r="AT179" s="222" t="s">
        <v>76</v>
      </c>
      <c r="AU179" s="222" t="s">
        <v>77</v>
      </c>
      <c r="AY179" s="221" t="s">
        <v>126</v>
      </c>
      <c r="BK179" s="223">
        <f>BK180</f>
        <v>0</v>
      </c>
    </row>
    <row r="180" s="12" customFormat="1" ht="22.8" customHeight="1">
      <c r="A180" s="12"/>
      <c r="B180" s="210"/>
      <c r="C180" s="211"/>
      <c r="D180" s="212" t="s">
        <v>76</v>
      </c>
      <c r="E180" s="224" t="s">
        <v>392</v>
      </c>
      <c r="F180" s="224" t="s">
        <v>393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SUM(P181:P190)</f>
        <v>0</v>
      </c>
      <c r="Q180" s="218"/>
      <c r="R180" s="219">
        <f>SUM(R181:R190)</f>
        <v>0.0033</v>
      </c>
      <c r="S180" s="218"/>
      <c r="T180" s="220">
        <f>SUM(T181:T190)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132</v>
      </c>
      <c r="AT180" s="222" t="s">
        <v>76</v>
      </c>
      <c r="AU180" s="222" t="s">
        <v>85</v>
      </c>
      <c r="AY180" s="221" t="s">
        <v>126</v>
      </c>
      <c r="BK180" s="223">
        <f>SUM(BK181:BK190)</f>
        <v>0</v>
      </c>
    </row>
    <row r="181" s="2" customFormat="1" ht="16.5" customHeight="1">
      <c r="A181" s="35"/>
      <c r="B181" s="36"/>
      <c r="C181" s="226" t="s">
        <v>394</v>
      </c>
      <c r="D181" s="226" t="s">
        <v>128</v>
      </c>
      <c r="E181" s="227" t="s">
        <v>395</v>
      </c>
      <c r="F181" s="228" t="s">
        <v>396</v>
      </c>
      <c r="G181" s="229" t="s">
        <v>295</v>
      </c>
      <c r="H181" s="230">
        <v>1</v>
      </c>
      <c r="I181" s="231"/>
      <c r="J181" s="230">
        <f>ROUND(I181*H181,2)</f>
        <v>0</v>
      </c>
      <c r="K181" s="232"/>
      <c r="L181" s="41"/>
      <c r="M181" s="233" t="s">
        <v>1</v>
      </c>
      <c r="N181" s="234" t="s">
        <v>43</v>
      </c>
      <c r="O181" s="94"/>
      <c r="P181" s="235">
        <f>O181*H181</f>
        <v>0</v>
      </c>
      <c r="Q181" s="235">
        <v>0.00033</v>
      </c>
      <c r="R181" s="235">
        <f>Q181*H181</f>
        <v>0.00033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132</v>
      </c>
      <c r="AT181" s="237" t="s">
        <v>128</v>
      </c>
      <c r="AU181" s="237" t="s">
        <v>133</v>
      </c>
      <c r="AY181" s="14" t="s">
        <v>126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133</v>
      </c>
      <c r="BK181" s="238">
        <f>ROUND(I181*H181,2)</f>
        <v>0</v>
      </c>
      <c r="BL181" s="14" t="s">
        <v>132</v>
      </c>
      <c r="BM181" s="237" t="s">
        <v>397</v>
      </c>
    </row>
    <row r="182" s="2" customFormat="1" ht="16.5" customHeight="1">
      <c r="A182" s="35"/>
      <c r="B182" s="36"/>
      <c r="C182" s="226" t="s">
        <v>398</v>
      </c>
      <c r="D182" s="226" t="s">
        <v>128</v>
      </c>
      <c r="E182" s="227" t="s">
        <v>399</v>
      </c>
      <c r="F182" s="228" t="s">
        <v>400</v>
      </c>
      <c r="G182" s="229" t="s">
        <v>295</v>
      </c>
      <c r="H182" s="230">
        <v>1</v>
      </c>
      <c r="I182" s="231"/>
      <c r="J182" s="230">
        <f>ROUND(I182*H182,2)</f>
        <v>0</v>
      </c>
      <c r="K182" s="232"/>
      <c r="L182" s="41"/>
      <c r="M182" s="233" t="s">
        <v>1</v>
      </c>
      <c r="N182" s="234" t="s">
        <v>43</v>
      </c>
      <c r="O182" s="94"/>
      <c r="P182" s="235">
        <f>O182*H182</f>
        <v>0</v>
      </c>
      <c r="Q182" s="235">
        <v>0.00033</v>
      </c>
      <c r="R182" s="235">
        <f>Q182*H182</f>
        <v>0.00033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132</v>
      </c>
      <c r="AT182" s="237" t="s">
        <v>128</v>
      </c>
      <c r="AU182" s="237" t="s">
        <v>133</v>
      </c>
      <c r="AY182" s="14" t="s">
        <v>126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133</v>
      </c>
      <c r="BK182" s="238">
        <f>ROUND(I182*H182,2)</f>
        <v>0</v>
      </c>
      <c r="BL182" s="14" t="s">
        <v>132</v>
      </c>
      <c r="BM182" s="237" t="s">
        <v>401</v>
      </c>
    </row>
    <row r="183" s="2" customFormat="1" ht="16.5" customHeight="1">
      <c r="A183" s="35"/>
      <c r="B183" s="36"/>
      <c r="C183" s="226" t="s">
        <v>402</v>
      </c>
      <c r="D183" s="226" t="s">
        <v>128</v>
      </c>
      <c r="E183" s="227" t="s">
        <v>403</v>
      </c>
      <c r="F183" s="228" t="s">
        <v>404</v>
      </c>
      <c r="G183" s="229" t="s">
        <v>295</v>
      </c>
      <c r="H183" s="230">
        <v>1</v>
      </c>
      <c r="I183" s="231"/>
      <c r="J183" s="230">
        <f>ROUND(I183*H183,2)</f>
        <v>0</v>
      </c>
      <c r="K183" s="232"/>
      <c r="L183" s="41"/>
      <c r="M183" s="233" t="s">
        <v>1</v>
      </c>
      <c r="N183" s="234" t="s">
        <v>43</v>
      </c>
      <c r="O183" s="94"/>
      <c r="P183" s="235">
        <f>O183*H183</f>
        <v>0</v>
      </c>
      <c r="Q183" s="235">
        <v>0.00033</v>
      </c>
      <c r="R183" s="235">
        <f>Q183*H183</f>
        <v>0.00033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132</v>
      </c>
      <c r="AT183" s="237" t="s">
        <v>128</v>
      </c>
      <c r="AU183" s="237" t="s">
        <v>133</v>
      </c>
      <c r="AY183" s="14" t="s">
        <v>126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133</v>
      </c>
      <c r="BK183" s="238">
        <f>ROUND(I183*H183,2)</f>
        <v>0</v>
      </c>
      <c r="BL183" s="14" t="s">
        <v>132</v>
      </c>
      <c r="BM183" s="237" t="s">
        <v>405</v>
      </c>
    </row>
    <row r="184" s="2" customFormat="1" ht="16.5" customHeight="1">
      <c r="A184" s="35"/>
      <c r="B184" s="36"/>
      <c r="C184" s="226" t="s">
        <v>406</v>
      </c>
      <c r="D184" s="226" t="s">
        <v>128</v>
      </c>
      <c r="E184" s="227" t="s">
        <v>407</v>
      </c>
      <c r="F184" s="228" t="s">
        <v>408</v>
      </c>
      <c r="G184" s="229" t="s">
        <v>295</v>
      </c>
      <c r="H184" s="230">
        <v>1</v>
      </c>
      <c r="I184" s="231"/>
      <c r="J184" s="230">
        <f>ROUND(I184*H184,2)</f>
        <v>0</v>
      </c>
      <c r="K184" s="232"/>
      <c r="L184" s="41"/>
      <c r="M184" s="233" t="s">
        <v>1</v>
      </c>
      <c r="N184" s="234" t="s">
        <v>43</v>
      </c>
      <c r="O184" s="94"/>
      <c r="P184" s="235">
        <f>O184*H184</f>
        <v>0</v>
      </c>
      <c r="Q184" s="235">
        <v>0.00033</v>
      </c>
      <c r="R184" s="235">
        <f>Q184*H184</f>
        <v>0.00033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132</v>
      </c>
      <c r="AT184" s="237" t="s">
        <v>128</v>
      </c>
      <c r="AU184" s="237" t="s">
        <v>133</v>
      </c>
      <c r="AY184" s="14" t="s">
        <v>126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133</v>
      </c>
      <c r="BK184" s="238">
        <f>ROUND(I184*H184,2)</f>
        <v>0</v>
      </c>
      <c r="BL184" s="14" t="s">
        <v>132</v>
      </c>
      <c r="BM184" s="237" t="s">
        <v>409</v>
      </c>
    </row>
    <row r="185" s="2" customFormat="1" ht="16.5" customHeight="1">
      <c r="A185" s="35"/>
      <c r="B185" s="36"/>
      <c r="C185" s="226" t="s">
        <v>410</v>
      </c>
      <c r="D185" s="226" t="s">
        <v>128</v>
      </c>
      <c r="E185" s="227" t="s">
        <v>411</v>
      </c>
      <c r="F185" s="228" t="s">
        <v>412</v>
      </c>
      <c r="G185" s="229" t="s">
        <v>295</v>
      </c>
      <c r="H185" s="230">
        <v>1</v>
      </c>
      <c r="I185" s="231"/>
      <c r="J185" s="230">
        <f>ROUND(I185*H185,2)</f>
        <v>0</v>
      </c>
      <c r="K185" s="232"/>
      <c r="L185" s="41"/>
      <c r="M185" s="233" t="s">
        <v>1</v>
      </c>
      <c r="N185" s="234" t="s">
        <v>43</v>
      </c>
      <c r="O185" s="94"/>
      <c r="P185" s="235">
        <f>O185*H185</f>
        <v>0</v>
      </c>
      <c r="Q185" s="235">
        <v>0.00033</v>
      </c>
      <c r="R185" s="235">
        <f>Q185*H185</f>
        <v>0.00033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132</v>
      </c>
      <c r="AT185" s="237" t="s">
        <v>128</v>
      </c>
      <c r="AU185" s="237" t="s">
        <v>133</v>
      </c>
      <c r="AY185" s="14" t="s">
        <v>126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133</v>
      </c>
      <c r="BK185" s="238">
        <f>ROUND(I185*H185,2)</f>
        <v>0</v>
      </c>
      <c r="BL185" s="14" t="s">
        <v>132</v>
      </c>
      <c r="BM185" s="237" t="s">
        <v>413</v>
      </c>
    </row>
    <row r="186" s="2" customFormat="1" ht="16.5" customHeight="1">
      <c r="A186" s="35"/>
      <c r="B186" s="36"/>
      <c r="C186" s="226" t="s">
        <v>414</v>
      </c>
      <c r="D186" s="226" t="s">
        <v>128</v>
      </c>
      <c r="E186" s="227" t="s">
        <v>415</v>
      </c>
      <c r="F186" s="228" t="s">
        <v>416</v>
      </c>
      <c r="G186" s="229" t="s">
        <v>295</v>
      </c>
      <c r="H186" s="230">
        <v>1</v>
      </c>
      <c r="I186" s="231"/>
      <c r="J186" s="230">
        <f>ROUND(I186*H186,2)</f>
        <v>0</v>
      </c>
      <c r="K186" s="232"/>
      <c r="L186" s="41"/>
      <c r="M186" s="233" t="s">
        <v>1</v>
      </c>
      <c r="N186" s="234" t="s">
        <v>43</v>
      </c>
      <c r="O186" s="94"/>
      <c r="P186" s="235">
        <f>O186*H186</f>
        <v>0</v>
      </c>
      <c r="Q186" s="235">
        <v>0.00033</v>
      </c>
      <c r="R186" s="235">
        <f>Q186*H186</f>
        <v>0.00033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132</v>
      </c>
      <c r="AT186" s="237" t="s">
        <v>128</v>
      </c>
      <c r="AU186" s="237" t="s">
        <v>133</v>
      </c>
      <c r="AY186" s="14" t="s">
        <v>126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133</v>
      </c>
      <c r="BK186" s="238">
        <f>ROUND(I186*H186,2)</f>
        <v>0</v>
      </c>
      <c r="BL186" s="14" t="s">
        <v>132</v>
      </c>
      <c r="BM186" s="237" t="s">
        <v>417</v>
      </c>
    </row>
    <row r="187" s="2" customFormat="1" ht="16.5" customHeight="1">
      <c r="A187" s="35"/>
      <c r="B187" s="36"/>
      <c r="C187" s="226" t="s">
        <v>418</v>
      </c>
      <c r="D187" s="226" t="s">
        <v>128</v>
      </c>
      <c r="E187" s="227" t="s">
        <v>419</v>
      </c>
      <c r="F187" s="228" t="s">
        <v>420</v>
      </c>
      <c r="G187" s="229" t="s">
        <v>295</v>
      </c>
      <c r="H187" s="230">
        <v>1</v>
      </c>
      <c r="I187" s="231"/>
      <c r="J187" s="230">
        <f>ROUND(I187*H187,2)</f>
        <v>0</v>
      </c>
      <c r="K187" s="232"/>
      <c r="L187" s="41"/>
      <c r="M187" s="233" t="s">
        <v>1</v>
      </c>
      <c r="N187" s="234" t="s">
        <v>43</v>
      </c>
      <c r="O187" s="94"/>
      <c r="P187" s="235">
        <f>O187*H187</f>
        <v>0</v>
      </c>
      <c r="Q187" s="235">
        <v>0.00033</v>
      </c>
      <c r="R187" s="235">
        <f>Q187*H187</f>
        <v>0.00033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132</v>
      </c>
      <c r="AT187" s="237" t="s">
        <v>128</v>
      </c>
      <c r="AU187" s="237" t="s">
        <v>133</v>
      </c>
      <c r="AY187" s="14" t="s">
        <v>126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133</v>
      </c>
      <c r="BK187" s="238">
        <f>ROUND(I187*H187,2)</f>
        <v>0</v>
      </c>
      <c r="BL187" s="14" t="s">
        <v>132</v>
      </c>
      <c r="BM187" s="237" t="s">
        <v>421</v>
      </c>
    </row>
    <row r="188" s="2" customFormat="1" ht="16.5" customHeight="1">
      <c r="A188" s="35"/>
      <c r="B188" s="36"/>
      <c r="C188" s="226" t="s">
        <v>422</v>
      </c>
      <c r="D188" s="226" t="s">
        <v>128</v>
      </c>
      <c r="E188" s="227" t="s">
        <v>423</v>
      </c>
      <c r="F188" s="228" t="s">
        <v>424</v>
      </c>
      <c r="G188" s="229" t="s">
        <v>295</v>
      </c>
      <c r="H188" s="230">
        <v>1</v>
      </c>
      <c r="I188" s="231"/>
      <c r="J188" s="230">
        <f>ROUND(I188*H188,2)</f>
        <v>0</v>
      </c>
      <c r="K188" s="232"/>
      <c r="L188" s="41"/>
      <c r="M188" s="233" t="s">
        <v>1</v>
      </c>
      <c r="N188" s="234" t="s">
        <v>43</v>
      </c>
      <c r="O188" s="94"/>
      <c r="P188" s="235">
        <f>O188*H188</f>
        <v>0</v>
      </c>
      <c r="Q188" s="235">
        <v>0.00033</v>
      </c>
      <c r="R188" s="235">
        <f>Q188*H188</f>
        <v>0.00033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132</v>
      </c>
      <c r="AT188" s="237" t="s">
        <v>128</v>
      </c>
      <c r="AU188" s="237" t="s">
        <v>133</v>
      </c>
      <c r="AY188" s="14" t="s">
        <v>126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133</v>
      </c>
      <c r="BK188" s="238">
        <f>ROUND(I188*H188,2)</f>
        <v>0</v>
      </c>
      <c r="BL188" s="14" t="s">
        <v>132</v>
      </c>
      <c r="BM188" s="237" t="s">
        <v>425</v>
      </c>
    </row>
    <row r="189" s="2" customFormat="1" ht="16.5" customHeight="1">
      <c r="A189" s="35"/>
      <c r="B189" s="36"/>
      <c r="C189" s="226" t="s">
        <v>426</v>
      </c>
      <c r="D189" s="226" t="s">
        <v>128</v>
      </c>
      <c r="E189" s="227" t="s">
        <v>427</v>
      </c>
      <c r="F189" s="228" t="s">
        <v>428</v>
      </c>
      <c r="G189" s="229" t="s">
        <v>295</v>
      </c>
      <c r="H189" s="230">
        <v>1</v>
      </c>
      <c r="I189" s="231"/>
      <c r="J189" s="230">
        <f>ROUND(I189*H189,2)</f>
        <v>0</v>
      </c>
      <c r="K189" s="232"/>
      <c r="L189" s="41"/>
      <c r="M189" s="233" t="s">
        <v>1</v>
      </c>
      <c r="N189" s="234" t="s">
        <v>43</v>
      </c>
      <c r="O189" s="94"/>
      <c r="P189" s="235">
        <f>O189*H189</f>
        <v>0</v>
      </c>
      <c r="Q189" s="235">
        <v>0.00033</v>
      </c>
      <c r="R189" s="235">
        <f>Q189*H189</f>
        <v>0.00033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132</v>
      </c>
      <c r="AT189" s="237" t="s">
        <v>128</v>
      </c>
      <c r="AU189" s="237" t="s">
        <v>133</v>
      </c>
      <c r="AY189" s="14" t="s">
        <v>126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133</v>
      </c>
      <c r="BK189" s="238">
        <f>ROUND(I189*H189,2)</f>
        <v>0</v>
      </c>
      <c r="BL189" s="14" t="s">
        <v>132</v>
      </c>
      <c r="BM189" s="237" t="s">
        <v>429</v>
      </c>
    </row>
    <row r="190" s="2" customFormat="1" ht="16.5" customHeight="1">
      <c r="A190" s="35"/>
      <c r="B190" s="36"/>
      <c r="C190" s="226" t="s">
        <v>430</v>
      </c>
      <c r="D190" s="226" t="s">
        <v>128</v>
      </c>
      <c r="E190" s="227" t="s">
        <v>431</v>
      </c>
      <c r="F190" s="228" t="s">
        <v>432</v>
      </c>
      <c r="G190" s="229" t="s">
        <v>295</v>
      </c>
      <c r="H190" s="230">
        <v>1</v>
      </c>
      <c r="I190" s="231"/>
      <c r="J190" s="230">
        <f>ROUND(I190*H190,2)</f>
        <v>0</v>
      </c>
      <c r="K190" s="232"/>
      <c r="L190" s="41"/>
      <c r="M190" s="233" t="s">
        <v>1</v>
      </c>
      <c r="N190" s="234" t="s">
        <v>43</v>
      </c>
      <c r="O190" s="94"/>
      <c r="P190" s="235">
        <f>O190*H190</f>
        <v>0</v>
      </c>
      <c r="Q190" s="235">
        <v>0.00033</v>
      </c>
      <c r="R190" s="235">
        <f>Q190*H190</f>
        <v>0.00033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132</v>
      </c>
      <c r="AT190" s="237" t="s">
        <v>128</v>
      </c>
      <c r="AU190" s="237" t="s">
        <v>133</v>
      </c>
      <c r="AY190" s="14" t="s">
        <v>126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133</v>
      </c>
      <c r="BK190" s="238">
        <f>ROUND(I190*H190,2)</f>
        <v>0</v>
      </c>
      <c r="BL190" s="14" t="s">
        <v>132</v>
      </c>
      <c r="BM190" s="237" t="s">
        <v>433</v>
      </c>
    </row>
    <row r="191" s="12" customFormat="1" ht="25.92" customHeight="1">
      <c r="A191" s="12"/>
      <c r="B191" s="210"/>
      <c r="C191" s="211"/>
      <c r="D191" s="212" t="s">
        <v>76</v>
      </c>
      <c r="E191" s="213" t="s">
        <v>305</v>
      </c>
      <c r="F191" s="213" t="s">
        <v>306</v>
      </c>
      <c r="G191" s="211"/>
      <c r="H191" s="211"/>
      <c r="I191" s="214"/>
      <c r="J191" s="215">
        <f>BK191</f>
        <v>0</v>
      </c>
      <c r="K191" s="211"/>
      <c r="L191" s="216"/>
      <c r="M191" s="217"/>
      <c r="N191" s="218"/>
      <c r="O191" s="218"/>
      <c r="P191" s="219">
        <f>P192</f>
        <v>0</v>
      </c>
      <c r="Q191" s="218"/>
      <c r="R191" s="219">
        <f>R192</f>
        <v>0</v>
      </c>
      <c r="S191" s="218"/>
      <c r="T191" s="220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145</v>
      </c>
      <c r="AT191" s="222" t="s">
        <v>76</v>
      </c>
      <c r="AU191" s="222" t="s">
        <v>77</v>
      </c>
      <c r="AY191" s="221" t="s">
        <v>126</v>
      </c>
      <c r="BK191" s="223">
        <f>BK192</f>
        <v>0</v>
      </c>
    </row>
    <row r="192" s="2" customFormat="1" ht="16.5" customHeight="1">
      <c r="A192" s="35"/>
      <c r="B192" s="36"/>
      <c r="C192" s="226" t="s">
        <v>434</v>
      </c>
      <c r="D192" s="226" t="s">
        <v>128</v>
      </c>
      <c r="E192" s="227" t="s">
        <v>308</v>
      </c>
      <c r="F192" s="228" t="s">
        <v>309</v>
      </c>
      <c r="G192" s="229" t="s">
        <v>310</v>
      </c>
      <c r="H192" s="230">
        <v>1</v>
      </c>
      <c r="I192" s="231"/>
      <c r="J192" s="230">
        <f>ROUND(I192*H192,2)</f>
        <v>0</v>
      </c>
      <c r="K192" s="232"/>
      <c r="L192" s="41"/>
      <c r="M192" s="249" t="s">
        <v>1</v>
      </c>
      <c r="N192" s="250" t="s">
        <v>43</v>
      </c>
      <c r="O192" s="251"/>
      <c r="P192" s="252">
        <f>O192*H192</f>
        <v>0</v>
      </c>
      <c r="Q192" s="252">
        <v>0</v>
      </c>
      <c r="R192" s="252">
        <f>Q192*H192</f>
        <v>0</v>
      </c>
      <c r="S192" s="252">
        <v>0</v>
      </c>
      <c r="T192" s="25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311</v>
      </c>
      <c r="AT192" s="237" t="s">
        <v>128</v>
      </c>
      <c r="AU192" s="237" t="s">
        <v>85</v>
      </c>
      <c r="AY192" s="14" t="s">
        <v>126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133</v>
      </c>
      <c r="BK192" s="238">
        <f>ROUND(I192*H192,2)</f>
        <v>0</v>
      </c>
      <c r="BL192" s="14" t="s">
        <v>311</v>
      </c>
      <c r="BM192" s="237" t="s">
        <v>316</v>
      </c>
    </row>
    <row r="193" s="2" customFormat="1" ht="6.96" customHeight="1">
      <c r="A193" s="35"/>
      <c r="B193" s="69"/>
      <c r="C193" s="70"/>
      <c r="D193" s="70"/>
      <c r="E193" s="70"/>
      <c r="F193" s="70"/>
      <c r="G193" s="70"/>
      <c r="H193" s="70"/>
      <c r="I193" s="70"/>
      <c r="J193" s="70"/>
      <c r="K193" s="70"/>
      <c r="L193" s="41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</sheetData>
  <sheetProtection sheet="1" autoFilter="0" formatColumns="0" formatRows="0" objects="1" scenarios="1" spinCount="100000" saltValue="/8RM2M36CDuOq7l7vsS9CGsVC1VJwLHF1o2JKkeOlclaG3gjE/TqCeURLzi2Dn0a2fJn+CIgnVtCraUwaP580Q==" hashValue="wYk3+SlZshLHuC4LHR7us5PrS3j4vFIdXtvVh9DMfZIPKl1nr3YaTkDRz6QkocxxvUbDwtSKzEf9qCLZ9Cr8WQ==" algorithmName="SHA-512" password="CC35"/>
  <autoFilter ref="C127:K19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HPelite\Admin</dc:creator>
  <cp:lastModifiedBy>HPelite\Admin</cp:lastModifiedBy>
  <dcterms:created xsi:type="dcterms:W3CDTF">2023-05-29T07:36:13Z</dcterms:created>
  <dcterms:modified xsi:type="dcterms:W3CDTF">2023-05-29T07:36:18Z</dcterms:modified>
</cp:coreProperties>
</file>