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Pol'!$A$1:$U$129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119" i="12"/>
  <c r="F39" i="1" s="1"/>
  <c r="F40" s="1"/>
  <c r="AD119" i="12"/>
  <c r="G39" i="1" s="1"/>
  <c r="BA108" i="12"/>
  <c r="BA107"/>
  <c r="BA105"/>
  <c r="BA102"/>
  <c r="BA98"/>
  <c r="BA93"/>
  <c r="BA73"/>
  <c r="BA70"/>
  <c r="BA68"/>
  <c r="BA66"/>
  <c r="BA56"/>
  <c r="BA52"/>
  <c r="BA49"/>
  <c r="BA46"/>
  <c r="BA43"/>
  <c r="BA40"/>
  <c r="BA35"/>
  <c r="BA32"/>
  <c r="BA29"/>
  <c r="BA26"/>
  <c r="BA21"/>
  <c r="BA18"/>
  <c r="BA15"/>
  <c r="BA12"/>
  <c r="BA10"/>
  <c r="G9"/>
  <c r="I9"/>
  <c r="K9"/>
  <c r="O9"/>
  <c r="Q9"/>
  <c r="U9"/>
  <c r="G11"/>
  <c r="M11" s="1"/>
  <c r="I11"/>
  <c r="K11"/>
  <c r="O11"/>
  <c r="Q11"/>
  <c r="U11"/>
  <c r="G14"/>
  <c r="M14" s="1"/>
  <c r="I14"/>
  <c r="K14"/>
  <c r="O14"/>
  <c r="Q14"/>
  <c r="U14"/>
  <c r="G17"/>
  <c r="I17"/>
  <c r="K17"/>
  <c r="M17"/>
  <c r="O17"/>
  <c r="Q17"/>
  <c r="U17"/>
  <c r="G20"/>
  <c r="I20"/>
  <c r="K20"/>
  <c r="M20"/>
  <c r="O20"/>
  <c r="Q20"/>
  <c r="U20"/>
  <c r="G23"/>
  <c r="I23"/>
  <c r="K23"/>
  <c r="M23"/>
  <c r="O23"/>
  <c r="Q23"/>
  <c r="U23"/>
  <c r="G25"/>
  <c r="M25" s="1"/>
  <c r="I25"/>
  <c r="K25"/>
  <c r="O25"/>
  <c r="Q25"/>
  <c r="U25"/>
  <c r="G28"/>
  <c r="M28" s="1"/>
  <c r="I28"/>
  <c r="K28"/>
  <c r="O28"/>
  <c r="Q28"/>
  <c r="U28"/>
  <c r="G31"/>
  <c r="M31" s="1"/>
  <c r="I31"/>
  <c r="K31"/>
  <c r="O31"/>
  <c r="Q31"/>
  <c r="U31"/>
  <c r="G34"/>
  <c r="M34" s="1"/>
  <c r="I34"/>
  <c r="K34"/>
  <c r="O34"/>
  <c r="Q34"/>
  <c r="U34"/>
  <c r="G37"/>
  <c r="M37" s="1"/>
  <c r="I37"/>
  <c r="K37"/>
  <c r="O37"/>
  <c r="Q37"/>
  <c r="U37"/>
  <c r="G39"/>
  <c r="M39" s="1"/>
  <c r="I39"/>
  <c r="K39"/>
  <c r="O39"/>
  <c r="Q39"/>
  <c r="U39"/>
  <c r="G42"/>
  <c r="M42" s="1"/>
  <c r="I42"/>
  <c r="K42"/>
  <c r="O42"/>
  <c r="Q42"/>
  <c r="U42"/>
  <c r="G45"/>
  <c r="M45" s="1"/>
  <c r="I45"/>
  <c r="K45"/>
  <c r="O45"/>
  <c r="Q45"/>
  <c r="U45"/>
  <c r="G48"/>
  <c r="M48" s="1"/>
  <c r="I48"/>
  <c r="K48"/>
  <c r="O48"/>
  <c r="Q48"/>
  <c r="U48"/>
  <c r="G51"/>
  <c r="I51"/>
  <c r="K51"/>
  <c r="M51"/>
  <c r="O51"/>
  <c r="Q51"/>
  <c r="U51"/>
  <c r="O54"/>
  <c r="G55"/>
  <c r="M55" s="1"/>
  <c r="M54" s="1"/>
  <c r="I55"/>
  <c r="I54" s="1"/>
  <c r="K55"/>
  <c r="K54" s="1"/>
  <c r="O55"/>
  <c r="Q55"/>
  <c r="Q54" s="1"/>
  <c r="U55"/>
  <c r="U54" s="1"/>
  <c r="G59"/>
  <c r="M59" s="1"/>
  <c r="I59"/>
  <c r="K59"/>
  <c r="O59"/>
  <c r="Q59"/>
  <c r="U59"/>
  <c r="G61"/>
  <c r="M61" s="1"/>
  <c r="I61"/>
  <c r="K61"/>
  <c r="O61"/>
  <c r="Q61"/>
  <c r="U61"/>
  <c r="G63"/>
  <c r="M63" s="1"/>
  <c r="I63"/>
  <c r="K63"/>
  <c r="O63"/>
  <c r="Q63"/>
  <c r="U63"/>
  <c r="G65"/>
  <c r="I65"/>
  <c r="K65"/>
  <c r="M65"/>
  <c r="O65"/>
  <c r="Q65"/>
  <c r="U65"/>
  <c r="G67"/>
  <c r="I67"/>
  <c r="K67"/>
  <c r="M67"/>
  <c r="O67"/>
  <c r="Q67"/>
  <c r="U67"/>
  <c r="G69"/>
  <c r="M69" s="1"/>
  <c r="I69"/>
  <c r="K69"/>
  <c r="O69"/>
  <c r="Q69"/>
  <c r="U69"/>
  <c r="G72"/>
  <c r="M72" s="1"/>
  <c r="I72"/>
  <c r="K72"/>
  <c r="O72"/>
  <c r="Q72"/>
  <c r="U72"/>
  <c r="G74"/>
  <c r="M74" s="1"/>
  <c r="I74"/>
  <c r="K74"/>
  <c r="O74"/>
  <c r="Q74"/>
  <c r="U74"/>
  <c r="G76"/>
  <c r="I76"/>
  <c r="K76"/>
  <c r="M76"/>
  <c r="O76"/>
  <c r="Q76"/>
  <c r="U76"/>
  <c r="O78"/>
  <c r="G79"/>
  <c r="M79" s="1"/>
  <c r="M78" s="1"/>
  <c r="I79"/>
  <c r="I78" s="1"/>
  <c r="K79"/>
  <c r="K78" s="1"/>
  <c r="O79"/>
  <c r="Q79"/>
  <c r="Q78" s="1"/>
  <c r="U79"/>
  <c r="U78" s="1"/>
  <c r="G81"/>
  <c r="M81" s="1"/>
  <c r="I81"/>
  <c r="K81"/>
  <c r="O81"/>
  <c r="Q81"/>
  <c r="U81"/>
  <c r="G83"/>
  <c r="M83" s="1"/>
  <c r="I83"/>
  <c r="K83"/>
  <c r="O83"/>
  <c r="Q83"/>
  <c r="U83"/>
  <c r="G85"/>
  <c r="M85" s="1"/>
  <c r="I85"/>
  <c r="K85"/>
  <c r="O85"/>
  <c r="Q85"/>
  <c r="U85"/>
  <c r="G86"/>
  <c r="I86"/>
  <c r="K86"/>
  <c r="M86"/>
  <c r="O86"/>
  <c r="Q86"/>
  <c r="U86"/>
  <c r="G88"/>
  <c r="I88"/>
  <c r="K88"/>
  <c r="M88"/>
  <c r="O88"/>
  <c r="Q88"/>
  <c r="U88"/>
  <c r="G89"/>
  <c r="M89" s="1"/>
  <c r="I89"/>
  <c r="K89"/>
  <c r="O89"/>
  <c r="Q89"/>
  <c r="U89"/>
  <c r="G90"/>
  <c r="M90" s="1"/>
  <c r="I90"/>
  <c r="K90"/>
  <c r="O90"/>
  <c r="Q90"/>
  <c r="U90"/>
  <c r="G91"/>
  <c r="M91" s="1"/>
  <c r="I91"/>
  <c r="K91"/>
  <c r="O91"/>
  <c r="Q91"/>
  <c r="U91"/>
  <c r="G92"/>
  <c r="I92"/>
  <c r="K92"/>
  <c r="M92"/>
  <c r="O92"/>
  <c r="Q92"/>
  <c r="U92"/>
  <c r="G95"/>
  <c r="I95"/>
  <c r="K95"/>
  <c r="M95"/>
  <c r="O95"/>
  <c r="O94" s="1"/>
  <c r="Q95"/>
  <c r="Q94" s="1"/>
  <c r="U95"/>
  <c r="G97"/>
  <c r="I97"/>
  <c r="K97"/>
  <c r="K94" s="1"/>
  <c r="O97"/>
  <c r="Q97"/>
  <c r="U97"/>
  <c r="U94" s="1"/>
  <c r="I100"/>
  <c r="K100"/>
  <c r="G101"/>
  <c r="M101" s="1"/>
  <c r="M100" s="1"/>
  <c r="I101"/>
  <c r="K101"/>
  <c r="O101"/>
  <c r="O100" s="1"/>
  <c r="Q101"/>
  <c r="Q100" s="1"/>
  <c r="U101"/>
  <c r="U100" s="1"/>
  <c r="G103"/>
  <c r="I54" i="1" s="1"/>
  <c r="I18" s="1"/>
  <c r="O103" i="12"/>
  <c r="G104"/>
  <c r="I104"/>
  <c r="I103" s="1"/>
  <c r="K104"/>
  <c r="K103" s="1"/>
  <c r="M104"/>
  <c r="M103" s="1"/>
  <c r="O104"/>
  <c r="Q104"/>
  <c r="Q103" s="1"/>
  <c r="U104"/>
  <c r="U103" s="1"/>
  <c r="G110"/>
  <c r="I110"/>
  <c r="K110"/>
  <c r="O110"/>
  <c r="Q110"/>
  <c r="U110"/>
  <c r="G111"/>
  <c r="M111" s="1"/>
  <c r="I111"/>
  <c r="K111"/>
  <c r="O111"/>
  <c r="Q111"/>
  <c r="U111"/>
  <c r="G112"/>
  <c r="M112" s="1"/>
  <c r="I112"/>
  <c r="K112"/>
  <c r="O112"/>
  <c r="Q112"/>
  <c r="U112"/>
  <c r="G113"/>
  <c r="M113" s="1"/>
  <c r="I113"/>
  <c r="K113"/>
  <c r="O113"/>
  <c r="Q113"/>
  <c r="U113"/>
  <c r="G114"/>
  <c r="I114"/>
  <c r="K114"/>
  <c r="M114"/>
  <c r="O114"/>
  <c r="Q114"/>
  <c r="U114"/>
  <c r="G115"/>
  <c r="M115" s="1"/>
  <c r="I115"/>
  <c r="K115"/>
  <c r="O115"/>
  <c r="Q115"/>
  <c r="U115"/>
  <c r="G116"/>
  <c r="M116" s="1"/>
  <c r="I116"/>
  <c r="K116"/>
  <c r="O116"/>
  <c r="Q116"/>
  <c r="U116"/>
  <c r="G117"/>
  <c r="M117" s="1"/>
  <c r="I117"/>
  <c r="K117"/>
  <c r="O117"/>
  <c r="Q117"/>
  <c r="U117"/>
  <c r="I20" i="1"/>
  <c r="I17"/>
  <c r="G27"/>
  <c r="J28"/>
  <c r="J26"/>
  <c r="G38"/>
  <c r="F38"/>
  <c r="J23"/>
  <c r="J24"/>
  <c r="J25"/>
  <c r="J27"/>
  <c r="E24"/>
  <c r="E26"/>
  <c r="Q80" i="12" l="1"/>
  <c r="G78"/>
  <c r="I50" i="1" s="1"/>
  <c r="Q58" i="12"/>
  <c r="G54"/>
  <c r="I48" i="1" s="1"/>
  <c r="I8" i="12"/>
  <c r="I109"/>
  <c r="K109"/>
  <c r="O109"/>
  <c r="G80"/>
  <c r="I51" i="1" s="1"/>
  <c r="G58" i="12"/>
  <c r="I49" i="1" s="1"/>
  <c r="K8" i="12"/>
  <c r="Q109"/>
  <c r="O8"/>
  <c r="Q8"/>
  <c r="G109"/>
  <c r="I55" i="1" s="1"/>
  <c r="I19" s="1"/>
  <c r="G100" i="12"/>
  <c r="I53" i="1" s="1"/>
  <c r="G94" i="12"/>
  <c r="I52" i="1" s="1"/>
  <c r="I94" i="12"/>
  <c r="U80"/>
  <c r="U58"/>
  <c r="U8"/>
  <c r="U109"/>
  <c r="I80"/>
  <c r="K80"/>
  <c r="O80"/>
  <c r="I58"/>
  <c r="K58"/>
  <c r="O58"/>
  <c r="G8"/>
  <c r="I47" i="1" s="1"/>
  <c r="H39"/>
  <c r="H40" s="1"/>
  <c r="G40"/>
  <c r="G23"/>
  <c r="M80" i="12"/>
  <c r="M58"/>
  <c r="M110"/>
  <c r="M109" s="1"/>
  <c r="M97"/>
  <c r="M94" s="1"/>
  <c r="M9"/>
  <c r="M8" s="1"/>
  <c r="I56" i="1" l="1"/>
  <c r="I16"/>
  <c r="I21" s="1"/>
  <c r="G25" s="1"/>
  <c r="G119" i="12"/>
  <c r="G26" i="1"/>
  <c r="G29" s="1"/>
  <c r="G28"/>
  <c r="I39"/>
  <c r="I40" s="1"/>
  <c r="J39" s="1"/>
  <c r="J40" s="1"/>
  <c r="G24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<sst xmlns="http://schemas.openxmlformats.org/spreadsheetml/2006/main" count="482" uniqueCount="253">
  <si>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</si>
  <si>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</si>
  <si>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</si>
  <si>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</si>
  <si>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</si>
  <si>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</si>
  <si>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</si>
  <si>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</si>
  <si>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</si>
  <si>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</si>
  <si>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</si>
  <si>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</si>
  <si>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</si>
  <si>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</si>
  <si>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</si>
  <si>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</si>
  <si>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</si>
  <si>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</si>
  <si>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</si>
  <si>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</si>
  <si>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</si>
  <si>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</si>
  <si>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</si>
  <si>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</si>
  <si>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</si>
  <si>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</si>
  <si>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</si>
  <si>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</si>
  <si>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</si>
  <si>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</si>
  <si>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</si>
  <si>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</si>
  <si>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</si>
  <si>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</si>
  <si>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</si>
  <si>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</si>
  <si>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</si>
  <si>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</si>
  <si>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</si>
  <si>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</si>
  <si>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</si>
  <si>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</si>
  <si>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Bystřice pod Hostýnem, ul. U Hřiště</t>
  </si>
  <si>
    <t>Rozpočet:</t>
  </si>
  <si>
    <t>Misto</t>
  </si>
  <si>
    <t>Ing. Tomáš Olša</t>
  </si>
  <si>
    <t>Regenerace Sídliště - vybudování parkovacích míst v ul. U Hřiště</t>
  </si>
  <si>
    <t>Město Bystřice pod Hostýnem</t>
  </si>
  <si>
    <t>Masarykovo nám. 137</t>
  </si>
  <si>
    <t>Bystřice pod Hostýnem</t>
  </si>
  <si>
    <t>76861</t>
  </si>
  <si>
    <t>00287113</t>
  </si>
  <si>
    <t>CZ00287113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</si>
  <si>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</si>
  <si>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</si>
  <si>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</si>
  <si>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</si>
  <si>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</si>
  <si>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</si>
  <si>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</si>
  <si>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</si>
  <si>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</si>
  <si>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5</t>
  </si>
  <si>
    <t>Komunikace</t>
  </si>
  <si>
    <t>8</t>
  </si>
  <si>
    <t>Trubní vedení</t>
  </si>
  <si>
    <t>91</t>
  </si>
  <si>
    <t>Doplňující práce na komunikaci</t>
  </si>
  <si>
    <t>97</t>
  </si>
  <si>
    <t>Prorážení otvorů</t>
  </si>
  <si>
    <t>99</t>
  </si>
  <si>
    <t>Staveništní přesun hmot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</si>
  <si>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</si>
  <si>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</si>
  <si>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</si>
  <si>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</si>
  <si>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</si>
  <si>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</si>
  <si>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</si>
  <si>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</si>
  <si>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</si>
  <si>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</si>
  <si>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</si>
  <si>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</si>
  <si>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</si>
  <si>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</si>
  <si>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</si>
  <si>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</si>
  <si>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</si>
  <si>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</si>
  <si>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</si>
  <si>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</si>
  <si>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</si>
  <si>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</si>
  <si>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</si>
  <si>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</si>
  <si>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</si>
  <si>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</si>
  <si>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</si>
  <si>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</si>
  <si>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</si>
  <si>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</si>
  <si>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</si>
  <si>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113201011RAA</t>
  </si>
  <si>
    <t>Vytrhání obrubníků silničních, včetně naložení a odvozu na skládku do 1 km</t>
  </si>
  <si>
    <t>m</t>
  </si>
  <si>
    <t>POL2_0</t>
  </si>
  <si>
    <t>S vybouráním lože.</t>
  </si>
  <si>
    <t>POP</t>
  </si>
  <si>
    <t>113106212R00</t>
  </si>
  <si>
    <t>Rozebrání dlažeb z velkých kostek v živici</t>
  </si>
  <si>
    <t>m2</t>
  </si>
  <si>
    <t>POL1_0</t>
  </si>
  <si>
    <t>Rozebrání dlažeb, panelů s přemístěním hmot na skládku na vzdálenost do 3 m nebo s naložením na dopravní prostředek.</t>
  </si>
  <si>
    <t>odstranění přídlažby:61*0,25</t>
  </si>
  <si>
    <t>VV</t>
  </si>
  <si>
    <t>113106121R00</t>
  </si>
  <si>
    <t>Rozebrání dlažeb z betonových dlaždic na sucho</t>
  </si>
  <si>
    <t>plochy pro popelnice:2*4*0,6</t>
  </si>
  <si>
    <t>121100002RAA</t>
  </si>
  <si>
    <t>Sejmutí ornice a uložení na deponii, zpětný přesun, rozprostření v tl. 20 cm</t>
  </si>
  <si>
    <t>m3</t>
  </si>
  <si>
    <t>Popř. humózní zeminy s naložením, vodorovným přemístěním a složením na hromady nebo se zpětným přemístěním a rozprostřením.</t>
  </si>
  <si>
    <t>předpoklad 10 cm:444*0,1</t>
  </si>
  <si>
    <t>122100010RAA</t>
  </si>
  <si>
    <t>Odkopávky nezapažené v hornině 1-4, naložení, odvoz 1 km, uložení</t>
  </si>
  <si>
    <t>nezapažené s naložením na dopravní prostředek, odvozem a uložením na skládku, bez poplatku za skládku.</t>
  </si>
  <si>
    <t>výkop po hranu zemní pláně:444*0,32</t>
  </si>
  <si>
    <t>122201109R00</t>
  </si>
  <si>
    <t>Příplatek za lepivost - odkopávky v hor. 3</t>
  </si>
  <si>
    <t>předpoklad 50%:142,08*0,5</t>
  </si>
  <si>
    <t>132200010RAA</t>
  </si>
  <si>
    <t>Hloubení nezapaž. rýh šířky do 60 cm v hornině 1-4, odvoz do  1 km, uložení na skládku</t>
  </si>
  <si>
    <t>S urovnáním dna do předepsaného profilu a spádu, se svislým přemístěním, s naložením na dopravní prostředek, s odvozem a uložením na skládku, bez poplatku za skládku.</t>
  </si>
  <si>
    <t>rýha pro trativod:0,25*112</t>
  </si>
  <si>
    <t>162100010RAA</t>
  </si>
  <si>
    <t>Vodorovné přemístění výkopku, příplatek za každý další 1 km</t>
  </si>
  <si>
    <t>Příplatek za vodorovné přemístění výkopku přes vymezenou dopravní vzdálenost uvedenou u jednotlivých položek.</t>
  </si>
  <si>
    <t>142,08+28,0</t>
  </si>
  <si>
    <t>199000005R00</t>
  </si>
  <si>
    <t>Poplatek za skládku zeminy 1- 4</t>
  </si>
  <si>
    <t>t</t>
  </si>
  <si>
    <t>Ceny poplatků jsou ilustrativní. Skutečné sazby je nutné získat od konkrétních organizací.</t>
  </si>
  <si>
    <t>předpoklad:(142,08+28,0)*1750/1000</t>
  </si>
  <si>
    <t>Nezapažené s naložením na dopravní prostředek, odvozem a uložením na skládku, bez poplatku za skládku.</t>
  </si>
  <si>
    <t>při nevyhovující únosnosti podloží:444*0,25</t>
  </si>
  <si>
    <t>při nevyhovující únosnosti podloží, předpoklad 50%:111*0,5</t>
  </si>
  <si>
    <t>při nevyhovující únosnosti podloží:111*1750/1000</t>
  </si>
  <si>
    <t>181101102R00</t>
  </si>
  <si>
    <t>Úprava pláně v zářezech v hor. 1-4, se zhutněním</t>
  </si>
  <si>
    <t>Vyrovnáním výškových rozdílů.</t>
  </si>
  <si>
    <t>444+27+27</t>
  </si>
  <si>
    <t>182001131R00</t>
  </si>
  <si>
    <t>Plošná úprava terénu, nerovnosti do 20 cm v rovině</t>
  </si>
  <si>
    <t>Plošná úprava terénu s urovnáním povrchu, bez doplnění ornice, v hornině 1 až 4.</t>
  </si>
  <si>
    <t>urovnání okolních ploch:115</t>
  </si>
  <si>
    <t>180400010RA0</t>
  </si>
  <si>
    <t>Založení trávníku lučního v rovině s dodáním osiva</t>
  </si>
  <si>
    <t>Založení trávníku v rovině nebo ve svahu do 1 : 5.</t>
  </si>
  <si>
    <t>zatravnění okolních ploch:115</t>
  </si>
  <si>
    <t>212750010RAB</t>
  </si>
  <si>
    <t>Trativody z drenážních trubek, lože štěrkopís.,obsyp kamenivem,světlost trub 10cm</t>
  </si>
  <si>
    <t>Trativody z drenážních trubek, včetně lože ze štěrkopísku a obsypu z z kameniva, bez výkopu rýhy.</t>
  </si>
  <si>
    <t>odvodnění zemní pláně:102+10</t>
  </si>
  <si>
    <t>564871111RT4</t>
  </si>
  <si>
    <t>Podklad ze štěrkodrti po zhutnění tloušťky 25 cm, štěrkodrť frakce 0-63 mm</t>
  </si>
  <si>
    <t>při nevyhovující únosnosti podloží:444</t>
  </si>
  <si>
    <t>564851111RT4</t>
  </si>
  <si>
    <t>Podklad ze štěrkodrti po zhutnění tloušťky 15 cm, štěrkodrť frakce 0-63 mm</t>
  </si>
  <si>
    <t>1. podkladní vrstva:444</t>
  </si>
  <si>
    <t>564851111RT2</t>
  </si>
  <si>
    <t>Podklad ze štěrkodrti po zhutnění tloušťky 15 cm, štěrkodrť frakce 0-32 mm</t>
  </si>
  <si>
    <t>2. podkladní vrstva:444</t>
  </si>
  <si>
    <t>596215040R00</t>
  </si>
  <si>
    <t>Kladení drenážní dlažby tl. 8 cm do drtě tl. 4 cm</t>
  </si>
  <si>
    <t>S provedením lože z kameniva drceného, s vyplněním spár, s dvojitým hutněním vibrováním, a se smetením přebytečného materiálu na krajnici. S dodáním hmot pro lože a výplň spár.</t>
  </si>
  <si>
    <t>5924511910R</t>
  </si>
  <si>
    <t>Dlažba drenážní 20x20x8 cm přírodní</t>
  </si>
  <si>
    <t>POL3_0</t>
  </si>
  <si>
    <t>Materiály jsou uvedeny v orientačních cenách včetně dopravních nákladů bez DPH.</t>
  </si>
  <si>
    <t>596841111R00</t>
  </si>
  <si>
    <t>Kladení dlažby z dlaždic do lože z MC</t>
  </si>
  <si>
    <t>Do velikosti dlaždic 0,25 m2 s provedením lože tl. do 3 cm, s vyplněním spár a se smetením přebytečného materiálu na vzdálenost do 3 m.</t>
  </si>
  <si>
    <t>betonová přídlažba:27</t>
  </si>
  <si>
    <t>592162116R</t>
  </si>
  <si>
    <t>Přídlažba silniční nízká ABK 50/25/8 přírodní</t>
  </si>
  <si>
    <t>kus</t>
  </si>
  <si>
    <t>572952112R00</t>
  </si>
  <si>
    <t>Vyspravení krytu po překopu asf.betonem tl.do 7 cm</t>
  </si>
  <si>
    <t>napojení na stávající vozovku:27+9*0,5</t>
  </si>
  <si>
    <t>599141111R00</t>
  </si>
  <si>
    <t>Vyplnění spár mezi panely živičnou zálivkou</t>
  </si>
  <si>
    <t>napojení na stávající vozovku:108</t>
  </si>
  <si>
    <t>899331111R00</t>
  </si>
  <si>
    <t>Výšková úprava vstupu do 20 cm, zvýšení/snížení poklopu</t>
  </si>
  <si>
    <t>919735112R00</t>
  </si>
  <si>
    <t>Řezání stávajícího živičného krytu tl. 5 - 10 cm</t>
  </si>
  <si>
    <t>napojení na stávající vozovku:108+2*9</t>
  </si>
  <si>
    <t>917862111RT8</t>
  </si>
  <si>
    <t>Osazení stojat. obrub.bet. s opěrou,lože z C 16/20, včetně obrubníku  100/15/30</t>
  </si>
  <si>
    <t>3,5+102,5+3,5+1,5</t>
  </si>
  <si>
    <t>917862111RV3</t>
  </si>
  <si>
    <t>Osazení stojat. obrub.bet. s opěrou,lože z C 16/20, včetně obrubníku nájezdového 100/15/15</t>
  </si>
  <si>
    <t>917862111RV4</t>
  </si>
  <si>
    <t>Osazení stojat. obrub.bet. s opěrou,lože z C 16/20, vč.obrub.nájezd.náběh.100/15/15-25</t>
  </si>
  <si>
    <t>5*1,0</t>
  </si>
  <si>
    <t>914001111R00</t>
  </si>
  <si>
    <t>Osazení sloupků dopr.značky vč. beton. základu</t>
  </si>
  <si>
    <t>914001125R00</t>
  </si>
  <si>
    <t>Osazení svislé dopr.značky na sloupek nebo konzolu</t>
  </si>
  <si>
    <t>40445050.AR</t>
  </si>
  <si>
    <t>Značka dopr inf IP 11-13 500/700 fól1, EG7letá</t>
  </si>
  <si>
    <t>40445157.AR</t>
  </si>
  <si>
    <t>Značka dopr dodat E 8a,b,c 500/150 fól 1, EG 7letá</t>
  </si>
  <si>
    <t>915701111R00</t>
  </si>
  <si>
    <t>Zřízení vodorovného značení z nátěr.hmot tl.do 3mm, včetně dodání nátěrové hmoty</t>
  </si>
  <si>
    <t>Zřízení vodorovného značení krytu z nátěrových hmot tl. 2,5 až 3 mm.</t>
  </si>
  <si>
    <t>979082213R00</t>
  </si>
  <si>
    <t>Vodorovná doprava suti po suchu do 1 km</t>
  </si>
  <si>
    <t>přídlažba + obruby:29,16+7,70125+0,6624</t>
  </si>
  <si>
    <t>979990103R00</t>
  </si>
  <si>
    <t>Poplatek za skládku suti - beton do 30x30 cm</t>
  </si>
  <si>
    <t>998223011R00</t>
  </si>
  <si>
    <t>Přesun hmot, pozemní komunikace, kryt dlážděný</t>
  </si>
  <si>
    <t>kpl</t>
  </si>
  <si>
    <t>Jakékoliv délky objektu.</t>
  </si>
  <si>
    <t>460510282RT1</t>
  </si>
  <si>
    <t>Kabelová trasa prefa, na povrchu TK 2, včetně dodávky žlabu a poklopu</t>
  </si>
  <si>
    <t>Úplné zřízení a osazení betonového kanálu z betonových žlabů, s položením a zakrytím žlabu těsně vedle sebe. Urovnání dna rýhy včetně provedení zemních prací (jsou uvedeny vnější a vnitřní rozměry žlabu). U žlabů asfaltovaných rozehřátí asfaltu, namáčení žlabů včetně poklopů v asfaltové lázni a jejich vyschnutí. U žlabů zalitých asfaltem rozehřátí asfaltu, podložení kabelu distančními vložkami, zalití žlabu i kabelu asfaltem.</t>
  </si>
  <si>
    <t/>
  </si>
  <si>
    <t>Kabelová povrchová trasa z prefabrikovaných betonových dílců neasfaltovaných</t>
  </si>
  <si>
    <t>Směrové a výškové trasování, provedení výkopu pro částečné zapuštění žlabů, urovnání dna výkopu, položení žlabů na těsný sraz s vyrovnáním, vysekání drážek ve žlabu pro přímé napojení odbočné žlabové trasy, přihrnutí vykopané zeminy ke žlabům a urovnání zeminy, uložení poklopů včetně podmazání cementovou maltou.</t>
  </si>
  <si>
    <t>005111020R</t>
  </si>
  <si>
    <t>Vytyčení stavby</t>
  </si>
  <si>
    <t>Soubor</t>
  </si>
  <si>
    <t>005111021R</t>
  </si>
  <si>
    <t>Vytyčení inženýrských sítí</t>
  </si>
  <si>
    <t>005121010R</t>
  </si>
  <si>
    <t>Vybudování zařízení staveniště</t>
  </si>
  <si>
    <t>005121030R</t>
  </si>
  <si>
    <t>Odstranění zařízení staveniště</t>
  </si>
  <si>
    <t>005211030R</t>
  </si>
  <si>
    <t xml:space="preserve">Dočasná dopravní opatření </t>
  </si>
  <si>
    <t>004111010R</t>
  </si>
  <si>
    <t>Průzkumné práce, laboratorní zkoušky, zkoušky únosnosti podloží</t>
  </si>
  <si>
    <t>005241010R</t>
  </si>
  <si>
    <t xml:space="preserve">Dokumentace skutečného provedení </t>
  </si>
  <si>
    <t>005241020R</t>
  </si>
  <si>
    <t xml:space="preserve">Geodetické zaměření skutečného provedení  </t>
  </si>
  <si>
    <t>SUM</t>
  </si>
  <si>
    <t>POPUZIV</t>
  </si>
  <si>
    <t>END</t>
  </si>
  <si>
    <t>Soupis prací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</si>
</sst>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17" fillId="0" borderId="33" xfId="0" applyNumberFormat="1" applyFont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3" xfId="0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tabSelected="1"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203" t="s">
        <v>39</v>
      </c>
      <c r="B2" s="203"/>
      <c r="C2" s="203"/>
      <c r="D2" s="203"/>
      <c r="E2" s="203"/>
      <c r="F2" s="203"/>
      <c r="G2" s="20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9"/>
  <sheetViews>
    <sheetView showGridLines="0" topLeftCell="B1" zoomScaleNormal="100" zoomScaleSheetLayoutView="75" workbookViewId="0">
      <selection activeCell="I11" sqref="I11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235" t="s">
        <v>252</v>
      </c>
      <c r="C1" s="236"/>
      <c r="D1" s="236"/>
      <c r="E1" s="236"/>
      <c r="F1" s="236"/>
      <c r="G1" s="236"/>
      <c r="H1" s="236"/>
      <c r="I1" s="236"/>
      <c r="J1" s="237"/>
    </row>
    <row r="2" spans="1:15" ht="23.25" customHeight="1">
      <c r="A2" s="4"/>
      <c r="B2" s="81" t="s">
        <v>40</v>
      </c>
      <c r="C2" s="82"/>
      <c r="D2" s="220" t="s">
        <v>46</v>
      </c>
      <c r="E2" s="221"/>
      <c r="F2" s="221"/>
      <c r="G2" s="221"/>
      <c r="H2" s="221"/>
      <c r="I2" s="221"/>
      <c r="J2" s="222"/>
      <c r="O2" s="2"/>
    </row>
    <row r="3" spans="1:15" ht="23.25" customHeight="1">
      <c r="A3" s="4"/>
      <c r="B3" s="83" t="s">
        <v>44</v>
      </c>
      <c r="C3" s="84"/>
      <c r="D3" s="248" t="s">
        <v>42</v>
      </c>
      <c r="E3" s="249"/>
      <c r="F3" s="249"/>
      <c r="G3" s="249"/>
      <c r="H3" s="249"/>
      <c r="I3" s="249"/>
      <c r="J3" s="250"/>
    </row>
    <row r="4" spans="1:15" ht="23.25" hidden="1" customHeight="1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51</v>
      </c>
      <c r="J5" s="11"/>
    </row>
    <row r="6" spans="1:15" ht="15.75" customHeight="1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52</v>
      </c>
      <c r="J6" s="11"/>
    </row>
    <row r="7" spans="1:15" ht="15.75" customHeight="1">
      <c r="A7" s="4"/>
      <c r="B7" s="42"/>
      <c r="C7" s="92" t="s">
        <v>50</v>
      </c>
      <c r="D7" s="80" t="s">
        <v>49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227"/>
      <c r="E11" s="227"/>
      <c r="F11" s="227"/>
      <c r="G11" s="227"/>
      <c r="H11" s="28" t="s">
        <v>33</v>
      </c>
      <c r="I11" s="94"/>
      <c r="J11" s="11"/>
    </row>
    <row r="12" spans="1:15" ht="15.75" customHeight="1">
      <c r="A12" s="4"/>
      <c r="B12" s="41"/>
      <c r="C12" s="26"/>
      <c r="D12" s="246"/>
      <c r="E12" s="246"/>
      <c r="F12" s="246"/>
      <c r="G12" s="246"/>
      <c r="H12" s="28" t="s">
        <v>34</v>
      </c>
      <c r="I12" s="94"/>
      <c r="J12" s="11"/>
    </row>
    <row r="13" spans="1:15" ht="15.75" customHeight="1">
      <c r="A13" s="4"/>
      <c r="B13" s="42"/>
      <c r="C13" s="93"/>
      <c r="D13" s="247"/>
      <c r="E13" s="247"/>
      <c r="F13" s="247"/>
      <c r="G13" s="247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226"/>
      <c r="F15" s="226"/>
      <c r="G15" s="244"/>
      <c r="H15" s="244"/>
      <c r="I15" s="244" t="s">
        <v>28</v>
      </c>
      <c r="J15" s="245"/>
    </row>
    <row r="16" spans="1:15" ht="23.25" customHeight="1">
      <c r="A16" s="141" t="s">
        <v>23</v>
      </c>
      <c r="B16" s="142" t="s">
        <v>23</v>
      </c>
      <c r="C16" s="58"/>
      <c r="D16" s="59"/>
      <c r="E16" s="223"/>
      <c r="F16" s="224"/>
      <c r="G16" s="223"/>
      <c r="H16" s="224"/>
      <c r="I16" s="223">
        <f>SUMIF(F47:F55,A16,I47:I55)+SUMIF(F47:F55,"PSU",I47:I55)</f>
        <v>0</v>
      </c>
      <c r="J16" s="225"/>
    </row>
    <row r="17" spans="1:10" ht="23.25" customHeight="1">
      <c r="A17" s="141" t="s">
        <v>24</v>
      </c>
      <c r="B17" s="142" t="s">
        <v>24</v>
      </c>
      <c r="C17" s="58"/>
      <c r="D17" s="59"/>
      <c r="E17" s="223"/>
      <c r="F17" s="224"/>
      <c r="G17" s="223"/>
      <c r="H17" s="224"/>
      <c r="I17" s="223">
        <f>SUMIF(F47:F55,A17,I47:I55)</f>
        <v>0</v>
      </c>
      <c r="J17" s="225"/>
    </row>
    <row r="18" spans="1:10" ht="23.25" customHeight="1">
      <c r="A18" s="141" t="s">
        <v>25</v>
      </c>
      <c r="B18" s="142" t="s">
        <v>25</v>
      </c>
      <c r="C18" s="58"/>
      <c r="D18" s="59"/>
      <c r="E18" s="223"/>
      <c r="F18" s="224"/>
      <c r="G18" s="223"/>
      <c r="H18" s="224"/>
      <c r="I18" s="223">
        <f>SUMIF(F47:F55,A18,I47:I55)</f>
        <v>0</v>
      </c>
      <c r="J18" s="225"/>
    </row>
    <row r="19" spans="1:10" ht="23.25" customHeight="1">
      <c r="A19" s="141" t="s">
        <v>74</v>
      </c>
      <c r="B19" s="142" t="s">
        <v>26</v>
      </c>
      <c r="C19" s="58"/>
      <c r="D19" s="59"/>
      <c r="E19" s="223"/>
      <c r="F19" s="224"/>
      <c r="G19" s="223"/>
      <c r="H19" s="224"/>
      <c r="I19" s="223">
        <f>SUMIF(F47:F55,A19,I47:I55)</f>
        <v>0</v>
      </c>
      <c r="J19" s="225"/>
    </row>
    <row r="20" spans="1:10" ht="23.25" customHeight="1">
      <c r="A20" s="141" t="s">
        <v>75</v>
      </c>
      <c r="B20" s="142" t="s">
        <v>27</v>
      </c>
      <c r="C20" s="58"/>
      <c r="D20" s="59"/>
      <c r="E20" s="223"/>
      <c r="F20" s="224"/>
      <c r="G20" s="223"/>
      <c r="H20" s="224"/>
      <c r="I20" s="223">
        <f>SUMIF(F47:F55,A20,I47:I55)</f>
        <v>0</v>
      </c>
      <c r="J20" s="225"/>
    </row>
    <row r="21" spans="1:10" ht="23.25" customHeight="1">
      <c r="A21" s="4"/>
      <c r="B21" s="74" t="s">
        <v>28</v>
      </c>
      <c r="C21" s="75"/>
      <c r="D21" s="76"/>
      <c r="E21" s="233"/>
      <c r="F21" s="242"/>
      <c r="G21" s="233"/>
      <c r="H21" s="242"/>
      <c r="I21" s="233">
        <f>SUM(I16:J20)</f>
        <v>0</v>
      </c>
      <c r="J21" s="234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231">
        <f>ZakladDPHSniVypocet</f>
        <v>0</v>
      </c>
      <c r="H23" s="232"/>
      <c r="I23" s="232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9">
        <f>ZakladDPHSni*SazbaDPH1/100</f>
        <v>0</v>
      </c>
      <c r="H24" s="230"/>
      <c r="I24" s="230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231">
        <f>I21</f>
        <v>0</v>
      </c>
      <c r="H25" s="232"/>
      <c r="I25" s="232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8">
        <f>ZakladDPHZakl*SazbaDPH2/100</f>
        <v>0</v>
      </c>
      <c r="H26" s="239"/>
      <c r="I26" s="23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240">
        <f>0</f>
        <v>0</v>
      </c>
      <c r="H27" s="240"/>
      <c r="I27" s="240"/>
      <c r="J27" s="63" t="str">
        <f t="shared" si="0"/>
        <v>CZK</v>
      </c>
    </row>
    <row r="28" spans="1:10" ht="27.75" hidden="1" customHeight="1" thickBot="1">
      <c r="A28" s="4"/>
      <c r="B28" s="113" t="s">
        <v>22</v>
      </c>
      <c r="C28" s="114"/>
      <c r="D28" s="114"/>
      <c r="E28" s="115"/>
      <c r="F28" s="116"/>
      <c r="G28" s="243">
        <f>ZakladDPHSniVypocet+ZakladDPHZaklVypocet</f>
        <v>0</v>
      </c>
      <c r="H28" s="243"/>
      <c r="I28" s="243"/>
      <c r="J28" s="117" t="str">
        <f t="shared" si="0"/>
        <v>CZK</v>
      </c>
    </row>
    <row r="29" spans="1:10" ht="27.75" customHeight="1" thickBot="1">
      <c r="A29" s="4"/>
      <c r="B29" s="113" t="s">
        <v>35</v>
      </c>
      <c r="C29" s="118"/>
      <c r="D29" s="118"/>
      <c r="E29" s="118"/>
      <c r="F29" s="118"/>
      <c r="G29" s="241">
        <f>ZakladDPHSni+DPHSni+ZakladDPHZakl+DPHZakl+Zaokrouhleni</f>
        <v>0</v>
      </c>
      <c r="H29" s="241"/>
      <c r="I29" s="241"/>
      <c r="J29" s="119" t="s">
        <v>55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228" t="s">
        <v>2</v>
      </c>
      <c r="E35" s="228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>
      <c r="A39" s="97">
        <v>1</v>
      </c>
      <c r="B39" s="103" t="s">
        <v>53</v>
      </c>
      <c r="C39" s="211" t="s">
        <v>46</v>
      </c>
      <c r="D39" s="212"/>
      <c r="E39" s="212"/>
      <c r="F39" s="108">
        <f>'Rozpočet Pol'!AC119</f>
        <v>0</v>
      </c>
      <c r="G39" s="109">
        <f>'Rozpočet Pol'!AD119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>
      <c r="A40" s="97"/>
      <c r="B40" s="213" t="s">
        <v>54</v>
      </c>
      <c r="C40" s="214"/>
      <c r="D40" s="214"/>
      <c r="E40" s="215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>
      <c r="B44" s="120" t="s">
        <v>56</v>
      </c>
    </row>
    <row r="46" spans="1:10" ht="25.5" customHeight="1">
      <c r="A46" s="121"/>
      <c r="B46" s="125" t="s">
        <v>16</v>
      </c>
      <c r="C46" s="125" t="s">
        <v>5</v>
      </c>
      <c r="D46" s="126"/>
      <c r="E46" s="126"/>
      <c r="F46" s="129" t="s">
        <v>57</v>
      </c>
      <c r="G46" s="129"/>
      <c r="H46" s="129"/>
      <c r="I46" s="216" t="s">
        <v>28</v>
      </c>
      <c r="J46" s="216"/>
    </row>
    <row r="47" spans="1:10" ht="25.5" customHeight="1">
      <c r="A47" s="122"/>
      <c r="B47" s="130" t="s">
        <v>58</v>
      </c>
      <c r="C47" s="218" t="s">
        <v>59</v>
      </c>
      <c r="D47" s="219"/>
      <c r="E47" s="219"/>
      <c r="F47" s="132" t="s">
        <v>23</v>
      </c>
      <c r="G47" s="133"/>
      <c r="H47" s="133"/>
      <c r="I47" s="217">
        <f>'Rozpočet Pol'!G8</f>
        <v>0</v>
      </c>
      <c r="J47" s="217"/>
    </row>
    <row r="48" spans="1:10" ht="25.5" customHeight="1">
      <c r="A48" s="122"/>
      <c r="B48" s="124" t="s">
        <v>60</v>
      </c>
      <c r="C48" s="209" t="s">
        <v>61</v>
      </c>
      <c r="D48" s="210"/>
      <c r="E48" s="210"/>
      <c r="F48" s="134" t="s">
        <v>23</v>
      </c>
      <c r="G48" s="135"/>
      <c r="H48" s="135"/>
      <c r="I48" s="208">
        <f>'Rozpočet Pol'!G54</f>
        <v>0</v>
      </c>
      <c r="J48" s="208"/>
    </row>
    <row r="49" spans="1:10" ht="25.5" customHeight="1">
      <c r="A49" s="122"/>
      <c r="B49" s="124" t="s">
        <v>62</v>
      </c>
      <c r="C49" s="209" t="s">
        <v>63</v>
      </c>
      <c r="D49" s="210"/>
      <c r="E49" s="210"/>
      <c r="F49" s="134" t="s">
        <v>23</v>
      </c>
      <c r="G49" s="135"/>
      <c r="H49" s="135"/>
      <c r="I49" s="208">
        <f>'Rozpočet Pol'!G58</f>
        <v>0</v>
      </c>
      <c r="J49" s="208"/>
    </row>
    <row r="50" spans="1:10" ht="25.5" customHeight="1">
      <c r="A50" s="122"/>
      <c r="B50" s="124" t="s">
        <v>64</v>
      </c>
      <c r="C50" s="209" t="s">
        <v>65</v>
      </c>
      <c r="D50" s="210"/>
      <c r="E50" s="210"/>
      <c r="F50" s="134" t="s">
        <v>23</v>
      </c>
      <c r="G50" s="135"/>
      <c r="H50" s="135"/>
      <c r="I50" s="208">
        <f>'Rozpočet Pol'!G78</f>
        <v>0</v>
      </c>
      <c r="J50" s="208"/>
    </row>
    <row r="51" spans="1:10" ht="25.5" customHeight="1">
      <c r="A51" s="122"/>
      <c r="B51" s="124" t="s">
        <v>66</v>
      </c>
      <c r="C51" s="209" t="s">
        <v>67</v>
      </c>
      <c r="D51" s="210"/>
      <c r="E51" s="210"/>
      <c r="F51" s="134" t="s">
        <v>23</v>
      </c>
      <c r="G51" s="135"/>
      <c r="H51" s="135"/>
      <c r="I51" s="208">
        <f>'Rozpočet Pol'!G80</f>
        <v>0</v>
      </c>
      <c r="J51" s="208"/>
    </row>
    <row r="52" spans="1:10" ht="25.5" customHeight="1">
      <c r="A52" s="122"/>
      <c r="B52" s="124" t="s">
        <v>68</v>
      </c>
      <c r="C52" s="209" t="s">
        <v>69</v>
      </c>
      <c r="D52" s="210"/>
      <c r="E52" s="210"/>
      <c r="F52" s="134" t="s">
        <v>23</v>
      </c>
      <c r="G52" s="135"/>
      <c r="H52" s="135"/>
      <c r="I52" s="208">
        <f>'Rozpočet Pol'!G94</f>
        <v>0</v>
      </c>
      <c r="J52" s="208"/>
    </row>
    <row r="53" spans="1:10" ht="25.5" customHeight="1">
      <c r="A53" s="122"/>
      <c r="B53" s="124" t="s">
        <v>70</v>
      </c>
      <c r="C53" s="209" t="s">
        <v>71</v>
      </c>
      <c r="D53" s="210"/>
      <c r="E53" s="210"/>
      <c r="F53" s="134" t="s">
        <v>23</v>
      </c>
      <c r="G53" s="135"/>
      <c r="H53" s="135"/>
      <c r="I53" s="208">
        <f>'Rozpočet Pol'!G100</f>
        <v>0</v>
      </c>
      <c r="J53" s="208"/>
    </row>
    <row r="54" spans="1:10" ht="25.5" customHeight="1">
      <c r="A54" s="122"/>
      <c r="B54" s="124" t="s">
        <v>72</v>
      </c>
      <c r="C54" s="209" t="s">
        <v>73</v>
      </c>
      <c r="D54" s="210"/>
      <c r="E54" s="210"/>
      <c r="F54" s="134" t="s">
        <v>25</v>
      </c>
      <c r="G54" s="135"/>
      <c r="H54" s="135"/>
      <c r="I54" s="208">
        <f>'Rozpočet Pol'!G103</f>
        <v>0</v>
      </c>
      <c r="J54" s="208"/>
    </row>
    <row r="55" spans="1:10" ht="25.5" customHeight="1">
      <c r="A55" s="122"/>
      <c r="B55" s="131" t="s">
        <v>74</v>
      </c>
      <c r="C55" s="205" t="s">
        <v>26</v>
      </c>
      <c r="D55" s="206"/>
      <c r="E55" s="206"/>
      <c r="F55" s="136" t="s">
        <v>74</v>
      </c>
      <c r="G55" s="137"/>
      <c r="H55" s="137"/>
      <c r="I55" s="204">
        <f>'Rozpočet Pol'!G109</f>
        <v>0</v>
      </c>
      <c r="J55" s="204"/>
    </row>
    <row r="56" spans="1:10" ht="25.5" customHeight="1">
      <c r="A56" s="123"/>
      <c r="B56" s="127" t="s">
        <v>1</v>
      </c>
      <c r="C56" s="127"/>
      <c r="D56" s="128"/>
      <c r="E56" s="128"/>
      <c r="F56" s="138"/>
      <c r="G56" s="139"/>
      <c r="H56" s="139"/>
      <c r="I56" s="207">
        <f>SUM(I47:I55)</f>
        <v>0</v>
      </c>
      <c r="J56" s="207"/>
    </row>
    <row r="57" spans="1:10">
      <c r="F57" s="140"/>
      <c r="G57" s="96"/>
      <c r="H57" s="140"/>
      <c r="I57" s="96"/>
      <c r="J57" s="96"/>
    </row>
    <row r="58" spans="1:10">
      <c r="F58" s="140"/>
      <c r="G58" s="96"/>
      <c r="H58" s="140"/>
      <c r="I58" s="96"/>
      <c r="J58" s="96"/>
    </row>
    <row r="59" spans="1:10">
      <c r="F59" s="140"/>
      <c r="G59" s="96"/>
      <c r="H59" s="140"/>
      <c r="I59" s="96"/>
      <c r="J59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5:J55"/>
    <mergeCell ref="C55:E55"/>
    <mergeCell ref="I56:J56"/>
    <mergeCell ref="I52:J52"/>
    <mergeCell ref="C52:E52"/>
    <mergeCell ref="I53:J53"/>
    <mergeCell ref="C53:E53"/>
    <mergeCell ref="I54:J54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51" t="s">
        <v>6</v>
      </c>
      <c r="B1" s="251"/>
      <c r="C1" s="252"/>
      <c r="D1" s="251"/>
      <c r="E1" s="251"/>
      <c r="F1" s="251"/>
      <c r="G1" s="251"/>
    </row>
    <row r="2" spans="1:7" ht="24.95" customHeight="1">
      <c r="A2" s="79" t="s">
        <v>41</v>
      </c>
      <c r="B2" s="78"/>
      <c r="C2" s="253"/>
      <c r="D2" s="253"/>
      <c r="E2" s="253"/>
      <c r="F2" s="253"/>
      <c r="G2" s="254"/>
    </row>
    <row r="3" spans="1:7" ht="24.95" hidden="1" customHeight="1">
      <c r="A3" s="79" t="s">
        <v>7</v>
      </c>
      <c r="B3" s="78"/>
      <c r="C3" s="253"/>
      <c r="D3" s="253"/>
      <c r="E3" s="253"/>
      <c r="F3" s="253"/>
      <c r="G3" s="254"/>
    </row>
    <row r="4" spans="1:7" ht="24.95" hidden="1" customHeight="1">
      <c r="A4" s="79" t="s">
        <v>8</v>
      </c>
      <c r="B4" s="78"/>
      <c r="C4" s="253"/>
      <c r="D4" s="253"/>
      <c r="E4" s="253"/>
      <c r="F4" s="253"/>
      <c r="G4" s="25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129"/>
  <sheetViews>
    <sheetView workbookViewId="0">
      <selection activeCell="C93" sqref="C93:G93"/>
    </sheetView>
  </sheetViews>
  <sheetFormatPr defaultRowHeight="12.75" outlineLevelRow="1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  <col min="53" max="53" width="73.42578125" customWidth="1"/>
  </cols>
  <sheetData>
    <row r="1" spans="1:60" ht="15.75" customHeight="1">
      <c r="A1" s="274" t="s">
        <v>252</v>
      </c>
      <c r="B1" s="274"/>
      <c r="C1" s="274"/>
      <c r="D1" s="274"/>
      <c r="E1" s="274"/>
      <c r="F1" s="274"/>
      <c r="G1" s="274"/>
      <c r="AE1" t="s">
        <v>77</v>
      </c>
    </row>
    <row r="2" spans="1:60" ht="24.95" customHeight="1">
      <c r="A2" s="145" t="s">
        <v>76</v>
      </c>
      <c r="B2" s="143"/>
      <c r="C2" s="275" t="s">
        <v>46</v>
      </c>
      <c r="D2" s="276"/>
      <c r="E2" s="276"/>
      <c r="F2" s="276"/>
      <c r="G2" s="277"/>
      <c r="AE2" t="s">
        <v>78</v>
      </c>
    </row>
    <row r="3" spans="1:60" ht="24.95" customHeight="1">
      <c r="A3" s="146" t="s">
        <v>7</v>
      </c>
      <c r="B3" s="144"/>
      <c r="C3" s="278" t="s">
        <v>42</v>
      </c>
      <c r="D3" s="279"/>
      <c r="E3" s="279"/>
      <c r="F3" s="279"/>
      <c r="G3" s="280"/>
      <c r="AE3" t="s">
        <v>79</v>
      </c>
    </row>
    <row r="4" spans="1:60" ht="24.95" hidden="1" customHeight="1">
      <c r="A4" s="146" t="s">
        <v>8</v>
      </c>
      <c r="B4" s="144"/>
      <c r="C4" s="278"/>
      <c r="D4" s="279"/>
      <c r="E4" s="279"/>
      <c r="F4" s="279"/>
      <c r="G4" s="280"/>
      <c r="AE4" t="s">
        <v>80</v>
      </c>
    </row>
    <row r="5" spans="1:60" hidden="1">
      <c r="A5" s="147" t="s">
        <v>81</v>
      </c>
      <c r="B5" s="148"/>
      <c r="C5" s="149"/>
      <c r="D5" s="150"/>
      <c r="E5" s="150"/>
      <c r="F5" s="150"/>
      <c r="G5" s="151"/>
      <c r="AE5" t="s">
        <v>82</v>
      </c>
    </row>
    <row r="7" spans="1:60" ht="38.25">
      <c r="A7" s="157" t="s">
        <v>83</v>
      </c>
      <c r="B7" s="158" t="s">
        <v>84</v>
      </c>
      <c r="C7" s="158" t="s">
        <v>85</v>
      </c>
      <c r="D7" s="157" t="s">
        <v>86</v>
      </c>
      <c r="E7" s="157" t="s">
        <v>87</v>
      </c>
      <c r="F7" s="152" t="s">
        <v>88</v>
      </c>
      <c r="G7" s="177" t="s">
        <v>28</v>
      </c>
      <c r="H7" s="178" t="s">
        <v>29</v>
      </c>
      <c r="I7" s="178" t="s">
        <v>89</v>
      </c>
      <c r="J7" s="178" t="s">
        <v>30</v>
      </c>
      <c r="K7" s="178" t="s">
        <v>90</v>
      </c>
      <c r="L7" s="178" t="s">
        <v>91</v>
      </c>
      <c r="M7" s="178" t="s">
        <v>92</v>
      </c>
      <c r="N7" s="178" t="s">
        <v>93</v>
      </c>
      <c r="O7" s="178" t="s">
        <v>94</v>
      </c>
      <c r="P7" s="178" t="s">
        <v>95</v>
      </c>
      <c r="Q7" s="178" t="s">
        <v>96</v>
      </c>
      <c r="R7" s="178" t="s">
        <v>97</v>
      </c>
      <c r="S7" s="178" t="s">
        <v>98</v>
      </c>
      <c r="T7" s="178" t="s">
        <v>99</v>
      </c>
      <c r="U7" s="160" t="s">
        <v>100</v>
      </c>
    </row>
    <row r="8" spans="1:60">
      <c r="A8" s="179" t="s">
        <v>101</v>
      </c>
      <c r="B8" s="180" t="s">
        <v>58</v>
      </c>
      <c r="C8" s="181" t="s">
        <v>59</v>
      </c>
      <c r="D8" s="159"/>
      <c r="E8" s="182"/>
      <c r="F8" s="183"/>
      <c r="G8" s="183">
        <f>SUMIF(AE9:AE53,"&lt;&gt;NOR",G9:G53)</f>
        <v>0</v>
      </c>
      <c r="H8" s="183"/>
      <c r="I8" s="183">
        <f>SUM(I9:I53)</f>
        <v>0</v>
      </c>
      <c r="J8" s="183"/>
      <c r="K8" s="183">
        <f>SUM(K9:K53)</f>
        <v>0</v>
      </c>
      <c r="L8" s="183"/>
      <c r="M8" s="183">
        <f>SUM(M9:M53)</f>
        <v>0</v>
      </c>
      <c r="N8" s="159"/>
      <c r="O8" s="159">
        <f>SUM(O9:O53)</f>
        <v>3.4499999999999999E-3</v>
      </c>
      <c r="P8" s="159"/>
      <c r="Q8" s="159">
        <f>SUM(Q9:Q53)</f>
        <v>37.523649999999996</v>
      </c>
      <c r="R8" s="159"/>
      <c r="S8" s="159"/>
      <c r="T8" s="179"/>
      <c r="U8" s="159">
        <f>SUM(U9:U53)</f>
        <v>254.28000000000003</v>
      </c>
      <c r="AE8" t="s">
        <v>102</v>
      </c>
    </row>
    <row r="9" spans="1:60" ht="22.5" outlineLevel="1">
      <c r="A9" s="154">
        <v>1</v>
      </c>
      <c r="B9" s="161" t="s">
        <v>103</v>
      </c>
      <c r="C9" s="195" t="s">
        <v>104</v>
      </c>
      <c r="D9" s="163" t="s">
        <v>105</v>
      </c>
      <c r="E9" s="169">
        <v>108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0</v>
      </c>
      <c r="M9" s="174">
        <f>G9*(1+L9/100)</f>
        <v>0</v>
      </c>
      <c r="N9" s="163">
        <v>0</v>
      </c>
      <c r="O9" s="163">
        <f>ROUND(E9*N9,5)</f>
        <v>0</v>
      </c>
      <c r="P9" s="163">
        <v>0.27</v>
      </c>
      <c r="Q9" s="163">
        <f>ROUND(E9*P9,5)</f>
        <v>29.16</v>
      </c>
      <c r="R9" s="163"/>
      <c r="S9" s="163"/>
      <c r="T9" s="164">
        <v>0.49452000000000002</v>
      </c>
      <c r="U9" s="163">
        <f>ROUND(E9*T9,2)</f>
        <v>53.41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106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>
      <c r="A10" s="154"/>
      <c r="B10" s="161"/>
      <c r="C10" s="267" t="s">
        <v>107</v>
      </c>
      <c r="D10" s="268"/>
      <c r="E10" s="269"/>
      <c r="F10" s="270"/>
      <c r="G10" s="271"/>
      <c r="H10" s="174"/>
      <c r="I10" s="174"/>
      <c r="J10" s="174"/>
      <c r="K10" s="174"/>
      <c r="L10" s="174"/>
      <c r="M10" s="174"/>
      <c r="N10" s="163"/>
      <c r="O10" s="163"/>
      <c r="P10" s="163"/>
      <c r="Q10" s="163"/>
      <c r="R10" s="163"/>
      <c r="S10" s="163"/>
      <c r="T10" s="164"/>
      <c r="U10" s="16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108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6" t="str">
        <f>C10</f>
        <v>S vybouráním lože.</v>
      </c>
      <c r="BB10" s="153"/>
      <c r="BC10" s="153"/>
      <c r="BD10" s="153"/>
      <c r="BE10" s="153"/>
      <c r="BF10" s="153"/>
      <c r="BG10" s="153"/>
      <c r="BH10" s="153"/>
    </row>
    <row r="11" spans="1:60" outlineLevel="1">
      <c r="A11" s="154">
        <v>2</v>
      </c>
      <c r="B11" s="161" t="s">
        <v>109</v>
      </c>
      <c r="C11" s="195" t="s">
        <v>110</v>
      </c>
      <c r="D11" s="163" t="s">
        <v>111</v>
      </c>
      <c r="E11" s="169">
        <v>15.25</v>
      </c>
      <c r="F11" s="173"/>
      <c r="G11" s="174">
        <f>ROUND(E11*F11,2)</f>
        <v>0</v>
      </c>
      <c r="H11" s="173"/>
      <c r="I11" s="174">
        <f>ROUND(E11*H11,2)</f>
        <v>0</v>
      </c>
      <c r="J11" s="173"/>
      <c r="K11" s="174">
        <f>ROUND(E11*J11,2)</f>
        <v>0</v>
      </c>
      <c r="L11" s="174">
        <v>0</v>
      </c>
      <c r="M11" s="174">
        <f>G11*(1+L11/100)</f>
        <v>0</v>
      </c>
      <c r="N11" s="163">
        <v>0</v>
      </c>
      <c r="O11" s="163">
        <f>ROUND(E11*N11,5)</f>
        <v>0</v>
      </c>
      <c r="P11" s="163">
        <v>0.505</v>
      </c>
      <c r="Q11" s="163">
        <f>ROUND(E11*P11,5)</f>
        <v>7.7012499999999999</v>
      </c>
      <c r="R11" s="163"/>
      <c r="S11" s="163"/>
      <c r="T11" s="164">
        <v>0.18</v>
      </c>
      <c r="U11" s="163">
        <f>ROUND(E11*T11,2)</f>
        <v>2.75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112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>
      <c r="A12" s="154"/>
      <c r="B12" s="161"/>
      <c r="C12" s="267" t="s">
        <v>113</v>
      </c>
      <c r="D12" s="268"/>
      <c r="E12" s="269"/>
      <c r="F12" s="270"/>
      <c r="G12" s="271"/>
      <c r="H12" s="174"/>
      <c r="I12" s="174"/>
      <c r="J12" s="174"/>
      <c r="K12" s="174"/>
      <c r="L12" s="174"/>
      <c r="M12" s="174"/>
      <c r="N12" s="163"/>
      <c r="O12" s="163"/>
      <c r="P12" s="163"/>
      <c r="Q12" s="163"/>
      <c r="R12" s="163"/>
      <c r="S12" s="163"/>
      <c r="T12" s="164"/>
      <c r="U12" s="163"/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108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6" t="str">
        <f>C12</f>
        <v>Rozebrání dlažeb, panelů s přemístěním hmot na skládku na vzdálenost do 3 m nebo s naložením na dopravní prostředek.</v>
      </c>
      <c r="BB12" s="153"/>
      <c r="BC12" s="153"/>
      <c r="BD12" s="153"/>
      <c r="BE12" s="153"/>
      <c r="BF12" s="153"/>
      <c r="BG12" s="153"/>
      <c r="BH12" s="153"/>
    </row>
    <row r="13" spans="1:60" outlineLevel="1">
      <c r="A13" s="154"/>
      <c r="B13" s="161"/>
      <c r="C13" s="196" t="s">
        <v>114</v>
      </c>
      <c r="D13" s="165"/>
      <c r="E13" s="170">
        <v>15.25</v>
      </c>
      <c r="F13" s="174"/>
      <c r="G13" s="174"/>
      <c r="H13" s="174"/>
      <c r="I13" s="174"/>
      <c r="J13" s="174"/>
      <c r="K13" s="174"/>
      <c r="L13" s="174"/>
      <c r="M13" s="174"/>
      <c r="N13" s="163"/>
      <c r="O13" s="163"/>
      <c r="P13" s="163"/>
      <c r="Q13" s="163"/>
      <c r="R13" s="163"/>
      <c r="S13" s="163"/>
      <c r="T13" s="164"/>
      <c r="U13" s="163"/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115</v>
      </c>
      <c r="AF13" s="153">
        <v>0</v>
      </c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>
      <c r="A14" s="154">
        <v>3</v>
      </c>
      <c r="B14" s="161" t="s">
        <v>116</v>
      </c>
      <c r="C14" s="195" t="s">
        <v>117</v>
      </c>
      <c r="D14" s="163" t="s">
        <v>111</v>
      </c>
      <c r="E14" s="169">
        <v>4.8</v>
      </c>
      <c r="F14" s="173"/>
      <c r="G14" s="174">
        <f>ROUND(E14*F14,2)</f>
        <v>0</v>
      </c>
      <c r="H14" s="173"/>
      <c r="I14" s="174">
        <f>ROUND(E14*H14,2)</f>
        <v>0</v>
      </c>
      <c r="J14" s="173"/>
      <c r="K14" s="174">
        <f>ROUND(E14*J14,2)</f>
        <v>0</v>
      </c>
      <c r="L14" s="174">
        <v>0</v>
      </c>
      <c r="M14" s="174">
        <f>G14*(1+L14/100)</f>
        <v>0</v>
      </c>
      <c r="N14" s="163">
        <v>0</v>
      </c>
      <c r="O14" s="163">
        <f>ROUND(E14*N14,5)</f>
        <v>0</v>
      </c>
      <c r="P14" s="163">
        <v>0.13800000000000001</v>
      </c>
      <c r="Q14" s="163">
        <f>ROUND(E14*P14,5)</f>
        <v>0.66239999999999999</v>
      </c>
      <c r="R14" s="163"/>
      <c r="S14" s="163"/>
      <c r="T14" s="164">
        <v>0.16</v>
      </c>
      <c r="U14" s="163">
        <f>ROUND(E14*T14,2)</f>
        <v>0.77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112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>
      <c r="A15" s="154"/>
      <c r="B15" s="161"/>
      <c r="C15" s="267" t="s">
        <v>113</v>
      </c>
      <c r="D15" s="268"/>
      <c r="E15" s="269"/>
      <c r="F15" s="270"/>
      <c r="G15" s="271"/>
      <c r="H15" s="174"/>
      <c r="I15" s="174"/>
      <c r="J15" s="174"/>
      <c r="K15" s="174"/>
      <c r="L15" s="174"/>
      <c r="M15" s="174"/>
      <c r="N15" s="163"/>
      <c r="O15" s="163"/>
      <c r="P15" s="163"/>
      <c r="Q15" s="163"/>
      <c r="R15" s="163"/>
      <c r="S15" s="163"/>
      <c r="T15" s="164"/>
      <c r="U15" s="163"/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108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6" t="str">
        <f>C15</f>
        <v>Rozebrání dlažeb, panelů s přemístěním hmot na skládku na vzdálenost do 3 m nebo s naložením na dopravní prostředek.</v>
      </c>
      <c r="BB15" s="153"/>
      <c r="BC15" s="153"/>
      <c r="BD15" s="153"/>
      <c r="BE15" s="153"/>
      <c r="BF15" s="153"/>
      <c r="BG15" s="153"/>
      <c r="BH15" s="153"/>
    </row>
    <row r="16" spans="1:60" outlineLevel="1">
      <c r="A16" s="154"/>
      <c r="B16" s="161"/>
      <c r="C16" s="196" t="s">
        <v>118</v>
      </c>
      <c r="D16" s="165"/>
      <c r="E16" s="170">
        <v>4.8</v>
      </c>
      <c r="F16" s="174"/>
      <c r="G16" s="174"/>
      <c r="H16" s="174"/>
      <c r="I16" s="174"/>
      <c r="J16" s="174"/>
      <c r="K16" s="174"/>
      <c r="L16" s="174"/>
      <c r="M16" s="174"/>
      <c r="N16" s="163"/>
      <c r="O16" s="163"/>
      <c r="P16" s="163"/>
      <c r="Q16" s="163"/>
      <c r="R16" s="163"/>
      <c r="S16" s="163"/>
      <c r="T16" s="164"/>
      <c r="U16" s="163"/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115</v>
      </c>
      <c r="AF16" s="153">
        <v>0</v>
      </c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2.5" outlineLevel="1">
      <c r="A17" s="154">
        <v>4</v>
      </c>
      <c r="B17" s="161" t="s">
        <v>119</v>
      </c>
      <c r="C17" s="195" t="s">
        <v>120</v>
      </c>
      <c r="D17" s="163" t="s">
        <v>121</v>
      </c>
      <c r="E17" s="169">
        <v>44.4</v>
      </c>
      <c r="F17" s="173"/>
      <c r="G17" s="174">
        <f>ROUND(E17*F17,2)</f>
        <v>0</v>
      </c>
      <c r="H17" s="173"/>
      <c r="I17" s="174">
        <f>ROUND(E17*H17,2)</f>
        <v>0</v>
      </c>
      <c r="J17" s="173"/>
      <c r="K17" s="174">
        <f>ROUND(E17*J17,2)</f>
        <v>0</v>
      </c>
      <c r="L17" s="174">
        <v>0</v>
      </c>
      <c r="M17" s="174">
        <f>G17*(1+L17/100)</f>
        <v>0</v>
      </c>
      <c r="N17" s="163">
        <v>0</v>
      </c>
      <c r="O17" s="163">
        <f>ROUND(E17*N17,5)</f>
        <v>0</v>
      </c>
      <c r="P17" s="163">
        <v>0</v>
      </c>
      <c r="Q17" s="163">
        <f>ROUND(E17*P17,5)</f>
        <v>0</v>
      </c>
      <c r="R17" s="163"/>
      <c r="S17" s="163"/>
      <c r="T17" s="164">
        <v>1.4379999999999999</v>
      </c>
      <c r="U17" s="163">
        <f>ROUND(E17*T17,2)</f>
        <v>63.85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106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>
      <c r="A18" s="154"/>
      <c r="B18" s="161"/>
      <c r="C18" s="267" t="s">
        <v>122</v>
      </c>
      <c r="D18" s="268"/>
      <c r="E18" s="269"/>
      <c r="F18" s="270"/>
      <c r="G18" s="271"/>
      <c r="H18" s="174"/>
      <c r="I18" s="174"/>
      <c r="J18" s="174"/>
      <c r="K18" s="174"/>
      <c r="L18" s="174"/>
      <c r="M18" s="174"/>
      <c r="N18" s="163"/>
      <c r="O18" s="163"/>
      <c r="P18" s="163"/>
      <c r="Q18" s="163"/>
      <c r="R18" s="163"/>
      <c r="S18" s="163"/>
      <c r="T18" s="164"/>
      <c r="U18" s="16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108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6" t="str">
        <f>C18</f>
        <v>Popř. humózní zeminy s naložením, vodorovným přemístěním a složením na hromady nebo se zpětným přemístěním a rozprostřením.</v>
      </c>
      <c r="BB18" s="153"/>
      <c r="BC18" s="153"/>
      <c r="BD18" s="153"/>
      <c r="BE18" s="153"/>
      <c r="BF18" s="153"/>
      <c r="BG18" s="153"/>
      <c r="BH18" s="153"/>
    </row>
    <row r="19" spans="1:60" outlineLevel="1">
      <c r="A19" s="154"/>
      <c r="B19" s="161"/>
      <c r="C19" s="196" t="s">
        <v>123</v>
      </c>
      <c r="D19" s="165"/>
      <c r="E19" s="170">
        <v>44.4</v>
      </c>
      <c r="F19" s="174"/>
      <c r="G19" s="174"/>
      <c r="H19" s="174"/>
      <c r="I19" s="174"/>
      <c r="J19" s="174"/>
      <c r="K19" s="174"/>
      <c r="L19" s="174"/>
      <c r="M19" s="174"/>
      <c r="N19" s="163"/>
      <c r="O19" s="163"/>
      <c r="P19" s="163"/>
      <c r="Q19" s="163"/>
      <c r="R19" s="163"/>
      <c r="S19" s="163"/>
      <c r="T19" s="164"/>
      <c r="U19" s="16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115</v>
      </c>
      <c r="AF19" s="153">
        <v>0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>
      <c r="A20" s="154">
        <v>5</v>
      </c>
      <c r="B20" s="161" t="s">
        <v>124</v>
      </c>
      <c r="C20" s="195" t="s">
        <v>125</v>
      </c>
      <c r="D20" s="163" t="s">
        <v>121</v>
      </c>
      <c r="E20" s="169">
        <v>142.08000000000001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0</v>
      </c>
      <c r="M20" s="174">
        <f>G20*(1+L20/100)</f>
        <v>0</v>
      </c>
      <c r="N20" s="163">
        <v>0</v>
      </c>
      <c r="O20" s="163">
        <f>ROUND(E20*N20,5)</f>
        <v>0</v>
      </c>
      <c r="P20" s="163">
        <v>0</v>
      </c>
      <c r="Q20" s="163">
        <f>ROUND(E20*P20,5)</f>
        <v>0</v>
      </c>
      <c r="R20" s="163"/>
      <c r="S20" s="163"/>
      <c r="T20" s="164">
        <v>0.29525000000000001</v>
      </c>
      <c r="U20" s="163">
        <f>ROUND(E20*T20,2)</f>
        <v>41.95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106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ht="22.5" outlineLevel="1">
      <c r="A21" s="154"/>
      <c r="B21" s="161"/>
      <c r="C21" s="267" t="s">
        <v>126</v>
      </c>
      <c r="D21" s="268"/>
      <c r="E21" s="269"/>
      <c r="F21" s="270"/>
      <c r="G21" s="271"/>
      <c r="H21" s="174"/>
      <c r="I21" s="174"/>
      <c r="J21" s="174"/>
      <c r="K21" s="174"/>
      <c r="L21" s="174"/>
      <c r="M21" s="174"/>
      <c r="N21" s="163"/>
      <c r="O21" s="163"/>
      <c r="P21" s="163"/>
      <c r="Q21" s="163"/>
      <c r="R21" s="163"/>
      <c r="S21" s="163"/>
      <c r="T21" s="164"/>
      <c r="U21" s="163"/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108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6" t="str">
        <f>C21</f>
        <v>nezapažené s naložením na dopravní prostředek, odvozem a uložením na skládku, bez poplatku za skládku.</v>
      </c>
      <c r="BB21" s="153"/>
      <c r="BC21" s="153"/>
      <c r="BD21" s="153"/>
      <c r="BE21" s="153"/>
      <c r="BF21" s="153"/>
      <c r="BG21" s="153"/>
      <c r="BH21" s="153"/>
    </row>
    <row r="22" spans="1:60" outlineLevel="1">
      <c r="A22" s="154"/>
      <c r="B22" s="161"/>
      <c r="C22" s="196" t="s">
        <v>127</v>
      </c>
      <c r="D22" s="165"/>
      <c r="E22" s="170">
        <v>142.08000000000001</v>
      </c>
      <c r="F22" s="174"/>
      <c r="G22" s="174"/>
      <c r="H22" s="174"/>
      <c r="I22" s="174"/>
      <c r="J22" s="174"/>
      <c r="K22" s="174"/>
      <c r="L22" s="174"/>
      <c r="M22" s="174"/>
      <c r="N22" s="163"/>
      <c r="O22" s="163"/>
      <c r="P22" s="163"/>
      <c r="Q22" s="163"/>
      <c r="R22" s="163"/>
      <c r="S22" s="163"/>
      <c r="T22" s="164"/>
      <c r="U22" s="163"/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115</v>
      </c>
      <c r="AF22" s="153">
        <v>0</v>
      </c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>
      <c r="A23" s="154">
        <v>6</v>
      </c>
      <c r="B23" s="161" t="s">
        <v>128</v>
      </c>
      <c r="C23" s="195" t="s">
        <v>129</v>
      </c>
      <c r="D23" s="163" t="s">
        <v>121</v>
      </c>
      <c r="E23" s="169">
        <v>71.040000000000006</v>
      </c>
      <c r="F23" s="173"/>
      <c r="G23" s="174">
        <f>ROUND(E23*F23,2)</f>
        <v>0</v>
      </c>
      <c r="H23" s="173"/>
      <c r="I23" s="174">
        <f>ROUND(E23*H23,2)</f>
        <v>0</v>
      </c>
      <c r="J23" s="173"/>
      <c r="K23" s="174">
        <f>ROUND(E23*J23,2)</f>
        <v>0</v>
      </c>
      <c r="L23" s="174">
        <v>0</v>
      </c>
      <c r="M23" s="174">
        <f>G23*(1+L23/100)</f>
        <v>0</v>
      </c>
      <c r="N23" s="163">
        <v>0</v>
      </c>
      <c r="O23" s="163">
        <f>ROUND(E23*N23,5)</f>
        <v>0</v>
      </c>
      <c r="P23" s="163">
        <v>0</v>
      </c>
      <c r="Q23" s="163">
        <f>ROUND(E23*P23,5)</f>
        <v>0</v>
      </c>
      <c r="R23" s="163"/>
      <c r="S23" s="163"/>
      <c r="T23" s="164">
        <v>5.8000000000000003E-2</v>
      </c>
      <c r="U23" s="163">
        <f>ROUND(E23*T23,2)</f>
        <v>4.12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112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>
      <c r="A24" s="154"/>
      <c r="B24" s="161"/>
      <c r="C24" s="196" t="s">
        <v>130</v>
      </c>
      <c r="D24" s="165"/>
      <c r="E24" s="170">
        <v>71.040000000000006</v>
      </c>
      <c r="F24" s="174"/>
      <c r="G24" s="174"/>
      <c r="H24" s="174"/>
      <c r="I24" s="174"/>
      <c r="J24" s="174"/>
      <c r="K24" s="174"/>
      <c r="L24" s="174"/>
      <c r="M24" s="174"/>
      <c r="N24" s="163"/>
      <c r="O24" s="163"/>
      <c r="P24" s="163"/>
      <c r="Q24" s="163"/>
      <c r="R24" s="163"/>
      <c r="S24" s="163"/>
      <c r="T24" s="164"/>
      <c r="U24" s="163"/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115</v>
      </c>
      <c r="AF24" s="153">
        <v>0</v>
      </c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ht="22.5" outlineLevel="1">
      <c r="A25" s="154">
        <v>7</v>
      </c>
      <c r="B25" s="161" t="s">
        <v>131</v>
      </c>
      <c r="C25" s="195" t="s">
        <v>132</v>
      </c>
      <c r="D25" s="163" t="s">
        <v>121</v>
      </c>
      <c r="E25" s="169">
        <v>28</v>
      </c>
      <c r="F25" s="173"/>
      <c r="G25" s="174">
        <f>ROUND(E25*F25,2)</f>
        <v>0</v>
      </c>
      <c r="H25" s="173"/>
      <c r="I25" s="174">
        <f>ROUND(E25*H25,2)</f>
        <v>0</v>
      </c>
      <c r="J25" s="173"/>
      <c r="K25" s="174">
        <f>ROUND(E25*J25,2)</f>
        <v>0</v>
      </c>
      <c r="L25" s="174">
        <v>0</v>
      </c>
      <c r="M25" s="174">
        <f>G25*(1+L25/100)</f>
        <v>0</v>
      </c>
      <c r="N25" s="163">
        <v>0</v>
      </c>
      <c r="O25" s="163">
        <f>ROUND(E25*N25,5)</f>
        <v>0</v>
      </c>
      <c r="P25" s="163">
        <v>0</v>
      </c>
      <c r="Q25" s="163">
        <f>ROUND(E25*P25,5)</f>
        <v>0</v>
      </c>
      <c r="R25" s="163"/>
      <c r="S25" s="163"/>
      <c r="T25" s="164">
        <v>0.80230000000000001</v>
      </c>
      <c r="U25" s="163">
        <f>ROUND(E25*T25,2)</f>
        <v>22.46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106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2.5" outlineLevel="1">
      <c r="A26" s="154"/>
      <c r="B26" s="161"/>
      <c r="C26" s="267" t="s">
        <v>133</v>
      </c>
      <c r="D26" s="268"/>
      <c r="E26" s="269"/>
      <c r="F26" s="270"/>
      <c r="G26" s="271"/>
      <c r="H26" s="174"/>
      <c r="I26" s="174"/>
      <c r="J26" s="174"/>
      <c r="K26" s="174"/>
      <c r="L26" s="174"/>
      <c r="M26" s="174"/>
      <c r="N26" s="163"/>
      <c r="O26" s="163"/>
      <c r="P26" s="163"/>
      <c r="Q26" s="163"/>
      <c r="R26" s="163"/>
      <c r="S26" s="163"/>
      <c r="T26" s="164"/>
      <c r="U26" s="163"/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108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6" t="str">
        <f>C26</f>
        <v>S urovnáním dna do předepsaného profilu a spádu, se svislým přemístěním, s naložením na dopravní prostředek, s odvozem a uložením na skládku, bez poplatku za skládku.</v>
      </c>
      <c r="BB26" s="153"/>
      <c r="BC26" s="153"/>
      <c r="BD26" s="153"/>
      <c r="BE26" s="153"/>
      <c r="BF26" s="153"/>
      <c r="BG26" s="153"/>
      <c r="BH26" s="153"/>
    </row>
    <row r="27" spans="1:60" outlineLevel="1">
      <c r="A27" s="154"/>
      <c r="B27" s="161"/>
      <c r="C27" s="196" t="s">
        <v>134</v>
      </c>
      <c r="D27" s="165"/>
      <c r="E27" s="170">
        <v>28</v>
      </c>
      <c r="F27" s="174"/>
      <c r="G27" s="174"/>
      <c r="H27" s="174"/>
      <c r="I27" s="174"/>
      <c r="J27" s="174"/>
      <c r="K27" s="174"/>
      <c r="L27" s="174"/>
      <c r="M27" s="174"/>
      <c r="N27" s="163"/>
      <c r="O27" s="163"/>
      <c r="P27" s="163"/>
      <c r="Q27" s="163"/>
      <c r="R27" s="163"/>
      <c r="S27" s="163"/>
      <c r="T27" s="164"/>
      <c r="U27" s="163"/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115</v>
      </c>
      <c r="AF27" s="153">
        <v>0</v>
      </c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ht="22.5" outlineLevel="1">
      <c r="A28" s="154">
        <v>8</v>
      </c>
      <c r="B28" s="161" t="s">
        <v>135</v>
      </c>
      <c r="C28" s="195" t="s">
        <v>136</v>
      </c>
      <c r="D28" s="163" t="s">
        <v>121</v>
      </c>
      <c r="E28" s="169">
        <v>170.08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0</v>
      </c>
      <c r="M28" s="174">
        <f>G28*(1+L28/100)</f>
        <v>0</v>
      </c>
      <c r="N28" s="163">
        <v>0</v>
      </c>
      <c r="O28" s="163">
        <f>ROUND(E28*N28,5)</f>
        <v>0</v>
      </c>
      <c r="P28" s="163">
        <v>0</v>
      </c>
      <c r="Q28" s="163">
        <f>ROUND(E28*P28,5)</f>
        <v>0</v>
      </c>
      <c r="R28" s="163"/>
      <c r="S28" s="163"/>
      <c r="T28" s="164">
        <v>0</v>
      </c>
      <c r="U28" s="163">
        <f>ROUND(E28*T28,2)</f>
        <v>0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106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ht="22.5" outlineLevel="1">
      <c r="A29" s="154"/>
      <c r="B29" s="161"/>
      <c r="C29" s="267" t="s">
        <v>137</v>
      </c>
      <c r="D29" s="268"/>
      <c r="E29" s="269"/>
      <c r="F29" s="270"/>
      <c r="G29" s="271"/>
      <c r="H29" s="174"/>
      <c r="I29" s="174"/>
      <c r="J29" s="174"/>
      <c r="K29" s="174"/>
      <c r="L29" s="174"/>
      <c r="M29" s="174"/>
      <c r="N29" s="163"/>
      <c r="O29" s="163"/>
      <c r="P29" s="163"/>
      <c r="Q29" s="163"/>
      <c r="R29" s="163"/>
      <c r="S29" s="163"/>
      <c r="T29" s="164"/>
      <c r="U29" s="163"/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108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6" t="str">
        <f>C29</f>
        <v>Příplatek za vodorovné přemístění výkopku přes vymezenou dopravní vzdálenost uvedenou u jednotlivých položek.</v>
      </c>
      <c r="BB29" s="153"/>
      <c r="BC29" s="153"/>
      <c r="BD29" s="153"/>
      <c r="BE29" s="153"/>
      <c r="BF29" s="153"/>
      <c r="BG29" s="153"/>
      <c r="BH29" s="153"/>
    </row>
    <row r="30" spans="1:60" outlineLevel="1">
      <c r="A30" s="154"/>
      <c r="B30" s="161"/>
      <c r="C30" s="196" t="s">
        <v>138</v>
      </c>
      <c r="D30" s="165"/>
      <c r="E30" s="170">
        <v>170.08</v>
      </c>
      <c r="F30" s="174"/>
      <c r="G30" s="174"/>
      <c r="H30" s="174"/>
      <c r="I30" s="174"/>
      <c r="J30" s="174"/>
      <c r="K30" s="174"/>
      <c r="L30" s="174"/>
      <c r="M30" s="174"/>
      <c r="N30" s="163"/>
      <c r="O30" s="163"/>
      <c r="P30" s="163"/>
      <c r="Q30" s="163"/>
      <c r="R30" s="163"/>
      <c r="S30" s="163"/>
      <c r="T30" s="164"/>
      <c r="U30" s="163"/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115</v>
      </c>
      <c r="AF30" s="153">
        <v>0</v>
      </c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>
      <c r="A31" s="154">
        <v>9</v>
      </c>
      <c r="B31" s="161" t="s">
        <v>139</v>
      </c>
      <c r="C31" s="195" t="s">
        <v>140</v>
      </c>
      <c r="D31" s="163" t="s">
        <v>141</v>
      </c>
      <c r="E31" s="169">
        <v>297.64</v>
      </c>
      <c r="F31" s="173"/>
      <c r="G31" s="174">
        <f>ROUND(E31*F31,2)</f>
        <v>0</v>
      </c>
      <c r="H31" s="173"/>
      <c r="I31" s="174">
        <f>ROUND(E31*H31,2)</f>
        <v>0</v>
      </c>
      <c r="J31" s="173"/>
      <c r="K31" s="174">
        <f>ROUND(E31*J31,2)</f>
        <v>0</v>
      </c>
      <c r="L31" s="174">
        <v>0</v>
      </c>
      <c r="M31" s="174">
        <f>G31*(1+L31/100)</f>
        <v>0</v>
      </c>
      <c r="N31" s="163">
        <v>0</v>
      </c>
      <c r="O31" s="163">
        <f>ROUND(E31*N31,5)</f>
        <v>0</v>
      </c>
      <c r="P31" s="163">
        <v>0</v>
      </c>
      <c r="Q31" s="163">
        <f>ROUND(E31*P31,5)</f>
        <v>0</v>
      </c>
      <c r="R31" s="163"/>
      <c r="S31" s="163"/>
      <c r="T31" s="164">
        <v>0</v>
      </c>
      <c r="U31" s="163">
        <f>ROUND(E31*T31,2)</f>
        <v>0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112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>
      <c r="A32" s="154"/>
      <c r="B32" s="161"/>
      <c r="C32" s="267" t="s">
        <v>142</v>
      </c>
      <c r="D32" s="268"/>
      <c r="E32" s="269"/>
      <c r="F32" s="270"/>
      <c r="G32" s="271"/>
      <c r="H32" s="174"/>
      <c r="I32" s="174"/>
      <c r="J32" s="174"/>
      <c r="K32" s="174"/>
      <c r="L32" s="174"/>
      <c r="M32" s="174"/>
      <c r="N32" s="163"/>
      <c r="O32" s="163"/>
      <c r="P32" s="163"/>
      <c r="Q32" s="163"/>
      <c r="R32" s="163"/>
      <c r="S32" s="163"/>
      <c r="T32" s="164"/>
      <c r="U32" s="163"/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108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6" t="str">
        <f>C32</f>
        <v>Ceny poplatků jsou ilustrativní. Skutečné sazby je nutné získat od konkrétních organizací.</v>
      </c>
      <c r="BB32" s="153"/>
      <c r="BC32" s="153"/>
      <c r="BD32" s="153"/>
      <c r="BE32" s="153"/>
      <c r="BF32" s="153"/>
      <c r="BG32" s="153"/>
      <c r="BH32" s="153"/>
    </row>
    <row r="33" spans="1:60" outlineLevel="1">
      <c r="A33" s="154"/>
      <c r="B33" s="161"/>
      <c r="C33" s="196" t="s">
        <v>143</v>
      </c>
      <c r="D33" s="165"/>
      <c r="E33" s="170">
        <v>297.64</v>
      </c>
      <c r="F33" s="174"/>
      <c r="G33" s="174"/>
      <c r="H33" s="174"/>
      <c r="I33" s="174"/>
      <c r="J33" s="174"/>
      <c r="K33" s="174"/>
      <c r="L33" s="174"/>
      <c r="M33" s="174"/>
      <c r="N33" s="163"/>
      <c r="O33" s="163"/>
      <c r="P33" s="163"/>
      <c r="Q33" s="163"/>
      <c r="R33" s="163"/>
      <c r="S33" s="163"/>
      <c r="T33" s="164"/>
      <c r="U33" s="163"/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115</v>
      </c>
      <c r="AF33" s="153">
        <v>0</v>
      </c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22.5" outlineLevel="1">
      <c r="A34" s="154">
        <v>10</v>
      </c>
      <c r="B34" s="161" t="s">
        <v>124</v>
      </c>
      <c r="C34" s="195" t="s">
        <v>125</v>
      </c>
      <c r="D34" s="163" t="s">
        <v>121</v>
      </c>
      <c r="E34" s="169">
        <v>111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0</v>
      </c>
      <c r="M34" s="174">
        <f>G34*(1+L34/100)</f>
        <v>0</v>
      </c>
      <c r="N34" s="163">
        <v>0</v>
      </c>
      <c r="O34" s="163">
        <f>ROUND(E34*N34,5)</f>
        <v>0</v>
      </c>
      <c r="P34" s="163">
        <v>0</v>
      </c>
      <c r="Q34" s="163">
        <f>ROUND(E34*P34,5)</f>
        <v>0</v>
      </c>
      <c r="R34" s="163"/>
      <c r="S34" s="163"/>
      <c r="T34" s="164">
        <v>0.29525000000000001</v>
      </c>
      <c r="U34" s="163">
        <f>ROUND(E34*T34,2)</f>
        <v>32.770000000000003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106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>
      <c r="A35" s="154"/>
      <c r="B35" s="161"/>
      <c r="C35" s="267" t="s">
        <v>144</v>
      </c>
      <c r="D35" s="268"/>
      <c r="E35" s="269"/>
      <c r="F35" s="270"/>
      <c r="G35" s="271"/>
      <c r="H35" s="174"/>
      <c r="I35" s="174"/>
      <c r="J35" s="174"/>
      <c r="K35" s="174"/>
      <c r="L35" s="174"/>
      <c r="M35" s="174"/>
      <c r="N35" s="163"/>
      <c r="O35" s="163"/>
      <c r="P35" s="163"/>
      <c r="Q35" s="163"/>
      <c r="R35" s="163"/>
      <c r="S35" s="163"/>
      <c r="T35" s="164"/>
      <c r="U35" s="163"/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108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6" t="str">
        <f>C35</f>
        <v>Nezapažené s naložením na dopravní prostředek, odvozem a uložením na skládku, bez poplatku za skládku.</v>
      </c>
      <c r="BB35" s="153"/>
      <c r="BC35" s="153"/>
      <c r="BD35" s="153"/>
      <c r="BE35" s="153"/>
      <c r="BF35" s="153"/>
      <c r="BG35" s="153"/>
      <c r="BH35" s="153"/>
    </row>
    <row r="36" spans="1:60" outlineLevel="1">
      <c r="A36" s="154"/>
      <c r="B36" s="161"/>
      <c r="C36" s="196" t="s">
        <v>145</v>
      </c>
      <c r="D36" s="165"/>
      <c r="E36" s="170">
        <v>111</v>
      </c>
      <c r="F36" s="174"/>
      <c r="G36" s="174"/>
      <c r="H36" s="174"/>
      <c r="I36" s="174"/>
      <c r="J36" s="174"/>
      <c r="K36" s="174"/>
      <c r="L36" s="174"/>
      <c r="M36" s="174"/>
      <c r="N36" s="163"/>
      <c r="O36" s="163"/>
      <c r="P36" s="163"/>
      <c r="Q36" s="163"/>
      <c r="R36" s="163"/>
      <c r="S36" s="163"/>
      <c r="T36" s="164"/>
      <c r="U36" s="163"/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115</v>
      </c>
      <c r="AF36" s="153">
        <v>0</v>
      </c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>
      <c r="A37" s="154">
        <v>11</v>
      </c>
      <c r="B37" s="161" t="s">
        <v>128</v>
      </c>
      <c r="C37" s="195" t="s">
        <v>129</v>
      </c>
      <c r="D37" s="163" t="s">
        <v>121</v>
      </c>
      <c r="E37" s="169">
        <v>55.5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0</v>
      </c>
      <c r="M37" s="174">
        <f>G37*(1+L37/100)</f>
        <v>0</v>
      </c>
      <c r="N37" s="163">
        <v>0</v>
      </c>
      <c r="O37" s="163">
        <f>ROUND(E37*N37,5)</f>
        <v>0</v>
      </c>
      <c r="P37" s="163">
        <v>0</v>
      </c>
      <c r="Q37" s="163">
        <f>ROUND(E37*P37,5)</f>
        <v>0</v>
      </c>
      <c r="R37" s="163"/>
      <c r="S37" s="163"/>
      <c r="T37" s="164">
        <v>5.8000000000000003E-2</v>
      </c>
      <c r="U37" s="163">
        <f>ROUND(E37*T37,2)</f>
        <v>3.22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112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ht="22.5" outlineLevel="1">
      <c r="A38" s="154"/>
      <c r="B38" s="161"/>
      <c r="C38" s="196" t="s">
        <v>146</v>
      </c>
      <c r="D38" s="165"/>
      <c r="E38" s="170">
        <v>55.5</v>
      </c>
      <c r="F38" s="174"/>
      <c r="G38" s="174"/>
      <c r="H38" s="174"/>
      <c r="I38" s="174"/>
      <c r="J38" s="174"/>
      <c r="K38" s="174"/>
      <c r="L38" s="174"/>
      <c r="M38" s="174"/>
      <c r="N38" s="163"/>
      <c r="O38" s="163"/>
      <c r="P38" s="163"/>
      <c r="Q38" s="163"/>
      <c r="R38" s="163"/>
      <c r="S38" s="163"/>
      <c r="T38" s="164"/>
      <c r="U38" s="163"/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115</v>
      </c>
      <c r="AF38" s="153">
        <v>0</v>
      </c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ht="22.5" outlineLevel="1">
      <c r="A39" s="154">
        <v>12</v>
      </c>
      <c r="B39" s="161" t="s">
        <v>135</v>
      </c>
      <c r="C39" s="195" t="s">
        <v>136</v>
      </c>
      <c r="D39" s="163" t="s">
        <v>121</v>
      </c>
      <c r="E39" s="169">
        <v>111</v>
      </c>
      <c r="F39" s="173"/>
      <c r="G39" s="174">
        <f>ROUND(E39*F39,2)</f>
        <v>0</v>
      </c>
      <c r="H39" s="173"/>
      <c r="I39" s="174">
        <f>ROUND(E39*H39,2)</f>
        <v>0</v>
      </c>
      <c r="J39" s="173"/>
      <c r="K39" s="174">
        <f>ROUND(E39*J39,2)</f>
        <v>0</v>
      </c>
      <c r="L39" s="174">
        <v>0</v>
      </c>
      <c r="M39" s="174">
        <f>G39*(1+L39/100)</f>
        <v>0</v>
      </c>
      <c r="N39" s="163">
        <v>0</v>
      </c>
      <c r="O39" s="163">
        <f>ROUND(E39*N39,5)</f>
        <v>0</v>
      </c>
      <c r="P39" s="163">
        <v>0</v>
      </c>
      <c r="Q39" s="163">
        <f>ROUND(E39*P39,5)</f>
        <v>0</v>
      </c>
      <c r="R39" s="163"/>
      <c r="S39" s="163"/>
      <c r="T39" s="164">
        <v>0</v>
      </c>
      <c r="U39" s="163">
        <f>ROUND(E39*T39,2)</f>
        <v>0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106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22.5" outlineLevel="1">
      <c r="A40" s="154"/>
      <c r="B40" s="161"/>
      <c r="C40" s="267" t="s">
        <v>137</v>
      </c>
      <c r="D40" s="268"/>
      <c r="E40" s="269"/>
      <c r="F40" s="270"/>
      <c r="G40" s="271"/>
      <c r="H40" s="174"/>
      <c r="I40" s="174"/>
      <c r="J40" s="174"/>
      <c r="K40" s="174"/>
      <c r="L40" s="174"/>
      <c r="M40" s="174"/>
      <c r="N40" s="163"/>
      <c r="O40" s="163"/>
      <c r="P40" s="163"/>
      <c r="Q40" s="163"/>
      <c r="R40" s="163"/>
      <c r="S40" s="163"/>
      <c r="T40" s="164"/>
      <c r="U40" s="163"/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108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6" t="str">
        <f>C40</f>
        <v>Příplatek za vodorovné přemístění výkopku přes vymezenou dopravní vzdálenost uvedenou u jednotlivých položek.</v>
      </c>
      <c r="BB40" s="153"/>
      <c r="BC40" s="153"/>
      <c r="BD40" s="153"/>
      <c r="BE40" s="153"/>
      <c r="BF40" s="153"/>
      <c r="BG40" s="153"/>
      <c r="BH40" s="153"/>
    </row>
    <row r="41" spans="1:60" outlineLevel="1">
      <c r="A41" s="154"/>
      <c r="B41" s="161"/>
      <c r="C41" s="196" t="s">
        <v>145</v>
      </c>
      <c r="D41" s="165"/>
      <c r="E41" s="170">
        <v>111</v>
      </c>
      <c r="F41" s="174"/>
      <c r="G41" s="174"/>
      <c r="H41" s="174"/>
      <c r="I41" s="174"/>
      <c r="J41" s="174"/>
      <c r="K41" s="174"/>
      <c r="L41" s="174"/>
      <c r="M41" s="174"/>
      <c r="N41" s="163"/>
      <c r="O41" s="163"/>
      <c r="P41" s="163"/>
      <c r="Q41" s="163"/>
      <c r="R41" s="163"/>
      <c r="S41" s="163"/>
      <c r="T41" s="164"/>
      <c r="U41" s="163"/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115</v>
      </c>
      <c r="AF41" s="153">
        <v>0</v>
      </c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>
      <c r="A42" s="154">
        <v>13</v>
      </c>
      <c r="B42" s="161" t="s">
        <v>139</v>
      </c>
      <c r="C42" s="195" t="s">
        <v>140</v>
      </c>
      <c r="D42" s="163" t="s">
        <v>141</v>
      </c>
      <c r="E42" s="169">
        <v>194.25</v>
      </c>
      <c r="F42" s="173"/>
      <c r="G42" s="174">
        <f>ROUND(E42*F42,2)</f>
        <v>0</v>
      </c>
      <c r="H42" s="173"/>
      <c r="I42" s="174">
        <f>ROUND(E42*H42,2)</f>
        <v>0</v>
      </c>
      <c r="J42" s="173"/>
      <c r="K42" s="174">
        <f>ROUND(E42*J42,2)</f>
        <v>0</v>
      </c>
      <c r="L42" s="174">
        <v>0</v>
      </c>
      <c r="M42" s="174">
        <f>G42*(1+L42/100)</f>
        <v>0</v>
      </c>
      <c r="N42" s="163">
        <v>0</v>
      </c>
      <c r="O42" s="163">
        <f>ROUND(E42*N42,5)</f>
        <v>0</v>
      </c>
      <c r="P42" s="163">
        <v>0</v>
      </c>
      <c r="Q42" s="163">
        <f>ROUND(E42*P42,5)</f>
        <v>0</v>
      </c>
      <c r="R42" s="163"/>
      <c r="S42" s="163"/>
      <c r="T42" s="164">
        <v>0</v>
      </c>
      <c r="U42" s="163">
        <f>ROUND(E42*T42,2)</f>
        <v>0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112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>
      <c r="A43" s="154"/>
      <c r="B43" s="161"/>
      <c r="C43" s="267" t="s">
        <v>142</v>
      </c>
      <c r="D43" s="268"/>
      <c r="E43" s="269"/>
      <c r="F43" s="270"/>
      <c r="G43" s="271"/>
      <c r="H43" s="174"/>
      <c r="I43" s="174"/>
      <c r="J43" s="174"/>
      <c r="K43" s="174"/>
      <c r="L43" s="174"/>
      <c r="M43" s="174"/>
      <c r="N43" s="163"/>
      <c r="O43" s="163"/>
      <c r="P43" s="163"/>
      <c r="Q43" s="163"/>
      <c r="R43" s="163"/>
      <c r="S43" s="163"/>
      <c r="T43" s="164"/>
      <c r="U43" s="163"/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108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6" t="str">
        <f>C43</f>
        <v>Ceny poplatků jsou ilustrativní. Skutečné sazby je nutné získat od konkrétních organizací.</v>
      </c>
      <c r="BB43" s="153"/>
      <c r="BC43" s="153"/>
      <c r="BD43" s="153"/>
      <c r="BE43" s="153"/>
      <c r="BF43" s="153"/>
      <c r="BG43" s="153"/>
      <c r="BH43" s="153"/>
    </row>
    <row r="44" spans="1:60" outlineLevel="1">
      <c r="A44" s="154"/>
      <c r="B44" s="161"/>
      <c r="C44" s="196" t="s">
        <v>147</v>
      </c>
      <c r="D44" s="165"/>
      <c r="E44" s="170">
        <v>194.25</v>
      </c>
      <c r="F44" s="174"/>
      <c r="G44" s="174"/>
      <c r="H44" s="174"/>
      <c r="I44" s="174"/>
      <c r="J44" s="174"/>
      <c r="K44" s="174"/>
      <c r="L44" s="174"/>
      <c r="M44" s="174"/>
      <c r="N44" s="163"/>
      <c r="O44" s="163"/>
      <c r="P44" s="163"/>
      <c r="Q44" s="163"/>
      <c r="R44" s="163"/>
      <c r="S44" s="163"/>
      <c r="T44" s="164"/>
      <c r="U44" s="163"/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115</v>
      </c>
      <c r="AF44" s="153">
        <v>0</v>
      </c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>
      <c r="A45" s="154">
        <v>14</v>
      </c>
      <c r="B45" s="161" t="s">
        <v>148</v>
      </c>
      <c r="C45" s="195" t="s">
        <v>149</v>
      </c>
      <c r="D45" s="163" t="s">
        <v>111</v>
      </c>
      <c r="E45" s="169">
        <v>498</v>
      </c>
      <c r="F45" s="173"/>
      <c r="G45" s="174">
        <f>ROUND(E45*F45,2)</f>
        <v>0</v>
      </c>
      <c r="H45" s="173"/>
      <c r="I45" s="174">
        <f>ROUND(E45*H45,2)</f>
        <v>0</v>
      </c>
      <c r="J45" s="173"/>
      <c r="K45" s="174">
        <f>ROUND(E45*J45,2)</f>
        <v>0</v>
      </c>
      <c r="L45" s="174">
        <v>0</v>
      </c>
      <c r="M45" s="174">
        <f>G45*(1+L45/100)</f>
        <v>0</v>
      </c>
      <c r="N45" s="163">
        <v>0</v>
      </c>
      <c r="O45" s="163">
        <f>ROUND(E45*N45,5)</f>
        <v>0</v>
      </c>
      <c r="P45" s="163">
        <v>0</v>
      </c>
      <c r="Q45" s="163">
        <f>ROUND(E45*P45,5)</f>
        <v>0</v>
      </c>
      <c r="R45" s="163"/>
      <c r="S45" s="163"/>
      <c r="T45" s="164">
        <v>1.7999999999999999E-2</v>
      </c>
      <c r="U45" s="163">
        <f>ROUND(E45*T45,2)</f>
        <v>8.9600000000000009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112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>
      <c r="A46" s="154"/>
      <c r="B46" s="161"/>
      <c r="C46" s="267" t="s">
        <v>150</v>
      </c>
      <c r="D46" s="268"/>
      <c r="E46" s="269"/>
      <c r="F46" s="270"/>
      <c r="G46" s="271"/>
      <c r="H46" s="174"/>
      <c r="I46" s="174"/>
      <c r="J46" s="174"/>
      <c r="K46" s="174"/>
      <c r="L46" s="174"/>
      <c r="M46" s="174"/>
      <c r="N46" s="163"/>
      <c r="O46" s="163"/>
      <c r="P46" s="163"/>
      <c r="Q46" s="163"/>
      <c r="R46" s="163"/>
      <c r="S46" s="163"/>
      <c r="T46" s="164"/>
      <c r="U46" s="163"/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108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6" t="str">
        <f>C46</f>
        <v>Vyrovnáním výškových rozdílů.</v>
      </c>
      <c r="BB46" s="153"/>
      <c r="BC46" s="153"/>
      <c r="BD46" s="153"/>
      <c r="BE46" s="153"/>
      <c r="BF46" s="153"/>
      <c r="BG46" s="153"/>
      <c r="BH46" s="153"/>
    </row>
    <row r="47" spans="1:60" outlineLevel="1">
      <c r="A47" s="154"/>
      <c r="B47" s="161"/>
      <c r="C47" s="196" t="s">
        <v>151</v>
      </c>
      <c r="D47" s="165"/>
      <c r="E47" s="170">
        <v>498</v>
      </c>
      <c r="F47" s="174"/>
      <c r="G47" s="174"/>
      <c r="H47" s="174"/>
      <c r="I47" s="174"/>
      <c r="J47" s="174"/>
      <c r="K47" s="174"/>
      <c r="L47" s="174"/>
      <c r="M47" s="174"/>
      <c r="N47" s="163"/>
      <c r="O47" s="163"/>
      <c r="P47" s="163"/>
      <c r="Q47" s="163"/>
      <c r="R47" s="163"/>
      <c r="S47" s="163"/>
      <c r="T47" s="164"/>
      <c r="U47" s="163"/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115</v>
      </c>
      <c r="AF47" s="153">
        <v>0</v>
      </c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>
      <c r="A48" s="154">
        <v>15</v>
      </c>
      <c r="B48" s="161" t="s">
        <v>152</v>
      </c>
      <c r="C48" s="195" t="s">
        <v>153</v>
      </c>
      <c r="D48" s="163" t="s">
        <v>111</v>
      </c>
      <c r="E48" s="169">
        <v>115</v>
      </c>
      <c r="F48" s="173"/>
      <c r="G48" s="174">
        <f>ROUND(E48*F48,2)</f>
        <v>0</v>
      </c>
      <c r="H48" s="173"/>
      <c r="I48" s="174">
        <f>ROUND(E48*H48,2)</f>
        <v>0</v>
      </c>
      <c r="J48" s="173"/>
      <c r="K48" s="174">
        <f>ROUND(E48*J48,2)</f>
        <v>0</v>
      </c>
      <c r="L48" s="174">
        <v>0</v>
      </c>
      <c r="M48" s="174">
        <f>G48*(1+L48/100)</f>
        <v>0</v>
      </c>
      <c r="N48" s="163">
        <v>0</v>
      </c>
      <c r="O48" s="163">
        <f>ROUND(E48*N48,5)</f>
        <v>0</v>
      </c>
      <c r="P48" s="163">
        <v>0</v>
      </c>
      <c r="Q48" s="163">
        <f>ROUND(E48*P48,5)</f>
        <v>0</v>
      </c>
      <c r="R48" s="163"/>
      <c r="S48" s="163"/>
      <c r="T48" s="164">
        <v>0.153</v>
      </c>
      <c r="U48" s="163">
        <f>ROUND(E48*T48,2)</f>
        <v>17.600000000000001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112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>
      <c r="A49" s="154"/>
      <c r="B49" s="161"/>
      <c r="C49" s="267" t="s">
        <v>154</v>
      </c>
      <c r="D49" s="268"/>
      <c r="E49" s="269"/>
      <c r="F49" s="270"/>
      <c r="G49" s="271"/>
      <c r="H49" s="174"/>
      <c r="I49" s="174"/>
      <c r="J49" s="174"/>
      <c r="K49" s="174"/>
      <c r="L49" s="174"/>
      <c r="M49" s="174"/>
      <c r="N49" s="163"/>
      <c r="O49" s="163"/>
      <c r="P49" s="163"/>
      <c r="Q49" s="163"/>
      <c r="R49" s="163"/>
      <c r="S49" s="163"/>
      <c r="T49" s="164"/>
      <c r="U49" s="163"/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108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6" t="str">
        <f>C49</f>
        <v>Plošná úprava terénu s urovnáním povrchu, bez doplnění ornice, v hornině 1 až 4.</v>
      </c>
      <c r="BB49" s="153"/>
      <c r="BC49" s="153"/>
      <c r="BD49" s="153"/>
      <c r="BE49" s="153"/>
      <c r="BF49" s="153"/>
      <c r="BG49" s="153"/>
      <c r="BH49" s="153"/>
    </row>
    <row r="50" spans="1:60" outlineLevel="1">
      <c r="A50" s="154"/>
      <c r="B50" s="161"/>
      <c r="C50" s="196" t="s">
        <v>155</v>
      </c>
      <c r="D50" s="165"/>
      <c r="E50" s="170">
        <v>115</v>
      </c>
      <c r="F50" s="174"/>
      <c r="G50" s="174"/>
      <c r="H50" s="174"/>
      <c r="I50" s="174"/>
      <c r="J50" s="174"/>
      <c r="K50" s="174"/>
      <c r="L50" s="174"/>
      <c r="M50" s="174"/>
      <c r="N50" s="163"/>
      <c r="O50" s="163"/>
      <c r="P50" s="163"/>
      <c r="Q50" s="163"/>
      <c r="R50" s="163"/>
      <c r="S50" s="163"/>
      <c r="T50" s="164"/>
      <c r="U50" s="163"/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115</v>
      </c>
      <c r="AF50" s="153">
        <v>0</v>
      </c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>
      <c r="A51" s="154">
        <v>16</v>
      </c>
      <c r="B51" s="161" t="s">
        <v>156</v>
      </c>
      <c r="C51" s="195" t="s">
        <v>157</v>
      </c>
      <c r="D51" s="163" t="s">
        <v>111</v>
      </c>
      <c r="E51" s="169">
        <v>115</v>
      </c>
      <c r="F51" s="173"/>
      <c r="G51" s="174">
        <f>ROUND(E51*F51,2)</f>
        <v>0</v>
      </c>
      <c r="H51" s="173"/>
      <c r="I51" s="174">
        <f>ROUND(E51*H51,2)</f>
        <v>0</v>
      </c>
      <c r="J51" s="173"/>
      <c r="K51" s="174">
        <f>ROUND(E51*J51,2)</f>
        <v>0</v>
      </c>
      <c r="L51" s="174">
        <v>0</v>
      </c>
      <c r="M51" s="174">
        <f>G51*(1+L51/100)</f>
        <v>0</v>
      </c>
      <c r="N51" s="163">
        <v>3.0000000000000001E-5</v>
      </c>
      <c r="O51" s="163">
        <f>ROUND(E51*N51,5)</f>
        <v>3.4499999999999999E-3</v>
      </c>
      <c r="P51" s="163">
        <v>0</v>
      </c>
      <c r="Q51" s="163">
        <f>ROUND(E51*P51,5)</f>
        <v>0</v>
      </c>
      <c r="R51" s="163"/>
      <c r="S51" s="163"/>
      <c r="T51" s="164">
        <v>2.1000000000000001E-2</v>
      </c>
      <c r="U51" s="163">
        <f>ROUND(E51*T51,2)</f>
        <v>2.42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106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>
      <c r="A52" s="154"/>
      <c r="B52" s="161"/>
      <c r="C52" s="267" t="s">
        <v>158</v>
      </c>
      <c r="D52" s="268"/>
      <c r="E52" s="269"/>
      <c r="F52" s="270"/>
      <c r="G52" s="271"/>
      <c r="H52" s="174"/>
      <c r="I52" s="174"/>
      <c r="J52" s="174"/>
      <c r="K52" s="174"/>
      <c r="L52" s="174"/>
      <c r="M52" s="174"/>
      <c r="N52" s="163"/>
      <c r="O52" s="163"/>
      <c r="P52" s="163"/>
      <c r="Q52" s="163"/>
      <c r="R52" s="163"/>
      <c r="S52" s="163"/>
      <c r="T52" s="164"/>
      <c r="U52" s="163"/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108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6" t="str">
        <f>C52</f>
        <v>Založení trávníku v rovině nebo ve svahu do 1 : 5.</v>
      </c>
      <c r="BB52" s="153"/>
      <c r="BC52" s="153"/>
      <c r="BD52" s="153"/>
      <c r="BE52" s="153"/>
      <c r="BF52" s="153"/>
      <c r="BG52" s="153"/>
      <c r="BH52" s="153"/>
    </row>
    <row r="53" spans="1:60" outlineLevel="1">
      <c r="A53" s="154"/>
      <c r="B53" s="161"/>
      <c r="C53" s="196" t="s">
        <v>159</v>
      </c>
      <c r="D53" s="165"/>
      <c r="E53" s="170">
        <v>115</v>
      </c>
      <c r="F53" s="174"/>
      <c r="G53" s="174"/>
      <c r="H53" s="174"/>
      <c r="I53" s="174"/>
      <c r="J53" s="174"/>
      <c r="K53" s="174"/>
      <c r="L53" s="174"/>
      <c r="M53" s="174"/>
      <c r="N53" s="163"/>
      <c r="O53" s="163"/>
      <c r="P53" s="163"/>
      <c r="Q53" s="163"/>
      <c r="R53" s="163"/>
      <c r="S53" s="163"/>
      <c r="T53" s="164"/>
      <c r="U53" s="163"/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115</v>
      </c>
      <c r="AF53" s="153">
        <v>0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>
      <c r="A54" s="155" t="s">
        <v>101</v>
      </c>
      <c r="B54" s="162" t="s">
        <v>60</v>
      </c>
      <c r="C54" s="197" t="s">
        <v>61</v>
      </c>
      <c r="D54" s="166"/>
      <c r="E54" s="171"/>
      <c r="F54" s="175"/>
      <c r="G54" s="175">
        <f>SUMIF(AE55:AE57,"&lt;&gt;NOR",G55:G57)</f>
        <v>0</v>
      </c>
      <c r="H54" s="175"/>
      <c r="I54" s="175">
        <f>SUM(I55:I57)</f>
        <v>0</v>
      </c>
      <c r="J54" s="175"/>
      <c r="K54" s="175">
        <f>SUM(K55:K57)</f>
        <v>0</v>
      </c>
      <c r="L54" s="175"/>
      <c r="M54" s="175">
        <f>SUM(M55:M57)</f>
        <v>0</v>
      </c>
      <c r="N54" s="166"/>
      <c r="O54" s="166">
        <f>SUM(O55:O57)</f>
        <v>48.891359999999999</v>
      </c>
      <c r="P54" s="166"/>
      <c r="Q54" s="166">
        <f>SUM(Q55:Q57)</f>
        <v>0</v>
      </c>
      <c r="R54" s="166"/>
      <c r="S54" s="166"/>
      <c r="T54" s="167"/>
      <c r="U54" s="166">
        <f>SUM(U55:U57)</f>
        <v>90.26</v>
      </c>
      <c r="AE54" t="s">
        <v>102</v>
      </c>
    </row>
    <row r="55" spans="1:60" ht="22.5" outlineLevel="1">
      <c r="A55" s="154">
        <v>17</v>
      </c>
      <c r="B55" s="161" t="s">
        <v>160</v>
      </c>
      <c r="C55" s="195" t="s">
        <v>161</v>
      </c>
      <c r="D55" s="163" t="s">
        <v>105</v>
      </c>
      <c r="E55" s="169">
        <v>112</v>
      </c>
      <c r="F55" s="173"/>
      <c r="G55" s="174">
        <f>ROUND(E55*F55,2)</f>
        <v>0</v>
      </c>
      <c r="H55" s="173"/>
      <c r="I55" s="174">
        <f>ROUND(E55*H55,2)</f>
        <v>0</v>
      </c>
      <c r="J55" s="173"/>
      <c r="K55" s="174">
        <f>ROUND(E55*J55,2)</f>
        <v>0</v>
      </c>
      <c r="L55" s="174">
        <v>0</v>
      </c>
      <c r="M55" s="174">
        <f>G55*(1+L55/100)</f>
        <v>0</v>
      </c>
      <c r="N55" s="163">
        <v>0.43652999999999997</v>
      </c>
      <c r="O55" s="163">
        <f>ROUND(E55*N55,5)</f>
        <v>48.891359999999999</v>
      </c>
      <c r="P55" s="163">
        <v>0</v>
      </c>
      <c r="Q55" s="163">
        <f>ROUND(E55*P55,5)</f>
        <v>0</v>
      </c>
      <c r="R55" s="163"/>
      <c r="S55" s="163"/>
      <c r="T55" s="164">
        <v>0.80588000000000004</v>
      </c>
      <c r="U55" s="163">
        <f>ROUND(E55*T55,2)</f>
        <v>90.26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106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>
      <c r="A56" s="154"/>
      <c r="B56" s="161"/>
      <c r="C56" s="267" t="s">
        <v>162</v>
      </c>
      <c r="D56" s="268"/>
      <c r="E56" s="269"/>
      <c r="F56" s="270"/>
      <c r="G56" s="271"/>
      <c r="H56" s="174"/>
      <c r="I56" s="174"/>
      <c r="J56" s="174"/>
      <c r="K56" s="174"/>
      <c r="L56" s="174"/>
      <c r="M56" s="174"/>
      <c r="N56" s="163"/>
      <c r="O56" s="163"/>
      <c r="P56" s="163"/>
      <c r="Q56" s="163"/>
      <c r="R56" s="163"/>
      <c r="S56" s="163"/>
      <c r="T56" s="164"/>
      <c r="U56" s="163"/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108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6" t="str">
        <f>C56</f>
        <v>Trativody z drenážních trubek, včetně lože ze štěrkopísku a obsypu z z kameniva, bez výkopu rýhy.</v>
      </c>
      <c r="BB56" s="153"/>
      <c r="BC56" s="153"/>
      <c r="BD56" s="153"/>
      <c r="BE56" s="153"/>
      <c r="BF56" s="153"/>
      <c r="BG56" s="153"/>
      <c r="BH56" s="153"/>
    </row>
    <row r="57" spans="1:60" outlineLevel="1">
      <c r="A57" s="154"/>
      <c r="B57" s="161"/>
      <c r="C57" s="196" t="s">
        <v>163</v>
      </c>
      <c r="D57" s="165"/>
      <c r="E57" s="170">
        <v>112</v>
      </c>
      <c r="F57" s="174"/>
      <c r="G57" s="174"/>
      <c r="H57" s="174"/>
      <c r="I57" s="174"/>
      <c r="J57" s="174"/>
      <c r="K57" s="174"/>
      <c r="L57" s="174"/>
      <c r="M57" s="174"/>
      <c r="N57" s="163"/>
      <c r="O57" s="163"/>
      <c r="P57" s="163"/>
      <c r="Q57" s="163"/>
      <c r="R57" s="163"/>
      <c r="S57" s="163"/>
      <c r="T57" s="164"/>
      <c r="U57" s="163"/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115</v>
      </c>
      <c r="AF57" s="153">
        <v>0</v>
      </c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>
      <c r="A58" s="155" t="s">
        <v>101</v>
      </c>
      <c r="B58" s="162" t="s">
        <v>62</v>
      </c>
      <c r="C58" s="197" t="s">
        <v>63</v>
      </c>
      <c r="D58" s="166"/>
      <c r="E58" s="171"/>
      <c r="F58" s="175"/>
      <c r="G58" s="175">
        <f>SUMIF(AE59:AE77,"&lt;&gt;NOR",G59:G77)</f>
        <v>0</v>
      </c>
      <c r="H58" s="175"/>
      <c r="I58" s="175">
        <f>SUM(I59:I77)</f>
        <v>0</v>
      </c>
      <c r="J58" s="175"/>
      <c r="K58" s="175">
        <f>SUM(K59:K77)</f>
        <v>0</v>
      </c>
      <c r="L58" s="175"/>
      <c r="M58" s="175">
        <f>SUM(M59:M77)</f>
        <v>0</v>
      </c>
      <c r="N58" s="166"/>
      <c r="O58" s="166">
        <f>SUM(O59:O77)</f>
        <v>701.33468999999991</v>
      </c>
      <c r="P58" s="166"/>
      <c r="Q58" s="166">
        <f>SUM(Q59:Q77)</f>
        <v>0</v>
      </c>
      <c r="R58" s="166"/>
      <c r="S58" s="166"/>
      <c r="T58" s="167"/>
      <c r="U58" s="166">
        <f>SUM(U59:U77)</f>
        <v>266.62</v>
      </c>
      <c r="AE58" t="s">
        <v>102</v>
      </c>
    </row>
    <row r="59" spans="1:60" ht="22.5" outlineLevel="1">
      <c r="A59" s="154">
        <v>18</v>
      </c>
      <c r="B59" s="161" t="s">
        <v>164</v>
      </c>
      <c r="C59" s="195" t="s">
        <v>165</v>
      </c>
      <c r="D59" s="163" t="s">
        <v>111</v>
      </c>
      <c r="E59" s="169">
        <v>444</v>
      </c>
      <c r="F59" s="173"/>
      <c r="G59" s="174">
        <f>ROUND(E59*F59,2)</f>
        <v>0</v>
      </c>
      <c r="H59" s="173"/>
      <c r="I59" s="174">
        <f>ROUND(E59*H59,2)</f>
        <v>0</v>
      </c>
      <c r="J59" s="173"/>
      <c r="K59" s="174">
        <f>ROUND(E59*J59,2)</f>
        <v>0</v>
      </c>
      <c r="L59" s="174">
        <v>0</v>
      </c>
      <c r="M59" s="174">
        <f>G59*(1+L59/100)</f>
        <v>0</v>
      </c>
      <c r="N59" s="163">
        <v>0.55125000000000002</v>
      </c>
      <c r="O59" s="163">
        <f>ROUND(E59*N59,5)</f>
        <v>244.755</v>
      </c>
      <c r="P59" s="163">
        <v>0</v>
      </c>
      <c r="Q59" s="163">
        <f>ROUND(E59*P59,5)</f>
        <v>0</v>
      </c>
      <c r="R59" s="163"/>
      <c r="S59" s="163"/>
      <c r="T59" s="164">
        <v>2.7E-2</v>
      </c>
      <c r="U59" s="163">
        <f>ROUND(E59*T59,2)</f>
        <v>11.99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112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>
      <c r="A60" s="154"/>
      <c r="B60" s="161"/>
      <c r="C60" s="196" t="s">
        <v>166</v>
      </c>
      <c r="D60" s="165"/>
      <c r="E60" s="170">
        <v>444</v>
      </c>
      <c r="F60" s="174"/>
      <c r="G60" s="174"/>
      <c r="H60" s="174"/>
      <c r="I60" s="174"/>
      <c r="J60" s="174"/>
      <c r="K60" s="174"/>
      <c r="L60" s="174"/>
      <c r="M60" s="174"/>
      <c r="N60" s="163"/>
      <c r="O60" s="163"/>
      <c r="P60" s="163"/>
      <c r="Q60" s="163"/>
      <c r="R60" s="163"/>
      <c r="S60" s="163"/>
      <c r="T60" s="164"/>
      <c r="U60" s="163"/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115</v>
      </c>
      <c r="AF60" s="153">
        <v>0</v>
      </c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ht="22.5" outlineLevel="1">
      <c r="A61" s="154">
        <v>19</v>
      </c>
      <c r="B61" s="161" t="s">
        <v>167</v>
      </c>
      <c r="C61" s="195" t="s">
        <v>168</v>
      </c>
      <c r="D61" s="163" t="s">
        <v>111</v>
      </c>
      <c r="E61" s="169">
        <v>444</v>
      </c>
      <c r="F61" s="173"/>
      <c r="G61" s="174">
        <f>ROUND(E61*F61,2)</f>
        <v>0</v>
      </c>
      <c r="H61" s="173"/>
      <c r="I61" s="174">
        <f>ROUND(E61*H61,2)</f>
        <v>0</v>
      </c>
      <c r="J61" s="173"/>
      <c r="K61" s="174">
        <f>ROUND(E61*J61,2)</f>
        <v>0</v>
      </c>
      <c r="L61" s="174">
        <v>0</v>
      </c>
      <c r="M61" s="174">
        <f>G61*(1+L61/100)</f>
        <v>0</v>
      </c>
      <c r="N61" s="163">
        <v>0.378</v>
      </c>
      <c r="O61" s="163">
        <f>ROUND(E61*N61,5)</f>
        <v>167.83199999999999</v>
      </c>
      <c r="P61" s="163">
        <v>0</v>
      </c>
      <c r="Q61" s="163">
        <f>ROUND(E61*P61,5)</f>
        <v>0</v>
      </c>
      <c r="R61" s="163"/>
      <c r="S61" s="163"/>
      <c r="T61" s="164">
        <v>2.5999999999999999E-2</v>
      </c>
      <c r="U61" s="163">
        <f>ROUND(E61*T61,2)</f>
        <v>11.54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112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>
      <c r="A62" s="154"/>
      <c r="B62" s="161"/>
      <c r="C62" s="196" t="s">
        <v>169</v>
      </c>
      <c r="D62" s="165"/>
      <c r="E62" s="170">
        <v>444</v>
      </c>
      <c r="F62" s="174"/>
      <c r="G62" s="174"/>
      <c r="H62" s="174"/>
      <c r="I62" s="174"/>
      <c r="J62" s="174"/>
      <c r="K62" s="174"/>
      <c r="L62" s="174"/>
      <c r="M62" s="174"/>
      <c r="N62" s="163"/>
      <c r="O62" s="163"/>
      <c r="P62" s="163"/>
      <c r="Q62" s="163"/>
      <c r="R62" s="163"/>
      <c r="S62" s="163"/>
      <c r="T62" s="164"/>
      <c r="U62" s="163"/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115</v>
      </c>
      <c r="AF62" s="153">
        <v>0</v>
      </c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22.5" outlineLevel="1">
      <c r="A63" s="154">
        <v>20</v>
      </c>
      <c r="B63" s="161" t="s">
        <v>170</v>
      </c>
      <c r="C63" s="195" t="s">
        <v>171</v>
      </c>
      <c r="D63" s="163" t="s">
        <v>111</v>
      </c>
      <c r="E63" s="169">
        <v>444</v>
      </c>
      <c r="F63" s="173"/>
      <c r="G63" s="174">
        <f>ROUND(E63*F63,2)</f>
        <v>0</v>
      </c>
      <c r="H63" s="173"/>
      <c r="I63" s="174">
        <f>ROUND(E63*H63,2)</f>
        <v>0</v>
      </c>
      <c r="J63" s="173"/>
      <c r="K63" s="174">
        <f>ROUND(E63*J63,2)</f>
        <v>0</v>
      </c>
      <c r="L63" s="174">
        <v>0</v>
      </c>
      <c r="M63" s="174">
        <f>G63*(1+L63/100)</f>
        <v>0</v>
      </c>
      <c r="N63" s="163">
        <v>0.378</v>
      </c>
      <c r="O63" s="163">
        <f>ROUND(E63*N63,5)</f>
        <v>167.83199999999999</v>
      </c>
      <c r="P63" s="163">
        <v>0</v>
      </c>
      <c r="Q63" s="163">
        <f>ROUND(E63*P63,5)</f>
        <v>0</v>
      </c>
      <c r="R63" s="163"/>
      <c r="S63" s="163"/>
      <c r="T63" s="164">
        <v>2.5999999999999999E-2</v>
      </c>
      <c r="U63" s="163">
        <f>ROUND(E63*T63,2)</f>
        <v>11.54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112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>
      <c r="A64" s="154"/>
      <c r="B64" s="161"/>
      <c r="C64" s="196" t="s">
        <v>172</v>
      </c>
      <c r="D64" s="165"/>
      <c r="E64" s="170">
        <v>444</v>
      </c>
      <c r="F64" s="174"/>
      <c r="G64" s="174"/>
      <c r="H64" s="174"/>
      <c r="I64" s="174"/>
      <c r="J64" s="174"/>
      <c r="K64" s="174"/>
      <c r="L64" s="174"/>
      <c r="M64" s="174"/>
      <c r="N64" s="163"/>
      <c r="O64" s="163"/>
      <c r="P64" s="163"/>
      <c r="Q64" s="163"/>
      <c r="R64" s="163"/>
      <c r="S64" s="163"/>
      <c r="T64" s="164"/>
      <c r="U64" s="163"/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115</v>
      </c>
      <c r="AF64" s="153">
        <v>0</v>
      </c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>
      <c r="A65" s="154">
        <v>21</v>
      </c>
      <c r="B65" s="161" t="s">
        <v>173</v>
      </c>
      <c r="C65" s="195" t="s">
        <v>174</v>
      </c>
      <c r="D65" s="163" t="s">
        <v>111</v>
      </c>
      <c r="E65" s="169">
        <v>444</v>
      </c>
      <c r="F65" s="173"/>
      <c r="G65" s="174">
        <f>ROUND(E65*F65,2)</f>
        <v>0</v>
      </c>
      <c r="H65" s="173"/>
      <c r="I65" s="174">
        <f>ROUND(E65*H65,2)</f>
        <v>0</v>
      </c>
      <c r="J65" s="173"/>
      <c r="K65" s="174">
        <f>ROUND(E65*J65,2)</f>
        <v>0</v>
      </c>
      <c r="L65" s="174">
        <v>0</v>
      </c>
      <c r="M65" s="174">
        <f>G65*(1+L65/100)</f>
        <v>0</v>
      </c>
      <c r="N65" s="163">
        <v>7.3899999999999993E-2</v>
      </c>
      <c r="O65" s="163">
        <f>ROUND(E65*N65,5)</f>
        <v>32.811599999999999</v>
      </c>
      <c r="P65" s="163">
        <v>0</v>
      </c>
      <c r="Q65" s="163">
        <f>ROUND(E65*P65,5)</f>
        <v>0</v>
      </c>
      <c r="R65" s="163"/>
      <c r="S65" s="163"/>
      <c r="T65" s="164">
        <v>0.47799999999999998</v>
      </c>
      <c r="U65" s="163">
        <f>ROUND(E65*T65,2)</f>
        <v>212.23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112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ht="22.5" outlineLevel="1">
      <c r="A66" s="154"/>
      <c r="B66" s="161"/>
      <c r="C66" s="267" t="s">
        <v>175</v>
      </c>
      <c r="D66" s="268"/>
      <c r="E66" s="269"/>
      <c r="F66" s="270"/>
      <c r="G66" s="271"/>
      <c r="H66" s="174"/>
      <c r="I66" s="174"/>
      <c r="J66" s="174"/>
      <c r="K66" s="174"/>
      <c r="L66" s="174"/>
      <c r="M66" s="174"/>
      <c r="N66" s="163"/>
      <c r="O66" s="163"/>
      <c r="P66" s="163"/>
      <c r="Q66" s="163"/>
      <c r="R66" s="163"/>
      <c r="S66" s="163"/>
      <c r="T66" s="164"/>
      <c r="U66" s="163"/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108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6" t="str">
        <f>C66</f>
        <v>S provedením lože z kameniva drceného, s vyplněním spár, s dvojitým hutněním vibrováním, a se smetením přebytečného materiálu na krajnici. S dodáním hmot pro lože a výplň spár.</v>
      </c>
      <c r="BB66" s="153"/>
      <c r="BC66" s="153"/>
      <c r="BD66" s="153"/>
      <c r="BE66" s="153"/>
      <c r="BF66" s="153"/>
      <c r="BG66" s="153"/>
      <c r="BH66" s="153"/>
    </row>
    <row r="67" spans="1:60" outlineLevel="1">
      <c r="A67" s="154">
        <v>22</v>
      </c>
      <c r="B67" s="161" t="s">
        <v>176</v>
      </c>
      <c r="C67" s="195" t="s">
        <v>177</v>
      </c>
      <c r="D67" s="163" t="s">
        <v>111</v>
      </c>
      <c r="E67" s="169">
        <v>444</v>
      </c>
      <c r="F67" s="173"/>
      <c r="G67" s="174">
        <f>ROUND(E67*F67,2)</f>
        <v>0</v>
      </c>
      <c r="H67" s="173"/>
      <c r="I67" s="174">
        <f>ROUND(E67*H67,2)</f>
        <v>0</v>
      </c>
      <c r="J67" s="173"/>
      <c r="K67" s="174">
        <f>ROUND(E67*J67,2)</f>
        <v>0</v>
      </c>
      <c r="L67" s="174">
        <v>0</v>
      </c>
      <c r="M67" s="174">
        <f>G67*(1+L67/100)</f>
        <v>0</v>
      </c>
      <c r="N67" s="163">
        <v>0.17499999999999999</v>
      </c>
      <c r="O67" s="163">
        <f>ROUND(E67*N67,5)</f>
        <v>77.7</v>
      </c>
      <c r="P67" s="163">
        <v>0</v>
      </c>
      <c r="Q67" s="163">
        <f>ROUND(E67*P67,5)</f>
        <v>0</v>
      </c>
      <c r="R67" s="163"/>
      <c r="S67" s="163"/>
      <c r="T67" s="164">
        <v>0</v>
      </c>
      <c r="U67" s="163">
        <f>ROUND(E67*T67,2)</f>
        <v>0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178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>
      <c r="A68" s="154"/>
      <c r="B68" s="161"/>
      <c r="C68" s="267" t="s">
        <v>179</v>
      </c>
      <c r="D68" s="268"/>
      <c r="E68" s="269"/>
      <c r="F68" s="270"/>
      <c r="G68" s="271"/>
      <c r="H68" s="174"/>
      <c r="I68" s="174"/>
      <c r="J68" s="174"/>
      <c r="K68" s="174"/>
      <c r="L68" s="174"/>
      <c r="M68" s="174"/>
      <c r="N68" s="163"/>
      <c r="O68" s="163"/>
      <c r="P68" s="163"/>
      <c r="Q68" s="163"/>
      <c r="R68" s="163"/>
      <c r="S68" s="163"/>
      <c r="T68" s="164"/>
      <c r="U68" s="163"/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108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6" t="str">
        <f>C68</f>
        <v>Materiály jsou uvedeny v orientačních cenách včetně dopravních nákladů bez DPH.</v>
      </c>
      <c r="BB68" s="153"/>
      <c r="BC68" s="153"/>
      <c r="BD68" s="153"/>
      <c r="BE68" s="153"/>
      <c r="BF68" s="153"/>
      <c r="BG68" s="153"/>
      <c r="BH68" s="153"/>
    </row>
    <row r="69" spans="1:60" outlineLevel="1">
      <c r="A69" s="154">
        <v>23</v>
      </c>
      <c r="B69" s="161" t="s">
        <v>180</v>
      </c>
      <c r="C69" s="195" t="s">
        <v>181</v>
      </c>
      <c r="D69" s="163" t="s">
        <v>111</v>
      </c>
      <c r="E69" s="169">
        <v>27</v>
      </c>
      <c r="F69" s="173"/>
      <c r="G69" s="174">
        <f>ROUND(E69*F69,2)</f>
        <v>0</v>
      </c>
      <c r="H69" s="173"/>
      <c r="I69" s="174">
        <f>ROUND(E69*H69,2)</f>
        <v>0</v>
      </c>
      <c r="J69" s="173"/>
      <c r="K69" s="174">
        <f>ROUND(E69*J69,2)</f>
        <v>0</v>
      </c>
      <c r="L69" s="174">
        <v>0</v>
      </c>
      <c r="M69" s="174">
        <f>G69*(1+L69/100)</f>
        <v>0</v>
      </c>
      <c r="N69" s="163">
        <v>0.16847999999999999</v>
      </c>
      <c r="O69" s="163">
        <f>ROUND(E69*N69,5)</f>
        <v>4.5489600000000001</v>
      </c>
      <c r="P69" s="163">
        <v>0</v>
      </c>
      <c r="Q69" s="163">
        <f>ROUND(E69*P69,5)</f>
        <v>0</v>
      </c>
      <c r="R69" s="163"/>
      <c r="S69" s="163"/>
      <c r="T69" s="164">
        <v>0.38800000000000001</v>
      </c>
      <c r="U69" s="163">
        <f>ROUND(E69*T69,2)</f>
        <v>10.48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112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ht="22.5" outlineLevel="1">
      <c r="A70" s="154"/>
      <c r="B70" s="161"/>
      <c r="C70" s="267" t="s">
        <v>182</v>
      </c>
      <c r="D70" s="268"/>
      <c r="E70" s="269"/>
      <c r="F70" s="270"/>
      <c r="G70" s="271"/>
      <c r="H70" s="174"/>
      <c r="I70" s="174"/>
      <c r="J70" s="174"/>
      <c r="K70" s="174"/>
      <c r="L70" s="174"/>
      <c r="M70" s="174"/>
      <c r="N70" s="163"/>
      <c r="O70" s="163"/>
      <c r="P70" s="163"/>
      <c r="Q70" s="163"/>
      <c r="R70" s="163"/>
      <c r="S70" s="163"/>
      <c r="T70" s="164"/>
      <c r="U70" s="163"/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108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6" t="str">
        <f>C70</f>
        <v>Do velikosti dlaždic 0,25 m2 s provedením lože tl. do 3 cm, s vyplněním spár a se smetením přebytečného materiálu na vzdálenost do 3 m.</v>
      </c>
      <c r="BB70" s="153"/>
      <c r="BC70" s="153"/>
      <c r="BD70" s="153"/>
      <c r="BE70" s="153"/>
      <c r="BF70" s="153"/>
      <c r="BG70" s="153"/>
      <c r="BH70" s="153"/>
    </row>
    <row r="71" spans="1:60" outlineLevel="1">
      <c r="A71" s="154"/>
      <c r="B71" s="161"/>
      <c r="C71" s="196" t="s">
        <v>183</v>
      </c>
      <c r="D71" s="165"/>
      <c r="E71" s="170">
        <v>27</v>
      </c>
      <c r="F71" s="174"/>
      <c r="G71" s="174"/>
      <c r="H71" s="174"/>
      <c r="I71" s="174"/>
      <c r="J71" s="174"/>
      <c r="K71" s="174"/>
      <c r="L71" s="174"/>
      <c r="M71" s="174"/>
      <c r="N71" s="163"/>
      <c r="O71" s="163"/>
      <c r="P71" s="163"/>
      <c r="Q71" s="163"/>
      <c r="R71" s="163"/>
      <c r="S71" s="163"/>
      <c r="T71" s="164"/>
      <c r="U71" s="163"/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115</v>
      </c>
      <c r="AF71" s="153">
        <v>0</v>
      </c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>
      <c r="A72" s="154">
        <v>24</v>
      </c>
      <c r="B72" s="161" t="s">
        <v>184</v>
      </c>
      <c r="C72" s="195" t="s">
        <v>185</v>
      </c>
      <c r="D72" s="163" t="s">
        <v>186</v>
      </c>
      <c r="E72" s="169">
        <v>27</v>
      </c>
      <c r="F72" s="173"/>
      <c r="G72" s="174">
        <f>ROUND(E72*F72,2)</f>
        <v>0</v>
      </c>
      <c r="H72" s="173"/>
      <c r="I72" s="174">
        <f>ROUND(E72*H72,2)</f>
        <v>0</v>
      </c>
      <c r="J72" s="173"/>
      <c r="K72" s="174">
        <f>ROUND(E72*J72,2)</f>
        <v>0</v>
      </c>
      <c r="L72" s="174">
        <v>0</v>
      </c>
      <c r="M72" s="174">
        <f>G72*(1+L72/100)</f>
        <v>0</v>
      </c>
      <c r="N72" s="163">
        <v>2.3E-2</v>
      </c>
      <c r="O72" s="163">
        <f>ROUND(E72*N72,5)</f>
        <v>0.621</v>
      </c>
      <c r="P72" s="163">
        <v>0</v>
      </c>
      <c r="Q72" s="163">
        <f>ROUND(E72*P72,5)</f>
        <v>0</v>
      </c>
      <c r="R72" s="163"/>
      <c r="S72" s="163"/>
      <c r="T72" s="164">
        <v>0</v>
      </c>
      <c r="U72" s="163">
        <f>ROUND(E72*T72,2)</f>
        <v>0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178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>
      <c r="A73" s="154"/>
      <c r="B73" s="161"/>
      <c r="C73" s="267" t="s">
        <v>179</v>
      </c>
      <c r="D73" s="268"/>
      <c r="E73" s="269"/>
      <c r="F73" s="270"/>
      <c r="G73" s="271"/>
      <c r="H73" s="174"/>
      <c r="I73" s="174"/>
      <c r="J73" s="174"/>
      <c r="K73" s="174"/>
      <c r="L73" s="174"/>
      <c r="M73" s="174"/>
      <c r="N73" s="163"/>
      <c r="O73" s="163"/>
      <c r="P73" s="163"/>
      <c r="Q73" s="163"/>
      <c r="R73" s="163"/>
      <c r="S73" s="163"/>
      <c r="T73" s="164"/>
      <c r="U73" s="163"/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108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6" t="str">
        <f>C73</f>
        <v>Materiály jsou uvedeny v orientačních cenách včetně dopravních nákladů bez DPH.</v>
      </c>
      <c r="BB73" s="153"/>
      <c r="BC73" s="153"/>
      <c r="BD73" s="153"/>
      <c r="BE73" s="153"/>
      <c r="BF73" s="153"/>
      <c r="BG73" s="153"/>
      <c r="BH73" s="153"/>
    </row>
    <row r="74" spans="1:60" outlineLevel="1">
      <c r="A74" s="154">
        <v>25</v>
      </c>
      <c r="B74" s="161" t="s">
        <v>187</v>
      </c>
      <c r="C74" s="195" t="s">
        <v>188</v>
      </c>
      <c r="D74" s="163" t="s">
        <v>111</v>
      </c>
      <c r="E74" s="169">
        <v>31.5</v>
      </c>
      <c r="F74" s="173"/>
      <c r="G74" s="174">
        <f>ROUND(E74*F74,2)</f>
        <v>0</v>
      </c>
      <c r="H74" s="173"/>
      <c r="I74" s="174">
        <f>ROUND(E74*H74,2)</f>
        <v>0</v>
      </c>
      <c r="J74" s="173"/>
      <c r="K74" s="174">
        <f>ROUND(E74*J74,2)</f>
        <v>0</v>
      </c>
      <c r="L74" s="174">
        <v>0</v>
      </c>
      <c r="M74" s="174">
        <f>G74*(1+L74/100)</f>
        <v>0</v>
      </c>
      <c r="N74" s="163">
        <v>0.15382000000000001</v>
      </c>
      <c r="O74" s="163">
        <f>ROUND(E74*N74,5)</f>
        <v>4.8453299999999997</v>
      </c>
      <c r="P74" s="163">
        <v>0</v>
      </c>
      <c r="Q74" s="163">
        <f>ROUND(E74*P74,5)</f>
        <v>0</v>
      </c>
      <c r="R74" s="163"/>
      <c r="S74" s="163"/>
      <c r="T74" s="164">
        <v>0.123</v>
      </c>
      <c r="U74" s="163">
        <f>ROUND(E74*T74,2)</f>
        <v>3.87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112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>
      <c r="A75" s="154"/>
      <c r="B75" s="161"/>
      <c r="C75" s="196" t="s">
        <v>189</v>
      </c>
      <c r="D75" s="165"/>
      <c r="E75" s="170">
        <v>31.5</v>
      </c>
      <c r="F75" s="174"/>
      <c r="G75" s="174"/>
      <c r="H75" s="174"/>
      <c r="I75" s="174"/>
      <c r="J75" s="174"/>
      <c r="K75" s="174"/>
      <c r="L75" s="174"/>
      <c r="M75" s="174"/>
      <c r="N75" s="163"/>
      <c r="O75" s="163"/>
      <c r="P75" s="163"/>
      <c r="Q75" s="163"/>
      <c r="R75" s="163"/>
      <c r="S75" s="163"/>
      <c r="T75" s="164"/>
      <c r="U75" s="163"/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115</v>
      </c>
      <c r="AF75" s="153">
        <v>0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>
      <c r="A76" s="154">
        <v>26</v>
      </c>
      <c r="B76" s="161" t="s">
        <v>190</v>
      </c>
      <c r="C76" s="195" t="s">
        <v>191</v>
      </c>
      <c r="D76" s="163" t="s">
        <v>105</v>
      </c>
      <c r="E76" s="169">
        <v>108</v>
      </c>
      <c r="F76" s="173"/>
      <c r="G76" s="174">
        <f>ROUND(E76*F76,2)</f>
        <v>0</v>
      </c>
      <c r="H76" s="173"/>
      <c r="I76" s="174">
        <f>ROUND(E76*H76,2)</f>
        <v>0</v>
      </c>
      <c r="J76" s="173"/>
      <c r="K76" s="174">
        <f>ROUND(E76*J76,2)</f>
        <v>0</v>
      </c>
      <c r="L76" s="174">
        <v>0</v>
      </c>
      <c r="M76" s="174">
        <f>G76*(1+L76/100)</f>
        <v>0</v>
      </c>
      <c r="N76" s="163">
        <v>3.5999999999999999E-3</v>
      </c>
      <c r="O76" s="163">
        <f>ROUND(E76*N76,5)</f>
        <v>0.38879999999999998</v>
      </c>
      <c r="P76" s="163">
        <v>0</v>
      </c>
      <c r="Q76" s="163">
        <f>ROUND(E76*P76,5)</f>
        <v>0</v>
      </c>
      <c r="R76" s="163"/>
      <c r="S76" s="163"/>
      <c r="T76" s="164">
        <v>4.5999999999999999E-2</v>
      </c>
      <c r="U76" s="163">
        <f>ROUND(E76*T76,2)</f>
        <v>4.97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112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>
      <c r="A77" s="154"/>
      <c r="B77" s="161"/>
      <c r="C77" s="196" t="s">
        <v>192</v>
      </c>
      <c r="D77" s="165"/>
      <c r="E77" s="170">
        <v>108</v>
      </c>
      <c r="F77" s="174"/>
      <c r="G77" s="174"/>
      <c r="H77" s="174"/>
      <c r="I77" s="174"/>
      <c r="J77" s="174"/>
      <c r="K77" s="174"/>
      <c r="L77" s="174"/>
      <c r="M77" s="174"/>
      <c r="N77" s="163"/>
      <c r="O77" s="163"/>
      <c r="P77" s="163"/>
      <c r="Q77" s="163"/>
      <c r="R77" s="163"/>
      <c r="S77" s="163"/>
      <c r="T77" s="164"/>
      <c r="U77" s="163"/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115</v>
      </c>
      <c r="AF77" s="153">
        <v>0</v>
      </c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>
      <c r="A78" s="155" t="s">
        <v>101</v>
      </c>
      <c r="B78" s="162" t="s">
        <v>64</v>
      </c>
      <c r="C78" s="197" t="s">
        <v>65</v>
      </c>
      <c r="D78" s="166"/>
      <c r="E78" s="171"/>
      <c r="F78" s="175"/>
      <c r="G78" s="175">
        <f>SUMIF(AE79:AE79,"&lt;&gt;NOR",G79:G79)</f>
        <v>0</v>
      </c>
      <c r="H78" s="175"/>
      <c r="I78" s="175">
        <f>SUM(I79:I79)</f>
        <v>0</v>
      </c>
      <c r="J78" s="175"/>
      <c r="K78" s="175">
        <f>SUM(K79:K79)</f>
        <v>0</v>
      </c>
      <c r="L78" s="175"/>
      <c r="M78" s="175">
        <f>SUM(M79:M79)</f>
        <v>0</v>
      </c>
      <c r="N78" s="166"/>
      <c r="O78" s="166">
        <f>SUM(O79:O79)</f>
        <v>0.43093999999999999</v>
      </c>
      <c r="P78" s="166"/>
      <c r="Q78" s="166">
        <f>SUM(Q79:Q79)</f>
        <v>0</v>
      </c>
      <c r="R78" s="166"/>
      <c r="S78" s="166"/>
      <c r="T78" s="167"/>
      <c r="U78" s="166">
        <f>SUM(U79:U79)</f>
        <v>3.82</v>
      </c>
      <c r="AE78" t="s">
        <v>102</v>
      </c>
    </row>
    <row r="79" spans="1:60" ht="22.5" outlineLevel="1">
      <c r="A79" s="154">
        <v>27</v>
      </c>
      <c r="B79" s="161" t="s">
        <v>193</v>
      </c>
      <c r="C79" s="195" t="s">
        <v>194</v>
      </c>
      <c r="D79" s="163" t="s">
        <v>186</v>
      </c>
      <c r="E79" s="169">
        <v>1</v>
      </c>
      <c r="F79" s="173"/>
      <c r="G79" s="174">
        <f>ROUND(E79*F79,2)</f>
        <v>0</v>
      </c>
      <c r="H79" s="173"/>
      <c r="I79" s="174">
        <f>ROUND(E79*H79,2)</f>
        <v>0</v>
      </c>
      <c r="J79" s="173"/>
      <c r="K79" s="174">
        <f>ROUND(E79*J79,2)</f>
        <v>0</v>
      </c>
      <c r="L79" s="174">
        <v>0</v>
      </c>
      <c r="M79" s="174">
        <f>G79*(1+L79/100)</f>
        <v>0</v>
      </c>
      <c r="N79" s="163">
        <v>0.43093999999999999</v>
      </c>
      <c r="O79" s="163">
        <f>ROUND(E79*N79,5)</f>
        <v>0.43093999999999999</v>
      </c>
      <c r="P79" s="163">
        <v>0</v>
      </c>
      <c r="Q79" s="163">
        <f>ROUND(E79*P79,5)</f>
        <v>0</v>
      </c>
      <c r="R79" s="163"/>
      <c r="S79" s="163"/>
      <c r="T79" s="164">
        <v>3.8170000000000002</v>
      </c>
      <c r="U79" s="163">
        <f>ROUND(E79*T79,2)</f>
        <v>3.82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112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>
      <c r="A80" s="155" t="s">
        <v>101</v>
      </c>
      <c r="B80" s="162" t="s">
        <v>66</v>
      </c>
      <c r="C80" s="197" t="s">
        <v>67</v>
      </c>
      <c r="D80" s="166"/>
      <c r="E80" s="171"/>
      <c r="F80" s="175"/>
      <c r="G80" s="175">
        <f>SUMIF(AE81:AE93,"&lt;&gt;NOR",G81:G93)</f>
        <v>0</v>
      </c>
      <c r="H80" s="175"/>
      <c r="I80" s="175">
        <f>SUM(I81:I93)</f>
        <v>0</v>
      </c>
      <c r="J80" s="175"/>
      <c r="K80" s="175">
        <f>SUM(K81:K93)</f>
        <v>0</v>
      </c>
      <c r="L80" s="175"/>
      <c r="M80" s="175">
        <f>SUM(M81:M93)</f>
        <v>0</v>
      </c>
      <c r="N80" s="166"/>
      <c r="O80" s="166">
        <f>SUM(O81:O93)</f>
        <v>56.226260000000003</v>
      </c>
      <c r="P80" s="166"/>
      <c r="Q80" s="166">
        <f>SUM(Q81:Q93)</f>
        <v>0</v>
      </c>
      <c r="R80" s="166"/>
      <c r="S80" s="166"/>
      <c r="T80" s="167"/>
      <c r="U80" s="166">
        <f>SUM(U81:U93)</f>
        <v>81.399999999999991</v>
      </c>
      <c r="AE80" t="s">
        <v>102</v>
      </c>
    </row>
    <row r="81" spans="1:60" outlineLevel="1">
      <c r="A81" s="154">
        <v>28</v>
      </c>
      <c r="B81" s="161" t="s">
        <v>195</v>
      </c>
      <c r="C81" s="195" t="s">
        <v>196</v>
      </c>
      <c r="D81" s="163" t="s">
        <v>105</v>
      </c>
      <c r="E81" s="169">
        <v>126</v>
      </c>
      <c r="F81" s="173"/>
      <c r="G81" s="174">
        <f>ROUND(E81*F81,2)</f>
        <v>0</v>
      </c>
      <c r="H81" s="173"/>
      <c r="I81" s="174">
        <f>ROUND(E81*H81,2)</f>
        <v>0</v>
      </c>
      <c r="J81" s="173"/>
      <c r="K81" s="174">
        <f>ROUND(E81*J81,2)</f>
        <v>0</v>
      </c>
      <c r="L81" s="174">
        <v>0</v>
      </c>
      <c r="M81" s="174">
        <f>G81*(1+L81/100)</f>
        <v>0</v>
      </c>
      <c r="N81" s="163">
        <v>0</v>
      </c>
      <c r="O81" s="163">
        <f>ROUND(E81*N81,5)</f>
        <v>0</v>
      </c>
      <c r="P81" s="163">
        <v>0</v>
      </c>
      <c r="Q81" s="163">
        <f>ROUND(E81*P81,5)</f>
        <v>0</v>
      </c>
      <c r="R81" s="163"/>
      <c r="S81" s="163"/>
      <c r="T81" s="164">
        <v>3.6999999999999998E-2</v>
      </c>
      <c r="U81" s="163">
        <f>ROUND(E81*T81,2)</f>
        <v>4.66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112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>
      <c r="A82" s="154"/>
      <c r="B82" s="161"/>
      <c r="C82" s="196" t="s">
        <v>197</v>
      </c>
      <c r="D82" s="165"/>
      <c r="E82" s="170">
        <v>126</v>
      </c>
      <c r="F82" s="174"/>
      <c r="G82" s="174"/>
      <c r="H82" s="174"/>
      <c r="I82" s="174"/>
      <c r="J82" s="174"/>
      <c r="K82" s="174"/>
      <c r="L82" s="174"/>
      <c r="M82" s="174"/>
      <c r="N82" s="163"/>
      <c r="O82" s="163"/>
      <c r="P82" s="163"/>
      <c r="Q82" s="163"/>
      <c r="R82" s="163"/>
      <c r="S82" s="163"/>
      <c r="T82" s="164"/>
      <c r="U82" s="163"/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115</v>
      </c>
      <c r="AF82" s="153">
        <v>0</v>
      </c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ht="22.5" outlineLevel="1">
      <c r="A83" s="154">
        <v>29</v>
      </c>
      <c r="B83" s="161" t="s">
        <v>198</v>
      </c>
      <c r="C83" s="195" t="s">
        <v>199</v>
      </c>
      <c r="D83" s="163" t="s">
        <v>105</v>
      </c>
      <c r="E83" s="169">
        <v>111</v>
      </c>
      <c r="F83" s="173"/>
      <c r="G83" s="174">
        <f>ROUND(E83*F83,2)</f>
        <v>0</v>
      </c>
      <c r="H83" s="173"/>
      <c r="I83" s="174">
        <f>ROUND(E83*H83,2)</f>
        <v>0</v>
      </c>
      <c r="J83" s="173"/>
      <c r="K83" s="174">
        <f>ROUND(E83*J83,2)</f>
        <v>0</v>
      </c>
      <c r="L83" s="174">
        <v>0</v>
      </c>
      <c r="M83" s="174">
        <f>G83*(1+L83/100)</f>
        <v>0</v>
      </c>
      <c r="N83" s="163">
        <v>0.30847000000000002</v>
      </c>
      <c r="O83" s="163">
        <f>ROUND(E83*N83,5)</f>
        <v>34.240169999999999</v>
      </c>
      <c r="P83" s="163">
        <v>0</v>
      </c>
      <c r="Q83" s="163">
        <f>ROUND(E83*P83,5)</f>
        <v>0</v>
      </c>
      <c r="R83" s="163"/>
      <c r="S83" s="163"/>
      <c r="T83" s="164">
        <v>0.27200000000000002</v>
      </c>
      <c r="U83" s="163">
        <f>ROUND(E83*T83,2)</f>
        <v>30.19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112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>
      <c r="A84" s="154"/>
      <c r="B84" s="161"/>
      <c r="C84" s="196" t="s">
        <v>200</v>
      </c>
      <c r="D84" s="165"/>
      <c r="E84" s="170">
        <v>111</v>
      </c>
      <c r="F84" s="174"/>
      <c r="G84" s="174"/>
      <c r="H84" s="174"/>
      <c r="I84" s="174"/>
      <c r="J84" s="174"/>
      <c r="K84" s="174"/>
      <c r="L84" s="174"/>
      <c r="M84" s="174"/>
      <c r="N84" s="163"/>
      <c r="O84" s="163"/>
      <c r="P84" s="163"/>
      <c r="Q84" s="163"/>
      <c r="R84" s="163"/>
      <c r="S84" s="163"/>
      <c r="T84" s="164"/>
      <c r="U84" s="163"/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115</v>
      </c>
      <c r="AF84" s="153">
        <v>0</v>
      </c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ht="22.5" outlineLevel="1">
      <c r="A85" s="154">
        <v>30</v>
      </c>
      <c r="B85" s="161" t="s">
        <v>201</v>
      </c>
      <c r="C85" s="195" t="s">
        <v>202</v>
      </c>
      <c r="D85" s="163" t="s">
        <v>105</v>
      </c>
      <c r="E85" s="169">
        <v>102</v>
      </c>
      <c r="F85" s="173"/>
      <c r="G85" s="174">
        <f>ROUND(E85*F85,2)</f>
        <v>0</v>
      </c>
      <c r="H85" s="173"/>
      <c r="I85" s="174">
        <f>ROUND(E85*H85,2)</f>
        <v>0</v>
      </c>
      <c r="J85" s="173"/>
      <c r="K85" s="174">
        <f>ROUND(E85*J85,2)</f>
        <v>0</v>
      </c>
      <c r="L85" s="174">
        <v>0</v>
      </c>
      <c r="M85" s="174">
        <f>G85*(1+L85/100)</f>
        <v>0</v>
      </c>
      <c r="N85" s="163">
        <v>0.19520000000000001</v>
      </c>
      <c r="O85" s="163">
        <f>ROUND(E85*N85,5)</f>
        <v>19.910399999999999</v>
      </c>
      <c r="P85" s="163">
        <v>0</v>
      </c>
      <c r="Q85" s="163">
        <f>ROUND(E85*P85,5)</f>
        <v>0</v>
      </c>
      <c r="R85" s="163"/>
      <c r="S85" s="163"/>
      <c r="T85" s="164">
        <v>0.27200000000000002</v>
      </c>
      <c r="U85" s="163">
        <f>ROUND(E85*T85,2)</f>
        <v>27.74</v>
      </c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112</v>
      </c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ht="22.5" outlineLevel="1">
      <c r="A86" s="154">
        <v>31</v>
      </c>
      <c r="B86" s="161" t="s">
        <v>203</v>
      </c>
      <c r="C86" s="195" t="s">
        <v>204</v>
      </c>
      <c r="D86" s="163" t="s">
        <v>105</v>
      </c>
      <c r="E86" s="169">
        <v>5</v>
      </c>
      <c r="F86" s="173"/>
      <c r="G86" s="174">
        <f>ROUND(E86*F86,2)</f>
        <v>0</v>
      </c>
      <c r="H86" s="173"/>
      <c r="I86" s="174">
        <f>ROUND(E86*H86,2)</f>
        <v>0</v>
      </c>
      <c r="J86" s="173"/>
      <c r="K86" s="174">
        <f>ROUND(E86*J86,2)</f>
        <v>0</v>
      </c>
      <c r="L86" s="174">
        <v>0</v>
      </c>
      <c r="M86" s="174">
        <f>G86*(1+L86/100)</f>
        <v>0</v>
      </c>
      <c r="N86" s="163">
        <v>0.21115999999999999</v>
      </c>
      <c r="O86" s="163">
        <f>ROUND(E86*N86,5)</f>
        <v>1.0558000000000001</v>
      </c>
      <c r="P86" s="163">
        <v>0</v>
      </c>
      <c r="Q86" s="163">
        <f>ROUND(E86*P86,5)</f>
        <v>0</v>
      </c>
      <c r="R86" s="163"/>
      <c r="S86" s="163"/>
      <c r="T86" s="164">
        <v>0.27200000000000002</v>
      </c>
      <c r="U86" s="163">
        <f>ROUND(E86*T86,2)</f>
        <v>1.36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112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>
      <c r="A87" s="154"/>
      <c r="B87" s="161"/>
      <c r="C87" s="196" t="s">
        <v>205</v>
      </c>
      <c r="D87" s="165"/>
      <c r="E87" s="170">
        <v>5</v>
      </c>
      <c r="F87" s="174"/>
      <c r="G87" s="174"/>
      <c r="H87" s="174"/>
      <c r="I87" s="174"/>
      <c r="J87" s="174"/>
      <c r="K87" s="174"/>
      <c r="L87" s="174"/>
      <c r="M87" s="174"/>
      <c r="N87" s="163"/>
      <c r="O87" s="163"/>
      <c r="P87" s="163"/>
      <c r="Q87" s="163"/>
      <c r="R87" s="163"/>
      <c r="S87" s="163"/>
      <c r="T87" s="164"/>
      <c r="U87" s="163"/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115</v>
      </c>
      <c r="AF87" s="153">
        <v>0</v>
      </c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>
      <c r="A88" s="154">
        <v>32</v>
      </c>
      <c r="B88" s="161" t="s">
        <v>206</v>
      </c>
      <c r="C88" s="195" t="s">
        <v>207</v>
      </c>
      <c r="D88" s="163" t="s">
        <v>186</v>
      </c>
      <c r="E88" s="169">
        <v>4</v>
      </c>
      <c r="F88" s="173"/>
      <c r="G88" s="174">
        <f>ROUND(E88*F88,2)</f>
        <v>0</v>
      </c>
      <c r="H88" s="173"/>
      <c r="I88" s="174">
        <f>ROUND(E88*H88,2)</f>
        <v>0</v>
      </c>
      <c r="J88" s="173"/>
      <c r="K88" s="174">
        <f>ROUND(E88*J88,2)</f>
        <v>0</v>
      </c>
      <c r="L88" s="174">
        <v>0</v>
      </c>
      <c r="M88" s="174">
        <f>G88*(1+L88/100)</f>
        <v>0</v>
      </c>
      <c r="N88" s="163">
        <v>0.25</v>
      </c>
      <c r="O88" s="163">
        <f>ROUND(E88*N88,5)</f>
        <v>1</v>
      </c>
      <c r="P88" s="163">
        <v>0</v>
      </c>
      <c r="Q88" s="163">
        <f>ROUND(E88*P88,5)</f>
        <v>0</v>
      </c>
      <c r="R88" s="163"/>
      <c r="S88" s="163"/>
      <c r="T88" s="164">
        <v>0.81799999999999995</v>
      </c>
      <c r="U88" s="163">
        <f>ROUND(E88*T88,2)</f>
        <v>3.27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112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ht="22.5" outlineLevel="1">
      <c r="A89" s="154">
        <v>33</v>
      </c>
      <c r="B89" s="161" t="s">
        <v>208</v>
      </c>
      <c r="C89" s="195" t="s">
        <v>209</v>
      </c>
      <c r="D89" s="163" t="s">
        <v>186</v>
      </c>
      <c r="E89" s="169">
        <v>4</v>
      </c>
      <c r="F89" s="173"/>
      <c r="G89" s="174">
        <f>ROUND(E89*F89,2)</f>
        <v>0</v>
      </c>
      <c r="H89" s="173"/>
      <c r="I89" s="174">
        <f>ROUND(E89*H89,2)</f>
        <v>0</v>
      </c>
      <c r="J89" s="173"/>
      <c r="K89" s="174">
        <f>ROUND(E89*J89,2)</f>
        <v>0</v>
      </c>
      <c r="L89" s="174">
        <v>0</v>
      </c>
      <c r="M89" s="174">
        <f>G89*(1+L89/100)</f>
        <v>0</v>
      </c>
      <c r="N89" s="163">
        <v>0</v>
      </c>
      <c r="O89" s="163">
        <f>ROUND(E89*N89,5)</f>
        <v>0</v>
      </c>
      <c r="P89" s="163">
        <v>0</v>
      </c>
      <c r="Q89" s="163">
        <f>ROUND(E89*P89,5)</f>
        <v>0</v>
      </c>
      <c r="R89" s="163"/>
      <c r="S89" s="163"/>
      <c r="T89" s="164">
        <v>0.2</v>
      </c>
      <c r="U89" s="163">
        <f>ROUND(E89*T89,2)</f>
        <v>0.8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112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>
      <c r="A90" s="154">
        <v>34</v>
      </c>
      <c r="B90" s="161" t="s">
        <v>210</v>
      </c>
      <c r="C90" s="195" t="s">
        <v>211</v>
      </c>
      <c r="D90" s="163" t="s">
        <v>186</v>
      </c>
      <c r="E90" s="169">
        <v>3</v>
      </c>
      <c r="F90" s="173"/>
      <c r="G90" s="174">
        <f>ROUND(E90*F90,2)</f>
        <v>0</v>
      </c>
      <c r="H90" s="173"/>
      <c r="I90" s="174">
        <f>ROUND(E90*H90,2)</f>
        <v>0</v>
      </c>
      <c r="J90" s="173"/>
      <c r="K90" s="174">
        <f>ROUND(E90*J90,2)</f>
        <v>0</v>
      </c>
      <c r="L90" s="174">
        <v>0</v>
      </c>
      <c r="M90" s="174">
        <f>G90*(1+L90/100)</f>
        <v>0</v>
      </c>
      <c r="N90" s="163">
        <v>5.1000000000000004E-3</v>
      </c>
      <c r="O90" s="163">
        <f>ROUND(E90*N90,5)</f>
        <v>1.5299999999999999E-2</v>
      </c>
      <c r="P90" s="163">
        <v>0</v>
      </c>
      <c r="Q90" s="163">
        <f>ROUND(E90*P90,5)</f>
        <v>0</v>
      </c>
      <c r="R90" s="163"/>
      <c r="S90" s="163"/>
      <c r="T90" s="164">
        <v>0</v>
      </c>
      <c r="U90" s="163">
        <f>ROUND(E90*T90,2)</f>
        <v>0</v>
      </c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178</v>
      </c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>
      <c r="A91" s="154">
        <v>35</v>
      </c>
      <c r="B91" s="161" t="s">
        <v>212</v>
      </c>
      <c r="C91" s="195" t="s">
        <v>213</v>
      </c>
      <c r="D91" s="163" t="s">
        <v>186</v>
      </c>
      <c r="E91" s="169">
        <v>1</v>
      </c>
      <c r="F91" s="173"/>
      <c r="G91" s="174">
        <f>ROUND(E91*F91,2)</f>
        <v>0</v>
      </c>
      <c r="H91" s="173"/>
      <c r="I91" s="174">
        <f>ROUND(E91*H91,2)</f>
        <v>0</v>
      </c>
      <c r="J91" s="173"/>
      <c r="K91" s="174">
        <f>ROUND(E91*J91,2)</f>
        <v>0</v>
      </c>
      <c r="L91" s="174">
        <v>0</v>
      </c>
      <c r="M91" s="174">
        <f>G91*(1+L91/100)</f>
        <v>0</v>
      </c>
      <c r="N91" s="163">
        <v>2E-3</v>
      </c>
      <c r="O91" s="163">
        <f>ROUND(E91*N91,5)</f>
        <v>2E-3</v>
      </c>
      <c r="P91" s="163">
        <v>0</v>
      </c>
      <c r="Q91" s="163">
        <f>ROUND(E91*P91,5)</f>
        <v>0</v>
      </c>
      <c r="R91" s="163"/>
      <c r="S91" s="163"/>
      <c r="T91" s="164">
        <v>0</v>
      </c>
      <c r="U91" s="163">
        <f>ROUND(E91*T91,2)</f>
        <v>0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178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ht="22.5" outlineLevel="1">
      <c r="A92" s="154">
        <v>36</v>
      </c>
      <c r="B92" s="161" t="s">
        <v>214</v>
      </c>
      <c r="C92" s="195" t="s">
        <v>215</v>
      </c>
      <c r="D92" s="163" t="s">
        <v>111</v>
      </c>
      <c r="E92" s="169">
        <v>18.5</v>
      </c>
      <c r="F92" s="173"/>
      <c r="G92" s="174">
        <f>ROUND(E92*F92,2)</f>
        <v>0</v>
      </c>
      <c r="H92" s="173"/>
      <c r="I92" s="174">
        <f>ROUND(E92*H92,2)</f>
        <v>0</v>
      </c>
      <c r="J92" s="173"/>
      <c r="K92" s="174">
        <f>ROUND(E92*J92,2)</f>
        <v>0</v>
      </c>
      <c r="L92" s="174">
        <v>0</v>
      </c>
      <c r="M92" s="174">
        <f>G92*(1+L92/100)</f>
        <v>0</v>
      </c>
      <c r="N92" s="163">
        <v>1.3999999999999999E-4</v>
      </c>
      <c r="O92" s="163">
        <f>ROUND(E92*N92,5)</f>
        <v>2.5899999999999999E-3</v>
      </c>
      <c r="P92" s="163">
        <v>0</v>
      </c>
      <c r="Q92" s="163">
        <f>ROUND(E92*P92,5)</f>
        <v>0</v>
      </c>
      <c r="R92" s="163"/>
      <c r="S92" s="163"/>
      <c r="T92" s="164">
        <v>0.72299999999999998</v>
      </c>
      <c r="U92" s="163">
        <f>ROUND(E92*T92,2)</f>
        <v>13.38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112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>
      <c r="A93" s="154"/>
      <c r="B93" s="161"/>
      <c r="C93" s="267" t="s">
        <v>216</v>
      </c>
      <c r="D93" s="268"/>
      <c r="E93" s="269"/>
      <c r="F93" s="270"/>
      <c r="G93" s="271"/>
      <c r="H93" s="174"/>
      <c r="I93" s="174"/>
      <c r="J93" s="174"/>
      <c r="K93" s="174"/>
      <c r="L93" s="174"/>
      <c r="M93" s="174"/>
      <c r="N93" s="163"/>
      <c r="O93" s="163"/>
      <c r="P93" s="163"/>
      <c r="Q93" s="163"/>
      <c r="R93" s="163"/>
      <c r="S93" s="163"/>
      <c r="T93" s="164"/>
      <c r="U93" s="163"/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108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6" t="str">
        <f>C93</f>
        <v>Zřízení vodorovného značení krytu z nátěrových hmot tl. 2,5 až 3 mm.</v>
      </c>
      <c r="BB93" s="153"/>
      <c r="BC93" s="153"/>
      <c r="BD93" s="153"/>
      <c r="BE93" s="153"/>
      <c r="BF93" s="153"/>
      <c r="BG93" s="153"/>
      <c r="BH93" s="153"/>
    </row>
    <row r="94" spans="1:60">
      <c r="A94" s="155" t="s">
        <v>101</v>
      </c>
      <c r="B94" s="162" t="s">
        <v>68</v>
      </c>
      <c r="C94" s="197" t="s">
        <v>69</v>
      </c>
      <c r="D94" s="166"/>
      <c r="E94" s="171"/>
      <c r="F94" s="175"/>
      <c r="G94" s="175">
        <f>SUMIF(AE95:AE99,"&lt;&gt;NOR",G95:G99)</f>
        <v>0</v>
      </c>
      <c r="H94" s="175"/>
      <c r="I94" s="175">
        <f>SUM(I95:I99)</f>
        <v>0</v>
      </c>
      <c r="J94" s="175"/>
      <c r="K94" s="175">
        <f>SUM(K95:K99)</f>
        <v>0</v>
      </c>
      <c r="L94" s="175"/>
      <c r="M94" s="175">
        <f>SUM(M95:M99)</f>
        <v>0</v>
      </c>
      <c r="N94" s="166"/>
      <c r="O94" s="166">
        <f>SUM(O95:O99)</f>
        <v>0</v>
      </c>
      <c r="P94" s="166"/>
      <c r="Q94" s="166">
        <f>SUM(Q95:Q99)</f>
        <v>0</v>
      </c>
      <c r="R94" s="166"/>
      <c r="S94" s="166"/>
      <c r="T94" s="167"/>
      <c r="U94" s="166">
        <f>SUM(U95:U99)</f>
        <v>0.38</v>
      </c>
      <c r="AE94" t="s">
        <v>102</v>
      </c>
    </row>
    <row r="95" spans="1:60" outlineLevel="1">
      <c r="A95" s="154">
        <v>37</v>
      </c>
      <c r="B95" s="161" t="s">
        <v>217</v>
      </c>
      <c r="C95" s="195" t="s">
        <v>218</v>
      </c>
      <c r="D95" s="163" t="s">
        <v>141</v>
      </c>
      <c r="E95" s="169">
        <v>37.523650000000004</v>
      </c>
      <c r="F95" s="173"/>
      <c r="G95" s="174">
        <f>ROUND(E95*F95,2)</f>
        <v>0</v>
      </c>
      <c r="H95" s="173"/>
      <c r="I95" s="174">
        <f>ROUND(E95*H95,2)</f>
        <v>0</v>
      </c>
      <c r="J95" s="173"/>
      <c r="K95" s="174">
        <f>ROUND(E95*J95,2)</f>
        <v>0</v>
      </c>
      <c r="L95" s="174">
        <v>0</v>
      </c>
      <c r="M95" s="174">
        <f>G95*(1+L95/100)</f>
        <v>0</v>
      </c>
      <c r="N95" s="163">
        <v>0</v>
      </c>
      <c r="O95" s="163">
        <f>ROUND(E95*N95,5)</f>
        <v>0</v>
      </c>
      <c r="P95" s="163">
        <v>0</v>
      </c>
      <c r="Q95" s="163">
        <f>ROUND(E95*P95,5)</f>
        <v>0</v>
      </c>
      <c r="R95" s="163"/>
      <c r="S95" s="163"/>
      <c r="T95" s="164">
        <v>0.01</v>
      </c>
      <c r="U95" s="163">
        <f>ROUND(E95*T95,2)</f>
        <v>0.38</v>
      </c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112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>
      <c r="A96" s="154"/>
      <c r="B96" s="161"/>
      <c r="C96" s="196" t="s">
        <v>219</v>
      </c>
      <c r="D96" s="165"/>
      <c r="E96" s="170">
        <v>37.523650000000004</v>
      </c>
      <c r="F96" s="174"/>
      <c r="G96" s="174"/>
      <c r="H96" s="174"/>
      <c r="I96" s="174"/>
      <c r="J96" s="174"/>
      <c r="K96" s="174"/>
      <c r="L96" s="174"/>
      <c r="M96" s="174"/>
      <c r="N96" s="163"/>
      <c r="O96" s="163"/>
      <c r="P96" s="163"/>
      <c r="Q96" s="163"/>
      <c r="R96" s="163"/>
      <c r="S96" s="163"/>
      <c r="T96" s="164"/>
      <c r="U96" s="163"/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115</v>
      </c>
      <c r="AF96" s="153">
        <v>0</v>
      </c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>
      <c r="A97" s="154">
        <v>38</v>
      </c>
      <c r="B97" s="161" t="s">
        <v>220</v>
      </c>
      <c r="C97" s="195" t="s">
        <v>221</v>
      </c>
      <c r="D97" s="163" t="s">
        <v>141</v>
      </c>
      <c r="E97" s="169">
        <v>37.523650000000004</v>
      </c>
      <c r="F97" s="173"/>
      <c r="G97" s="174">
        <f>ROUND(E97*F97,2)</f>
        <v>0</v>
      </c>
      <c r="H97" s="173"/>
      <c r="I97" s="174">
        <f>ROUND(E97*H97,2)</f>
        <v>0</v>
      </c>
      <c r="J97" s="173"/>
      <c r="K97" s="174">
        <f>ROUND(E97*J97,2)</f>
        <v>0</v>
      </c>
      <c r="L97" s="174">
        <v>0</v>
      </c>
      <c r="M97" s="174">
        <f>G97*(1+L97/100)</f>
        <v>0</v>
      </c>
      <c r="N97" s="163">
        <v>0</v>
      </c>
      <c r="O97" s="163">
        <f>ROUND(E97*N97,5)</f>
        <v>0</v>
      </c>
      <c r="P97" s="163">
        <v>0</v>
      </c>
      <c r="Q97" s="163">
        <f>ROUND(E97*P97,5)</f>
        <v>0</v>
      </c>
      <c r="R97" s="163"/>
      <c r="S97" s="163"/>
      <c r="T97" s="164">
        <v>0</v>
      </c>
      <c r="U97" s="163">
        <f>ROUND(E97*T97,2)</f>
        <v>0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112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>
      <c r="A98" s="154"/>
      <c r="B98" s="161"/>
      <c r="C98" s="267" t="s">
        <v>142</v>
      </c>
      <c r="D98" s="268"/>
      <c r="E98" s="269"/>
      <c r="F98" s="270"/>
      <c r="G98" s="271"/>
      <c r="H98" s="174"/>
      <c r="I98" s="174"/>
      <c r="J98" s="174"/>
      <c r="K98" s="174"/>
      <c r="L98" s="174"/>
      <c r="M98" s="174"/>
      <c r="N98" s="163"/>
      <c r="O98" s="163"/>
      <c r="P98" s="163"/>
      <c r="Q98" s="163"/>
      <c r="R98" s="163"/>
      <c r="S98" s="163"/>
      <c r="T98" s="164"/>
      <c r="U98" s="163"/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108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6" t="str">
        <f>C98</f>
        <v>Ceny poplatků jsou ilustrativní. Skutečné sazby je nutné získat od konkrétních organizací.</v>
      </c>
      <c r="BB98" s="153"/>
      <c r="BC98" s="153"/>
      <c r="BD98" s="153"/>
      <c r="BE98" s="153"/>
      <c r="BF98" s="153"/>
      <c r="BG98" s="153"/>
      <c r="BH98" s="153"/>
    </row>
    <row r="99" spans="1:60" outlineLevel="1">
      <c r="A99" s="154"/>
      <c r="B99" s="161"/>
      <c r="C99" s="196" t="s">
        <v>219</v>
      </c>
      <c r="D99" s="165"/>
      <c r="E99" s="170">
        <v>37.523650000000004</v>
      </c>
      <c r="F99" s="174"/>
      <c r="G99" s="174"/>
      <c r="H99" s="174"/>
      <c r="I99" s="174"/>
      <c r="J99" s="174"/>
      <c r="K99" s="174"/>
      <c r="L99" s="174"/>
      <c r="M99" s="174"/>
      <c r="N99" s="163"/>
      <c r="O99" s="163"/>
      <c r="P99" s="163"/>
      <c r="Q99" s="163"/>
      <c r="R99" s="163"/>
      <c r="S99" s="163"/>
      <c r="T99" s="164"/>
      <c r="U99" s="163"/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115</v>
      </c>
      <c r="AF99" s="153">
        <v>0</v>
      </c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>
      <c r="A100" s="155" t="s">
        <v>101</v>
      </c>
      <c r="B100" s="162" t="s">
        <v>70</v>
      </c>
      <c r="C100" s="197" t="s">
        <v>71</v>
      </c>
      <c r="D100" s="166"/>
      <c r="E100" s="171"/>
      <c r="F100" s="175"/>
      <c r="G100" s="175">
        <f>SUMIF(AE101:AE102,"&lt;&gt;NOR",G101:G102)</f>
        <v>0</v>
      </c>
      <c r="H100" s="175"/>
      <c r="I100" s="175">
        <f>SUM(I101:I102)</f>
        <v>0</v>
      </c>
      <c r="J100" s="175"/>
      <c r="K100" s="175">
        <f>SUM(K101:K102)</f>
        <v>0</v>
      </c>
      <c r="L100" s="175"/>
      <c r="M100" s="175">
        <f>SUM(M101:M102)</f>
        <v>0</v>
      </c>
      <c r="N100" s="166"/>
      <c r="O100" s="166">
        <f>SUM(O101:O102)</f>
        <v>0</v>
      </c>
      <c r="P100" s="166"/>
      <c r="Q100" s="166">
        <f>SUM(Q101:Q102)</f>
        <v>0</v>
      </c>
      <c r="R100" s="166"/>
      <c r="S100" s="166"/>
      <c r="T100" s="167"/>
      <c r="U100" s="166">
        <f>SUM(U101:U102)</f>
        <v>0.39</v>
      </c>
      <c r="AE100" t="s">
        <v>102</v>
      </c>
    </row>
    <row r="101" spans="1:60" outlineLevel="1">
      <c r="A101" s="154">
        <v>39</v>
      </c>
      <c r="B101" s="161" t="s">
        <v>222</v>
      </c>
      <c r="C101" s="195" t="s">
        <v>223</v>
      </c>
      <c r="D101" s="163" t="s">
        <v>224</v>
      </c>
      <c r="E101" s="169">
        <v>1</v>
      </c>
      <c r="F101" s="173"/>
      <c r="G101" s="174">
        <f>ROUND(E101*F101,2)</f>
        <v>0</v>
      </c>
      <c r="H101" s="173"/>
      <c r="I101" s="174">
        <f>ROUND(E101*H101,2)</f>
        <v>0</v>
      </c>
      <c r="J101" s="173"/>
      <c r="K101" s="174">
        <f>ROUND(E101*J101,2)</f>
        <v>0</v>
      </c>
      <c r="L101" s="174">
        <v>0</v>
      </c>
      <c r="M101" s="174">
        <f>G101*(1+L101/100)</f>
        <v>0</v>
      </c>
      <c r="N101" s="163">
        <v>0</v>
      </c>
      <c r="O101" s="163">
        <f>ROUND(E101*N101,5)</f>
        <v>0</v>
      </c>
      <c r="P101" s="163">
        <v>0</v>
      </c>
      <c r="Q101" s="163">
        <f>ROUND(E101*P101,5)</f>
        <v>0</v>
      </c>
      <c r="R101" s="163"/>
      <c r="S101" s="163"/>
      <c r="T101" s="164">
        <v>0.39</v>
      </c>
      <c r="U101" s="163">
        <f>ROUND(E101*T101,2)</f>
        <v>0.39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112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>
      <c r="A102" s="154"/>
      <c r="B102" s="161"/>
      <c r="C102" s="267" t="s">
        <v>225</v>
      </c>
      <c r="D102" s="268"/>
      <c r="E102" s="269"/>
      <c r="F102" s="270"/>
      <c r="G102" s="271"/>
      <c r="H102" s="174"/>
      <c r="I102" s="174"/>
      <c r="J102" s="174"/>
      <c r="K102" s="174"/>
      <c r="L102" s="174"/>
      <c r="M102" s="174"/>
      <c r="N102" s="163"/>
      <c r="O102" s="163"/>
      <c r="P102" s="163"/>
      <c r="Q102" s="163"/>
      <c r="R102" s="163"/>
      <c r="S102" s="163"/>
      <c r="T102" s="164"/>
      <c r="U102" s="16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108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6" t="str">
        <f>C102</f>
        <v>Jakékoliv délky objektu.</v>
      </c>
      <c r="BB102" s="153"/>
      <c r="BC102" s="153"/>
      <c r="BD102" s="153"/>
      <c r="BE102" s="153"/>
      <c r="BF102" s="153"/>
      <c r="BG102" s="153"/>
      <c r="BH102" s="153"/>
    </row>
    <row r="103" spans="1:60">
      <c r="A103" s="155" t="s">
        <v>101</v>
      </c>
      <c r="B103" s="162" t="s">
        <v>72</v>
      </c>
      <c r="C103" s="197" t="s">
        <v>73</v>
      </c>
      <c r="D103" s="166"/>
      <c r="E103" s="171"/>
      <c r="F103" s="175"/>
      <c r="G103" s="175">
        <f>SUMIF(AE104:AE108,"&lt;&gt;NOR",G104:G108)</f>
        <v>0</v>
      </c>
      <c r="H103" s="175"/>
      <c r="I103" s="175">
        <f>SUM(I104:I108)</f>
        <v>0</v>
      </c>
      <c r="J103" s="175"/>
      <c r="K103" s="175">
        <f>SUM(K104:K108)</f>
        <v>0</v>
      </c>
      <c r="L103" s="175"/>
      <c r="M103" s="175">
        <f>SUM(M104:M108)</f>
        <v>0</v>
      </c>
      <c r="N103" s="166"/>
      <c r="O103" s="166">
        <f>SUM(O104:O108)</f>
        <v>0.78</v>
      </c>
      <c r="P103" s="166"/>
      <c r="Q103" s="166">
        <f>SUM(Q104:Q108)</f>
        <v>0</v>
      </c>
      <c r="R103" s="166"/>
      <c r="S103" s="166"/>
      <c r="T103" s="167"/>
      <c r="U103" s="166">
        <f>SUM(U104:U108)</f>
        <v>4.08</v>
      </c>
      <c r="AE103" t="s">
        <v>102</v>
      </c>
    </row>
    <row r="104" spans="1:60" ht="22.5" outlineLevel="1">
      <c r="A104" s="154">
        <v>40</v>
      </c>
      <c r="B104" s="161" t="s">
        <v>226</v>
      </c>
      <c r="C104" s="195" t="s">
        <v>227</v>
      </c>
      <c r="D104" s="163" t="s">
        <v>105</v>
      </c>
      <c r="E104" s="169">
        <v>10</v>
      </c>
      <c r="F104" s="173"/>
      <c r="G104" s="174">
        <f>ROUND(E104*F104,2)</f>
        <v>0</v>
      </c>
      <c r="H104" s="173"/>
      <c r="I104" s="174">
        <f>ROUND(E104*H104,2)</f>
        <v>0</v>
      </c>
      <c r="J104" s="173"/>
      <c r="K104" s="174">
        <f>ROUND(E104*J104,2)</f>
        <v>0</v>
      </c>
      <c r="L104" s="174">
        <v>0</v>
      </c>
      <c r="M104" s="174">
        <f>G104*(1+L104/100)</f>
        <v>0</v>
      </c>
      <c r="N104" s="163">
        <v>7.8E-2</v>
      </c>
      <c r="O104" s="163">
        <f>ROUND(E104*N104,5)</f>
        <v>0.78</v>
      </c>
      <c r="P104" s="163">
        <v>0</v>
      </c>
      <c r="Q104" s="163">
        <f>ROUND(E104*P104,5)</f>
        <v>0</v>
      </c>
      <c r="R104" s="163"/>
      <c r="S104" s="163"/>
      <c r="T104" s="164">
        <v>0.40799999999999997</v>
      </c>
      <c r="U104" s="163">
        <f>ROUND(E104*T104,2)</f>
        <v>4.08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112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ht="45.75" customHeight="1" outlineLevel="1">
      <c r="A105" s="154"/>
      <c r="B105" s="161"/>
      <c r="C105" s="267" t="s">
        <v>228</v>
      </c>
      <c r="D105" s="268"/>
      <c r="E105" s="269"/>
      <c r="F105" s="270"/>
      <c r="G105" s="271"/>
      <c r="H105" s="174"/>
      <c r="I105" s="174"/>
      <c r="J105" s="174"/>
      <c r="K105" s="174"/>
      <c r="L105" s="174"/>
      <c r="M105" s="174"/>
      <c r="N105" s="163"/>
      <c r="O105" s="163"/>
      <c r="P105" s="163"/>
      <c r="Q105" s="163"/>
      <c r="R105" s="163"/>
      <c r="S105" s="163"/>
      <c r="T105" s="164"/>
      <c r="U105" s="16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108</v>
      </c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6" t="str">
        <f>C105</f>
        <v>Úplné zřízení a osazení betonového kanálu z betonových žlabů, s položením a zakrytím žlabu těsně vedle sebe. Urovnání dna rýhy včetně provedení zemních prací (jsou uvedeny vnější a vnitřní rozměry žlabu). U žlabů asfaltovaných rozehřátí asfaltu, namáčení žlabů včetně poklopů v asfaltové lázni a jejich vyschnutí. U žlabů zalitých asfaltem rozehřátí asfaltu, podložení kabelu distančními vložkami, zalití žlabu i kabelu asfaltem.</v>
      </c>
      <c r="BB105" s="153"/>
      <c r="BC105" s="153"/>
      <c r="BD105" s="153"/>
      <c r="BE105" s="153"/>
      <c r="BF105" s="153"/>
      <c r="BG105" s="153"/>
      <c r="BH105" s="153"/>
    </row>
    <row r="106" spans="1:60" outlineLevel="1">
      <c r="A106" s="154"/>
      <c r="B106" s="161"/>
      <c r="C106" s="198" t="s">
        <v>229</v>
      </c>
      <c r="D106" s="168"/>
      <c r="E106" s="172"/>
      <c r="F106" s="176"/>
      <c r="G106" s="176"/>
      <c r="H106" s="174"/>
      <c r="I106" s="174"/>
      <c r="J106" s="174"/>
      <c r="K106" s="174"/>
      <c r="L106" s="174"/>
      <c r="M106" s="174"/>
      <c r="N106" s="163"/>
      <c r="O106" s="163"/>
      <c r="P106" s="163"/>
      <c r="Q106" s="163"/>
      <c r="R106" s="163"/>
      <c r="S106" s="163"/>
      <c r="T106" s="164"/>
      <c r="U106" s="16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108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>
      <c r="A107" s="154"/>
      <c r="B107" s="161"/>
      <c r="C107" s="267" t="s">
        <v>230</v>
      </c>
      <c r="D107" s="268"/>
      <c r="E107" s="269"/>
      <c r="F107" s="270"/>
      <c r="G107" s="271"/>
      <c r="H107" s="174"/>
      <c r="I107" s="174"/>
      <c r="J107" s="174"/>
      <c r="K107" s="174"/>
      <c r="L107" s="174"/>
      <c r="M107" s="174"/>
      <c r="N107" s="163"/>
      <c r="O107" s="163"/>
      <c r="P107" s="163"/>
      <c r="Q107" s="163"/>
      <c r="R107" s="163"/>
      <c r="S107" s="163"/>
      <c r="T107" s="164"/>
      <c r="U107" s="16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108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6" t="str">
        <f>C107</f>
        <v>Kabelová povrchová trasa z prefabrikovaných betonových dílců neasfaltovaných</v>
      </c>
      <c r="BB107" s="153"/>
      <c r="BC107" s="153"/>
      <c r="BD107" s="153"/>
      <c r="BE107" s="153"/>
      <c r="BF107" s="153"/>
      <c r="BG107" s="153"/>
      <c r="BH107" s="153"/>
    </row>
    <row r="108" spans="1:60" ht="47.25" customHeight="1" outlineLevel="1">
      <c r="A108" s="154"/>
      <c r="B108" s="161"/>
      <c r="C108" s="267" t="s">
        <v>231</v>
      </c>
      <c r="D108" s="268"/>
      <c r="E108" s="269"/>
      <c r="F108" s="270"/>
      <c r="G108" s="271"/>
      <c r="H108" s="174"/>
      <c r="I108" s="174"/>
      <c r="J108" s="174"/>
      <c r="K108" s="174"/>
      <c r="L108" s="174"/>
      <c r="M108" s="174"/>
      <c r="N108" s="163"/>
      <c r="O108" s="163"/>
      <c r="P108" s="163"/>
      <c r="Q108" s="163"/>
      <c r="R108" s="163"/>
      <c r="S108" s="163"/>
      <c r="T108" s="164"/>
      <c r="U108" s="16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108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6" t="str">
        <f>C108</f>
        <v>Směrové a výškové trasování, provedení výkopu pro částečné zapuštění žlabů, urovnání dna výkopu, položení žlabů na těsný sraz s vyrovnáním, vysekání drážek ve žlabu pro přímé napojení odbočné žlabové trasy, přihrnutí vykopané zeminy ke žlabům a urovnání zeminy, uložení poklopů včetně podmazání cementovou maltou.</v>
      </c>
      <c r="BB108" s="153"/>
      <c r="BC108" s="153"/>
      <c r="BD108" s="153"/>
      <c r="BE108" s="153"/>
      <c r="BF108" s="153"/>
      <c r="BG108" s="153"/>
      <c r="BH108" s="153"/>
    </row>
    <row r="109" spans="1:60">
      <c r="A109" s="155" t="s">
        <v>101</v>
      </c>
      <c r="B109" s="162" t="s">
        <v>74</v>
      </c>
      <c r="C109" s="197" t="s">
        <v>26</v>
      </c>
      <c r="D109" s="166"/>
      <c r="E109" s="171"/>
      <c r="F109" s="175"/>
      <c r="G109" s="175">
        <f>SUMIF(AE110:AE117,"&lt;&gt;NOR",G110:G117)</f>
        <v>0</v>
      </c>
      <c r="H109" s="175"/>
      <c r="I109" s="175">
        <f>SUM(I110:I117)</f>
        <v>0</v>
      </c>
      <c r="J109" s="175"/>
      <c r="K109" s="175">
        <f>SUM(K110:K117)</f>
        <v>0</v>
      </c>
      <c r="L109" s="175"/>
      <c r="M109" s="175">
        <f>SUM(M110:M117)</f>
        <v>0</v>
      </c>
      <c r="N109" s="166"/>
      <c r="O109" s="166">
        <f>SUM(O110:O117)</f>
        <v>0</v>
      </c>
      <c r="P109" s="166"/>
      <c r="Q109" s="166">
        <f>SUM(Q110:Q117)</f>
        <v>0</v>
      </c>
      <c r="R109" s="166"/>
      <c r="S109" s="166"/>
      <c r="T109" s="167"/>
      <c r="U109" s="166">
        <f>SUM(U110:U117)</f>
        <v>0</v>
      </c>
      <c r="AE109" t="s">
        <v>102</v>
      </c>
    </row>
    <row r="110" spans="1:60" outlineLevel="1">
      <c r="A110" s="154">
        <v>41</v>
      </c>
      <c r="B110" s="161" t="s">
        <v>232</v>
      </c>
      <c r="C110" s="195" t="s">
        <v>233</v>
      </c>
      <c r="D110" s="163" t="s">
        <v>234</v>
      </c>
      <c r="E110" s="169">
        <v>1</v>
      </c>
      <c r="F110" s="173"/>
      <c r="G110" s="174">
        <f t="shared" ref="G110:G117" si="0">ROUND(E110*F110,2)</f>
        <v>0</v>
      </c>
      <c r="H110" s="173"/>
      <c r="I110" s="174">
        <f t="shared" ref="I110:I117" si="1">ROUND(E110*H110,2)</f>
        <v>0</v>
      </c>
      <c r="J110" s="173"/>
      <c r="K110" s="174">
        <f t="shared" ref="K110:K117" si="2">ROUND(E110*J110,2)</f>
        <v>0</v>
      </c>
      <c r="L110" s="174">
        <v>0</v>
      </c>
      <c r="M110" s="174">
        <f t="shared" ref="M110:M117" si="3">G110*(1+L110/100)</f>
        <v>0</v>
      </c>
      <c r="N110" s="163">
        <v>0</v>
      </c>
      <c r="O110" s="163">
        <f t="shared" ref="O110:O117" si="4">ROUND(E110*N110,5)</f>
        <v>0</v>
      </c>
      <c r="P110" s="163">
        <v>0</v>
      </c>
      <c r="Q110" s="163">
        <f t="shared" ref="Q110:Q117" si="5">ROUND(E110*P110,5)</f>
        <v>0</v>
      </c>
      <c r="R110" s="163"/>
      <c r="S110" s="163"/>
      <c r="T110" s="164">
        <v>0</v>
      </c>
      <c r="U110" s="163">
        <f t="shared" ref="U110:U117" si="6">ROUND(E110*T110,2)</f>
        <v>0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112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>
      <c r="A111" s="154">
        <v>42</v>
      </c>
      <c r="B111" s="161" t="s">
        <v>235</v>
      </c>
      <c r="C111" s="195" t="s">
        <v>236</v>
      </c>
      <c r="D111" s="163" t="s">
        <v>234</v>
      </c>
      <c r="E111" s="169">
        <v>1</v>
      </c>
      <c r="F111" s="173"/>
      <c r="G111" s="174">
        <f t="shared" si="0"/>
        <v>0</v>
      </c>
      <c r="H111" s="173"/>
      <c r="I111" s="174">
        <f t="shared" si="1"/>
        <v>0</v>
      </c>
      <c r="J111" s="173"/>
      <c r="K111" s="174">
        <f t="shared" si="2"/>
        <v>0</v>
      </c>
      <c r="L111" s="174">
        <v>0</v>
      </c>
      <c r="M111" s="174">
        <f t="shared" si="3"/>
        <v>0</v>
      </c>
      <c r="N111" s="163">
        <v>0</v>
      </c>
      <c r="O111" s="163">
        <f t="shared" si="4"/>
        <v>0</v>
      </c>
      <c r="P111" s="163">
        <v>0</v>
      </c>
      <c r="Q111" s="163">
        <f t="shared" si="5"/>
        <v>0</v>
      </c>
      <c r="R111" s="163"/>
      <c r="S111" s="163"/>
      <c r="T111" s="164">
        <v>0</v>
      </c>
      <c r="U111" s="163">
        <f t="shared" si="6"/>
        <v>0</v>
      </c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112</v>
      </c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>
      <c r="A112" s="154">
        <v>43</v>
      </c>
      <c r="B112" s="161" t="s">
        <v>237</v>
      </c>
      <c r="C112" s="195" t="s">
        <v>238</v>
      </c>
      <c r="D112" s="163" t="s">
        <v>234</v>
      </c>
      <c r="E112" s="169">
        <v>1</v>
      </c>
      <c r="F112" s="173"/>
      <c r="G112" s="174">
        <f t="shared" si="0"/>
        <v>0</v>
      </c>
      <c r="H112" s="173"/>
      <c r="I112" s="174">
        <f t="shared" si="1"/>
        <v>0</v>
      </c>
      <c r="J112" s="173"/>
      <c r="K112" s="174">
        <f t="shared" si="2"/>
        <v>0</v>
      </c>
      <c r="L112" s="174">
        <v>0</v>
      </c>
      <c r="M112" s="174">
        <f t="shared" si="3"/>
        <v>0</v>
      </c>
      <c r="N112" s="163">
        <v>0</v>
      </c>
      <c r="O112" s="163">
        <f t="shared" si="4"/>
        <v>0</v>
      </c>
      <c r="P112" s="163">
        <v>0</v>
      </c>
      <c r="Q112" s="163">
        <f t="shared" si="5"/>
        <v>0</v>
      </c>
      <c r="R112" s="163"/>
      <c r="S112" s="163"/>
      <c r="T112" s="164">
        <v>0</v>
      </c>
      <c r="U112" s="163">
        <f t="shared" si="6"/>
        <v>0</v>
      </c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112</v>
      </c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>
      <c r="A113" s="154">
        <v>44</v>
      </c>
      <c r="B113" s="161" t="s">
        <v>239</v>
      </c>
      <c r="C113" s="195" t="s">
        <v>240</v>
      </c>
      <c r="D113" s="163" t="s">
        <v>234</v>
      </c>
      <c r="E113" s="169">
        <v>1</v>
      </c>
      <c r="F113" s="173"/>
      <c r="G113" s="174">
        <f t="shared" si="0"/>
        <v>0</v>
      </c>
      <c r="H113" s="173"/>
      <c r="I113" s="174">
        <f t="shared" si="1"/>
        <v>0</v>
      </c>
      <c r="J113" s="173"/>
      <c r="K113" s="174">
        <f t="shared" si="2"/>
        <v>0</v>
      </c>
      <c r="L113" s="174">
        <v>0</v>
      </c>
      <c r="M113" s="174">
        <f t="shared" si="3"/>
        <v>0</v>
      </c>
      <c r="N113" s="163">
        <v>0</v>
      </c>
      <c r="O113" s="163">
        <f t="shared" si="4"/>
        <v>0</v>
      </c>
      <c r="P113" s="163">
        <v>0</v>
      </c>
      <c r="Q113" s="163">
        <f t="shared" si="5"/>
        <v>0</v>
      </c>
      <c r="R113" s="163"/>
      <c r="S113" s="163"/>
      <c r="T113" s="164">
        <v>0</v>
      </c>
      <c r="U113" s="163">
        <f t="shared" si="6"/>
        <v>0</v>
      </c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112</v>
      </c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>
      <c r="A114" s="154">
        <v>45</v>
      </c>
      <c r="B114" s="161" t="s">
        <v>241</v>
      </c>
      <c r="C114" s="195" t="s">
        <v>242</v>
      </c>
      <c r="D114" s="163" t="s">
        <v>234</v>
      </c>
      <c r="E114" s="169">
        <v>1</v>
      </c>
      <c r="F114" s="173"/>
      <c r="G114" s="174">
        <f t="shared" si="0"/>
        <v>0</v>
      </c>
      <c r="H114" s="173"/>
      <c r="I114" s="174">
        <f t="shared" si="1"/>
        <v>0</v>
      </c>
      <c r="J114" s="173"/>
      <c r="K114" s="174">
        <f t="shared" si="2"/>
        <v>0</v>
      </c>
      <c r="L114" s="174">
        <v>0</v>
      </c>
      <c r="M114" s="174">
        <f t="shared" si="3"/>
        <v>0</v>
      </c>
      <c r="N114" s="163">
        <v>0</v>
      </c>
      <c r="O114" s="163">
        <f t="shared" si="4"/>
        <v>0</v>
      </c>
      <c r="P114" s="163">
        <v>0</v>
      </c>
      <c r="Q114" s="163">
        <f t="shared" si="5"/>
        <v>0</v>
      </c>
      <c r="R114" s="163"/>
      <c r="S114" s="163"/>
      <c r="T114" s="164">
        <v>0</v>
      </c>
      <c r="U114" s="163">
        <f t="shared" si="6"/>
        <v>0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112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ht="22.5" outlineLevel="1">
      <c r="A115" s="154">
        <v>46</v>
      </c>
      <c r="B115" s="161" t="s">
        <v>243</v>
      </c>
      <c r="C115" s="195" t="s">
        <v>244</v>
      </c>
      <c r="D115" s="163" t="s">
        <v>234</v>
      </c>
      <c r="E115" s="169">
        <v>1</v>
      </c>
      <c r="F115" s="173"/>
      <c r="G115" s="174">
        <f t="shared" si="0"/>
        <v>0</v>
      </c>
      <c r="H115" s="173"/>
      <c r="I115" s="174">
        <f t="shared" si="1"/>
        <v>0</v>
      </c>
      <c r="J115" s="173"/>
      <c r="K115" s="174">
        <f t="shared" si="2"/>
        <v>0</v>
      </c>
      <c r="L115" s="174">
        <v>0</v>
      </c>
      <c r="M115" s="174">
        <f t="shared" si="3"/>
        <v>0</v>
      </c>
      <c r="N115" s="163">
        <v>0</v>
      </c>
      <c r="O115" s="163">
        <f t="shared" si="4"/>
        <v>0</v>
      </c>
      <c r="P115" s="163">
        <v>0</v>
      </c>
      <c r="Q115" s="163">
        <f t="shared" si="5"/>
        <v>0</v>
      </c>
      <c r="R115" s="163"/>
      <c r="S115" s="163"/>
      <c r="T115" s="164">
        <v>0</v>
      </c>
      <c r="U115" s="163">
        <f t="shared" si="6"/>
        <v>0</v>
      </c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 t="s">
        <v>112</v>
      </c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>
      <c r="A116" s="154">
        <v>47</v>
      </c>
      <c r="B116" s="161" t="s">
        <v>245</v>
      </c>
      <c r="C116" s="195" t="s">
        <v>246</v>
      </c>
      <c r="D116" s="163" t="s">
        <v>234</v>
      </c>
      <c r="E116" s="169">
        <v>1</v>
      </c>
      <c r="F116" s="173"/>
      <c r="G116" s="174">
        <f t="shared" si="0"/>
        <v>0</v>
      </c>
      <c r="H116" s="173"/>
      <c r="I116" s="174">
        <f t="shared" si="1"/>
        <v>0</v>
      </c>
      <c r="J116" s="173"/>
      <c r="K116" s="174">
        <f t="shared" si="2"/>
        <v>0</v>
      </c>
      <c r="L116" s="174">
        <v>0</v>
      </c>
      <c r="M116" s="174">
        <f t="shared" si="3"/>
        <v>0</v>
      </c>
      <c r="N116" s="163">
        <v>0</v>
      </c>
      <c r="O116" s="163">
        <f t="shared" si="4"/>
        <v>0</v>
      </c>
      <c r="P116" s="163">
        <v>0</v>
      </c>
      <c r="Q116" s="163">
        <f t="shared" si="5"/>
        <v>0</v>
      </c>
      <c r="R116" s="163"/>
      <c r="S116" s="163"/>
      <c r="T116" s="164">
        <v>0</v>
      </c>
      <c r="U116" s="163">
        <f t="shared" si="6"/>
        <v>0</v>
      </c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112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>
      <c r="A117" s="184">
        <v>48</v>
      </c>
      <c r="B117" s="185" t="s">
        <v>247</v>
      </c>
      <c r="C117" s="199" t="s">
        <v>248</v>
      </c>
      <c r="D117" s="186" t="s">
        <v>234</v>
      </c>
      <c r="E117" s="187">
        <v>1</v>
      </c>
      <c r="F117" s="188"/>
      <c r="G117" s="189">
        <f t="shared" si="0"/>
        <v>0</v>
      </c>
      <c r="H117" s="188"/>
      <c r="I117" s="189">
        <f t="shared" si="1"/>
        <v>0</v>
      </c>
      <c r="J117" s="188"/>
      <c r="K117" s="189">
        <f t="shared" si="2"/>
        <v>0</v>
      </c>
      <c r="L117" s="189">
        <v>0</v>
      </c>
      <c r="M117" s="189">
        <f t="shared" si="3"/>
        <v>0</v>
      </c>
      <c r="N117" s="186">
        <v>0</v>
      </c>
      <c r="O117" s="186">
        <f t="shared" si="4"/>
        <v>0</v>
      </c>
      <c r="P117" s="186">
        <v>0</v>
      </c>
      <c r="Q117" s="186">
        <f t="shared" si="5"/>
        <v>0</v>
      </c>
      <c r="R117" s="186"/>
      <c r="S117" s="186"/>
      <c r="T117" s="190">
        <v>0</v>
      </c>
      <c r="U117" s="186">
        <f t="shared" si="6"/>
        <v>0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112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>
      <c r="A118" s="6"/>
      <c r="B118" s="7" t="s">
        <v>229</v>
      </c>
      <c r="C118" s="200" t="s">
        <v>229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AC118">
        <v>15</v>
      </c>
      <c r="AD118">
        <v>21</v>
      </c>
    </row>
    <row r="119" spans="1:60">
      <c r="A119" s="191"/>
      <c r="B119" s="192">
        <v>26</v>
      </c>
      <c r="C119" s="201" t="s">
        <v>229</v>
      </c>
      <c r="D119" s="193"/>
      <c r="E119" s="193"/>
      <c r="F119" s="193"/>
      <c r="G119" s="194">
        <f>G8+G54+G58+G78+G80+G94+G100+G103+G109</f>
        <v>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AC119">
        <f>SUMIF(L7:L117,AC118,G7:G117)</f>
        <v>0</v>
      </c>
      <c r="AD119">
        <f>SUMIF(L7:L117,AD118,G7:G117)</f>
        <v>0</v>
      </c>
      <c r="AE119" t="s">
        <v>249</v>
      </c>
    </row>
    <row r="120" spans="1:60">
      <c r="A120" s="6"/>
      <c r="B120" s="7" t="s">
        <v>229</v>
      </c>
      <c r="C120" s="200" t="s">
        <v>229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60">
      <c r="A121" s="6"/>
      <c r="B121" s="7" t="s">
        <v>229</v>
      </c>
      <c r="C121" s="200" t="s">
        <v>229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60">
      <c r="A122" s="272">
        <v>33</v>
      </c>
      <c r="B122" s="272"/>
      <c r="C122" s="273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60">
      <c r="A123" s="255"/>
      <c r="B123" s="256"/>
      <c r="C123" s="257"/>
      <c r="D123" s="256"/>
      <c r="E123" s="256"/>
      <c r="F123" s="256"/>
      <c r="G123" s="258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AE123" t="s">
        <v>250</v>
      </c>
    </row>
    <row r="124" spans="1:60">
      <c r="A124" s="259"/>
      <c r="B124" s="260"/>
      <c r="C124" s="261"/>
      <c r="D124" s="260"/>
      <c r="E124" s="260"/>
      <c r="F124" s="260"/>
      <c r="G124" s="262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60">
      <c r="A125" s="259"/>
      <c r="B125" s="260"/>
      <c r="C125" s="261"/>
      <c r="D125" s="260"/>
      <c r="E125" s="260"/>
      <c r="F125" s="260"/>
      <c r="G125" s="262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60">
      <c r="A126" s="259"/>
      <c r="B126" s="260"/>
      <c r="C126" s="261"/>
      <c r="D126" s="260"/>
      <c r="E126" s="260"/>
      <c r="F126" s="260"/>
      <c r="G126" s="262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60">
      <c r="A127" s="263"/>
      <c r="B127" s="264"/>
      <c r="C127" s="265"/>
      <c r="D127" s="264"/>
      <c r="E127" s="264"/>
      <c r="F127" s="264"/>
      <c r="G127" s="26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60">
      <c r="A128" s="6"/>
      <c r="B128" s="7" t="s">
        <v>229</v>
      </c>
      <c r="C128" s="200" t="s">
        <v>229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3:31">
      <c r="C129" s="202"/>
      <c r="AE129" t="s">
        <v>251</v>
      </c>
    </row>
  </sheetData>
  <mergeCells count="31">
    <mergeCell ref="C32:G32"/>
    <mergeCell ref="A1:G1"/>
    <mergeCell ref="C2:G2"/>
    <mergeCell ref="C3:G3"/>
    <mergeCell ref="C4:G4"/>
    <mergeCell ref="C10:G10"/>
    <mergeCell ref="C12:G12"/>
    <mergeCell ref="C15:G15"/>
    <mergeCell ref="C18:G18"/>
    <mergeCell ref="C21:G21"/>
    <mergeCell ref="C26:G26"/>
    <mergeCell ref="C29:G29"/>
    <mergeCell ref="C93:G93"/>
    <mergeCell ref="C35:G35"/>
    <mergeCell ref="C40:G40"/>
    <mergeCell ref="C43:G43"/>
    <mergeCell ref="C46:G46"/>
    <mergeCell ref="C49:G49"/>
    <mergeCell ref="C52:G52"/>
    <mergeCell ref="C56:G56"/>
    <mergeCell ref="C66:G66"/>
    <mergeCell ref="C68:G68"/>
    <mergeCell ref="C70:G70"/>
    <mergeCell ref="C73:G73"/>
    <mergeCell ref="A123:G127"/>
    <mergeCell ref="C98:G98"/>
    <mergeCell ref="C102:G102"/>
    <mergeCell ref="C105:G105"/>
    <mergeCell ref="C107:G107"/>
    <mergeCell ref="C108:G108"/>
    <mergeCell ref="A122:C122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2014-02-28T09:52:57Z</cp:lastPrinted>
  <dcterms:created xsi:type="dcterms:W3CDTF">2009-04-08T07:15:50Z</dcterms:created>
  <dcterms:modified xsi:type="dcterms:W3CDTF">2019-07-02T08:54:26Z</dcterms:modified>
</cp:coreProperties>
</file>