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53_A\"/>
    </mc:Choice>
  </mc:AlternateContent>
  <bookViews>
    <workbookView xWindow="0" yWindow="0" windowWidth="28800" windowHeight="1230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ponuka'!$A$1:$O$54</definedName>
  </definedNames>
  <calcPr calcId="162913"/>
</workbook>
</file>

<file path=xl/calcChain.xml><?xml version="1.0" encoding="utf-8"?>
<calcChain xmlns="http://schemas.openxmlformats.org/spreadsheetml/2006/main">
  <c r="L39" i="1" l="1"/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13" i="1"/>
  <c r="G14" i="1"/>
  <c r="G15" i="1"/>
  <c r="G16" i="1"/>
  <c r="G17" i="1"/>
  <c r="G18" i="1"/>
  <c r="G19" i="1"/>
  <c r="G20" i="1"/>
  <c r="G21" i="1"/>
  <c r="G22" i="1"/>
  <c r="G23" i="1"/>
  <c r="G24" i="1"/>
  <c r="G12" i="1" l="1"/>
  <c r="G38" i="1" l="1"/>
  <c r="I4" i="4" l="1"/>
  <c r="F4" i="4"/>
  <c r="C4" i="4"/>
  <c r="B7" i="4" l="1"/>
  <c r="O39" i="1" l="1"/>
  <c r="P39" i="1" s="1"/>
  <c r="O41" i="1" l="1"/>
  <c r="O40" i="1" s="1"/>
</calcChain>
</file>

<file path=xl/sharedStrings.xml><?xml version="1.0" encoding="utf-8"?>
<sst xmlns="http://schemas.openxmlformats.org/spreadsheetml/2006/main" count="165" uniqueCount="108">
  <si>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</si>
  <si>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</si>
  <si>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</si>
  <si>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</si>
  <si>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</si>
  <si>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</si>
  <si>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</si>
  <si>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</si>
  <si>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</si>
  <si>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</si>
  <si>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</si>
  <si>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</si>
  <si>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</si>
  <si>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</si>
  <si>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</si>
  <si>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</si>
  <si>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</si>
  <si>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</si>
  <si>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</si>
  <si>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</si>
  <si>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</si>
  <si>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</si>
  <si>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</si>
  <si>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</si>
  <si>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</si>
  <si>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</si>
  <si>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</si>
  <si>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</si>
  <si>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</si>
  <si>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</si>
  <si>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</si>
  <si>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</si>
  <si>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</si>
  <si>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</si>
  <si>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</si>
  <si>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</si>
  <si>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</si>
  <si>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</si>
  <si>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</si>
  <si>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</si>
  <si>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</si>
  <si>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</si>
  <si>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</si>
  <si>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</si>
  <si>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</si>
  <si>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</si>
  <si>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</si>
  <si>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</si>
  <si>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</si>
  <si>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</si>
  <si>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</si>
  <si>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</si>
  <si>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</si>
  <si>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</si>
  <si>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</si>
  <si>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</si>
  <si>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</si>
  <si>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</si>
  <si>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</si>
  <si>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</si>
  <si>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</si>
  <si>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</si>
  <si>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</si>
  <si>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</si>
  <si>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</si>
  <si>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</si>
  <si>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</si>
  <si>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</si>
  <si>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</si>
  <si>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</si>
  <si>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</si>
  <si>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>VÚ-50r.</t>
  </si>
  <si>
    <t>Lesy SR š.p. OZ Karpaty</t>
  </si>
  <si>
    <t>18A1</t>
  </si>
  <si>
    <t>3B1</t>
  </si>
  <si>
    <t>6A1</t>
  </si>
  <si>
    <t>827B</t>
  </si>
  <si>
    <t>706B</t>
  </si>
  <si>
    <t>395B</t>
  </si>
  <si>
    <t>401B</t>
  </si>
  <si>
    <t>401C</t>
  </si>
  <si>
    <t>421C1</t>
  </si>
  <si>
    <t>755A2</t>
  </si>
  <si>
    <t>765B</t>
  </si>
  <si>
    <t>766B</t>
  </si>
  <si>
    <t xml:space="preserve">05 Studienka </t>
  </si>
  <si>
    <t xml:space="preserve">07 Tomky </t>
  </si>
  <si>
    <t xml:space="preserve">08 Priečne </t>
  </si>
  <si>
    <t>120A</t>
  </si>
  <si>
    <t>151B</t>
  </si>
  <si>
    <t>166B</t>
  </si>
  <si>
    <t>23C</t>
  </si>
  <si>
    <t>26D</t>
  </si>
  <si>
    <t>28B</t>
  </si>
  <si>
    <t>49D</t>
  </si>
  <si>
    <t>50E</t>
  </si>
  <si>
    <t>74C</t>
  </si>
  <si>
    <t>75C</t>
  </si>
  <si>
    <t>77C</t>
  </si>
  <si>
    <t>79A</t>
  </si>
  <si>
    <t>90B</t>
  </si>
  <si>
    <t xml:space="preserve">09 Miklán </t>
  </si>
  <si>
    <t xml:space="preserve">06 Piesočná </t>
  </si>
  <si>
    <t>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</t>
  </si>
  <si>
    <t>Ing. Smolarčík 29.5.2023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</si>
  <si>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jún 2023 až december 2023. Zo SP je požadovaná technológia z bodu 3. Predmet zákazky - (bližšie vymedzenie predmetu zákazky) : časť A - Ťažba a výroba sortimentov harvestermi a ich vývoz forwardermi z porastu z lokality peň na vývozné miesto / odvozné miesto. Veľkostná kategória - i. Veľmi malý (mini) - s prevádzkovou hmotnosťou menšou ako 13 t, s výkonom motora menším ako 110 kW, šírka stroja do 2 000 mm.                                                       Objednávateľ na požiadanie dodávateľa prác umožní obhliadku porastov. Kontaktná osoba: Ing.Swan Peter 0918688674</t>
    </r>
  </si>
  <si>
    <t xml:space="preserve">Lesnícke služby v ťažbovom procese - viacoperačné technológie na OZ Karpaty,  VC Moravský Ján , LS Malacky  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</si>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</sst>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20" xfId="0" applyFont="1" applyFill="1" applyBorder="1" applyAlignment="1" applyProtection="1">
      <alignment horizontal="center" vertical="center"/>
    </xf>
    <xf numFmtId="4" fontId="10" fillId="3" borderId="24" xfId="0" applyNumberFormat="1" applyFont="1" applyFill="1" applyBorder="1" applyAlignment="1" applyProtection="1">
      <alignment horizontal="right" vertical="center"/>
    </xf>
    <xf numFmtId="4" fontId="10" fillId="3" borderId="36" xfId="0" applyNumberFormat="1" applyFont="1" applyFill="1" applyBorder="1" applyAlignment="1" applyProtection="1">
      <alignment horizontal="right" vertical="center"/>
    </xf>
    <xf numFmtId="0" fontId="10" fillId="3" borderId="39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10" fillId="3" borderId="33" xfId="0" applyNumberFormat="1" applyFont="1" applyFill="1" applyBorder="1" applyAlignment="1" applyProtection="1">
      <alignment horizontal="right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10" fillId="3" borderId="28" xfId="0" applyNumberFormat="1" applyFont="1" applyFill="1" applyBorder="1" applyAlignment="1" applyProtection="1">
      <alignment horizontal="right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41" xfId="0" applyNumberFormat="1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4" fontId="6" fillId="3" borderId="43" xfId="0" applyNumberFormat="1" applyFont="1" applyFill="1" applyBorder="1" applyAlignment="1" applyProtection="1">
      <alignment horizontal="center" vertical="center"/>
    </xf>
    <xf numFmtId="2" fontId="10" fillId="3" borderId="33" xfId="0" applyNumberFormat="1" applyFont="1" applyFill="1" applyBorder="1" applyAlignment="1" applyProtection="1">
      <alignment horizontal="right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2" fontId="10" fillId="3" borderId="38" xfId="0" applyNumberFormat="1" applyFont="1" applyFill="1" applyBorder="1" applyAlignment="1" applyProtection="1">
      <alignment horizontal="right" vertical="center" wrapText="1"/>
    </xf>
    <xf numFmtId="0" fontId="10" fillId="3" borderId="47" xfId="0" applyFont="1" applyFill="1" applyBorder="1" applyAlignment="1" applyProtection="1">
      <alignment horizontal="center" vertical="center"/>
    </xf>
    <xf numFmtId="0" fontId="10" fillId="3" borderId="48" xfId="0" applyFont="1" applyFill="1" applyBorder="1" applyAlignment="1" applyProtection="1">
      <alignment horizontal="center" vertical="center" wrapText="1"/>
    </xf>
    <xf numFmtId="0" fontId="3" fillId="3" borderId="48" xfId="0" applyFont="1" applyFill="1" applyBorder="1" applyAlignment="1" applyProtection="1">
      <alignment horizontal="center" vertical="center"/>
    </xf>
    <xf numFmtId="4" fontId="10" fillId="3" borderId="49" xfId="0" applyNumberFormat="1" applyFont="1" applyFill="1" applyBorder="1" applyAlignment="1" applyProtection="1">
      <alignment horizontal="right" vertical="center"/>
    </xf>
    <xf numFmtId="4" fontId="10" fillId="3" borderId="50" xfId="0" applyNumberFormat="1" applyFont="1" applyFill="1" applyBorder="1" applyAlignment="1" applyProtection="1">
      <alignment horizontal="right" vertical="center"/>
    </xf>
    <xf numFmtId="2" fontId="10" fillId="3" borderId="48" xfId="0" applyNumberFormat="1" applyFont="1" applyFill="1" applyBorder="1" applyAlignment="1" applyProtection="1">
      <alignment horizontal="right" vertical="center" wrapText="1"/>
    </xf>
    <xf numFmtId="0" fontId="10" fillId="3" borderId="50" xfId="0" applyFont="1" applyFill="1" applyBorder="1" applyAlignment="1" applyProtection="1">
      <alignment horizontal="center" vertical="center" wrapText="1"/>
    </xf>
    <xf numFmtId="4" fontId="10" fillId="3" borderId="44" xfId="0" applyNumberFormat="1" applyFont="1" applyFill="1" applyBorder="1" applyAlignment="1" applyProtection="1">
      <alignment horizontal="center" vertical="center"/>
    </xf>
    <xf numFmtId="4" fontId="10" fillId="3" borderId="40" xfId="0" applyNumberFormat="1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10" fillId="3" borderId="3" xfId="0" applyNumberFormat="1" applyFont="1" applyFill="1" applyBorder="1" applyAlignment="1" applyProtection="1">
      <alignment horizontal="center" vertical="center"/>
    </xf>
    <xf numFmtId="4" fontId="10" fillId="3" borderId="51" xfId="0" applyNumberFormat="1" applyFont="1" applyFill="1" applyBorder="1" applyAlignment="1" applyProtection="1">
      <alignment horizontal="center" vertical="center"/>
    </xf>
    <xf numFmtId="4" fontId="6" fillId="3" borderId="8" xfId="0" applyNumberFormat="1" applyFont="1" applyFill="1" applyBorder="1" applyAlignment="1" applyProtection="1">
      <alignment horizontal="center" vertical="center"/>
      <protection locked="0"/>
    </xf>
    <xf numFmtId="4" fontId="6" fillId="3" borderId="52" xfId="0" applyNumberFormat="1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46" xfId="0" applyFont="1" applyFill="1" applyBorder="1" applyAlignment="1" applyProtection="1">
      <alignment horizontal="center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46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view="pageBreakPreview" zoomScaleNormal="100" zoomScaleSheetLayoutView="100" workbookViewId="0">
      <selection activeCell="G6" sqref="G6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3.710937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38" t="s">
        <v>64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6" t="s">
        <v>107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6" ht="18" x14ac:dyDescent="0.25">
      <c r="A3" s="17" t="s">
        <v>0</v>
      </c>
      <c r="B3" s="13"/>
      <c r="C3" s="137" t="s">
        <v>106</v>
      </c>
      <c r="D3" s="137"/>
      <c r="E3" s="137"/>
      <c r="F3" s="137"/>
      <c r="G3" s="137"/>
      <c r="H3" s="137"/>
      <c r="I3" s="137"/>
      <c r="J3" s="137"/>
      <c r="K3" s="137"/>
      <c r="L3" s="137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41"/>
      <c r="F5" s="14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42" t="s">
        <v>72</v>
      </c>
      <c r="C6" s="142"/>
      <c r="D6" s="142"/>
      <c r="E6" s="142"/>
      <c r="F6" s="14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43"/>
      <c r="C7" s="143"/>
      <c r="D7" s="143"/>
      <c r="E7" s="143"/>
      <c r="F7" s="14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39" t="s">
        <v>66</v>
      </c>
      <c r="B8" s="14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0" t="s">
        <v>69</v>
      </c>
      <c r="B9" s="144" t="s">
        <v>2</v>
      </c>
      <c r="C9" s="154" t="s">
        <v>53</v>
      </c>
      <c r="D9" s="155"/>
      <c r="E9" s="123" t="s">
        <v>3</v>
      </c>
      <c r="F9" s="124"/>
      <c r="G9" s="125"/>
      <c r="H9" s="146" t="s">
        <v>4</v>
      </c>
      <c r="I9" s="134" t="s">
        <v>5</v>
      </c>
      <c r="J9" s="149" t="s">
        <v>6</v>
      </c>
      <c r="K9" s="152" t="s">
        <v>7</v>
      </c>
      <c r="L9" s="134" t="s">
        <v>54</v>
      </c>
      <c r="M9" s="134" t="s">
        <v>60</v>
      </c>
      <c r="N9" s="126" t="s">
        <v>58</v>
      </c>
      <c r="O9" s="128" t="s">
        <v>59</v>
      </c>
    </row>
    <row r="10" spans="1:16" ht="21.75" customHeight="1" x14ac:dyDescent="0.25">
      <c r="A10" s="25"/>
      <c r="B10" s="145"/>
      <c r="C10" s="130" t="s">
        <v>67</v>
      </c>
      <c r="D10" s="131"/>
      <c r="E10" s="130" t="s">
        <v>9</v>
      </c>
      <c r="F10" s="132" t="s">
        <v>10</v>
      </c>
      <c r="G10" s="134" t="s">
        <v>11</v>
      </c>
      <c r="H10" s="147"/>
      <c r="I10" s="136"/>
      <c r="J10" s="150"/>
      <c r="K10" s="153"/>
      <c r="L10" s="136"/>
      <c r="M10" s="136"/>
      <c r="N10" s="127"/>
      <c r="O10" s="129"/>
    </row>
    <row r="11" spans="1:16" ht="50.25" customHeight="1" thickBot="1" x14ac:dyDescent="0.3">
      <c r="A11" s="26"/>
      <c r="B11" s="145"/>
      <c r="C11" s="130"/>
      <c r="D11" s="131"/>
      <c r="E11" s="130"/>
      <c r="F11" s="133"/>
      <c r="G11" s="135"/>
      <c r="H11" s="148"/>
      <c r="I11" s="136"/>
      <c r="J11" s="151"/>
      <c r="K11" s="153"/>
      <c r="L11" s="136"/>
      <c r="M11" s="135"/>
      <c r="N11" s="127"/>
      <c r="O11" s="129"/>
    </row>
    <row r="12" spans="1:16" ht="15" customHeight="1" x14ac:dyDescent="0.25">
      <c r="A12" s="58" t="s">
        <v>85</v>
      </c>
      <c r="B12" s="52" t="s">
        <v>73</v>
      </c>
      <c r="C12" s="100" t="s">
        <v>103</v>
      </c>
      <c r="D12" s="101"/>
      <c r="E12" s="53">
        <v>245</v>
      </c>
      <c r="F12" s="54"/>
      <c r="G12" s="77">
        <f t="shared" ref="G12:G37" si="0">E12+F12</f>
        <v>245</v>
      </c>
      <c r="H12" s="76" t="s">
        <v>71</v>
      </c>
      <c r="I12" s="55">
        <v>0</v>
      </c>
      <c r="J12" s="55">
        <v>0.1</v>
      </c>
      <c r="K12" s="56">
        <v>100</v>
      </c>
      <c r="L12" s="89">
        <v>4922.05</v>
      </c>
      <c r="M12" s="70" t="s">
        <v>61</v>
      </c>
      <c r="N12" s="91"/>
      <c r="O12" s="65"/>
      <c r="P12" s="12"/>
    </row>
    <row r="13" spans="1:16" ht="15" customHeight="1" x14ac:dyDescent="0.25">
      <c r="A13" s="71"/>
      <c r="B13" s="72" t="s">
        <v>74</v>
      </c>
      <c r="C13" s="102"/>
      <c r="D13" s="103"/>
      <c r="E13" s="73">
        <v>265</v>
      </c>
      <c r="F13" s="73"/>
      <c r="G13" s="75">
        <f t="shared" si="0"/>
        <v>265</v>
      </c>
      <c r="H13" s="28" t="s">
        <v>71</v>
      </c>
      <c r="I13" s="30">
        <v>0</v>
      </c>
      <c r="J13" s="30">
        <v>0.05</v>
      </c>
      <c r="K13" s="49">
        <v>100</v>
      </c>
      <c r="L13" s="85">
        <v>7162.95</v>
      </c>
      <c r="M13" s="93" t="s">
        <v>61</v>
      </c>
      <c r="N13" s="87"/>
      <c r="O13" s="74"/>
      <c r="P13" s="12"/>
    </row>
    <row r="14" spans="1:16" ht="15" customHeight="1" x14ac:dyDescent="0.25">
      <c r="A14" s="71"/>
      <c r="B14" s="72" t="s">
        <v>75</v>
      </c>
      <c r="C14" s="102"/>
      <c r="D14" s="103"/>
      <c r="E14" s="73">
        <v>241</v>
      </c>
      <c r="F14" s="73"/>
      <c r="G14" s="75">
        <f t="shared" si="0"/>
        <v>241</v>
      </c>
      <c r="H14" s="28" t="s">
        <v>71</v>
      </c>
      <c r="I14" s="30">
        <v>0</v>
      </c>
      <c r="J14" s="30">
        <v>0.09</v>
      </c>
      <c r="K14" s="49">
        <v>100</v>
      </c>
      <c r="L14" s="85">
        <v>5663.5</v>
      </c>
      <c r="M14" s="93" t="s">
        <v>61</v>
      </c>
      <c r="N14" s="87"/>
      <c r="O14" s="74"/>
      <c r="P14" s="12"/>
    </row>
    <row r="15" spans="1:16" ht="15" customHeight="1" x14ac:dyDescent="0.25">
      <c r="A15" s="71"/>
      <c r="B15" s="72">
        <v>814</v>
      </c>
      <c r="C15" s="102"/>
      <c r="D15" s="103"/>
      <c r="E15" s="73">
        <v>400</v>
      </c>
      <c r="F15" s="73"/>
      <c r="G15" s="75">
        <f t="shared" si="0"/>
        <v>400</v>
      </c>
      <c r="H15" s="28" t="s">
        <v>71</v>
      </c>
      <c r="I15" s="30">
        <v>5</v>
      </c>
      <c r="J15" s="30">
        <v>0.27</v>
      </c>
      <c r="K15" s="49">
        <v>150</v>
      </c>
      <c r="L15" s="85">
        <v>6688</v>
      </c>
      <c r="M15" s="93" t="s">
        <v>61</v>
      </c>
      <c r="N15" s="87"/>
      <c r="O15" s="74"/>
      <c r="P15" s="12"/>
    </row>
    <row r="16" spans="1:16" ht="15" customHeight="1" x14ac:dyDescent="0.25">
      <c r="A16" s="71"/>
      <c r="B16" s="72" t="s">
        <v>76</v>
      </c>
      <c r="C16" s="102"/>
      <c r="D16" s="103"/>
      <c r="E16" s="73">
        <v>58</v>
      </c>
      <c r="F16" s="73"/>
      <c r="G16" s="75">
        <f t="shared" si="0"/>
        <v>58</v>
      </c>
      <c r="H16" s="28" t="s">
        <v>71</v>
      </c>
      <c r="I16" s="30">
        <v>5</v>
      </c>
      <c r="J16" s="30">
        <v>0.27</v>
      </c>
      <c r="K16" s="49">
        <v>150</v>
      </c>
      <c r="L16" s="85">
        <v>969.76</v>
      </c>
      <c r="M16" s="93" t="s">
        <v>61</v>
      </c>
      <c r="N16" s="87"/>
      <c r="O16" s="74"/>
      <c r="P16" s="12"/>
    </row>
    <row r="17" spans="1:16" ht="15" customHeight="1" x14ac:dyDescent="0.25">
      <c r="A17" s="71" t="s">
        <v>102</v>
      </c>
      <c r="B17" s="72" t="s">
        <v>77</v>
      </c>
      <c r="C17" s="102"/>
      <c r="D17" s="103"/>
      <c r="E17" s="73">
        <v>67</v>
      </c>
      <c r="F17" s="73"/>
      <c r="G17" s="75">
        <f t="shared" si="0"/>
        <v>67</v>
      </c>
      <c r="H17" s="28" t="s">
        <v>71</v>
      </c>
      <c r="I17" s="30">
        <v>0</v>
      </c>
      <c r="J17" s="30">
        <v>7.0000000000000007E-2</v>
      </c>
      <c r="K17" s="49">
        <v>150</v>
      </c>
      <c r="L17" s="85">
        <v>1811.01</v>
      </c>
      <c r="M17" s="93" t="s">
        <v>61</v>
      </c>
      <c r="N17" s="87"/>
      <c r="O17" s="74"/>
      <c r="P17" s="12"/>
    </row>
    <row r="18" spans="1:16" ht="15" customHeight="1" x14ac:dyDescent="0.25">
      <c r="A18" s="71" t="s">
        <v>86</v>
      </c>
      <c r="B18" s="72" t="s">
        <v>78</v>
      </c>
      <c r="C18" s="102"/>
      <c r="D18" s="103"/>
      <c r="E18" s="73">
        <v>140</v>
      </c>
      <c r="F18" s="73"/>
      <c r="G18" s="75">
        <f t="shared" si="0"/>
        <v>140</v>
      </c>
      <c r="H18" s="28" t="s">
        <v>71</v>
      </c>
      <c r="I18" s="30">
        <v>0</v>
      </c>
      <c r="J18" s="30">
        <v>0.12</v>
      </c>
      <c r="K18" s="49">
        <v>250</v>
      </c>
      <c r="L18" s="85">
        <v>3290</v>
      </c>
      <c r="M18" s="93" t="s">
        <v>61</v>
      </c>
      <c r="N18" s="87"/>
      <c r="O18" s="74"/>
      <c r="P18" s="12"/>
    </row>
    <row r="19" spans="1:16" ht="15" customHeight="1" x14ac:dyDescent="0.25">
      <c r="A19" s="71"/>
      <c r="B19" s="72" t="s">
        <v>79</v>
      </c>
      <c r="C19" s="102"/>
      <c r="D19" s="103"/>
      <c r="E19" s="73">
        <v>60</v>
      </c>
      <c r="F19" s="73"/>
      <c r="G19" s="75">
        <f t="shared" si="0"/>
        <v>60</v>
      </c>
      <c r="H19" s="28" t="s">
        <v>71</v>
      </c>
      <c r="I19" s="30">
        <v>0</v>
      </c>
      <c r="J19" s="30">
        <v>0.15</v>
      </c>
      <c r="K19" s="49">
        <v>250</v>
      </c>
      <c r="L19" s="85">
        <v>1259.94</v>
      </c>
      <c r="M19" s="93" t="s">
        <v>61</v>
      </c>
      <c r="N19" s="87"/>
      <c r="O19" s="74"/>
      <c r="P19" s="12"/>
    </row>
    <row r="20" spans="1:16" ht="15" customHeight="1" x14ac:dyDescent="0.25">
      <c r="A20" s="71"/>
      <c r="B20" s="72" t="s">
        <v>80</v>
      </c>
      <c r="C20" s="102"/>
      <c r="D20" s="103"/>
      <c r="E20" s="73">
        <v>90</v>
      </c>
      <c r="F20" s="73"/>
      <c r="G20" s="75">
        <f t="shared" si="0"/>
        <v>90</v>
      </c>
      <c r="H20" s="28" t="s">
        <v>71</v>
      </c>
      <c r="I20" s="30">
        <v>0</v>
      </c>
      <c r="J20" s="30">
        <v>0.13</v>
      </c>
      <c r="K20" s="49">
        <v>250</v>
      </c>
      <c r="L20" s="85">
        <v>2115</v>
      </c>
      <c r="M20" s="93" t="s">
        <v>61</v>
      </c>
      <c r="N20" s="87"/>
      <c r="O20" s="74"/>
      <c r="P20" s="12"/>
    </row>
    <row r="21" spans="1:16" ht="15" customHeight="1" x14ac:dyDescent="0.25">
      <c r="A21" s="71"/>
      <c r="B21" s="72" t="s">
        <v>81</v>
      </c>
      <c r="C21" s="102"/>
      <c r="D21" s="103"/>
      <c r="E21" s="73">
        <v>15</v>
      </c>
      <c r="F21" s="73"/>
      <c r="G21" s="75">
        <f t="shared" si="0"/>
        <v>15</v>
      </c>
      <c r="H21" s="28" t="s">
        <v>71</v>
      </c>
      <c r="I21" s="30">
        <v>0</v>
      </c>
      <c r="J21" s="30">
        <v>0.14000000000000001</v>
      </c>
      <c r="K21" s="49">
        <v>100</v>
      </c>
      <c r="L21" s="85">
        <v>314.85000000000002</v>
      </c>
      <c r="M21" s="93" t="s">
        <v>61</v>
      </c>
      <c r="N21" s="87"/>
      <c r="O21" s="74"/>
      <c r="P21" s="12"/>
    </row>
    <row r="22" spans="1:16" ht="15" customHeight="1" x14ac:dyDescent="0.25">
      <c r="A22" s="71" t="s">
        <v>87</v>
      </c>
      <c r="B22" s="72" t="s">
        <v>82</v>
      </c>
      <c r="C22" s="102"/>
      <c r="D22" s="103"/>
      <c r="E22" s="73">
        <v>48</v>
      </c>
      <c r="F22" s="73"/>
      <c r="G22" s="75">
        <f t="shared" si="0"/>
        <v>48</v>
      </c>
      <c r="H22" s="28" t="s">
        <v>71</v>
      </c>
      <c r="I22" s="30">
        <v>0</v>
      </c>
      <c r="J22" s="30">
        <v>0.06</v>
      </c>
      <c r="K22" s="49">
        <v>100</v>
      </c>
      <c r="L22" s="85">
        <v>1297.44</v>
      </c>
      <c r="M22" s="93" t="s">
        <v>61</v>
      </c>
      <c r="N22" s="87"/>
      <c r="O22" s="74"/>
      <c r="P22" s="12"/>
    </row>
    <row r="23" spans="1:16" ht="15" customHeight="1" x14ac:dyDescent="0.25">
      <c r="A23" s="71"/>
      <c r="B23" s="72" t="s">
        <v>83</v>
      </c>
      <c r="C23" s="102"/>
      <c r="D23" s="103"/>
      <c r="E23" s="73">
        <v>200</v>
      </c>
      <c r="F23" s="73"/>
      <c r="G23" s="75">
        <f t="shared" si="0"/>
        <v>200</v>
      </c>
      <c r="H23" s="28" t="s">
        <v>71</v>
      </c>
      <c r="I23" s="30">
        <v>0</v>
      </c>
      <c r="J23" s="30">
        <v>0.08</v>
      </c>
      <c r="K23" s="49">
        <v>100</v>
      </c>
      <c r="L23" s="85">
        <v>5406</v>
      </c>
      <c r="M23" s="93" t="s">
        <v>61</v>
      </c>
      <c r="N23" s="87"/>
      <c r="O23" s="74"/>
      <c r="P23" s="12"/>
    </row>
    <row r="24" spans="1:16" ht="15" customHeight="1" x14ac:dyDescent="0.25">
      <c r="A24" s="71"/>
      <c r="B24" s="72" t="s">
        <v>84</v>
      </c>
      <c r="C24" s="102"/>
      <c r="D24" s="103"/>
      <c r="E24" s="73">
        <v>190</v>
      </c>
      <c r="F24" s="73"/>
      <c r="G24" s="75">
        <f t="shared" si="0"/>
        <v>190</v>
      </c>
      <c r="H24" s="28" t="s">
        <v>71</v>
      </c>
      <c r="I24" s="30">
        <v>0</v>
      </c>
      <c r="J24" s="30">
        <v>0.12</v>
      </c>
      <c r="K24" s="49">
        <v>100</v>
      </c>
      <c r="L24" s="85">
        <v>4465</v>
      </c>
      <c r="M24" s="93" t="s">
        <v>61</v>
      </c>
      <c r="N24" s="87"/>
      <c r="O24" s="74"/>
      <c r="P24" s="12"/>
    </row>
    <row r="25" spans="1:16" ht="15" customHeight="1" x14ac:dyDescent="0.25">
      <c r="A25" s="71" t="s">
        <v>101</v>
      </c>
      <c r="B25" s="72" t="s">
        <v>88</v>
      </c>
      <c r="C25" s="102"/>
      <c r="D25" s="103"/>
      <c r="E25" s="73"/>
      <c r="F25" s="73">
        <v>16.57</v>
      </c>
      <c r="G25" s="75">
        <f t="shared" si="0"/>
        <v>16.57</v>
      </c>
      <c r="H25" s="28" t="s">
        <v>71</v>
      </c>
      <c r="I25" s="30">
        <v>5</v>
      </c>
      <c r="J25" s="30">
        <v>0.66</v>
      </c>
      <c r="K25" s="49">
        <v>200</v>
      </c>
      <c r="L25" s="85">
        <v>267.11</v>
      </c>
      <c r="M25" s="93" t="s">
        <v>61</v>
      </c>
      <c r="N25" s="87"/>
      <c r="O25" s="74"/>
      <c r="P25" s="12"/>
    </row>
    <row r="26" spans="1:16" ht="15" customHeight="1" x14ac:dyDescent="0.25">
      <c r="A26" s="27"/>
      <c r="B26" s="28" t="s">
        <v>89</v>
      </c>
      <c r="C26" s="102"/>
      <c r="D26" s="103"/>
      <c r="E26" s="59">
        <v>37.57</v>
      </c>
      <c r="F26" s="59"/>
      <c r="G26" s="75">
        <f t="shared" si="0"/>
        <v>37.57</v>
      </c>
      <c r="H26" s="28" t="s">
        <v>71</v>
      </c>
      <c r="I26" s="28">
        <v>0</v>
      </c>
      <c r="J26" s="28">
        <v>0.09</v>
      </c>
      <c r="K26" s="69">
        <v>350</v>
      </c>
      <c r="L26" s="86">
        <v>962.92</v>
      </c>
      <c r="M26" s="93" t="s">
        <v>61</v>
      </c>
      <c r="N26" s="88"/>
      <c r="O26" s="29"/>
      <c r="P26" s="12"/>
    </row>
    <row r="27" spans="1:16" ht="15" customHeight="1" x14ac:dyDescent="0.25">
      <c r="A27" s="27"/>
      <c r="B27" s="30" t="s">
        <v>90</v>
      </c>
      <c r="C27" s="102"/>
      <c r="D27" s="103"/>
      <c r="E27" s="60">
        <v>252.95</v>
      </c>
      <c r="F27" s="60"/>
      <c r="G27" s="75">
        <f t="shared" si="0"/>
        <v>252.95</v>
      </c>
      <c r="H27" s="28" t="s">
        <v>71</v>
      </c>
      <c r="I27" s="30">
        <v>0</v>
      </c>
      <c r="J27" s="30">
        <v>0.2</v>
      </c>
      <c r="K27" s="49">
        <v>200</v>
      </c>
      <c r="L27" s="86">
        <v>4229.24</v>
      </c>
      <c r="M27" s="29" t="s">
        <v>61</v>
      </c>
      <c r="N27" s="88"/>
      <c r="O27" s="29"/>
      <c r="P27" s="12"/>
    </row>
    <row r="28" spans="1:16" ht="15" customHeight="1" x14ac:dyDescent="0.25">
      <c r="A28" s="27"/>
      <c r="B28" s="28" t="s">
        <v>91</v>
      </c>
      <c r="C28" s="102"/>
      <c r="D28" s="103"/>
      <c r="E28" s="59">
        <v>14.96</v>
      </c>
      <c r="F28" s="60">
        <v>18.46</v>
      </c>
      <c r="G28" s="75">
        <f t="shared" si="0"/>
        <v>33.42</v>
      </c>
      <c r="H28" s="28" t="s">
        <v>71</v>
      </c>
      <c r="I28" s="28">
        <v>0</v>
      </c>
      <c r="J28" s="28">
        <v>0.48</v>
      </c>
      <c r="K28" s="69">
        <v>300</v>
      </c>
      <c r="L28" s="86">
        <v>504.78</v>
      </c>
      <c r="M28" s="29" t="s">
        <v>61</v>
      </c>
      <c r="N28" s="88"/>
      <c r="O28" s="29"/>
      <c r="P28" s="12"/>
    </row>
    <row r="29" spans="1:16" ht="15" customHeight="1" x14ac:dyDescent="0.25">
      <c r="A29" s="27"/>
      <c r="B29" s="61" t="s">
        <v>92</v>
      </c>
      <c r="C29" s="102"/>
      <c r="D29" s="103"/>
      <c r="E29" s="64">
        <v>97.92</v>
      </c>
      <c r="F29" s="60"/>
      <c r="G29" s="75">
        <f t="shared" si="0"/>
        <v>97.92</v>
      </c>
      <c r="H29" s="28" t="s">
        <v>71</v>
      </c>
      <c r="I29" s="28">
        <v>0</v>
      </c>
      <c r="J29" s="61">
        <v>0.19</v>
      </c>
      <c r="K29" s="62">
        <v>200</v>
      </c>
      <c r="L29" s="86">
        <v>1637.22</v>
      </c>
      <c r="M29" s="29" t="s">
        <v>61</v>
      </c>
      <c r="N29" s="88"/>
      <c r="O29" s="63"/>
      <c r="P29" s="12"/>
    </row>
    <row r="30" spans="1:16" ht="15" customHeight="1" x14ac:dyDescent="0.25">
      <c r="A30" s="27"/>
      <c r="B30" s="61" t="s">
        <v>93</v>
      </c>
      <c r="C30" s="102"/>
      <c r="D30" s="103"/>
      <c r="E30" s="64">
        <v>91.4</v>
      </c>
      <c r="F30" s="60"/>
      <c r="G30" s="75">
        <f t="shared" si="0"/>
        <v>91.4</v>
      </c>
      <c r="H30" s="28" t="s">
        <v>71</v>
      </c>
      <c r="I30" s="28">
        <v>0</v>
      </c>
      <c r="J30" s="61">
        <v>0.21</v>
      </c>
      <c r="K30" s="62">
        <v>100</v>
      </c>
      <c r="L30" s="86">
        <v>1528.21</v>
      </c>
      <c r="M30" s="29" t="s">
        <v>61</v>
      </c>
      <c r="N30" s="88"/>
      <c r="O30" s="63"/>
      <c r="P30" s="12"/>
    </row>
    <row r="31" spans="1:16" ht="15" customHeight="1" x14ac:dyDescent="0.25">
      <c r="A31" s="27"/>
      <c r="B31" s="61" t="s">
        <v>94</v>
      </c>
      <c r="C31" s="102"/>
      <c r="D31" s="103"/>
      <c r="E31" s="64">
        <v>45.62</v>
      </c>
      <c r="F31" s="60"/>
      <c r="G31" s="75">
        <f t="shared" si="0"/>
        <v>45.62</v>
      </c>
      <c r="H31" s="28" t="s">
        <v>71</v>
      </c>
      <c r="I31" s="28">
        <v>0</v>
      </c>
      <c r="J31" s="61">
        <v>0.25</v>
      </c>
      <c r="K31" s="62">
        <v>150</v>
      </c>
      <c r="L31" s="86">
        <v>762.77</v>
      </c>
      <c r="M31" s="29" t="s">
        <v>61</v>
      </c>
      <c r="N31" s="88"/>
      <c r="O31" s="63"/>
      <c r="P31" s="12"/>
    </row>
    <row r="32" spans="1:16" ht="15" customHeight="1" x14ac:dyDescent="0.25">
      <c r="A32" s="27"/>
      <c r="B32" s="61" t="s">
        <v>95</v>
      </c>
      <c r="C32" s="102"/>
      <c r="D32" s="103"/>
      <c r="E32" s="64">
        <v>17.95</v>
      </c>
      <c r="F32" s="60"/>
      <c r="G32" s="75">
        <f t="shared" si="0"/>
        <v>17.95</v>
      </c>
      <c r="H32" s="28" t="s">
        <v>71</v>
      </c>
      <c r="I32" s="28">
        <v>0</v>
      </c>
      <c r="J32" s="61">
        <v>0.19</v>
      </c>
      <c r="K32" s="62">
        <v>200</v>
      </c>
      <c r="L32" s="86">
        <v>344.82</v>
      </c>
      <c r="M32" s="29" t="s">
        <v>61</v>
      </c>
      <c r="N32" s="88"/>
      <c r="O32" s="63"/>
      <c r="P32" s="12"/>
    </row>
    <row r="33" spans="1:16" ht="15" customHeight="1" x14ac:dyDescent="0.25">
      <c r="A33" s="27"/>
      <c r="B33" s="61" t="s">
        <v>96</v>
      </c>
      <c r="C33" s="102"/>
      <c r="D33" s="103"/>
      <c r="E33" s="64">
        <v>31.85</v>
      </c>
      <c r="F33" s="60">
        <v>7.35</v>
      </c>
      <c r="G33" s="75">
        <f t="shared" si="0"/>
        <v>39.200000000000003</v>
      </c>
      <c r="H33" s="28" t="s">
        <v>71</v>
      </c>
      <c r="I33" s="28">
        <v>0</v>
      </c>
      <c r="J33" s="61">
        <v>0.2</v>
      </c>
      <c r="K33" s="62">
        <v>300</v>
      </c>
      <c r="L33" s="86">
        <v>771.78</v>
      </c>
      <c r="M33" s="29" t="s">
        <v>61</v>
      </c>
      <c r="N33" s="88"/>
      <c r="O33" s="63"/>
      <c r="P33" s="12"/>
    </row>
    <row r="34" spans="1:16" ht="15" customHeight="1" x14ac:dyDescent="0.25">
      <c r="A34" s="27"/>
      <c r="B34" s="61" t="s">
        <v>97</v>
      </c>
      <c r="C34" s="102"/>
      <c r="D34" s="103"/>
      <c r="E34" s="64">
        <v>107.11</v>
      </c>
      <c r="F34" s="60">
        <v>19.18</v>
      </c>
      <c r="G34" s="75">
        <f t="shared" si="0"/>
        <v>126.28999999999999</v>
      </c>
      <c r="H34" s="28" t="s">
        <v>71</v>
      </c>
      <c r="I34" s="28">
        <v>0</v>
      </c>
      <c r="J34" s="61">
        <v>0.28000000000000003</v>
      </c>
      <c r="K34" s="62">
        <v>200</v>
      </c>
      <c r="L34" s="86">
        <v>1926.5</v>
      </c>
      <c r="M34" s="29" t="s">
        <v>61</v>
      </c>
      <c r="N34" s="88"/>
      <c r="O34" s="63"/>
      <c r="P34" s="12"/>
    </row>
    <row r="35" spans="1:16" ht="15" customHeight="1" x14ac:dyDescent="0.25">
      <c r="A35" s="27"/>
      <c r="B35" s="61" t="s">
        <v>98</v>
      </c>
      <c r="C35" s="102"/>
      <c r="D35" s="103"/>
      <c r="E35" s="64">
        <v>44.45</v>
      </c>
      <c r="F35" s="60">
        <v>34.08</v>
      </c>
      <c r="G35" s="75">
        <f t="shared" si="0"/>
        <v>78.53</v>
      </c>
      <c r="H35" s="28" t="s">
        <v>71</v>
      </c>
      <c r="I35" s="28">
        <v>0</v>
      </c>
      <c r="J35" s="61">
        <v>0.27</v>
      </c>
      <c r="K35" s="62">
        <v>200</v>
      </c>
      <c r="L35" s="86">
        <v>1422.06</v>
      </c>
      <c r="M35" s="29" t="s">
        <v>61</v>
      </c>
      <c r="N35" s="88"/>
      <c r="O35" s="63"/>
      <c r="P35" s="12"/>
    </row>
    <row r="36" spans="1:16" ht="15" customHeight="1" x14ac:dyDescent="0.25">
      <c r="A36" s="27"/>
      <c r="B36" s="61" t="s">
        <v>99</v>
      </c>
      <c r="C36" s="102"/>
      <c r="D36" s="103"/>
      <c r="E36" s="64">
        <v>44.98</v>
      </c>
      <c r="F36" s="60"/>
      <c r="G36" s="75">
        <f t="shared" si="0"/>
        <v>44.98</v>
      </c>
      <c r="H36" s="28" t="s">
        <v>71</v>
      </c>
      <c r="I36" s="28">
        <v>0</v>
      </c>
      <c r="J36" s="61">
        <v>0.28999999999999998</v>
      </c>
      <c r="K36" s="62">
        <v>200</v>
      </c>
      <c r="L36" s="86">
        <v>752.07</v>
      </c>
      <c r="M36" s="29" t="s">
        <v>61</v>
      </c>
      <c r="N36" s="88"/>
      <c r="O36" s="63"/>
      <c r="P36" s="12"/>
    </row>
    <row r="37" spans="1:16" ht="15" customHeight="1" thickBot="1" x14ac:dyDescent="0.3">
      <c r="A37" s="78"/>
      <c r="B37" s="79" t="s">
        <v>100</v>
      </c>
      <c r="C37" s="104"/>
      <c r="D37" s="105"/>
      <c r="E37" s="81"/>
      <c r="F37" s="82">
        <v>22.78</v>
      </c>
      <c r="G37" s="83">
        <f t="shared" si="0"/>
        <v>22.78</v>
      </c>
      <c r="H37" s="84" t="s">
        <v>71</v>
      </c>
      <c r="I37" s="84">
        <v>0</v>
      </c>
      <c r="J37" s="84">
        <v>0.28000000000000003</v>
      </c>
      <c r="K37" s="80">
        <v>400</v>
      </c>
      <c r="L37" s="90">
        <v>511.87</v>
      </c>
      <c r="M37" s="68" t="s">
        <v>61</v>
      </c>
      <c r="N37" s="92"/>
      <c r="O37" s="68"/>
      <c r="P37" s="12"/>
    </row>
    <row r="38" spans="1:16" ht="15.75" thickBot="1" x14ac:dyDescent="0.3">
      <c r="A38" s="31"/>
      <c r="B38" s="32"/>
      <c r="C38" s="33"/>
      <c r="D38" s="34"/>
      <c r="E38" s="35"/>
      <c r="F38" s="35"/>
      <c r="G38" s="66">
        <f>SUM(G12:G37)</f>
        <v>2924.18</v>
      </c>
      <c r="H38" s="36"/>
      <c r="I38" s="32"/>
      <c r="J38" s="32"/>
      <c r="K38" s="33"/>
      <c r="L38" s="41"/>
      <c r="M38" s="38"/>
      <c r="N38" s="67"/>
      <c r="O38" s="41"/>
      <c r="P38" s="12"/>
    </row>
    <row r="39" spans="1:16" ht="15.75" thickBot="1" x14ac:dyDescent="0.3">
      <c r="A39" s="51"/>
      <c r="B39" s="39"/>
      <c r="C39" s="39"/>
      <c r="D39" s="39"/>
      <c r="E39" s="39"/>
      <c r="F39" s="39"/>
      <c r="G39" s="39"/>
      <c r="H39" s="39"/>
      <c r="I39" s="39"/>
      <c r="J39" s="94" t="s">
        <v>13</v>
      </c>
      <c r="K39" s="94"/>
      <c r="L39" s="41">
        <f>SUM(L12:L37)</f>
        <v>60986.849999999984</v>
      </c>
      <c r="M39" s="40"/>
      <c r="N39" s="42" t="s">
        <v>14</v>
      </c>
      <c r="O39" s="37">
        <f>SUM(O12:O38)</f>
        <v>0</v>
      </c>
      <c r="P39" s="12" t="str">
        <f>IF(O39&gt;L39,"prekročená cena","nižšia ako stanovená")</f>
        <v>nižšia ako stanovená</v>
      </c>
    </row>
    <row r="40" spans="1:16" ht="15.75" thickBot="1" x14ac:dyDescent="0.3">
      <c r="A40" s="95" t="s">
        <v>15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7"/>
      <c r="O40" s="37">
        <f>O41-O39</f>
        <v>0</v>
      </c>
    </row>
    <row r="41" spans="1:16" ht="15.75" thickBot="1" x14ac:dyDescent="0.3">
      <c r="A41" s="95" t="s">
        <v>16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7"/>
      <c r="O41" s="37">
        <f>IF("nie"=MID(I49,1,3),O39,(O39*1.2))</f>
        <v>0</v>
      </c>
    </row>
    <row r="42" spans="1:16" x14ac:dyDescent="0.25">
      <c r="A42" s="112" t="s">
        <v>17</v>
      </c>
      <c r="B42" s="112"/>
      <c r="C42" s="112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</row>
    <row r="43" spans="1:16" x14ac:dyDescent="0.25">
      <c r="A43" s="98" t="s">
        <v>65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</row>
    <row r="44" spans="1:16" ht="25.5" customHeight="1" x14ac:dyDescent="0.25">
      <c r="A44" s="44" t="s">
        <v>57</v>
      </c>
      <c r="B44" s="44"/>
      <c r="C44" s="44"/>
      <c r="D44" s="44"/>
      <c r="E44" s="44"/>
      <c r="F44" s="44"/>
      <c r="G44" s="45" t="s">
        <v>55</v>
      </c>
      <c r="H44" s="44"/>
      <c r="I44" s="44"/>
      <c r="J44" s="46"/>
      <c r="K44" s="46"/>
      <c r="L44" s="46"/>
      <c r="M44" s="46"/>
      <c r="N44" s="46"/>
      <c r="O44" s="46"/>
    </row>
    <row r="45" spans="1:16" ht="15" customHeight="1" x14ac:dyDescent="0.25">
      <c r="A45" s="114" t="s">
        <v>105</v>
      </c>
      <c r="B45" s="115"/>
      <c r="C45" s="115"/>
      <c r="D45" s="115"/>
      <c r="E45" s="116"/>
      <c r="F45" s="113" t="s">
        <v>56</v>
      </c>
      <c r="G45" s="47" t="s">
        <v>18</v>
      </c>
      <c r="H45" s="106"/>
      <c r="I45" s="107"/>
      <c r="J45" s="107"/>
      <c r="K45" s="107"/>
      <c r="L45" s="107"/>
      <c r="M45" s="107"/>
      <c r="N45" s="107"/>
      <c r="O45" s="108"/>
    </row>
    <row r="46" spans="1:16" x14ac:dyDescent="0.25">
      <c r="A46" s="117"/>
      <c r="B46" s="118"/>
      <c r="C46" s="118"/>
      <c r="D46" s="118"/>
      <c r="E46" s="119"/>
      <c r="F46" s="113"/>
      <c r="G46" s="47" t="s">
        <v>19</v>
      </c>
      <c r="H46" s="106"/>
      <c r="I46" s="107"/>
      <c r="J46" s="107"/>
      <c r="K46" s="107"/>
      <c r="L46" s="107"/>
      <c r="M46" s="107"/>
      <c r="N46" s="107"/>
      <c r="O46" s="108"/>
    </row>
    <row r="47" spans="1:16" ht="18" customHeight="1" x14ac:dyDescent="0.25">
      <c r="A47" s="117"/>
      <c r="B47" s="118"/>
      <c r="C47" s="118"/>
      <c r="D47" s="118"/>
      <c r="E47" s="119"/>
      <c r="F47" s="113"/>
      <c r="G47" s="47" t="s">
        <v>20</v>
      </c>
      <c r="H47" s="106"/>
      <c r="I47" s="107"/>
      <c r="J47" s="107"/>
      <c r="K47" s="107"/>
      <c r="L47" s="107"/>
      <c r="M47" s="107"/>
      <c r="N47" s="107"/>
      <c r="O47" s="108"/>
    </row>
    <row r="48" spans="1:16" x14ac:dyDescent="0.25">
      <c r="A48" s="117"/>
      <c r="B48" s="118"/>
      <c r="C48" s="118"/>
      <c r="D48" s="118"/>
      <c r="E48" s="119"/>
      <c r="F48" s="113"/>
      <c r="G48" s="47" t="s">
        <v>21</v>
      </c>
      <c r="H48" s="106"/>
      <c r="I48" s="107"/>
      <c r="J48" s="107"/>
      <c r="K48" s="107"/>
      <c r="L48" s="107"/>
      <c r="M48" s="107"/>
      <c r="N48" s="107"/>
      <c r="O48" s="108"/>
    </row>
    <row r="49" spans="1:15" x14ac:dyDescent="0.25">
      <c r="A49" s="117"/>
      <c r="B49" s="118"/>
      <c r="C49" s="118"/>
      <c r="D49" s="118"/>
      <c r="E49" s="119"/>
      <c r="F49" s="113"/>
      <c r="G49" s="47" t="s">
        <v>22</v>
      </c>
      <c r="H49" s="106"/>
      <c r="I49" s="107"/>
      <c r="J49" s="107"/>
      <c r="K49" s="107"/>
      <c r="L49" s="107"/>
      <c r="M49" s="107"/>
      <c r="N49" s="107"/>
      <c r="O49" s="108"/>
    </row>
    <row r="50" spans="1:15" x14ac:dyDescent="0.25">
      <c r="A50" s="117"/>
      <c r="B50" s="118"/>
      <c r="C50" s="118"/>
      <c r="D50" s="118"/>
      <c r="E50" s="119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1:15" x14ac:dyDescent="0.25">
      <c r="A51" s="117"/>
      <c r="B51" s="118"/>
      <c r="C51" s="118"/>
      <c r="D51" s="118"/>
      <c r="E51" s="119"/>
      <c r="F51" s="24"/>
      <c r="G51" s="24"/>
      <c r="H51" s="24"/>
      <c r="I51" s="24"/>
      <c r="J51" s="24"/>
      <c r="K51" s="24"/>
      <c r="L51" s="24"/>
      <c r="M51" s="24"/>
      <c r="N51" s="24"/>
      <c r="O51" s="24"/>
    </row>
    <row r="52" spans="1:15" x14ac:dyDescent="0.25">
      <c r="A52" s="120"/>
      <c r="B52" s="121"/>
      <c r="C52" s="121"/>
      <c r="D52" s="121"/>
      <c r="E52" s="122"/>
      <c r="F52" s="46"/>
      <c r="G52" s="24"/>
      <c r="H52" s="18"/>
      <c r="I52" s="24"/>
      <c r="J52" s="24" t="s">
        <v>23</v>
      </c>
      <c r="K52" s="24"/>
      <c r="L52" s="109"/>
      <c r="M52" s="110"/>
      <c r="N52" s="111"/>
      <c r="O52" s="24"/>
    </row>
    <row r="53" spans="1:15" x14ac:dyDescent="0.25">
      <c r="A53" s="46"/>
      <c r="B53" s="46"/>
      <c r="C53" s="46"/>
      <c r="D53" s="46"/>
      <c r="E53" s="46"/>
      <c r="F53" s="46"/>
      <c r="G53" s="24"/>
      <c r="H53" s="24"/>
      <c r="I53" s="24"/>
      <c r="J53" s="24"/>
      <c r="K53" s="24"/>
      <c r="L53" s="24"/>
      <c r="M53" s="24"/>
      <c r="N53" s="24"/>
      <c r="O53" s="24"/>
    </row>
    <row r="54" spans="1:15" x14ac:dyDescent="0.25">
      <c r="A54" s="21" t="s">
        <v>104</v>
      </c>
      <c r="B54" s="21"/>
      <c r="C54" s="21"/>
      <c r="D54" s="21"/>
      <c r="E54" s="21"/>
      <c r="F54" s="21"/>
      <c r="G54" s="24"/>
      <c r="H54" s="24"/>
      <c r="I54" s="24"/>
      <c r="J54" s="24"/>
      <c r="K54" s="24"/>
      <c r="L54" s="24"/>
      <c r="M54" s="24"/>
      <c r="N54" s="24"/>
      <c r="O54" s="24"/>
    </row>
  </sheetData>
  <mergeCells count="35">
    <mergeCell ref="B9:B11"/>
    <mergeCell ref="L9:L11"/>
    <mergeCell ref="H9:H11"/>
    <mergeCell ref="I9:I11"/>
    <mergeCell ref="J9:J11"/>
    <mergeCell ref="K9:K11"/>
    <mergeCell ref="C9:D9"/>
    <mergeCell ref="C3:L3"/>
    <mergeCell ref="A1:L1"/>
    <mergeCell ref="A8:B8"/>
    <mergeCell ref="E5:F5"/>
    <mergeCell ref="B6:F6"/>
    <mergeCell ref="B7:F7"/>
    <mergeCell ref="E9:G9"/>
    <mergeCell ref="N9:N11"/>
    <mergeCell ref="O9:O11"/>
    <mergeCell ref="C10:D11"/>
    <mergeCell ref="E10:E11"/>
    <mergeCell ref="F10:F11"/>
    <mergeCell ref="G10:G11"/>
    <mergeCell ref="M9:M11"/>
    <mergeCell ref="H49:O49"/>
    <mergeCell ref="L52:N52"/>
    <mergeCell ref="A42:C42"/>
    <mergeCell ref="F45:F49"/>
    <mergeCell ref="H45:O45"/>
    <mergeCell ref="H46:O46"/>
    <mergeCell ref="H47:O47"/>
    <mergeCell ref="H48:O48"/>
    <mergeCell ref="A45:E52"/>
    <mergeCell ref="J39:K39"/>
    <mergeCell ref="A40:N40"/>
    <mergeCell ref="A41:N41"/>
    <mergeCell ref="A43:O43"/>
    <mergeCell ref="C12:D37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  <rowBreaks count="1" manualBreakCount="1">
    <brk id="34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I4" sqref="I4"/>
    </sheetView>
  </sheetViews>
  <sheetFormatPr defaultRowHeight="15" x14ac:dyDescent="0.25"/>
  <cols>
    <col min="2" max="2" width="16.28515625" bestFit="1" customWidth="1"/>
  </cols>
  <sheetData>
    <row r="3" spans="1:9" x14ac:dyDescent="0.25">
      <c r="A3" s="57" t="s">
        <v>61</v>
      </c>
      <c r="B3" s="57" t="s">
        <v>70</v>
      </c>
      <c r="C3" s="57"/>
      <c r="D3" s="57" t="s">
        <v>61</v>
      </c>
      <c r="E3" s="57" t="s">
        <v>70</v>
      </c>
      <c r="F3" s="57"/>
      <c r="G3" s="57" t="s">
        <v>61</v>
      </c>
      <c r="H3" s="57" t="s">
        <v>70</v>
      </c>
    </row>
    <row r="4" spans="1:9" x14ac:dyDescent="0.25">
      <c r="A4" s="57">
        <v>13.4</v>
      </c>
      <c r="B4" s="57">
        <v>25.19</v>
      </c>
      <c r="C4" s="57">
        <f>A4*B4</f>
        <v>337.54600000000005</v>
      </c>
      <c r="D4" s="57">
        <v>83</v>
      </c>
      <c r="E4" s="57">
        <v>26.05</v>
      </c>
      <c r="F4" s="57">
        <f>D4*E4</f>
        <v>2162.15</v>
      </c>
      <c r="G4" s="57">
        <v>13</v>
      </c>
      <c r="H4" s="57">
        <v>17.32</v>
      </c>
      <c r="I4" s="57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8" t="s">
        <v>51</v>
      </c>
      <c r="M2" s="158"/>
    </row>
    <row r="3" spans="1:14" x14ac:dyDescent="0.25">
      <c r="A3" s="5" t="s">
        <v>25</v>
      </c>
      <c r="B3" s="159" t="s">
        <v>26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4" x14ac:dyDescent="0.25">
      <c r="A4" s="5" t="s">
        <v>27</v>
      </c>
      <c r="B4" s="159" t="s">
        <v>28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4" x14ac:dyDescent="0.25">
      <c r="A5" s="5" t="s">
        <v>8</v>
      </c>
      <c r="B5" s="159" t="s">
        <v>29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1:14" x14ac:dyDescent="0.25">
      <c r="A6" s="5" t="s">
        <v>2</v>
      </c>
      <c r="B6" s="159" t="s">
        <v>30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1:14" x14ac:dyDescent="0.25">
      <c r="A7" s="6" t="s">
        <v>31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7"/>
    </row>
    <row r="8" spans="1:14" x14ac:dyDescent="0.25">
      <c r="A8" s="5" t="s">
        <v>12</v>
      </c>
      <c r="B8" s="159" t="s">
        <v>32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1:14" x14ac:dyDescent="0.25">
      <c r="A9" s="7" t="s">
        <v>33</v>
      </c>
      <c r="B9" s="159" t="s">
        <v>34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x14ac:dyDescent="0.25">
      <c r="A10" s="7" t="s">
        <v>35</v>
      </c>
      <c r="B10" s="159" t="s">
        <v>36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x14ac:dyDescent="0.25">
      <c r="A11" s="8" t="s">
        <v>37</v>
      </c>
      <c r="B11" s="159" t="s">
        <v>38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</row>
    <row r="12" spans="1:14" x14ac:dyDescent="0.25">
      <c r="A12" s="9" t="s">
        <v>39</v>
      </c>
      <c r="B12" s="159" t="s">
        <v>40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3" spans="1:14" ht="24" customHeight="1" x14ac:dyDescent="0.25">
      <c r="A13" s="8" t="s">
        <v>41</v>
      </c>
      <c r="B13" s="159" t="s">
        <v>42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</row>
    <row r="14" spans="1:14" ht="16.5" customHeight="1" x14ac:dyDescent="0.25">
      <c r="A14" s="8" t="s">
        <v>5</v>
      </c>
      <c r="B14" s="159" t="s">
        <v>52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</row>
    <row r="15" spans="1:14" x14ac:dyDescent="0.25">
      <c r="A15" s="8" t="s">
        <v>43</v>
      </c>
      <c r="B15" s="159" t="s">
        <v>44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</row>
    <row r="16" spans="1:14" ht="38.25" x14ac:dyDescent="0.25">
      <c r="A16" s="10" t="s">
        <v>45</v>
      </c>
      <c r="B16" s="159" t="s">
        <v>46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pans="1:14" ht="28.5" customHeight="1" x14ac:dyDescent="0.25">
      <c r="A17" s="10" t="s">
        <v>47</v>
      </c>
      <c r="B17" s="159" t="s">
        <v>48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pans="1:14" ht="27" customHeight="1" x14ac:dyDescent="0.25">
      <c r="A18" s="11" t="s">
        <v>49</v>
      </c>
      <c r="B18" s="159" t="s">
        <v>50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</row>
    <row r="19" spans="1:14" ht="75" customHeight="1" x14ac:dyDescent="0.25">
      <c r="A19" s="48" t="s">
        <v>62</v>
      </c>
      <c r="B19" s="160" t="s">
        <v>63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2022-12-12T07:39:55Z</cp:lastPrinted>
  <dcterms:created xsi:type="dcterms:W3CDTF">2012-08-13T12:29:09Z</dcterms:created>
  <dcterms:modified xsi:type="dcterms:W3CDTF">2023-06-02T07:33:17Z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